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firstSheet="1" activeTab="6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H6" i="83" l="1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O43" i="89" s="1"/>
  <c r="P10" i="89"/>
  <c r="P11" i="89"/>
  <c r="P12" i="89"/>
  <c r="P13" i="89"/>
  <c r="O95" i="89" s="1"/>
  <c r="P14" i="89"/>
  <c r="P15" i="89"/>
  <c r="P16" i="89"/>
  <c r="P17" i="89"/>
  <c r="O151" i="89" s="1"/>
  <c r="P18" i="89"/>
  <c r="P19" i="89"/>
  <c r="P20" i="89"/>
  <c r="P21" i="89"/>
  <c r="O220" i="89" s="1"/>
  <c r="P22" i="89"/>
  <c r="P7" i="89"/>
  <c r="O7" i="89"/>
  <c r="O208" i="89" l="1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Z195" i="82"/>
  <c r="AZ199" i="82"/>
  <c r="AR95" i="82"/>
  <c r="Y20" i="82"/>
  <c r="AZ188" i="82" s="1"/>
  <c r="Y19" i="82"/>
  <c r="AZ172" i="82" s="1"/>
  <c r="Y18" i="82"/>
  <c r="AZ156" i="82" s="1"/>
  <c r="Y17" i="82"/>
  <c r="AZ140" i="82" s="1"/>
  <c r="Y16" i="82"/>
  <c r="AZ128" i="82" s="1"/>
  <c r="Y15" i="82"/>
  <c r="AZ112" i="82" s="1"/>
  <c r="Y14" i="82"/>
  <c r="AZ96" i="82" s="1"/>
  <c r="Y13" i="82"/>
  <c r="AZ80" i="82" s="1"/>
  <c r="Y12" i="82"/>
  <c r="AZ68" i="82" s="1"/>
  <c r="Y11" i="82"/>
  <c r="AZ52" i="82" s="1"/>
  <c r="Y10" i="82"/>
  <c r="AZ36" i="82" s="1"/>
  <c r="Y9" i="82"/>
  <c r="AZ28" i="82" s="1"/>
  <c r="Y8" i="82"/>
  <c r="AZ20" i="82" s="1"/>
  <c r="Y7" i="82"/>
  <c r="AZ12" i="82" s="1"/>
  <c r="Y6" i="82"/>
  <c r="AZ7" i="82" s="1"/>
  <c r="P7" i="82"/>
  <c r="AS18" i="82" s="1"/>
  <c r="P11" i="82"/>
  <c r="AS57" i="82" s="1"/>
  <c r="P15" i="82"/>
  <c r="AS114" i="82" s="1"/>
  <c r="P19" i="82"/>
  <c r="AS172" i="82" s="1"/>
  <c r="N7" i="82"/>
  <c r="AR19" i="82" s="1"/>
  <c r="N8" i="82"/>
  <c r="AR24" i="82" s="1"/>
  <c r="N9" i="82"/>
  <c r="AR35" i="82" s="1"/>
  <c r="N10" i="82"/>
  <c r="AR44" i="82" s="1"/>
  <c r="N11" i="82"/>
  <c r="N12" i="82"/>
  <c r="AR72" i="82" s="1"/>
  <c r="N13" i="82"/>
  <c r="AR83" i="82" s="1"/>
  <c r="N14" i="82"/>
  <c r="AR100" i="82" s="1"/>
  <c r="N15" i="82"/>
  <c r="AR115" i="82" s="1"/>
  <c r="N16" i="82"/>
  <c r="AR128" i="82" s="1"/>
  <c r="N17" i="82"/>
  <c r="AR147" i="82" s="1"/>
  <c r="N18" i="82"/>
  <c r="AR156" i="82" s="1"/>
  <c r="N19" i="82"/>
  <c r="AR174" i="82" s="1"/>
  <c r="N20" i="82"/>
  <c r="AR186" i="82" s="1"/>
  <c r="N6" i="82"/>
  <c r="AR11" i="82" s="1"/>
  <c r="AJ6" i="82"/>
  <c r="AJ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87" i="82"/>
  <c r="AJ88" i="82"/>
  <c r="AJ89" i="82"/>
  <c r="AJ90" i="82"/>
  <c r="AJ91" i="82"/>
  <c r="AJ92" i="82"/>
  <c r="AJ93" i="82"/>
  <c r="AJ94" i="82"/>
  <c r="AJ95" i="82"/>
  <c r="AJ96" i="82"/>
  <c r="AJ97" i="82"/>
  <c r="AJ98" i="82"/>
  <c r="AJ99" i="82"/>
  <c r="AJ100" i="82"/>
  <c r="AJ101" i="82"/>
  <c r="AJ102" i="82"/>
  <c r="AJ103" i="82"/>
  <c r="AJ104" i="82"/>
  <c r="AJ105" i="82"/>
  <c r="AJ106" i="82"/>
  <c r="AJ107" i="82"/>
  <c r="AJ108" i="82"/>
  <c r="AJ109" i="82"/>
  <c r="AJ110" i="82"/>
  <c r="AJ111" i="82"/>
  <c r="AJ112" i="82"/>
  <c r="AJ113" i="82"/>
  <c r="AJ114" i="82"/>
  <c r="AJ115" i="82"/>
  <c r="AJ116" i="82"/>
  <c r="AJ117" i="82"/>
  <c r="AJ118" i="82"/>
  <c r="AJ119" i="82"/>
  <c r="AJ120" i="82"/>
  <c r="AJ121" i="82"/>
  <c r="AJ122" i="82"/>
  <c r="AJ123" i="82"/>
  <c r="AJ124" i="82"/>
  <c r="AJ125" i="82"/>
  <c r="AJ126" i="82"/>
  <c r="AJ127" i="82"/>
  <c r="AJ128" i="82"/>
  <c r="AJ129" i="82"/>
  <c r="AJ130" i="82"/>
  <c r="AJ131" i="82"/>
  <c r="AJ132" i="82"/>
  <c r="AJ133" i="82"/>
  <c r="AJ134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46" i="82"/>
  <c r="AJ147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61" i="82"/>
  <c r="AJ162" i="82"/>
  <c r="AJ163" i="82"/>
  <c r="AJ164" i="82"/>
  <c r="AJ165" i="82"/>
  <c r="AJ166" i="82"/>
  <c r="AJ167" i="82"/>
  <c r="AJ168" i="82"/>
  <c r="AJ169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194" i="82"/>
  <c r="AJ195" i="82"/>
  <c r="AJ196" i="82"/>
  <c r="AJ197" i="82"/>
  <c r="AJ198" i="82"/>
  <c r="AJ199" i="82"/>
  <c r="AJ200" i="82"/>
  <c r="AJ201" i="82"/>
  <c r="AJ202" i="82"/>
  <c r="AJ203" i="82"/>
  <c r="AJ204" i="82"/>
  <c r="AJ205" i="82"/>
  <c r="AJ206" i="82"/>
  <c r="AJ207" i="82"/>
  <c r="AJ208" i="82"/>
  <c r="AJ209" i="82"/>
  <c r="AJ210" i="82"/>
  <c r="AJ211" i="82"/>
  <c r="AJ5" i="82"/>
  <c r="AA7" i="82"/>
  <c r="BA12" i="82" s="1"/>
  <c r="AA8" i="82"/>
  <c r="BA20" i="82" s="1"/>
  <c r="AA9" i="82"/>
  <c r="BA28" i="82" s="1"/>
  <c r="AA10" i="82"/>
  <c r="BA36" i="82" s="1"/>
  <c r="AA11" i="82"/>
  <c r="BA52" i="82" s="1"/>
  <c r="AA12" i="82"/>
  <c r="BA68" i="82" s="1"/>
  <c r="AA13" i="82"/>
  <c r="BA80" i="82" s="1"/>
  <c r="P14" i="82"/>
  <c r="F16" i="82"/>
  <c r="AA17" i="82"/>
  <c r="BA140" i="82" s="1"/>
  <c r="AA18" i="82"/>
  <c r="BA156" i="82" s="1"/>
  <c r="AA19" i="82"/>
  <c r="BA170" i="82" s="1"/>
  <c r="AA20" i="82"/>
  <c r="BA188" i="82" s="1"/>
  <c r="P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6" i="82"/>
  <c r="R6" i="82" s="1"/>
  <c r="AZ175" i="82" l="1"/>
  <c r="O111" i="81"/>
  <c r="AZ143" i="82"/>
  <c r="O112" i="81"/>
  <c r="AZ135" i="82"/>
  <c r="AZ131" i="82"/>
  <c r="O93" i="81"/>
  <c r="O124" i="81"/>
  <c r="AZ31" i="82"/>
  <c r="AZ59" i="82"/>
  <c r="AZ15" i="82"/>
  <c r="O61" i="81"/>
  <c r="O87" i="81"/>
  <c r="O86" i="81"/>
  <c r="O79" i="81"/>
  <c r="O104" i="81"/>
  <c r="AR76" i="82"/>
  <c r="AZ139" i="82"/>
  <c r="AZ75" i="82"/>
  <c r="AZ11" i="82"/>
  <c r="L59" i="81"/>
  <c r="O65" i="81"/>
  <c r="AZ71" i="82"/>
  <c r="AZ67" i="82"/>
  <c r="AZ191" i="82"/>
  <c r="AZ127" i="82"/>
  <c r="AZ63" i="82"/>
  <c r="O59" i="81"/>
  <c r="O98" i="81"/>
  <c r="O120" i="81"/>
  <c r="O132" i="81"/>
  <c r="AZ187" i="82"/>
  <c r="AZ123" i="82"/>
  <c r="L125" i="81"/>
  <c r="O107" i="81"/>
  <c r="O119" i="81"/>
  <c r="O131" i="81"/>
  <c r="AZ183" i="82"/>
  <c r="AZ119" i="82"/>
  <c r="AZ55" i="82"/>
  <c r="O71" i="81"/>
  <c r="O85" i="81"/>
  <c r="O106" i="81"/>
  <c r="O118" i="81"/>
  <c r="O130" i="81"/>
  <c r="AZ179" i="82"/>
  <c r="AZ115" i="82"/>
  <c r="AZ51" i="82"/>
  <c r="O80" i="81"/>
  <c r="O94" i="81"/>
  <c r="O105" i="81"/>
  <c r="O117" i="81"/>
  <c r="O129" i="81"/>
  <c r="O116" i="81"/>
  <c r="AZ79" i="82"/>
  <c r="AR193" i="82"/>
  <c r="AZ171" i="82"/>
  <c r="AZ91" i="82"/>
  <c r="AZ27" i="82"/>
  <c r="L72" i="81"/>
  <c r="O78" i="81"/>
  <c r="O92" i="81"/>
  <c r="O103" i="81"/>
  <c r="O115" i="81"/>
  <c r="O127" i="81"/>
  <c r="AR151" i="82"/>
  <c r="AZ151" i="82"/>
  <c r="AZ87" i="82"/>
  <c r="AZ23" i="82"/>
  <c r="O77" i="81"/>
  <c r="O91" i="81"/>
  <c r="O102" i="81"/>
  <c r="O114" i="81"/>
  <c r="O126" i="81"/>
  <c r="AZ111" i="82"/>
  <c r="AR132" i="82"/>
  <c r="AZ147" i="82"/>
  <c r="AZ83" i="82"/>
  <c r="AZ19" i="82"/>
  <c r="O57" i="81"/>
  <c r="R14" i="82"/>
  <c r="AT100" i="82" s="1"/>
  <c r="T14" i="82"/>
  <c r="F12" i="88" s="1"/>
  <c r="AE14" i="82"/>
  <c r="H13" i="88" s="1"/>
  <c r="O16" i="89"/>
  <c r="AR166" i="82"/>
  <c r="AZ167" i="82"/>
  <c r="AZ159" i="82"/>
  <c r="AZ103" i="82"/>
  <c r="AZ39" i="82"/>
  <c r="AC17" i="82"/>
  <c r="BB140" i="82" s="1"/>
  <c r="T17" i="82"/>
  <c r="F15" i="88" s="1"/>
  <c r="AE17" i="82"/>
  <c r="H16" i="88" s="1"/>
  <c r="O19" i="89"/>
  <c r="AC13" i="82"/>
  <c r="BB80" i="82" s="1"/>
  <c r="T13" i="82"/>
  <c r="F11" i="88" s="1"/>
  <c r="AE13" i="82"/>
  <c r="H12" i="88" s="1"/>
  <c r="O15" i="89"/>
  <c r="AC9" i="82"/>
  <c r="BB30" i="82" s="1"/>
  <c r="T9" i="82"/>
  <c r="F7" i="88" s="1"/>
  <c r="AE9" i="82"/>
  <c r="H8" i="88" s="1"/>
  <c r="O11" i="89"/>
  <c r="R17" i="82"/>
  <c r="AR189" i="82"/>
  <c r="AR164" i="82"/>
  <c r="AR148" i="82"/>
  <c r="AR108" i="82"/>
  <c r="AR92" i="82"/>
  <c r="AR68" i="82"/>
  <c r="AR36" i="82"/>
  <c r="AZ198" i="82"/>
  <c r="AZ194" i="82"/>
  <c r="AZ190" i="82"/>
  <c r="AZ186" i="82"/>
  <c r="AZ182" i="82"/>
  <c r="AZ178" i="82"/>
  <c r="AZ174" i="82"/>
  <c r="AZ170" i="82"/>
  <c r="AZ166" i="82"/>
  <c r="AZ162" i="82"/>
  <c r="AZ158" i="82"/>
  <c r="AZ154" i="82"/>
  <c r="AZ150" i="82"/>
  <c r="AZ146" i="82"/>
  <c r="AZ142" i="82"/>
  <c r="AZ138" i="82"/>
  <c r="AZ134" i="82"/>
  <c r="AZ130" i="82"/>
  <c r="AZ126" i="82"/>
  <c r="AZ122" i="82"/>
  <c r="AZ118" i="82"/>
  <c r="AZ114" i="82"/>
  <c r="AZ110" i="82"/>
  <c r="AZ106" i="82"/>
  <c r="AZ102" i="82"/>
  <c r="AZ98" i="82"/>
  <c r="AZ94" i="82"/>
  <c r="AZ90" i="82"/>
  <c r="AZ86" i="82"/>
  <c r="AZ82" i="82"/>
  <c r="AZ78" i="82"/>
  <c r="AZ74" i="82"/>
  <c r="AZ70" i="82"/>
  <c r="AZ66" i="82"/>
  <c r="AZ62" i="82"/>
  <c r="AZ58" i="82"/>
  <c r="AZ54" i="82"/>
  <c r="AZ50" i="82"/>
  <c r="AZ46" i="82"/>
  <c r="AZ42" i="82"/>
  <c r="AZ38" i="82"/>
  <c r="AZ34" i="82"/>
  <c r="AZ30" i="82"/>
  <c r="AZ26" i="82"/>
  <c r="AZ22" i="82"/>
  <c r="AZ18" i="82"/>
  <c r="AZ14" i="82"/>
  <c r="R18" i="82"/>
  <c r="AE18" i="82"/>
  <c r="H17" i="88" s="1"/>
  <c r="T18" i="82"/>
  <c r="F16" i="88" s="1"/>
  <c r="O20" i="89"/>
  <c r="AZ155" i="82"/>
  <c r="AZ99" i="82"/>
  <c r="AZ43" i="82"/>
  <c r="R20" i="82"/>
  <c r="AT191" i="82" s="1"/>
  <c r="AE20" i="82"/>
  <c r="T20" i="82"/>
  <c r="F18" i="88" s="1"/>
  <c r="O22" i="89"/>
  <c r="AC16" i="82"/>
  <c r="BB126" i="82" s="1"/>
  <c r="AE16" i="82"/>
  <c r="H15" i="88" s="1"/>
  <c r="T16" i="82"/>
  <c r="F14" i="88" s="1"/>
  <c r="O18" i="89"/>
  <c r="AC12" i="82"/>
  <c r="BB66" i="82" s="1"/>
  <c r="AE12" i="82"/>
  <c r="H11" i="88" s="1"/>
  <c r="T12" i="82"/>
  <c r="F10" i="88" s="1"/>
  <c r="O14" i="89"/>
  <c r="AC8" i="82"/>
  <c r="BB21" i="82" s="1"/>
  <c r="AE8" i="82"/>
  <c r="H7" i="88" s="1"/>
  <c r="T8" i="82"/>
  <c r="F6" i="88" s="1"/>
  <c r="O10" i="89"/>
  <c r="R13" i="82"/>
  <c r="AT90" i="82" s="1"/>
  <c r="AR170" i="82"/>
  <c r="AR159" i="82"/>
  <c r="AR143" i="82"/>
  <c r="AR103" i="82"/>
  <c r="AR87" i="82"/>
  <c r="AR47" i="82"/>
  <c r="AR31" i="82"/>
  <c r="AZ197" i="82"/>
  <c r="AZ193" i="82"/>
  <c r="AZ189" i="82"/>
  <c r="AZ185" i="82"/>
  <c r="AZ181" i="82"/>
  <c r="AZ177" i="82"/>
  <c r="AZ173" i="82"/>
  <c r="AZ169" i="82"/>
  <c r="AZ165" i="82"/>
  <c r="AZ161" i="82"/>
  <c r="AZ157" i="82"/>
  <c r="AZ153" i="82"/>
  <c r="AZ149" i="82"/>
  <c r="AZ145" i="82"/>
  <c r="AZ141" i="82"/>
  <c r="AZ137" i="82"/>
  <c r="AZ133" i="82"/>
  <c r="AZ129" i="82"/>
  <c r="AZ125" i="82"/>
  <c r="AZ121" i="82"/>
  <c r="AZ117" i="82"/>
  <c r="AZ113" i="82"/>
  <c r="AZ109" i="82"/>
  <c r="AZ105" i="82"/>
  <c r="AZ101" i="82"/>
  <c r="AZ97" i="82"/>
  <c r="AZ93" i="82"/>
  <c r="AZ89" i="82"/>
  <c r="AZ85" i="82"/>
  <c r="AZ81" i="82"/>
  <c r="AZ77" i="82"/>
  <c r="AZ73" i="82"/>
  <c r="AZ69" i="82"/>
  <c r="AZ65" i="82"/>
  <c r="AZ61" i="82"/>
  <c r="AZ57" i="82"/>
  <c r="AZ53" i="82"/>
  <c r="AZ49" i="82"/>
  <c r="AZ45" i="82"/>
  <c r="AZ41" i="82"/>
  <c r="AZ37" i="82"/>
  <c r="AZ33" i="82"/>
  <c r="AZ29" i="82"/>
  <c r="AZ25" i="82"/>
  <c r="AZ21" i="82"/>
  <c r="AZ17" i="82"/>
  <c r="AZ13" i="82"/>
  <c r="R10" i="82"/>
  <c r="AE10" i="82"/>
  <c r="H9" i="88" s="1"/>
  <c r="T10" i="82"/>
  <c r="F8" i="88" s="1"/>
  <c r="O12" i="89"/>
  <c r="AR39" i="82"/>
  <c r="AZ163" i="82"/>
  <c r="AZ107" i="82"/>
  <c r="AZ95" i="82"/>
  <c r="AZ47" i="82"/>
  <c r="AZ35" i="82"/>
  <c r="AC6" i="82"/>
  <c r="BB5" i="82" s="1"/>
  <c r="T6" i="82"/>
  <c r="F4" i="88" s="1"/>
  <c r="AE6" i="82"/>
  <c r="H5" i="88" s="1"/>
  <c r="O8" i="89"/>
  <c r="R19" i="82"/>
  <c r="AT177" i="82" s="1"/>
  <c r="T19" i="82"/>
  <c r="F17" i="88" s="1"/>
  <c r="AE19" i="82"/>
  <c r="H18" i="88" s="1"/>
  <c r="O21" i="89"/>
  <c r="R15" i="82"/>
  <c r="AE15" i="82"/>
  <c r="H14" i="88" s="1"/>
  <c r="T15" i="82"/>
  <c r="F13" i="88" s="1"/>
  <c r="O17" i="89"/>
  <c r="R11" i="82"/>
  <c r="T11" i="82"/>
  <c r="F9" i="88" s="1"/>
  <c r="AE11" i="82"/>
  <c r="H10" i="88" s="1"/>
  <c r="O13" i="89"/>
  <c r="R7" i="82"/>
  <c r="AT14" i="82" s="1"/>
  <c r="AE7" i="82"/>
  <c r="H6" i="88" s="1"/>
  <c r="T7" i="82"/>
  <c r="F5" i="88" s="1"/>
  <c r="O9" i="89"/>
  <c r="R9" i="82"/>
  <c r="AR197" i="82"/>
  <c r="AR169" i="82"/>
  <c r="AR140" i="82"/>
  <c r="AR84" i="82"/>
  <c r="AR28" i="82"/>
  <c r="AZ196" i="82"/>
  <c r="AZ192" i="82"/>
  <c r="AZ184" i="82"/>
  <c r="AZ180" i="82"/>
  <c r="AZ176" i="82"/>
  <c r="AZ168" i="82"/>
  <c r="AZ164" i="82"/>
  <c r="AZ160" i="82"/>
  <c r="AZ152" i="82"/>
  <c r="AZ148" i="82"/>
  <c r="AZ144" i="82"/>
  <c r="AZ136" i="82"/>
  <c r="AZ132" i="82"/>
  <c r="AZ124" i="82"/>
  <c r="AZ120" i="82"/>
  <c r="AZ116" i="82"/>
  <c r="AZ108" i="82"/>
  <c r="AZ104" i="82"/>
  <c r="AZ100" i="82"/>
  <c r="AZ92" i="82"/>
  <c r="AZ88" i="82"/>
  <c r="AZ84" i="82"/>
  <c r="AZ76" i="82"/>
  <c r="AZ72" i="82"/>
  <c r="AZ64" i="82"/>
  <c r="AZ60" i="82"/>
  <c r="AZ56" i="82"/>
  <c r="AZ48" i="82"/>
  <c r="AZ44" i="82"/>
  <c r="AZ40" i="82"/>
  <c r="AZ32" i="82"/>
  <c r="AZ24" i="82"/>
  <c r="AZ16" i="82"/>
  <c r="J60" i="81"/>
  <c r="J87" i="81"/>
  <c r="J100" i="81"/>
  <c r="J126" i="81"/>
  <c r="L100" i="81"/>
  <c r="L113" i="81"/>
  <c r="L126" i="81"/>
  <c r="BA180" i="82"/>
  <c r="BA173" i="82"/>
  <c r="BA171" i="82"/>
  <c r="BA165" i="82"/>
  <c r="BA149" i="82"/>
  <c r="BA89" i="82"/>
  <c r="BA57" i="82"/>
  <c r="BA41" i="82"/>
  <c r="BA17" i="82"/>
  <c r="AS58" i="82"/>
  <c r="BA184" i="82"/>
  <c r="BA177" i="82"/>
  <c r="BA175" i="82"/>
  <c r="BA161" i="82"/>
  <c r="BA145" i="82"/>
  <c r="BA85" i="82"/>
  <c r="BA53" i="82"/>
  <c r="BA37" i="82"/>
  <c r="BA13" i="82"/>
  <c r="BA181" i="82"/>
  <c r="BA179" i="82"/>
  <c r="BA172" i="82"/>
  <c r="BA157" i="82"/>
  <c r="BA141" i="82"/>
  <c r="BA81" i="82"/>
  <c r="BA49" i="82"/>
  <c r="BA33" i="82"/>
  <c r="BA183" i="82"/>
  <c r="BA176" i="82"/>
  <c r="BA169" i="82"/>
  <c r="BA153" i="82"/>
  <c r="BA93" i="82"/>
  <c r="BA61" i="82"/>
  <c r="BA45" i="82"/>
  <c r="BA29" i="82"/>
  <c r="AZ6" i="82"/>
  <c r="BB8" i="82"/>
  <c r="AR7" i="82"/>
  <c r="AZ9" i="82"/>
  <c r="BB6" i="82"/>
  <c r="AR5" i="82"/>
  <c r="AZ5" i="82"/>
  <c r="BB10" i="82"/>
  <c r="AZ8" i="82"/>
  <c r="AZ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B152" i="82"/>
  <c r="BB150" i="82"/>
  <c r="BB143" i="82"/>
  <c r="BB141" i="82"/>
  <c r="BB92" i="82"/>
  <c r="BB90" i="82"/>
  <c r="BB83" i="82"/>
  <c r="BB81" i="82"/>
  <c r="BB33" i="82"/>
  <c r="BB28" i="82"/>
  <c r="BB22" i="82"/>
  <c r="BB153" i="82"/>
  <c r="BB148" i="82"/>
  <c r="BB146" i="82"/>
  <c r="BB133" i="82"/>
  <c r="BB93" i="82"/>
  <c r="BB88" i="82"/>
  <c r="BB86" i="82"/>
  <c r="BB31" i="82"/>
  <c r="BB29" i="82"/>
  <c r="BB151" i="82"/>
  <c r="BB149" i="82"/>
  <c r="BB144" i="82"/>
  <c r="BB142" i="82"/>
  <c r="BB91" i="82"/>
  <c r="BB89" i="82"/>
  <c r="BB84" i="82"/>
  <c r="BB82" i="82"/>
  <c r="BB34" i="82"/>
  <c r="BB27" i="82"/>
  <c r="BB25" i="82"/>
  <c r="BB154" i="82"/>
  <c r="BB147" i="82"/>
  <c r="BB145" i="82"/>
  <c r="BB132" i="82"/>
  <c r="BB94" i="82"/>
  <c r="BB87" i="82"/>
  <c r="BB85" i="82"/>
  <c r="BB74" i="82"/>
  <c r="BB32" i="82"/>
  <c r="BB9" i="82"/>
  <c r="BB7" i="82"/>
  <c r="BA197" i="82"/>
  <c r="BA189" i="82"/>
  <c r="BA77" i="82"/>
  <c r="BA69" i="82"/>
  <c r="BA65" i="82"/>
  <c r="BA25" i="82"/>
  <c r="BA21" i="82"/>
  <c r="BA198" i="82"/>
  <c r="BA194" i="82"/>
  <c r="BA190" i="82"/>
  <c r="BA186" i="82"/>
  <c r="BA182" i="82"/>
  <c r="BA178" i="82"/>
  <c r="BA174" i="82"/>
  <c r="BA166" i="82"/>
  <c r="BA162" i="82"/>
  <c r="BA158" i="82"/>
  <c r="BA154" i="82"/>
  <c r="BA150" i="82"/>
  <c r="BA146" i="82"/>
  <c r="BA142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BA185" i="82"/>
  <c r="BA73" i="82"/>
  <c r="BA199" i="82"/>
  <c r="BA195" i="82"/>
  <c r="BA191" i="82"/>
  <c r="BA187" i="82"/>
  <c r="BA167" i="82"/>
  <c r="BA163" i="82"/>
  <c r="BA159" i="82"/>
  <c r="BA155" i="82"/>
  <c r="BA151" i="82"/>
  <c r="BA147" i="82"/>
  <c r="BA143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9" i="82"/>
  <c r="BA35" i="82"/>
  <c r="BA31" i="82"/>
  <c r="BA27" i="82"/>
  <c r="BA23" i="82"/>
  <c r="BA19" i="82"/>
  <c r="BA15" i="82"/>
  <c r="BA11" i="82"/>
  <c r="BA193" i="82"/>
  <c r="BA196" i="82"/>
  <c r="BA192" i="82"/>
  <c r="BA168" i="82"/>
  <c r="BA164" i="82"/>
  <c r="BA160" i="82"/>
  <c r="BA152" i="82"/>
  <c r="BA148" i="82"/>
  <c r="BA144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AS184" i="82"/>
  <c r="AS176" i="82"/>
  <c r="AS122" i="82"/>
  <c r="O63" i="81"/>
  <c r="O58" i="81"/>
  <c r="O64" i="81"/>
  <c r="AT187" i="82"/>
  <c r="AT188" i="82"/>
  <c r="AT193" i="82"/>
  <c r="AT198" i="82"/>
  <c r="AT172" i="82"/>
  <c r="AT180" i="82"/>
  <c r="AT114" i="82"/>
  <c r="AT118" i="82"/>
  <c r="AT122" i="82"/>
  <c r="AT111" i="82"/>
  <c r="AT115" i="82"/>
  <c r="AT119" i="82"/>
  <c r="AT123" i="82"/>
  <c r="AT112" i="82"/>
  <c r="AT116" i="82"/>
  <c r="AT120" i="82"/>
  <c r="AT124" i="82"/>
  <c r="AT121" i="82"/>
  <c r="AT125" i="82"/>
  <c r="AT113" i="82"/>
  <c r="AT117" i="82"/>
  <c r="AT54" i="82"/>
  <c r="AT58" i="82"/>
  <c r="AT62" i="82"/>
  <c r="AT51" i="82"/>
  <c r="AT55" i="82"/>
  <c r="AT59" i="82"/>
  <c r="AT63" i="82"/>
  <c r="AT52" i="82"/>
  <c r="AT56" i="82"/>
  <c r="AT60" i="82"/>
  <c r="AT64" i="82"/>
  <c r="AT57" i="82"/>
  <c r="AT61" i="82"/>
  <c r="AT65" i="82"/>
  <c r="AT53" i="82"/>
  <c r="AT13" i="82"/>
  <c r="AS99" i="82"/>
  <c r="AS103" i="82"/>
  <c r="AS107" i="82"/>
  <c r="AS96" i="82"/>
  <c r="AS100" i="82"/>
  <c r="AS104" i="82"/>
  <c r="AS108" i="82"/>
  <c r="AS101" i="82"/>
  <c r="AS109" i="82"/>
  <c r="AS102" i="82"/>
  <c r="AS110" i="82"/>
  <c r="AS97" i="82"/>
  <c r="AS98" i="82"/>
  <c r="AS106" i="82"/>
  <c r="AS105" i="82"/>
  <c r="AT158" i="82"/>
  <c r="AT162" i="82"/>
  <c r="AT159" i="82"/>
  <c r="AT163" i="82"/>
  <c r="AT167" i="82"/>
  <c r="AT156" i="82"/>
  <c r="AT160" i="82"/>
  <c r="AT164" i="82"/>
  <c r="AT168" i="82"/>
  <c r="AT166" i="82"/>
  <c r="AT157" i="82"/>
  <c r="AT169" i="82"/>
  <c r="AT161" i="82"/>
  <c r="AT170" i="82"/>
  <c r="AT165" i="82"/>
  <c r="AT99" i="82"/>
  <c r="AT107" i="82"/>
  <c r="AT38" i="82"/>
  <c r="AT42" i="82"/>
  <c r="AT46" i="82"/>
  <c r="AT50" i="82"/>
  <c r="AT39" i="82"/>
  <c r="AT43" i="82"/>
  <c r="AT47" i="82"/>
  <c r="AT36" i="82"/>
  <c r="AT40" i="82"/>
  <c r="AT44" i="82"/>
  <c r="AT48" i="82"/>
  <c r="AT41" i="82"/>
  <c r="AT45" i="82"/>
  <c r="AT49" i="82"/>
  <c r="AT37" i="82"/>
  <c r="AS7" i="82"/>
  <c r="AS11" i="82"/>
  <c r="AS8" i="82"/>
  <c r="AS5" i="82"/>
  <c r="AS6" i="82"/>
  <c r="AS10" i="82"/>
  <c r="AS9" i="82"/>
  <c r="AR53" i="82"/>
  <c r="AR57" i="82"/>
  <c r="AR61" i="82"/>
  <c r="AR65" i="82"/>
  <c r="AR54" i="82"/>
  <c r="AR58" i="82"/>
  <c r="AR62" i="82"/>
  <c r="P18" i="82"/>
  <c r="AT6" i="82"/>
  <c r="AT10" i="82"/>
  <c r="AT7" i="82"/>
  <c r="AT11" i="82"/>
  <c r="AT8" i="82"/>
  <c r="AT9" i="82"/>
  <c r="AT5" i="82"/>
  <c r="AT86" i="82"/>
  <c r="AT87" i="82"/>
  <c r="AT88" i="82"/>
  <c r="AT81" i="82"/>
  <c r="AA6" i="82"/>
  <c r="AC11" i="82"/>
  <c r="AA14" i="82"/>
  <c r="AR185" i="82"/>
  <c r="AR177" i="82"/>
  <c r="AR116" i="82"/>
  <c r="AR52" i="82"/>
  <c r="AR12" i="82"/>
  <c r="AR157" i="82"/>
  <c r="AR161" i="82"/>
  <c r="AR165" i="82"/>
  <c r="AR158" i="82"/>
  <c r="AR162" i="82"/>
  <c r="AR97" i="82"/>
  <c r="AR101" i="82"/>
  <c r="AR105" i="82"/>
  <c r="AR109" i="82"/>
  <c r="AR98" i="82"/>
  <c r="AR102" i="82"/>
  <c r="AR106" i="82"/>
  <c r="AR110" i="82"/>
  <c r="AR37" i="82"/>
  <c r="AR41" i="82"/>
  <c r="AR45" i="82"/>
  <c r="AR49" i="82"/>
  <c r="AR38" i="82"/>
  <c r="AR42" i="82"/>
  <c r="AR46" i="82"/>
  <c r="AR50" i="82"/>
  <c r="P17" i="82"/>
  <c r="P13" i="82"/>
  <c r="P9" i="82"/>
  <c r="R16" i="82"/>
  <c r="R12" i="82"/>
  <c r="R8" i="82"/>
  <c r="AC10" i="82"/>
  <c r="AC14" i="82"/>
  <c r="AC18" i="82"/>
  <c r="AR200" i="82"/>
  <c r="AR196" i="82"/>
  <c r="AR192" i="82"/>
  <c r="AR188" i="82"/>
  <c r="AR184" i="82"/>
  <c r="AR180" i="82"/>
  <c r="AR176" i="82"/>
  <c r="AR172" i="82"/>
  <c r="AR168" i="82"/>
  <c r="AR163" i="82"/>
  <c r="AR155" i="82"/>
  <c r="AR139" i="82"/>
  <c r="AR131" i="82"/>
  <c r="AR123" i="82"/>
  <c r="AR107" i="82"/>
  <c r="AR99" i="82"/>
  <c r="AR91" i="82"/>
  <c r="AR75" i="82"/>
  <c r="AR67" i="82"/>
  <c r="AR59" i="82"/>
  <c r="AR51" i="82"/>
  <c r="AR43" i="82"/>
  <c r="AR27" i="82"/>
  <c r="AS183" i="82"/>
  <c r="AS175" i="82"/>
  <c r="AS121" i="82"/>
  <c r="AR113" i="82"/>
  <c r="AR117" i="82"/>
  <c r="AR121" i="82"/>
  <c r="AR125" i="82"/>
  <c r="AR114" i="82"/>
  <c r="AR118" i="82"/>
  <c r="AR122" i="82"/>
  <c r="AR13" i="82"/>
  <c r="AR17" i="82"/>
  <c r="AR14" i="82"/>
  <c r="AR18" i="82"/>
  <c r="P10" i="82"/>
  <c r="AT142" i="82"/>
  <c r="AT146" i="82"/>
  <c r="AT150" i="82"/>
  <c r="AT154" i="82"/>
  <c r="AT143" i="82"/>
  <c r="AT147" i="82"/>
  <c r="AT151" i="82"/>
  <c r="AT155" i="82"/>
  <c r="AT144" i="82"/>
  <c r="AT148" i="82"/>
  <c r="AT152" i="82"/>
  <c r="AT153" i="82"/>
  <c r="AT141" i="82"/>
  <c r="AT145" i="82"/>
  <c r="AT30" i="82"/>
  <c r="AT34" i="82"/>
  <c r="AT31" i="82"/>
  <c r="AT35" i="82"/>
  <c r="AT28" i="82"/>
  <c r="AT32" i="82"/>
  <c r="AT29" i="82"/>
  <c r="AT33" i="82"/>
  <c r="AC7" i="82"/>
  <c r="AC15" i="82"/>
  <c r="AC19" i="82"/>
  <c r="AR181" i="82"/>
  <c r="AR173" i="82"/>
  <c r="AR124" i="82"/>
  <c r="AR60" i="82"/>
  <c r="AR20" i="82"/>
  <c r="I20" i="82"/>
  <c r="AL209" i="82" s="1"/>
  <c r="AK141" i="82"/>
  <c r="AR9" i="82"/>
  <c r="AR6" i="82"/>
  <c r="AR10" i="82"/>
  <c r="AR141" i="82"/>
  <c r="AR145" i="82"/>
  <c r="AR149" i="82"/>
  <c r="AR153" i="82"/>
  <c r="AR142" i="82"/>
  <c r="AR146" i="82"/>
  <c r="AR150" i="82"/>
  <c r="AR154" i="82"/>
  <c r="AR81" i="82"/>
  <c r="AR85" i="82"/>
  <c r="AR89" i="82"/>
  <c r="AR93" i="82"/>
  <c r="AR82" i="82"/>
  <c r="AR86" i="82"/>
  <c r="AR90" i="82"/>
  <c r="AR94" i="82"/>
  <c r="AR29" i="82"/>
  <c r="AR33" i="82"/>
  <c r="AR30" i="82"/>
  <c r="AR34" i="82"/>
  <c r="P20" i="82"/>
  <c r="P16" i="82"/>
  <c r="P12" i="82"/>
  <c r="P8" i="82"/>
  <c r="AA16" i="82"/>
  <c r="AR199" i="82"/>
  <c r="AR195" i="82"/>
  <c r="AR191" i="82"/>
  <c r="AR187" i="82"/>
  <c r="AR183" i="82"/>
  <c r="AR179" i="82"/>
  <c r="AR175" i="82"/>
  <c r="AR171" i="82"/>
  <c r="AR167" i="82"/>
  <c r="AR160" i="82"/>
  <c r="AR152" i="82"/>
  <c r="AR144" i="82"/>
  <c r="AR136" i="82"/>
  <c r="AR120" i="82"/>
  <c r="AR112" i="82"/>
  <c r="AR104" i="82"/>
  <c r="AR96" i="82"/>
  <c r="AR88" i="82"/>
  <c r="AR80" i="82"/>
  <c r="AR64" i="82"/>
  <c r="AR56" i="82"/>
  <c r="AR48" i="82"/>
  <c r="AR40" i="82"/>
  <c r="AR32" i="82"/>
  <c r="AR16" i="82"/>
  <c r="AR8" i="82"/>
  <c r="AS180" i="82"/>
  <c r="F18" i="82"/>
  <c r="AK170" i="82" s="1"/>
  <c r="AR129" i="82"/>
  <c r="AR133" i="82"/>
  <c r="AR137" i="82"/>
  <c r="AR126" i="82"/>
  <c r="AR130" i="82"/>
  <c r="AR134" i="82"/>
  <c r="AR138" i="82"/>
  <c r="AR69" i="82"/>
  <c r="AR73" i="82"/>
  <c r="AR77" i="82"/>
  <c r="AR66" i="82"/>
  <c r="AR70" i="82"/>
  <c r="AR74" i="82"/>
  <c r="AR78" i="82"/>
  <c r="AR21" i="82"/>
  <c r="AR25" i="82"/>
  <c r="AR22" i="82"/>
  <c r="AR26" i="82"/>
  <c r="AS173" i="82"/>
  <c r="AS177" i="82"/>
  <c r="AS181" i="82"/>
  <c r="AS185" i="82"/>
  <c r="AS174" i="82"/>
  <c r="AS178" i="82"/>
  <c r="AS182" i="82"/>
  <c r="AS111" i="82"/>
  <c r="AS115" i="82"/>
  <c r="AS119" i="82"/>
  <c r="AS123" i="82"/>
  <c r="AS112" i="82"/>
  <c r="AS116" i="82"/>
  <c r="AS120" i="82"/>
  <c r="AS124" i="82"/>
  <c r="AS117" i="82"/>
  <c r="AS125" i="82"/>
  <c r="AS118" i="82"/>
  <c r="AS51" i="82"/>
  <c r="AS55" i="82"/>
  <c r="AS59" i="82"/>
  <c r="AS63" i="82"/>
  <c r="AS52" i="82"/>
  <c r="AS56" i="82"/>
  <c r="AS60" i="82"/>
  <c r="AS64" i="82"/>
  <c r="AS53" i="82"/>
  <c r="AS61" i="82"/>
  <c r="AS54" i="82"/>
  <c r="AS62" i="82"/>
  <c r="AS15" i="82"/>
  <c r="AS19" i="82"/>
  <c r="AS12" i="82"/>
  <c r="AS16" i="82"/>
  <c r="AS20" i="82"/>
  <c r="AS13" i="82"/>
  <c r="AS14" i="82"/>
  <c r="AA15" i="82"/>
  <c r="AC20" i="82"/>
  <c r="AR198" i="82"/>
  <c r="AR194" i="82"/>
  <c r="AR190" i="82"/>
  <c r="AR182" i="82"/>
  <c r="AR178" i="82"/>
  <c r="AR135" i="82"/>
  <c r="AR127" i="82"/>
  <c r="AR119" i="82"/>
  <c r="AR111" i="82"/>
  <c r="AR79" i="82"/>
  <c r="AR71" i="82"/>
  <c r="AR63" i="82"/>
  <c r="AR55" i="82"/>
  <c r="AR23" i="82"/>
  <c r="AR15" i="82"/>
  <c r="AS179" i="82"/>
  <c r="AS171" i="82"/>
  <c r="AS113" i="82"/>
  <c r="AS65" i="82"/>
  <c r="AS17" i="82"/>
  <c r="AT149" i="82"/>
  <c r="AT85" i="82"/>
  <c r="F10" i="82"/>
  <c r="AK50" i="82" s="1"/>
  <c r="AK145" i="82"/>
  <c r="F12" i="82"/>
  <c r="AK83" i="82" s="1"/>
  <c r="I18" i="82"/>
  <c r="AL181" i="82" s="1"/>
  <c r="I14" i="82"/>
  <c r="AL117" i="82" s="1"/>
  <c r="I10" i="82"/>
  <c r="AL53" i="82" s="1"/>
  <c r="AK148" i="82"/>
  <c r="AK142" i="82"/>
  <c r="F17" i="82"/>
  <c r="AK160" i="82" s="1"/>
  <c r="F9" i="82"/>
  <c r="AK36" i="82" s="1"/>
  <c r="I16" i="82"/>
  <c r="AL138" i="82" s="1"/>
  <c r="I8" i="82"/>
  <c r="AL17" i="82" s="1"/>
  <c r="AL65" i="82"/>
  <c r="AL18" i="82"/>
  <c r="F14" i="82"/>
  <c r="AK120" i="82" s="1"/>
  <c r="AK149" i="82"/>
  <c r="AK137" i="82"/>
  <c r="F20" i="82"/>
  <c r="AK211" i="82" s="1"/>
  <c r="I19" i="82"/>
  <c r="AL193" i="82" s="1"/>
  <c r="I11" i="82"/>
  <c r="AL69" i="82" s="1"/>
  <c r="I6" i="82"/>
  <c r="I17" i="82"/>
  <c r="AL165" i="82" s="1"/>
  <c r="AL111" i="82"/>
  <c r="I13" i="82"/>
  <c r="AL93" i="82" s="1"/>
  <c r="I9" i="82"/>
  <c r="AL45" i="82" s="1"/>
  <c r="AK151" i="82"/>
  <c r="AK147" i="82"/>
  <c r="F8" i="82"/>
  <c r="AK18" i="82" s="1"/>
  <c r="I15" i="82"/>
  <c r="AL133" i="82" s="1"/>
  <c r="I7" i="82"/>
  <c r="AL10" i="82" s="1"/>
  <c r="AL189" i="82"/>
  <c r="AL80" i="82"/>
  <c r="AL40" i="82"/>
  <c r="F19" i="82"/>
  <c r="AK190" i="82" s="1"/>
  <c r="AK139" i="82"/>
  <c r="AK143" i="82"/>
  <c r="F15" i="82"/>
  <c r="AK134" i="82" s="1"/>
  <c r="AK140" i="82"/>
  <c r="AK144" i="82"/>
  <c r="F11" i="82"/>
  <c r="AK62" i="82" s="1"/>
  <c r="F7" i="82"/>
  <c r="AK12" i="82" s="1"/>
  <c r="AK28" i="82"/>
  <c r="AK208" i="82"/>
  <c r="AK150" i="82"/>
  <c r="AK146" i="82"/>
  <c r="AK138" i="82"/>
  <c r="F6" i="82"/>
  <c r="F13" i="82"/>
  <c r="AK92" i="82" s="1"/>
  <c r="I12" i="82"/>
  <c r="AL77" i="82" s="1"/>
  <c r="AL9" i="82"/>
  <c r="AK48" i="82"/>
  <c r="AK175" i="82"/>
  <c r="AK103" i="82"/>
  <c r="AK166" i="82"/>
  <c r="AK58" i="82"/>
  <c r="AK54" i="82"/>
  <c r="AK172" i="82" l="1"/>
  <c r="AK173" i="82"/>
  <c r="AK171" i="82"/>
  <c r="AK49" i="82"/>
  <c r="AT96" i="82"/>
  <c r="AT184" i="82"/>
  <c r="L31" i="81"/>
  <c r="AK179" i="82"/>
  <c r="AL35" i="82"/>
  <c r="AL51" i="82"/>
  <c r="AT103" i="82"/>
  <c r="AT17" i="82"/>
  <c r="AT176" i="82"/>
  <c r="AK176" i="82"/>
  <c r="AL162" i="82"/>
  <c r="AT110" i="82"/>
  <c r="AT20" i="82"/>
  <c r="AT183" i="82"/>
  <c r="AL211" i="82"/>
  <c r="AK181" i="82"/>
  <c r="AK52" i="82"/>
  <c r="AK90" i="82"/>
  <c r="AL110" i="82"/>
  <c r="AT101" i="82"/>
  <c r="AT106" i="82"/>
  <c r="AT16" i="82"/>
  <c r="AT174" i="82"/>
  <c r="AT179" i="82"/>
  <c r="AL105" i="82"/>
  <c r="AT97" i="82"/>
  <c r="AT102" i="82"/>
  <c r="AT12" i="82"/>
  <c r="AT173" i="82"/>
  <c r="AT175" i="82"/>
  <c r="AT19" i="82"/>
  <c r="AT105" i="82"/>
  <c r="AT15" i="82"/>
  <c r="AT181" i="82"/>
  <c r="J58" i="81"/>
  <c r="AL202" i="82"/>
  <c r="AT98" i="82"/>
  <c r="AK51" i="82"/>
  <c r="AT108" i="82"/>
  <c r="AT18" i="82"/>
  <c r="AT178" i="82"/>
  <c r="AT109" i="82"/>
  <c r="AT182" i="82"/>
  <c r="AK47" i="82"/>
  <c r="AT104" i="82"/>
  <c r="AT185" i="82"/>
  <c r="AL106" i="82"/>
  <c r="AL61" i="82"/>
  <c r="AK180" i="82"/>
  <c r="AT171" i="82"/>
  <c r="AL201" i="82"/>
  <c r="AK167" i="82"/>
  <c r="AL25" i="82"/>
  <c r="AK165" i="82"/>
  <c r="AL150" i="82"/>
  <c r="AK174" i="82"/>
  <c r="AK155" i="82"/>
  <c r="AL94" i="82"/>
  <c r="AK178" i="82"/>
  <c r="AK159" i="82"/>
  <c r="AL41" i="82"/>
  <c r="AK177" i="82"/>
  <c r="AL164" i="82"/>
  <c r="AK40" i="82"/>
  <c r="BB125" i="82"/>
  <c r="AL36" i="82"/>
  <c r="AL39" i="82"/>
  <c r="AK98" i="82"/>
  <c r="AK55" i="82"/>
  <c r="AK56" i="82"/>
  <c r="AK88" i="82"/>
  <c r="AK77" i="82"/>
  <c r="AL34" i="82"/>
  <c r="AL180" i="82"/>
  <c r="AL24" i="82"/>
  <c r="AK57" i="82"/>
  <c r="AL38" i="82"/>
  <c r="AK102" i="82"/>
  <c r="AK59" i="82"/>
  <c r="AK60" i="82"/>
  <c r="AK122" i="82"/>
  <c r="AL96" i="82"/>
  <c r="AL20" i="82"/>
  <c r="BB71" i="82"/>
  <c r="AK106" i="82"/>
  <c r="AK95" i="82"/>
  <c r="AK168" i="82"/>
  <c r="AK130" i="82"/>
  <c r="AL92" i="82"/>
  <c r="AK105" i="82"/>
  <c r="AL171" i="82"/>
  <c r="AL19" i="82"/>
  <c r="BB79" i="82"/>
  <c r="AK162" i="82"/>
  <c r="AK99" i="82"/>
  <c r="AL95" i="82"/>
  <c r="AL167" i="82"/>
  <c r="AL22" i="82"/>
  <c r="AK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K44" i="82"/>
  <c r="AL152" i="82"/>
  <c r="AK201" i="82"/>
  <c r="AK32" i="82"/>
  <c r="AL50" i="82"/>
  <c r="AT93" i="82"/>
  <c r="AT84" i="82"/>
  <c r="AT83" i="82"/>
  <c r="AT82" i="82"/>
  <c r="AT197" i="82"/>
  <c r="AT200" i="82"/>
  <c r="AT199" i="82"/>
  <c r="BB68" i="82"/>
  <c r="BB76" i="82"/>
  <c r="BB134" i="82"/>
  <c r="BB65" i="82"/>
  <c r="BB73" i="82"/>
  <c r="BB127" i="82"/>
  <c r="BB135" i="82"/>
  <c r="BB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K46" i="82"/>
  <c r="E17" i="88"/>
  <c r="AK200" i="82"/>
  <c r="AL79" i="82"/>
  <c r="AK33" i="82"/>
  <c r="AK205" i="82"/>
  <c r="AL48" i="82"/>
  <c r="AL108" i="82"/>
  <c r="AT89" i="82"/>
  <c r="AT95" i="82"/>
  <c r="AT94" i="82"/>
  <c r="AT190" i="82"/>
  <c r="AT194" i="82"/>
  <c r="AT196" i="82"/>
  <c r="AT195" i="82"/>
  <c r="BB70" i="82"/>
  <c r="BB78" i="82"/>
  <c r="BB128" i="82"/>
  <c r="BB136" i="82"/>
  <c r="BB67" i="82"/>
  <c r="BB75" i="82"/>
  <c r="BB129" i="82"/>
  <c r="BB137" i="82"/>
  <c r="BB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K163" i="82"/>
  <c r="AL163" i="82"/>
  <c r="AL197" i="82"/>
  <c r="AK158" i="82"/>
  <c r="AK35" i="82"/>
  <c r="AK111" i="82"/>
  <c r="AL89" i="82"/>
  <c r="AK100" i="82"/>
  <c r="AK204" i="82"/>
  <c r="AK31" i="82"/>
  <c r="AL166" i="82"/>
  <c r="AL29" i="82"/>
  <c r="AK53" i="82"/>
  <c r="AK157" i="82"/>
  <c r="AK209" i="82"/>
  <c r="AL168" i="82"/>
  <c r="AL170" i="82"/>
  <c r="AK199" i="82"/>
  <c r="AL23" i="82"/>
  <c r="AK61" i="82"/>
  <c r="AL177" i="82"/>
  <c r="AT92" i="82"/>
  <c r="AT91" i="82"/>
  <c r="AT189" i="82"/>
  <c r="AT186" i="82"/>
  <c r="AT192" i="82"/>
  <c r="BB72" i="82"/>
  <c r="BB130" i="82"/>
  <c r="BB138" i="82"/>
  <c r="BB23" i="82"/>
  <c r="BB69" i="82"/>
  <c r="BB77" i="82"/>
  <c r="BB131" i="82"/>
  <c r="BB139" i="82"/>
  <c r="BB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K188" i="82"/>
  <c r="AK207" i="82"/>
  <c r="AK93" i="82"/>
  <c r="AK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B170" i="82"/>
  <c r="BB177" i="82"/>
  <c r="BB180" i="82"/>
  <c r="BB183" i="82"/>
  <c r="BB173" i="82"/>
  <c r="BB176" i="82"/>
  <c r="BB179" i="82"/>
  <c r="BB182" i="82"/>
  <c r="BB172" i="82"/>
  <c r="BB175" i="82"/>
  <c r="BB178" i="82"/>
  <c r="BB171" i="82"/>
  <c r="BB174" i="82"/>
  <c r="BB181" i="82"/>
  <c r="BB184" i="82"/>
  <c r="BB96" i="82"/>
  <c r="BB98" i="82"/>
  <c r="BB100" i="82"/>
  <c r="BB102" i="82"/>
  <c r="BB104" i="82"/>
  <c r="BB106" i="82"/>
  <c r="BB108" i="82"/>
  <c r="BB95" i="82"/>
  <c r="BB97" i="82"/>
  <c r="BB99" i="82"/>
  <c r="BB101" i="82"/>
  <c r="BB103" i="82"/>
  <c r="BB105" i="82"/>
  <c r="BB107" i="82"/>
  <c r="BB109" i="82"/>
  <c r="BB110" i="82"/>
  <c r="BB112" i="82"/>
  <c r="BB114" i="82"/>
  <c r="BB116" i="82"/>
  <c r="BB118" i="82"/>
  <c r="BB120" i="82"/>
  <c r="BB122" i="82"/>
  <c r="BB124" i="82"/>
  <c r="BB111" i="82"/>
  <c r="BB113" i="82"/>
  <c r="BB115" i="82"/>
  <c r="BB117" i="82"/>
  <c r="BB119" i="82"/>
  <c r="BB121" i="82"/>
  <c r="BB123" i="82"/>
  <c r="BB37" i="82"/>
  <c r="BB39" i="82"/>
  <c r="BB46" i="82"/>
  <c r="BB48" i="82"/>
  <c r="BB36" i="82"/>
  <c r="BB41" i="82"/>
  <c r="BB43" i="82"/>
  <c r="BB38" i="82"/>
  <c r="BB40" i="82"/>
  <c r="BB45" i="82"/>
  <c r="BB47" i="82"/>
  <c r="BB35" i="82"/>
  <c r="BB42" i="82"/>
  <c r="BB44" i="82"/>
  <c r="BB49" i="82"/>
  <c r="BB13" i="82"/>
  <c r="BB15" i="82"/>
  <c r="BB12" i="82"/>
  <c r="BB17" i="82"/>
  <c r="BB19" i="82"/>
  <c r="BB14" i="82"/>
  <c r="BB16" i="82"/>
  <c r="BB11" i="82"/>
  <c r="BB18" i="82"/>
  <c r="BB195" i="82"/>
  <c r="BB185" i="82"/>
  <c r="BB187" i="82"/>
  <c r="BB193" i="82"/>
  <c r="BB197" i="82"/>
  <c r="BB199" i="82"/>
  <c r="BB191" i="82"/>
  <c r="BB186" i="82"/>
  <c r="BB188" i="82"/>
  <c r="BB190" i="82"/>
  <c r="BB192" i="82"/>
  <c r="BB194" i="82"/>
  <c r="BB196" i="82"/>
  <c r="BB198" i="82"/>
  <c r="BB189" i="82"/>
  <c r="BB156" i="82"/>
  <c r="BB161" i="82"/>
  <c r="BB163" i="82"/>
  <c r="BB158" i="82"/>
  <c r="BB160" i="82"/>
  <c r="BB165" i="82"/>
  <c r="BB167" i="82"/>
  <c r="BB155" i="82"/>
  <c r="BB162" i="82"/>
  <c r="BB164" i="82"/>
  <c r="BB169" i="82"/>
  <c r="BB157" i="82"/>
  <c r="BB159" i="82"/>
  <c r="BB166" i="82"/>
  <c r="BB168" i="82"/>
  <c r="BB53" i="82"/>
  <c r="BB55" i="82"/>
  <c r="BB62" i="82"/>
  <c r="BB64" i="82"/>
  <c r="BB50" i="82"/>
  <c r="BB52" i="82"/>
  <c r="BB57" i="82"/>
  <c r="BB59" i="82"/>
  <c r="BB54" i="82"/>
  <c r="BB56" i="82"/>
  <c r="BB61" i="82"/>
  <c r="BB63" i="82"/>
  <c r="BB51" i="82"/>
  <c r="BB58" i="82"/>
  <c r="BB60" i="82"/>
  <c r="BA128" i="82"/>
  <c r="BA132" i="82"/>
  <c r="BA136" i="82"/>
  <c r="BA125" i="82"/>
  <c r="BA127" i="82"/>
  <c r="BA131" i="82"/>
  <c r="BA135" i="82"/>
  <c r="BA139" i="82"/>
  <c r="BA133" i="82"/>
  <c r="BA126" i="82"/>
  <c r="BA130" i="82"/>
  <c r="BA134" i="82"/>
  <c r="BA138" i="82"/>
  <c r="BA129" i="82"/>
  <c r="BA137" i="82"/>
  <c r="BA96" i="82"/>
  <c r="BA100" i="82"/>
  <c r="BA104" i="82"/>
  <c r="BA108" i="82"/>
  <c r="BA101" i="82"/>
  <c r="BA95" i="82"/>
  <c r="BA99" i="82"/>
  <c r="BA103" i="82"/>
  <c r="BA107" i="82"/>
  <c r="BA105" i="82"/>
  <c r="BA98" i="82"/>
  <c r="BA102" i="82"/>
  <c r="BA106" i="82"/>
  <c r="BA97" i="82"/>
  <c r="BA109" i="82"/>
  <c r="BA112" i="82"/>
  <c r="BA116" i="82"/>
  <c r="BA120" i="82"/>
  <c r="BA124" i="82"/>
  <c r="BA113" i="82"/>
  <c r="BA111" i="82"/>
  <c r="BA115" i="82"/>
  <c r="BA119" i="82"/>
  <c r="BA123" i="82"/>
  <c r="BA117" i="82"/>
  <c r="BA110" i="82"/>
  <c r="BA114" i="82"/>
  <c r="BA118" i="82"/>
  <c r="BA122" i="82"/>
  <c r="BA121" i="82"/>
  <c r="BA9" i="82"/>
  <c r="BA8" i="82"/>
  <c r="BA5" i="82"/>
  <c r="BA6" i="82"/>
  <c r="BA7" i="82"/>
  <c r="BA10" i="82"/>
  <c r="AK63" i="82"/>
  <c r="AK74" i="82"/>
  <c r="AS23" i="82"/>
  <c r="AS27" i="82"/>
  <c r="AS24" i="82"/>
  <c r="AS21" i="82"/>
  <c r="AS22" i="82"/>
  <c r="AS25" i="82"/>
  <c r="AS26" i="82"/>
  <c r="AS83" i="82"/>
  <c r="AS87" i="82"/>
  <c r="AS91" i="82"/>
  <c r="AS95" i="82"/>
  <c r="AS84" i="82"/>
  <c r="AS88" i="82"/>
  <c r="AS92" i="82"/>
  <c r="AS85" i="82"/>
  <c r="AS93" i="82"/>
  <c r="AS86" i="82"/>
  <c r="AS94" i="82"/>
  <c r="AS81" i="82"/>
  <c r="AS82" i="82"/>
  <c r="AS89" i="82"/>
  <c r="AS90" i="82"/>
  <c r="AS157" i="82"/>
  <c r="AS161" i="82"/>
  <c r="AS165" i="82"/>
  <c r="AS169" i="82"/>
  <c r="AS158" i="82"/>
  <c r="AS162" i="82"/>
  <c r="AS166" i="82"/>
  <c r="AS170" i="82"/>
  <c r="AS163" i="82"/>
  <c r="AS156" i="82"/>
  <c r="AS164" i="82"/>
  <c r="AS168" i="82"/>
  <c r="AS159" i="82"/>
  <c r="AS167" i="82"/>
  <c r="AS160" i="82"/>
  <c r="AK108" i="82"/>
  <c r="AL57" i="82"/>
  <c r="AL210" i="82"/>
  <c r="AK64" i="82"/>
  <c r="AK24" i="82"/>
  <c r="AK86" i="82"/>
  <c r="AL205" i="82"/>
  <c r="AL120" i="82"/>
  <c r="AL107" i="82"/>
  <c r="AL207" i="82"/>
  <c r="AK76" i="82"/>
  <c r="AK73" i="82"/>
  <c r="AS143" i="82"/>
  <c r="AS147" i="82"/>
  <c r="AS144" i="82"/>
  <c r="AS148" i="82"/>
  <c r="AS141" i="82"/>
  <c r="AS149" i="82"/>
  <c r="AS153" i="82"/>
  <c r="AS142" i="82"/>
  <c r="AS150" i="82"/>
  <c r="AS154" i="82"/>
  <c r="AS145" i="82"/>
  <c r="AS155" i="82"/>
  <c r="AS146" i="82"/>
  <c r="AS152" i="82"/>
  <c r="AS151" i="82"/>
  <c r="AK38" i="82"/>
  <c r="AK114" i="82"/>
  <c r="AK116" i="82"/>
  <c r="AK39" i="82"/>
  <c r="AK119" i="82"/>
  <c r="AK112" i="82"/>
  <c r="AL73" i="82"/>
  <c r="AL153" i="82"/>
  <c r="AK22" i="82"/>
  <c r="AK72" i="82"/>
  <c r="AK20" i="82"/>
  <c r="AK23" i="82"/>
  <c r="AK82" i="82"/>
  <c r="AK85" i="82"/>
  <c r="AL32" i="82"/>
  <c r="AL46" i="82"/>
  <c r="AL104" i="82"/>
  <c r="AL103" i="82"/>
  <c r="AL102" i="82"/>
  <c r="AL160" i="82"/>
  <c r="AL159" i="82"/>
  <c r="AL158" i="82"/>
  <c r="AL78" i="82"/>
  <c r="AL173" i="82"/>
  <c r="AK45" i="82"/>
  <c r="AL56" i="82"/>
  <c r="AL59" i="82"/>
  <c r="AL58" i="82"/>
  <c r="AL116" i="82"/>
  <c r="AL119" i="82"/>
  <c r="AL118" i="82"/>
  <c r="AL176" i="82"/>
  <c r="AL179" i="82"/>
  <c r="AL178" i="82"/>
  <c r="AL15" i="82"/>
  <c r="AK124" i="82"/>
  <c r="AL204" i="82"/>
  <c r="AL203" i="82"/>
  <c r="AL206" i="82"/>
  <c r="AK84" i="82"/>
  <c r="AK113" i="82"/>
  <c r="AL67" i="82"/>
  <c r="AL101" i="82"/>
  <c r="AL198" i="82"/>
  <c r="AS127" i="82"/>
  <c r="AS131" i="82"/>
  <c r="AS135" i="82"/>
  <c r="AS139" i="82"/>
  <c r="AS128" i="82"/>
  <c r="AS132" i="82"/>
  <c r="AS136" i="82"/>
  <c r="AS140" i="82"/>
  <c r="AS133" i="82"/>
  <c r="AS126" i="82"/>
  <c r="AS134" i="82"/>
  <c r="AS129" i="82"/>
  <c r="AS130" i="82"/>
  <c r="AS137" i="82"/>
  <c r="AS138" i="82"/>
  <c r="AT126" i="82"/>
  <c r="AT130" i="82"/>
  <c r="AT134" i="82"/>
  <c r="AT138" i="82"/>
  <c r="AT127" i="82"/>
  <c r="AT131" i="82"/>
  <c r="AT135" i="82"/>
  <c r="AT139" i="82"/>
  <c r="AT128" i="82"/>
  <c r="AT132" i="82"/>
  <c r="AT136" i="82"/>
  <c r="AT140" i="82"/>
  <c r="AT137" i="82"/>
  <c r="AT129" i="82"/>
  <c r="AT133" i="82"/>
  <c r="AT22" i="82"/>
  <c r="AT26" i="82"/>
  <c r="AT23" i="82"/>
  <c r="AT27" i="82"/>
  <c r="AT24" i="82"/>
  <c r="AT25" i="82"/>
  <c r="AT21" i="82"/>
  <c r="AK115" i="82"/>
  <c r="AL121" i="82"/>
  <c r="AK27" i="82"/>
  <c r="AK89" i="82"/>
  <c r="AL109" i="82"/>
  <c r="AL60" i="82"/>
  <c r="AL47" i="82"/>
  <c r="AK87" i="82"/>
  <c r="AL208" i="82"/>
  <c r="AL161" i="82"/>
  <c r="AL68" i="82"/>
  <c r="AK79" i="82"/>
  <c r="AL157" i="82"/>
  <c r="AS67" i="82"/>
  <c r="AS71" i="82"/>
  <c r="AS75" i="82"/>
  <c r="AS79" i="82"/>
  <c r="AS68" i="82"/>
  <c r="AS72" i="82"/>
  <c r="AS76" i="82"/>
  <c r="AS80" i="82"/>
  <c r="AS69" i="82"/>
  <c r="AS77" i="82"/>
  <c r="AS70" i="82"/>
  <c r="AS78" i="82"/>
  <c r="AS66" i="82"/>
  <c r="AS74" i="82"/>
  <c r="AS73" i="82"/>
  <c r="AT66" i="82"/>
  <c r="AT70" i="82"/>
  <c r="AT74" i="82"/>
  <c r="AT78" i="82"/>
  <c r="AT67" i="82"/>
  <c r="AT71" i="82"/>
  <c r="AT75" i="82"/>
  <c r="AT79" i="82"/>
  <c r="AT68" i="82"/>
  <c r="AT72" i="82"/>
  <c r="AT76" i="82"/>
  <c r="AT80" i="82"/>
  <c r="AT73" i="82"/>
  <c r="AT77" i="82"/>
  <c r="AT69" i="82"/>
  <c r="AK42" i="82"/>
  <c r="AK118" i="82"/>
  <c r="AK43" i="82"/>
  <c r="AK107" i="82"/>
  <c r="AL169" i="82"/>
  <c r="AK30" i="82"/>
  <c r="AK80" i="82"/>
  <c r="AK19" i="82"/>
  <c r="AK78" i="82"/>
  <c r="AK81" i="82"/>
  <c r="AL44" i="82"/>
  <c r="AL43" i="82"/>
  <c r="AL42" i="82"/>
  <c r="AL100" i="82"/>
  <c r="AL99" i="82"/>
  <c r="AL98" i="82"/>
  <c r="AL156" i="82"/>
  <c r="AL155" i="82"/>
  <c r="AL154" i="82"/>
  <c r="AK91" i="82"/>
  <c r="AK37" i="82"/>
  <c r="AL52" i="82"/>
  <c r="AL55" i="82"/>
  <c r="AL54" i="82"/>
  <c r="AL112" i="82"/>
  <c r="AL115" i="82"/>
  <c r="AL114" i="82"/>
  <c r="AL172" i="82"/>
  <c r="AL175" i="82"/>
  <c r="AL174" i="82"/>
  <c r="AL37" i="82"/>
  <c r="AK123" i="82"/>
  <c r="AL151" i="82"/>
  <c r="AL200" i="82"/>
  <c r="AL199" i="82"/>
  <c r="AK17" i="82"/>
  <c r="AK210" i="82"/>
  <c r="AK10" i="82"/>
  <c r="AL66" i="82"/>
  <c r="AS189" i="82"/>
  <c r="AS193" i="82"/>
  <c r="AS197" i="82"/>
  <c r="AS186" i="82"/>
  <c r="AS190" i="82"/>
  <c r="AS194" i="82"/>
  <c r="AS198" i="82"/>
  <c r="AS187" i="82"/>
  <c r="AS195" i="82"/>
  <c r="AS188" i="82"/>
  <c r="AS196" i="82"/>
  <c r="AS200" i="82"/>
  <c r="AS191" i="82"/>
  <c r="AS199" i="82"/>
  <c r="AS192" i="82"/>
  <c r="AS39" i="82"/>
  <c r="AS43" i="82"/>
  <c r="AS47" i="82"/>
  <c r="AS36" i="82"/>
  <c r="AS40" i="82"/>
  <c r="AS44" i="82"/>
  <c r="AS48" i="82"/>
  <c r="AS37" i="82"/>
  <c r="AS45" i="82"/>
  <c r="AS38" i="82"/>
  <c r="AS46" i="82"/>
  <c r="AS49" i="82"/>
  <c r="AS50" i="82"/>
  <c r="AS42" i="82"/>
  <c r="AS41" i="82"/>
  <c r="AS31" i="82"/>
  <c r="AS35" i="82"/>
  <c r="AS28" i="82"/>
  <c r="AS32" i="82"/>
  <c r="AS29" i="82"/>
  <c r="AS30" i="82"/>
  <c r="AS33" i="82"/>
  <c r="AS34" i="82"/>
  <c r="AL132" i="82"/>
  <c r="AL196" i="82"/>
  <c r="AL186" i="82"/>
  <c r="AL185" i="82"/>
  <c r="AK192" i="82"/>
  <c r="AL91" i="82"/>
  <c r="AL90" i="82"/>
  <c r="AL13" i="82"/>
  <c r="AL125" i="82"/>
  <c r="AK67" i="82"/>
  <c r="AK125" i="82"/>
  <c r="AK193" i="82"/>
  <c r="AK104" i="82"/>
  <c r="AL16" i="82"/>
  <c r="AL11" i="82"/>
  <c r="AL149" i="82"/>
  <c r="AK71" i="82"/>
  <c r="AK183" i="82"/>
  <c r="AK136" i="82"/>
  <c r="AK135" i="82"/>
  <c r="AK110" i="82"/>
  <c r="AK121" i="82"/>
  <c r="AL31" i="82"/>
  <c r="AL30" i="82"/>
  <c r="AL148" i="82"/>
  <c r="AL147" i="82"/>
  <c r="AL146" i="82"/>
  <c r="AL81" i="82"/>
  <c r="AL190" i="82"/>
  <c r="AK34" i="82"/>
  <c r="AK41" i="82"/>
  <c r="AK26" i="82"/>
  <c r="AK182" i="82"/>
  <c r="AK198" i="82"/>
  <c r="AK15" i="82"/>
  <c r="AL64" i="82"/>
  <c r="AL63" i="82"/>
  <c r="AL62" i="82"/>
  <c r="AL128" i="82"/>
  <c r="AL127" i="82"/>
  <c r="AL126" i="82"/>
  <c r="AL192" i="82"/>
  <c r="AL191" i="82"/>
  <c r="AL182" i="82"/>
  <c r="AK129" i="82"/>
  <c r="AK195" i="82"/>
  <c r="AK70" i="82"/>
  <c r="AK69" i="82"/>
  <c r="AL145" i="82"/>
  <c r="AK126" i="82"/>
  <c r="AK194" i="82"/>
  <c r="AL131" i="82"/>
  <c r="AK187" i="82"/>
  <c r="AL137" i="82"/>
  <c r="AL194" i="82"/>
  <c r="AK94" i="82"/>
  <c r="AK97" i="82"/>
  <c r="AK196" i="82"/>
  <c r="AL88" i="82"/>
  <c r="AL87" i="82"/>
  <c r="AL86" i="82"/>
  <c r="AL141" i="82"/>
  <c r="AK16" i="82"/>
  <c r="AK75" i="82"/>
  <c r="AK133" i="82"/>
  <c r="AK96" i="82"/>
  <c r="AL12" i="82"/>
  <c r="AL14" i="82"/>
  <c r="AK21" i="82"/>
  <c r="AK191" i="82"/>
  <c r="AK132" i="82"/>
  <c r="AK131" i="82"/>
  <c r="AL28" i="82"/>
  <c r="AL27" i="82"/>
  <c r="AL26" i="82"/>
  <c r="AL144" i="82"/>
  <c r="AL143" i="82"/>
  <c r="AL142" i="82"/>
  <c r="AL97" i="82"/>
  <c r="AK154" i="82"/>
  <c r="AK156" i="82"/>
  <c r="AK164" i="82"/>
  <c r="AK161" i="82"/>
  <c r="AK153" i="82"/>
  <c r="AK109" i="82"/>
  <c r="AK152" i="82"/>
  <c r="AK186" i="82"/>
  <c r="AK202" i="82"/>
  <c r="AK11" i="82"/>
  <c r="AL76" i="82"/>
  <c r="AL75" i="82"/>
  <c r="AL74" i="82"/>
  <c r="AL124" i="82"/>
  <c r="AL123" i="82"/>
  <c r="AL122" i="82"/>
  <c r="AL188" i="82"/>
  <c r="AL187" i="82"/>
  <c r="AL21" i="82"/>
  <c r="AK203" i="82"/>
  <c r="AK66" i="82"/>
  <c r="AK65" i="82"/>
  <c r="AL49" i="82"/>
  <c r="AK25" i="82"/>
  <c r="AK197" i="82"/>
  <c r="AK189" i="82"/>
  <c r="AL130" i="82"/>
  <c r="AL195" i="82"/>
  <c r="AK6" i="82"/>
  <c r="AK7" i="82"/>
  <c r="AK5" i="82"/>
  <c r="AK8" i="82"/>
  <c r="AK184" i="82"/>
  <c r="AL84" i="82"/>
  <c r="AL83" i="82"/>
  <c r="AL82" i="82"/>
  <c r="AK185" i="82"/>
  <c r="AK101" i="82"/>
  <c r="AL6" i="82"/>
  <c r="AL7" i="82"/>
  <c r="AL8" i="82"/>
  <c r="AL5" i="82"/>
  <c r="AK29" i="82"/>
  <c r="AK128" i="82"/>
  <c r="AK127" i="82"/>
  <c r="AL140" i="82"/>
  <c r="AL139" i="82"/>
  <c r="AL33" i="82"/>
  <c r="AL129" i="82"/>
  <c r="AK9" i="82"/>
  <c r="AK68" i="82"/>
  <c r="AK206" i="82"/>
  <c r="AK117" i="82"/>
  <c r="AK14" i="82"/>
  <c r="AL72" i="82"/>
  <c r="AL71" i="82"/>
  <c r="AL70" i="82"/>
  <c r="AL136" i="82"/>
  <c r="AL135" i="82"/>
  <c r="AL134" i="82"/>
  <c r="AL184" i="82"/>
  <c r="AL183" i="82"/>
  <c r="AL85" i="82"/>
  <c r="AL113" i="82"/>
  <c r="E6" i="88" l="1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B4" i="88" l="1"/>
  <c r="O4" i="88" s="1"/>
  <c r="Q4" i="88" s="1"/>
  <c r="R5" i="85"/>
  <c r="P13" i="92"/>
  <c r="Q13" i="92"/>
  <c r="O13" i="92"/>
  <c r="R13" i="92"/>
  <c r="K24" i="88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P5" i="92" l="1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P58" i="81"/>
  <c r="J128" i="81"/>
  <c r="K128" i="81" s="1"/>
  <c r="J127" i="81"/>
  <c r="K127" i="81" s="1"/>
  <c r="P107" i="81" l="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N28" i="88"/>
  <c r="O28" i="88"/>
  <c r="L28" i="88"/>
  <c r="AJ20" i="89" s="1"/>
  <c r="AL20" i="89" s="1"/>
  <c r="AN20" i="89" s="1"/>
  <c r="AI51" i="89" s="1"/>
  <c r="P28" i="88"/>
  <c r="M28" i="88"/>
  <c r="K27" i="88"/>
  <c r="Q7" i="88"/>
  <c r="N24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O11" i="83"/>
  <c r="AO12" i="83"/>
  <c r="AO13" i="83"/>
  <c r="AO14" i="83"/>
  <c r="AO15" i="83"/>
  <c r="M25" i="88" l="1"/>
  <c r="T25" i="88" s="1"/>
  <c r="N25" i="88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B8" i="91"/>
  <c r="E8" i="91" s="1"/>
  <c r="AA10" i="92"/>
  <c r="AD10" i="92" s="1"/>
  <c r="AF10" i="92" s="1"/>
  <c r="AJ12" i="89"/>
  <c r="AL13" i="89" s="1"/>
  <c r="AN13" i="89" s="1"/>
  <c r="AI44" i="89" s="1"/>
  <c r="AL22" i="89"/>
  <c r="AN22" i="89" s="1"/>
  <c r="AI53" i="89" s="1"/>
  <c r="O139" i="90" s="1"/>
  <c r="AL21" i="89"/>
  <c r="AN21" i="89" s="1"/>
  <c r="AI52" i="89" s="1"/>
  <c r="O117" i="90" s="1"/>
  <c r="AL24" i="89"/>
  <c r="AN24" i="89" s="1"/>
  <c r="AI55" i="89" s="1"/>
  <c r="O435" i="90" s="1"/>
  <c r="AL23" i="89"/>
  <c r="AN23" i="89" s="1"/>
  <c r="AI54" i="89" s="1"/>
  <c r="O161" i="90" s="1"/>
  <c r="AL7" i="89"/>
  <c r="AN7" i="89" s="1"/>
  <c r="AI38" i="89" s="1"/>
  <c r="AL5" i="89"/>
  <c r="AN5" i="89" s="1"/>
  <c r="AI36" i="89" s="1"/>
  <c r="AL6" i="89"/>
  <c r="AN6" i="89" s="1"/>
  <c r="AI37" i="89" s="1"/>
  <c r="O137" i="90"/>
  <c r="O74" i="90"/>
  <c r="O179" i="90"/>
  <c r="O284" i="90"/>
  <c r="O410" i="90"/>
  <c r="O221" i="90"/>
  <c r="O95" i="90"/>
  <c r="O200" i="90"/>
  <c r="O326" i="90"/>
  <c r="O431" i="90"/>
  <c r="O305" i="90"/>
  <c r="O116" i="90"/>
  <c r="O242" i="90"/>
  <c r="O347" i="90"/>
  <c r="O452" i="90"/>
  <c r="O53" i="90"/>
  <c r="O389" i="90"/>
  <c r="O158" i="90"/>
  <c r="O263" i="90"/>
  <c r="O368" i="90"/>
  <c r="O473" i="90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D8" i="91" l="1"/>
  <c r="AL15" i="89"/>
  <c r="AN15" i="89" s="1"/>
  <c r="AI46" i="89" s="1"/>
  <c r="O69" i="90" s="1"/>
  <c r="O306" i="90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O201" i="90"/>
  <c r="B5" i="91"/>
  <c r="E5" i="91" s="1"/>
  <c r="AA7" i="92"/>
  <c r="AD7" i="92" s="1"/>
  <c r="AF7" i="92" s="1"/>
  <c r="O160" i="90"/>
  <c r="O246" i="90"/>
  <c r="O370" i="90"/>
  <c r="O76" i="90"/>
  <c r="O286" i="90"/>
  <c r="O223" i="90"/>
  <c r="O454" i="90"/>
  <c r="O307" i="90"/>
  <c r="O181" i="90"/>
  <c r="AL9" i="89"/>
  <c r="AN9" i="89" s="1"/>
  <c r="AI40" i="89" s="1"/>
  <c r="O210" i="90" s="1"/>
  <c r="O55" i="90"/>
  <c r="O433" i="90"/>
  <c r="O327" i="90"/>
  <c r="O285" i="90"/>
  <c r="O243" i="90"/>
  <c r="O222" i="90"/>
  <c r="O390" i="90"/>
  <c r="O138" i="90"/>
  <c r="O411" i="90"/>
  <c r="O54" i="90"/>
  <c r="U23" i="88"/>
  <c r="U27" i="88" s="1"/>
  <c r="O266" i="90"/>
  <c r="O96" i="90"/>
  <c r="O180" i="90"/>
  <c r="O264" i="90"/>
  <c r="O453" i="90"/>
  <c r="O474" i="90"/>
  <c r="O328" i="90"/>
  <c r="O349" i="90"/>
  <c r="O202" i="90"/>
  <c r="O475" i="90"/>
  <c r="O412" i="90"/>
  <c r="O97" i="90"/>
  <c r="O432" i="90"/>
  <c r="O369" i="90"/>
  <c r="O75" i="90"/>
  <c r="O159" i="90"/>
  <c r="O348" i="90"/>
  <c r="O391" i="90"/>
  <c r="O244" i="90"/>
  <c r="O265" i="90"/>
  <c r="O118" i="90"/>
  <c r="O225" i="90"/>
  <c r="O141" i="90"/>
  <c r="O330" i="90"/>
  <c r="O413" i="90"/>
  <c r="O392" i="90"/>
  <c r="O329" i="90"/>
  <c r="O287" i="90"/>
  <c r="O77" i="90"/>
  <c r="O140" i="90"/>
  <c r="O204" i="90"/>
  <c r="O308" i="90"/>
  <c r="O203" i="90"/>
  <c r="O56" i="90"/>
  <c r="O477" i="90"/>
  <c r="AL11" i="89"/>
  <c r="AN11" i="89" s="1"/>
  <c r="AI42" i="89" s="1"/>
  <c r="O359" i="90" s="1"/>
  <c r="O476" i="90"/>
  <c r="O182" i="90"/>
  <c r="O119" i="90"/>
  <c r="O245" i="90"/>
  <c r="O455" i="90"/>
  <c r="AL10" i="89"/>
  <c r="AN10" i="89" s="1"/>
  <c r="AI41" i="89" s="1"/>
  <c r="O106" i="90" s="1"/>
  <c r="O371" i="90"/>
  <c r="O434" i="90"/>
  <c r="O224" i="90"/>
  <c r="O98" i="90"/>
  <c r="O350" i="90"/>
  <c r="O267" i="90"/>
  <c r="O351" i="90"/>
  <c r="O393" i="90"/>
  <c r="O99" i="90"/>
  <c r="O78" i="90"/>
  <c r="O288" i="90"/>
  <c r="O162" i="90"/>
  <c r="O57" i="90"/>
  <c r="O120" i="90"/>
  <c r="O372" i="90"/>
  <c r="O429" i="90"/>
  <c r="O414" i="90"/>
  <c r="O183" i="90"/>
  <c r="O456" i="90"/>
  <c r="O309" i="90"/>
  <c r="O90" i="90"/>
  <c r="O153" i="90"/>
  <c r="O237" i="90"/>
  <c r="O342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257" i="90"/>
  <c r="O215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E7" i="91" l="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<sst xmlns="http://schemas.openxmlformats.org/spreadsheetml/2006/main" count="3541" uniqueCount="545">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</sst>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0" t="s">
        <v>13</v>
      </c>
      <c r="C2" s="61"/>
      <c r="D2" s="61"/>
      <c r="E2" s="62"/>
    </row>
    <row r="3" spans="2:5" ht="35.1" customHeight="1" x14ac:dyDescent="0.2">
      <c r="B3" s="2" t="s">
        <v>0</v>
      </c>
      <c r="C3" s="3" t="s">
        <v>11</v>
      </c>
      <c r="D3" s="63" t="s">
        <v>1</v>
      </c>
      <c r="E3" s="65" t="s">
        <v>14</v>
      </c>
    </row>
    <row r="4" spans="2:5" ht="35.1" customHeight="1" x14ac:dyDescent="0.2">
      <c r="B4" s="2" t="s">
        <v>2</v>
      </c>
      <c r="C4" s="3" t="s">
        <v>12</v>
      </c>
      <c r="D4" s="64"/>
      <c r="E4" s="66"/>
    </row>
    <row r="5" spans="2:5" ht="35.1" customHeight="1" x14ac:dyDescent="0.2">
      <c r="B5" s="4" t="s">
        <v>3</v>
      </c>
      <c r="C5" s="67" t="s">
        <v>15</v>
      </c>
      <c r="D5" s="68"/>
      <c r="E5" s="69"/>
    </row>
    <row r="6" spans="2:5" ht="18" x14ac:dyDescent="0.2">
      <c r="B6" s="70" t="s">
        <v>4</v>
      </c>
      <c r="C6" s="71"/>
      <c r="D6" s="71"/>
      <c r="E6" s="72"/>
    </row>
    <row r="7" spans="2:5" ht="18" x14ac:dyDescent="0.2">
      <c r="B7" s="5" t="s">
        <v>5</v>
      </c>
      <c r="C7" s="6" t="s">
        <v>6</v>
      </c>
      <c r="D7" s="58" t="s">
        <v>7</v>
      </c>
      <c r="E7" s="59"/>
    </row>
    <row r="8" spans="2:5" x14ac:dyDescent="0.2">
      <c r="B8" s="7">
        <v>43490</v>
      </c>
      <c r="C8" s="8" t="s">
        <v>10</v>
      </c>
      <c r="D8" s="53" t="s">
        <v>8</v>
      </c>
      <c r="E8" s="54"/>
    </row>
    <row r="9" spans="2:5" x14ac:dyDescent="0.2">
      <c r="B9" s="7"/>
      <c r="C9" s="8"/>
      <c r="D9" s="53"/>
      <c r="E9" s="54"/>
    </row>
    <row r="10" spans="2:5" x14ac:dyDescent="0.2">
      <c r="B10" s="9"/>
      <c r="C10" s="8"/>
      <c r="D10" s="53"/>
      <c r="E10" s="54"/>
    </row>
    <row r="11" spans="2:5" x14ac:dyDescent="0.2">
      <c r="B11" s="9"/>
      <c r="C11" s="8"/>
      <c r="D11" s="53"/>
      <c r="E11" s="54"/>
    </row>
    <row r="12" spans="2:5" x14ac:dyDescent="0.2">
      <c r="B12" s="9"/>
      <c r="C12" s="8"/>
      <c r="D12" s="53"/>
      <c r="E12" s="54"/>
    </row>
    <row r="13" spans="2:5" x14ac:dyDescent="0.2">
      <c r="B13" s="9"/>
      <c r="C13" s="8"/>
      <c r="D13" s="53"/>
      <c r="E13" s="54"/>
    </row>
    <row r="14" spans="2:5" x14ac:dyDescent="0.2">
      <c r="B14" s="9"/>
      <c r="C14" s="8"/>
      <c r="D14" s="53"/>
      <c r="E14" s="54"/>
    </row>
    <row r="15" spans="2:5" x14ac:dyDescent="0.2">
      <c r="B15" s="9"/>
      <c r="C15" s="8"/>
      <c r="D15" s="53"/>
      <c r="E15" s="54"/>
    </row>
    <row r="16" spans="2:5" x14ac:dyDescent="0.2">
      <c r="B16" s="9"/>
      <c r="C16" s="8"/>
      <c r="D16" s="53"/>
      <c r="E16" s="54"/>
    </row>
    <row r="17" spans="2:5" x14ac:dyDescent="0.2">
      <c r="B17" s="9"/>
      <c r="C17" s="8"/>
      <c r="D17" s="53"/>
      <c r="E17" s="54"/>
    </row>
    <row r="18" spans="2:5" x14ac:dyDescent="0.2">
      <c r="B18" s="9"/>
      <c r="C18" s="8"/>
      <c r="D18" s="53"/>
      <c r="E18" s="54"/>
    </row>
    <row r="19" spans="2:5" x14ac:dyDescent="0.2">
      <c r="B19" s="9"/>
      <c r="C19" s="8"/>
      <c r="D19" s="53"/>
      <c r="E19" s="54"/>
    </row>
    <row r="20" spans="2:5" x14ac:dyDescent="0.2">
      <c r="B20" s="9"/>
      <c r="C20" s="8"/>
      <c r="D20" s="53"/>
      <c r="E20" s="54"/>
    </row>
    <row r="21" spans="2:5" x14ac:dyDescent="0.2">
      <c r="B21" s="9"/>
      <c r="C21" s="8"/>
      <c r="D21" s="53"/>
      <c r="E21" s="54"/>
    </row>
    <row r="22" spans="2:5" x14ac:dyDescent="0.2">
      <c r="B22" s="9"/>
      <c r="C22" s="8"/>
      <c r="D22" s="53"/>
      <c r="E22" s="54"/>
    </row>
    <row r="23" spans="2:5" x14ac:dyDescent="0.2">
      <c r="B23" s="9"/>
      <c r="C23" s="8"/>
      <c r="D23" s="53"/>
      <c r="E23" s="54"/>
    </row>
    <row r="24" spans="2:5" x14ac:dyDescent="0.2">
      <c r="B24" s="9"/>
      <c r="C24" s="8"/>
      <c r="D24" s="53"/>
      <c r="E24" s="54"/>
    </row>
    <row r="25" spans="2:5" x14ac:dyDescent="0.2">
      <c r="B25" s="9"/>
      <c r="C25" s="8"/>
      <c r="D25" s="53"/>
      <c r="E25" s="54"/>
    </row>
    <row r="26" spans="2:5" x14ac:dyDescent="0.2">
      <c r="B26" s="9"/>
      <c r="C26" s="8"/>
      <c r="D26" s="53"/>
      <c r="E26" s="54"/>
    </row>
    <row r="27" spans="2:5" x14ac:dyDescent="0.2">
      <c r="B27" s="9"/>
      <c r="C27" s="8"/>
      <c r="D27" s="53"/>
      <c r="E27" s="54"/>
    </row>
    <row r="28" spans="2:5" ht="18" thickBot="1" x14ac:dyDescent="0.25">
      <c r="B28" s="10"/>
      <c r="C28" s="11"/>
      <c r="D28" s="55"/>
      <c r="E28" s="56"/>
    </row>
    <row r="30" spans="2:5" x14ac:dyDescent="0.2">
      <c r="B30" s="57" t="s">
        <v>9</v>
      </c>
      <c r="C30" s="57"/>
      <c r="D30" s="57"/>
      <c r="E30" s="5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AA29" sqref="AA29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73" t="s">
        <v>168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R3" s="73" t="s">
        <v>246</v>
      </c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29">
        <v>1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87061</v>
      </c>
      <c r="AK5" s="20">
        <v>0.1</v>
      </c>
      <c r="AL5" s="15">
        <f>INT(AJ$5*AK5)</f>
        <v>8706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29">
        <v>1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26118</v>
      </c>
      <c r="AM6" s="35">
        <v>1</v>
      </c>
      <c r="AN6" s="15">
        <f t="shared" ref="AN6:AN24" si="1">INT(AL6/AM6/$S$1/500)*500</f>
        <v>8500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29">
        <v>1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52236</v>
      </c>
      <c r="AM7" s="35">
        <v>1</v>
      </c>
      <c r="AN7" s="15">
        <f t="shared" si="1"/>
        <v>17000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29">
        <v>1.25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1093036</v>
      </c>
      <c r="AK8" s="20">
        <v>0.1</v>
      </c>
      <c r="AL8" s="15">
        <f>INT(AJ$8*AK8)</f>
        <v>109303</v>
      </c>
      <c r="AM8" s="35">
        <v>1.5</v>
      </c>
      <c r="AN8" s="15">
        <f t="shared" si="1"/>
        <v>24000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29">
        <v>1.5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273259</v>
      </c>
      <c r="AM9" s="35">
        <v>1.6</v>
      </c>
      <c r="AN9" s="15">
        <f t="shared" si="1"/>
        <v>56500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29">
        <v>1.75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327910</v>
      </c>
      <c r="AM10" s="35">
        <v>1.7</v>
      </c>
      <c r="AN10" s="15">
        <f t="shared" si="1"/>
        <v>64000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29">
        <v>2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382562</v>
      </c>
      <c r="AM11" s="35">
        <v>1.8</v>
      </c>
      <c r="AN11" s="15">
        <f t="shared" si="1"/>
        <v>70500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29">
        <v>2.2000000000000002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1800585</v>
      </c>
      <c r="AK12" s="20">
        <v>0.22</v>
      </c>
      <c r="AL12" s="15">
        <f>INT(AJ$12*AK12)</f>
        <v>396128</v>
      </c>
      <c r="AM12" s="35">
        <v>1.8</v>
      </c>
      <c r="AN12" s="15">
        <f t="shared" si="1"/>
        <v>73000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29">
        <v>2.4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432140</v>
      </c>
      <c r="AM13" s="35">
        <v>1.8</v>
      </c>
      <c r="AN13" s="15">
        <f t="shared" si="1"/>
        <v>80000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29">
        <v>2.6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468152</v>
      </c>
      <c r="AM14" s="35">
        <v>1.8</v>
      </c>
      <c r="AN14" s="15">
        <f t="shared" si="1"/>
        <v>86500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29">
        <v>2.8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504163</v>
      </c>
      <c r="AM15" s="35">
        <v>1.8</v>
      </c>
      <c r="AN15" s="15">
        <f t="shared" si="1"/>
        <v>93000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4618597</v>
      </c>
      <c r="AK16" s="20">
        <v>0.15</v>
      </c>
      <c r="AL16" s="15">
        <f>INT(AJ$16*AK16)</f>
        <v>692789</v>
      </c>
      <c r="AM16" s="35">
        <v>2</v>
      </c>
      <c r="AN16" s="15">
        <f t="shared" si="1"/>
        <v>115000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1016091</v>
      </c>
      <c r="AM17" s="35">
        <v>2.2000000000000002</v>
      </c>
      <c r="AN17" s="15">
        <f t="shared" si="1"/>
        <v>153500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1293207</v>
      </c>
      <c r="AM18" s="35">
        <v>2.4</v>
      </c>
      <c r="AN18" s="15">
        <f t="shared" si="1"/>
        <v>179500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1616508</v>
      </c>
      <c r="AM19" s="35">
        <v>2.6</v>
      </c>
      <c r="AN19" s="15">
        <f t="shared" si="1"/>
        <v>207000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19486687</v>
      </c>
      <c r="AK20" s="20">
        <v>0.1</v>
      </c>
      <c r="AL20" s="15">
        <f>INT(AJ$20*AK20)</f>
        <v>1948668</v>
      </c>
      <c r="AM20" s="35">
        <v>2.8</v>
      </c>
      <c r="AN20" s="15">
        <f t="shared" si="1"/>
        <v>231500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2923003</v>
      </c>
      <c r="AM21" s="35">
        <v>3</v>
      </c>
      <c r="AN21" s="15">
        <f t="shared" si="1"/>
        <v>324500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3897337</v>
      </c>
      <c r="AM22" s="35">
        <v>3</v>
      </c>
      <c r="AN22" s="15">
        <f t="shared" si="1"/>
        <v>433000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4871671</v>
      </c>
      <c r="AM23" s="35">
        <v>3</v>
      </c>
      <c r="AN23" s="15">
        <f t="shared" si="1"/>
        <v>541000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5846006</v>
      </c>
      <c r="AM24" s="35">
        <v>3</v>
      </c>
      <c r="AN24" s="15">
        <f t="shared" si="1"/>
        <v>649500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1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40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1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120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1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240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130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1.25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85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160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24000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1.5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145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175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56500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1.75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185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190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64000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2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220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200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70500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2.2000000000000002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95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80</v>
      </c>
      <c r="AG43" s="15">
        <f t="shared" si="20"/>
        <v>0</v>
      </c>
      <c r="AH43" s="15">
        <f t="shared" si="21"/>
        <v>0</v>
      </c>
      <c r="AI43" s="15">
        <f t="shared" si="22"/>
        <v>73000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2.4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175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120</v>
      </c>
      <c r="AG44" s="15">
        <f t="shared" si="20"/>
        <v>0</v>
      </c>
      <c r="AH44" s="15">
        <f t="shared" si="21"/>
        <v>0</v>
      </c>
      <c r="AI44" s="15">
        <f t="shared" si="22"/>
        <v>80000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2.6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245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170</v>
      </c>
      <c r="AG45" s="15">
        <f t="shared" si="20"/>
        <v>0</v>
      </c>
      <c r="AH45" s="15">
        <f t="shared" si="21"/>
        <v>0</v>
      </c>
      <c r="AI45" s="15">
        <f t="shared" si="22"/>
        <v>86500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2.8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305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200</v>
      </c>
      <c r="AG46" s="15">
        <f t="shared" si="20"/>
        <v>0</v>
      </c>
      <c r="AH46" s="15">
        <f t="shared" si="21"/>
        <v>0</v>
      </c>
      <c r="AI46" s="15">
        <f t="shared" si="22"/>
        <v>93000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115000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153500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179500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207000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231500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324500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433000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541000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649500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7" workbookViewId="0">
      <selection activeCell="A13" sqref="A13:A33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73" t="s">
        <v>289</v>
      </c>
      <c r="B3" s="73"/>
      <c r="C3" s="73"/>
      <c r="D3" s="73"/>
      <c r="E3" s="73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  <c r="H12" s="12" t="s">
        <v>479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  <c r="H33" s="49">
        <v>1501021</v>
      </c>
    </row>
    <row r="35" spans="1:24" ht="20.25" x14ac:dyDescent="0.2">
      <c r="I35" s="73" t="s">
        <v>345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40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120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240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130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24000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160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56500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145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175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64000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185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190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70500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220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200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73000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95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80000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175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120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86500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245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170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93000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305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200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115000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153500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179500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207000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231500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324500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433000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541000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649500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40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120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240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130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24000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160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56500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145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175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64000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185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190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70500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220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200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73000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95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80000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175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120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86500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245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170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93000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305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200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115000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153500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179500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207000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231500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324500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433000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541000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649500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40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120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240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130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24000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160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56500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145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175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64000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185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190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70500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220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200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73000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95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80000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175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120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86500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245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170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93000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305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200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115000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153500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179500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207000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231500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324500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433000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541000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649500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40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120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240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130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24000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160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56500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145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175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64000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185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190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70500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220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200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73000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95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80000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175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120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86500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245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170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93000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305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200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115000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153500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179500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207000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231500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324500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433000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541000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649500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40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120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240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130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24000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160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56500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145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175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64000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185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190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70500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220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200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73000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95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80000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175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120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86500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245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170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93000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305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200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115000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153500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179500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207000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231500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324500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433000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541000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649500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40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120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240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130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24000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160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56500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145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175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64000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185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190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70500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220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200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73000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95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80000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175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120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86500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245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170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93000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305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200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115000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153500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179500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207000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231500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324500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433000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541000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649500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40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120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240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130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24000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160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56500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145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175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64000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185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190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70500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220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200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73000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95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80000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175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120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86500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245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170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93000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305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200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115000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153500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179500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207000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231500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324500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433000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541000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649500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40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120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240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130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24000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160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56500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145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175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64000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185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190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70500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220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200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73000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95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80000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175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120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86500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245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170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93000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305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200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115000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153500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179500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207000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231500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324500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433000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541000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649500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40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120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240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130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24000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160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56500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145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175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64000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185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190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70500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220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200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73000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95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80000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175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120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86500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245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170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93000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305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200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115000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153500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179500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207000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231500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324500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433000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541000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649500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40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120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240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130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24000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160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56500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145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175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64000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185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190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70500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220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200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73000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95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80000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175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120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86500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245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170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93000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305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200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115000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153500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179500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207000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231500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324500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433000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541000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649500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40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120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240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130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24000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160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56500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145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175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64000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185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190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70500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220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200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73000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95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80000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175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120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86500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245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170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93000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305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200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115000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153500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179500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207000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231500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324500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433000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541000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649500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40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120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240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130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24000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160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56500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145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175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64000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185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190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70500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220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200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73000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95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80000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175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120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86500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245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170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93000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305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200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115000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153500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179500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207000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231500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324500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433000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541000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649500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40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120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240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130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24000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160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56500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145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175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64000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185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190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70500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220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200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73000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95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80000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175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120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86500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245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170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93000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305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200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115000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153500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179500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207000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231500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324500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433000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541000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649500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40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120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240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130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24000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160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56500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145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175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64000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185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190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70500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220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200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73000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95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80000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175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120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86500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245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170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93000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305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200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115000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153500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179500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207000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231500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324500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433000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541000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649500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40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120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240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130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24000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160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56500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145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175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64000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185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190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70500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220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200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73000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95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80000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175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120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86500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245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170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93000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305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200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115000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153500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179500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207000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231500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324500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433000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541000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649500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40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120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240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130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24000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160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56500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145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175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64000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185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190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70500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220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200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73000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95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80000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175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120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86500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245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170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93000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305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200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115000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153500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179500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207000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231500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324500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433000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541000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649500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40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120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240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130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24000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160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56500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145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175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64000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185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190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70500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220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200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73000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95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80000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175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120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86500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245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170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93000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305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200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115000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153500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179500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207000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231500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324500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433000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541000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649500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40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120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240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130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24000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160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56500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145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175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64000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185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190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70500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220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200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73000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95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80000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175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120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86500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245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170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93000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305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200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115000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153500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179500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207000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231500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324500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433000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541000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649500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40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120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240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130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24000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160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56500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145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175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64000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185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190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70500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220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200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73000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95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80000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175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120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86500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245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170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93000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305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200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115000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153500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179500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207000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231500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324500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433000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541000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649500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40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120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240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130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24000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160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56500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145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175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64000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185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190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70500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220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200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73000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95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80000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175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120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86500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245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170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93000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305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200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115000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153500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179500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207000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231500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324500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433000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541000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649500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40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120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240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130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24000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160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56500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145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175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64000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185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190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70500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220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200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73000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95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80000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175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120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86500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245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170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93000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305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200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115000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153500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179500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207000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231500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324500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433000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541000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649500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4857940</v>
      </c>
      <c r="C5" s="41">
        <f>SUM(节奏总表!R8:R11)</f>
        <v>7</v>
      </c>
      <c r="D5" s="15">
        <f>INT($B5*D$4)</f>
        <v>1943176</v>
      </c>
      <c r="E5" s="15">
        <f>INT($B5*E$4)</f>
        <v>2914764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6001950</v>
      </c>
      <c r="C6" s="41">
        <f>SUM(节奏总表!R12:R13)</f>
        <v>10</v>
      </c>
      <c r="D6" s="15">
        <f t="shared" ref="D6:E8" si="0">INT($B6*D$4)</f>
        <v>2400780</v>
      </c>
      <c r="E6" s="15">
        <f t="shared" si="0"/>
        <v>3601170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10263550</v>
      </c>
      <c r="C7" s="41">
        <f>SUM(节奏总表!R14:R15)</f>
        <v>23.75</v>
      </c>
      <c r="D7" s="15">
        <f t="shared" si="0"/>
        <v>4105420</v>
      </c>
      <c r="E7" s="15">
        <f t="shared" si="0"/>
        <v>6158130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43303750</v>
      </c>
      <c r="C8" s="41">
        <f>SUM(节奏总表!R16:R18)</f>
        <v>80</v>
      </c>
      <c r="D8" s="15">
        <f t="shared" si="0"/>
        <v>17321500</v>
      </c>
      <c r="E8" s="15">
        <f t="shared" si="0"/>
        <v>25982250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topLeftCell="A31" workbookViewId="0">
      <selection activeCell="F52" sqref="F52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347</v>
      </c>
      <c r="B4" s="35"/>
      <c r="C4" s="35"/>
      <c r="D4" s="45"/>
    </row>
    <row r="5" spans="1:4" ht="16.5" x14ac:dyDescent="0.2">
      <c r="A5" s="35" t="s">
        <v>348</v>
      </c>
      <c r="B5" s="35"/>
      <c r="C5" s="35"/>
      <c r="D5" s="45"/>
    </row>
    <row r="6" spans="1:4" ht="16.5" x14ac:dyDescent="0.2">
      <c r="A6" s="35" t="s">
        <v>349</v>
      </c>
      <c r="B6" s="35"/>
      <c r="C6" s="35"/>
      <c r="D6" s="45"/>
    </row>
    <row r="7" spans="1:4" ht="16.5" x14ac:dyDescent="0.2">
      <c r="A7" s="35" t="s">
        <v>350</v>
      </c>
      <c r="B7" s="35"/>
      <c r="C7" s="35"/>
      <c r="D7" s="45"/>
    </row>
    <row r="8" spans="1:4" ht="16.5" x14ac:dyDescent="0.2">
      <c r="A8" s="35" t="s">
        <v>346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369</v>
      </c>
      <c r="B14" s="13"/>
      <c r="C14" s="13">
        <v>15</v>
      </c>
      <c r="D14" s="45"/>
    </row>
    <row r="15" spans="1:4" ht="16.5" x14ac:dyDescent="0.2">
      <c r="A15" s="39" t="s">
        <v>370</v>
      </c>
      <c r="B15" s="13"/>
      <c r="C15" s="39">
        <v>15</v>
      </c>
      <c r="D15" s="45"/>
    </row>
    <row r="16" spans="1:4" ht="16.5" x14ac:dyDescent="0.2">
      <c r="A16" s="39" t="s">
        <v>371</v>
      </c>
      <c r="B16" s="13"/>
      <c r="C16" s="13">
        <v>20</v>
      </c>
      <c r="D16" s="45"/>
    </row>
    <row r="17" spans="1:4" ht="16.5" x14ac:dyDescent="0.2">
      <c r="A17" s="39" t="s">
        <v>372</v>
      </c>
      <c r="B17" s="39"/>
      <c r="C17" s="39">
        <v>20</v>
      </c>
      <c r="D17" s="45"/>
    </row>
    <row r="18" spans="1:4" ht="16.5" x14ac:dyDescent="0.2">
      <c r="A18" s="39" t="s">
        <v>373</v>
      </c>
      <c r="B18" s="39"/>
      <c r="C18" s="39">
        <v>35</v>
      </c>
      <c r="D18" s="45"/>
    </row>
    <row r="19" spans="1:4" ht="16.5" x14ac:dyDescent="0.2">
      <c r="A19" s="39" t="s">
        <v>374</v>
      </c>
      <c r="B19" s="39"/>
      <c r="C19" s="39">
        <v>35</v>
      </c>
      <c r="D19" s="45"/>
    </row>
    <row r="20" spans="1:4" ht="16.5" x14ac:dyDescent="0.2">
      <c r="A20" s="39" t="s">
        <v>375</v>
      </c>
      <c r="B20" s="39"/>
      <c r="C20" s="39">
        <v>35</v>
      </c>
      <c r="D20" s="45"/>
    </row>
    <row r="21" spans="1:4" ht="16.5" x14ac:dyDescent="0.2">
      <c r="A21" s="39" t="s">
        <v>376</v>
      </c>
      <c r="B21" s="39"/>
      <c r="C21" s="39">
        <v>35</v>
      </c>
      <c r="D21" s="45"/>
    </row>
    <row r="22" spans="1:4" ht="16.5" x14ac:dyDescent="0.2">
      <c r="A22" s="39" t="s">
        <v>377</v>
      </c>
      <c r="B22" s="39"/>
      <c r="C22" s="39">
        <v>50</v>
      </c>
      <c r="D22" s="45"/>
    </row>
    <row r="23" spans="1:4" ht="16.5" x14ac:dyDescent="0.2">
      <c r="A23" s="39" t="s">
        <v>378</v>
      </c>
      <c r="B23" s="39"/>
      <c r="C23" s="39">
        <v>50</v>
      </c>
      <c r="D23" s="45"/>
    </row>
    <row r="24" spans="1:4" ht="16.5" x14ac:dyDescent="0.2">
      <c r="A24" s="39" t="s">
        <v>379</v>
      </c>
      <c r="B24" s="39"/>
      <c r="C24" s="39">
        <v>50</v>
      </c>
      <c r="D24" s="45"/>
    </row>
    <row r="25" spans="1:4" ht="16.5" x14ac:dyDescent="0.2">
      <c r="A25" s="39" t="s">
        <v>380</v>
      </c>
      <c r="B25" s="39"/>
      <c r="C25" s="39">
        <v>50</v>
      </c>
      <c r="D25" s="45"/>
    </row>
    <row r="26" spans="1:4" ht="16.5" x14ac:dyDescent="0.2">
      <c r="A26" s="39" t="s">
        <v>381</v>
      </c>
      <c r="B26" s="39"/>
      <c r="C26" s="39">
        <v>75</v>
      </c>
      <c r="D26" s="45"/>
    </row>
    <row r="27" spans="1:4" ht="16.5" x14ac:dyDescent="0.2">
      <c r="A27" s="39" t="s">
        <v>382</v>
      </c>
      <c r="B27" s="39"/>
      <c r="C27" s="39">
        <v>75</v>
      </c>
      <c r="D27" s="45"/>
    </row>
    <row r="28" spans="1:4" ht="16.5" x14ac:dyDescent="0.2">
      <c r="A28" s="39" t="s">
        <v>383</v>
      </c>
      <c r="B28" s="39"/>
      <c r="C28" s="39">
        <v>75</v>
      </c>
      <c r="D28" s="45"/>
    </row>
    <row r="29" spans="1:4" ht="16.5" x14ac:dyDescent="0.2">
      <c r="A29" s="39" t="s">
        <v>384</v>
      </c>
      <c r="B29" s="39"/>
      <c r="C29" s="39">
        <v>75</v>
      </c>
      <c r="D29" s="45"/>
    </row>
    <row r="30" spans="1:4" ht="16.5" x14ac:dyDescent="0.2">
      <c r="A30" s="39" t="s">
        <v>385</v>
      </c>
      <c r="B30" s="39"/>
      <c r="C30" s="39">
        <v>200</v>
      </c>
      <c r="D30" s="45"/>
    </row>
    <row r="31" spans="1:4" ht="16.5" x14ac:dyDescent="0.2">
      <c r="A31" s="39" t="s">
        <v>386</v>
      </c>
      <c r="B31" s="39"/>
      <c r="C31" s="39">
        <v>200</v>
      </c>
      <c r="D31" s="45"/>
    </row>
    <row r="32" spans="1:4" ht="16.5" x14ac:dyDescent="0.2">
      <c r="A32" s="39" t="s">
        <v>387</v>
      </c>
      <c r="B32" s="39"/>
      <c r="C32" s="39">
        <v>75</v>
      </c>
      <c r="D32" s="45"/>
    </row>
    <row r="33" spans="1:4" ht="16.5" x14ac:dyDescent="0.2">
      <c r="A33" s="39" t="s">
        <v>388</v>
      </c>
      <c r="B33" s="39"/>
      <c r="C33" s="39">
        <v>75</v>
      </c>
      <c r="D33" s="45"/>
    </row>
    <row r="34" spans="1:4" ht="16.5" x14ac:dyDescent="0.2">
      <c r="A34" s="39" t="s">
        <v>389</v>
      </c>
      <c r="B34" s="39"/>
      <c r="C34" s="39">
        <v>75</v>
      </c>
      <c r="D34" s="45"/>
    </row>
    <row r="35" spans="1:4" ht="16.5" x14ac:dyDescent="0.2">
      <c r="A35" s="39" t="s">
        <v>390</v>
      </c>
      <c r="B35" s="39"/>
      <c r="C35" s="39">
        <v>75</v>
      </c>
      <c r="D35" s="45"/>
    </row>
    <row r="36" spans="1:4" ht="16.5" x14ac:dyDescent="0.2">
      <c r="A36" s="39" t="s">
        <v>391</v>
      </c>
      <c r="B36" s="39"/>
      <c r="C36" s="39">
        <v>200</v>
      </c>
      <c r="D36" s="45"/>
    </row>
    <row r="37" spans="1:4" ht="16.5" x14ac:dyDescent="0.2">
      <c r="A37" s="39" t="s">
        <v>392</v>
      </c>
      <c r="B37" s="39"/>
      <c r="C37" s="39">
        <v>200</v>
      </c>
      <c r="D37" s="45"/>
    </row>
    <row r="38" spans="1:4" ht="16.5" x14ac:dyDescent="0.2">
      <c r="A38" s="39" t="s">
        <v>393</v>
      </c>
      <c r="B38" s="39"/>
      <c r="C38" s="39">
        <v>75</v>
      </c>
      <c r="D38" s="45"/>
    </row>
    <row r="39" spans="1:4" ht="16.5" x14ac:dyDescent="0.2">
      <c r="A39" s="39" t="s">
        <v>394</v>
      </c>
      <c r="B39" s="39"/>
      <c r="C39" s="39">
        <v>75</v>
      </c>
      <c r="D39" s="45"/>
    </row>
    <row r="40" spans="1:4" ht="16.5" x14ac:dyDescent="0.2">
      <c r="A40" s="39" t="s">
        <v>395</v>
      </c>
      <c r="B40" s="39"/>
      <c r="C40" s="39">
        <v>75</v>
      </c>
      <c r="D40" s="45"/>
    </row>
    <row r="41" spans="1:4" ht="16.5" x14ac:dyDescent="0.2">
      <c r="A41" s="39" t="s">
        <v>396</v>
      </c>
      <c r="B41" s="39"/>
      <c r="C41" s="39">
        <v>75</v>
      </c>
      <c r="D41" s="45"/>
    </row>
    <row r="42" spans="1:4" ht="16.5" x14ac:dyDescent="0.2">
      <c r="A42" s="39" t="s">
        <v>397</v>
      </c>
      <c r="B42" s="39"/>
      <c r="C42" s="39">
        <v>200</v>
      </c>
      <c r="D42" s="45"/>
    </row>
    <row r="43" spans="1:4" ht="16.5" x14ac:dyDescent="0.2">
      <c r="A43" s="39" t="s">
        <v>398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399</v>
      </c>
      <c r="B52" s="13">
        <v>5000</v>
      </c>
      <c r="C52" s="13">
        <v>5</v>
      </c>
      <c r="D52" s="45"/>
    </row>
    <row r="53" spans="1:4" ht="16.5" x14ac:dyDescent="0.2">
      <c r="A53" s="13" t="s">
        <v>400</v>
      </c>
      <c r="B53" s="13">
        <v>10000</v>
      </c>
      <c r="C53" s="13">
        <v>10</v>
      </c>
      <c r="D53" s="45"/>
    </row>
    <row r="54" spans="1:4" ht="16.5" x14ac:dyDescent="0.2">
      <c r="A54" s="13" t="s">
        <v>401</v>
      </c>
      <c r="B54" s="13">
        <v>35000</v>
      </c>
      <c r="C54" s="13">
        <v>35</v>
      </c>
      <c r="D54" s="45"/>
    </row>
    <row r="55" spans="1:4" ht="16.5" x14ac:dyDescent="0.2">
      <c r="A55" s="26" t="s">
        <v>209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R21"/>
  <sheetViews>
    <sheetView workbookViewId="0">
      <selection activeCell="J38" sqref="J38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5.625" customWidth="1"/>
  </cols>
  <sheetData>
    <row r="3" spans="1:18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</row>
    <row r="4" spans="1:18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</row>
    <row r="5" spans="1:18" ht="16.5" x14ac:dyDescent="0.2">
      <c r="I5" s="26">
        <v>2</v>
      </c>
      <c r="J5" s="26" t="s">
        <v>134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</row>
    <row r="6" spans="1:18" ht="17.25" x14ac:dyDescent="0.2">
      <c r="A6" s="12" t="s">
        <v>144</v>
      </c>
      <c r="I6" s="26">
        <v>3</v>
      </c>
      <c r="J6" s="26" t="s">
        <v>135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</row>
    <row r="7" spans="1:18" ht="18" customHeight="1" x14ac:dyDescent="0.2">
      <c r="A7" s="26">
        <v>20</v>
      </c>
      <c r="I7" s="26">
        <v>4</v>
      </c>
      <c r="J7" s="26" t="s">
        <v>136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</row>
    <row r="8" spans="1:18" ht="16.5" x14ac:dyDescent="0.2">
      <c r="A8" s="26">
        <v>30</v>
      </c>
      <c r="I8" s="26">
        <v>5</v>
      </c>
      <c r="J8" s="26" t="s">
        <v>137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</row>
    <row r="9" spans="1:18" ht="16.5" x14ac:dyDescent="0.2">
      <c r="A9" s="26">
        <v>30</v>
      </c>
      <c r="I9" s="26">
        <v>6</v>
      </c>
      <c r="J9" s="26" t="s">
        <v>154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</row>
    <row r="10" spans="1:18" ht="16.5" x14ac:dyDescent="0.2">
      <c r="A10" s="26">
        <v>40</v>
      </c>
      <c r="I10" s="26">
        <v>7</v>
      </c>
      <c r="J10" s="26" t="s">
        <v>155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</row>
    <row r="11" spans="1:18" ht="16.5" x14ac:dyDescent="0.2">
      <c r="A11" s="26">
        <v>40</v>
      </c>
      <c r="I11" s="26">
        <v>8</v>
      </c>
      <c r="J11" s="26" t="s">
        <v>156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</row>
    <row r="12" spans="1:18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</row>
    <row r="13" spans="1:18" ht="16.5" x14ac:dyDescent="0.2">
      <c r="A13" s="26">
        <v>60</v>
      </c>
      <c r="I13" s="26">
        <v>10</v>
      </c>
      <c r="J13" s="26" t="s">
        <v>158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</row>
    <row r="14" spans="1:18" ht="16.5" x14ac:dyDescent="0.2">
      <c r="A14" s="26">
        <v>80</v>
      </c>
      <c r="I14" s="26">
        <v>11</v>
      </c>
      <c r="J14" s="26" t="s">
        <v>159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</row>
    <row r="15" spans="1:18" ht="16.5" x14ac:dyDescent="0.2">
      <c r="A15" s="26">
        <v>90</v>
      </c>
      <c r="I15" s="26">
        <v>12</v>
      </c>
      <c r="J15" s="26" t="s">
        <v>160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</row>
    <row r="16" spans="1:18" ht="16.5" x14ac:dyDescent="0.2">
      <c r="A16" s="26">
        <v>100</v>
      </c>
      <c r="I16" s="26">
        <v>13</v>
      </c>
      <c r="J16" s="26" t="s">
        <v>161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</row>
    <row r="17" spans="1:18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</row>
    <row r="18" spans="1:18" ht="16.5" x14ac:dyDescent="0.2">
      <c r="A18" s="16"/>
      <c r="I18" s="26">
        <v>15</v>
      </c>
      <c r="J18" s="26" t="s">
        <v>163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</row>
    <row r="19" spans="1:18" x14ac:dyDescent="0.2">
      <c r="A19" s="16"/>
    </row>
    <row r="20" spans="1:18" x14ac:dyDescent="0.2">
      <c r="A20" s="16"/>
    </row>
    <row r="21" spans="1:18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B215"/>
  <sheetViews>
    <sheetView workbookViewId="0">
      <selection activeCell="K24" sqref="K24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6" max="38" width="11.125" customWidth="1"/>
    <col min="42" max="42" width="9.625" customWidth="1"/>
    <col min="43" max="43" width="10.5" customWidth="1"/>
    <col min="44" max="46" width="10.625" customWidth="1"/>
  </cols>
  <sheetData>
    <row r="3" spans="1:54" ht="20.25" x14ac:dyDescent="0.2">
      <c r="A3" s="74" t="s">
        <v>168</v>
      </c>
      <c r="B3" s="74"/>
      <c r="C3" s="74"/>
      <c r="D3" s="74"/>
      <c r="E3" s="74"/>
      <c r="F3" s="74"/>
      <c r="G3" s="74"/>
      <c r="H3" s="74"/>
      <c r="I3" s="74"/>
      <c r="K3" s="73" t="s">
        <v>177</v>
      </c>
      <c r="L3" s="73"/>
      <c r="M3" s="73"/>
      <c r="N3" s="73"/>
      <c r="O3" s="73"/>
      <c r="P3" s="73"/>
      <c r="Q3" s="73"/>
      <c r="R3" s="73"/>
      <c r="S3" s="73"/>
      <c r="T3" s="73"/>
      <c r="V3" s="73" t="s">
        <v>183</v>
      </c>
      <c r="W3" s="73"/>
      <c r="X3" s="73"/>
      <c r="Y3" s="73"/>
      <c r="Z3" s="73"/>
      <c r="AA3" s="73"/>
      <c r="AB3" s="73"/>
      <c r="AC3" s="73"/>
      <c r="AD3" s="73"/>
      <c r="AE3" s="73"/>
      <c r="AG3" s="74" t="s">
        <v>165</v>
      </c>
      <c r="AH3" s="74"/>
      <c r="AI3" s="74"/>
      <c r="AJ3" s="74"/>
      <c r="AK3" s="74"/>
      <c r="AL3" s="74"/>
      <c r="AO3" s="74" t="s">
        <v>40</v>
      </c>
      <c r="AP3" s="74"/>
      <c r="AQ3" s="74"/>
      <c r="AR3" s="74"/>
      <c r="AS3" s="74"/>
      <c r="AT3" s="74"/>
      <c r="AW3" s="73" t="s">
        <v>41</v>
      </c>
      <c r="AX3" s="73"/>
      <c r="AY3" s="73"/>
      <c r="AZ3" s="73"/>
      <c r="BA3" s="73"/>
      <c r="BB3" s="73"/>
    </row>
    <row r="4" spans="1:54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180</v>
      </c>
      <c r="AL4" s="12" t="s">
        <v>175</v>
      </c>
      <c r="AO4" s="12" t="s">
        <v>33</v>
      </c>
      <c r="AP4" s="12" t="s">
        <v>34</v>
      </c>
      <c r="AQ4" s="12" t="s">
        <v>35</v>
      </c>
      <c r="AR4" s="12" t="s">
        <v>39</v>
      </c>
      <c r="AS4" s="12" t="s">
        <v>166</v>
      </c>
      <c r="AT4" s="12" t="s">
        <v>167</v>
      </c>
      <c r="AW4" s="12" t="s">
        <v>33</v>
      </c>
      <c r="AX4" s="12" t="s">
        <v>34</v>
      </c>
      <c r="AY4" s="12" t="s">
        <v>35</v>
      </c>
      <c r="AZ4" s="12" t="s">
        <v>39</v>
      </c>
      <c r="BA4" s="12" t="s">
        <v>166</v>
      </c>
      <c r="BB4" s="12" t="s">
        <v>167</v>
      </c>
    </row>
    <row r="5" spans="1:54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G5" s="26">
        <v>1</v>
      </c>
      <c r="AH5" s="26">
        <v>1</v>
      </c>
      <c r="AI5" s="26">
        <v>1</v>
      </c>
      <c r="AJ5" s="26">
        <f t="shared" ref="AJ5:AJ68" si="0">INDEX($C$6:$C$20,AH5)</f>
        <v>5</v>
      </c>
      <c r="AK5" s="26">
        <f>INT(INDEX($E$5:$E$20,AH5)+AI5*INDEX($F$6:$F$20,AH5))</f>
        <v>5</v>
      </c>
      <c r="AL5" s="26">
        <f>INT(INDEX($H$5:$H$20,AH5)+AI5*INDEX($I$6:$I$20,AH5))</f>
        <v>13</v>
      </c>
      <c r="AO5" s="18">
        <v>1</v>
      </c>
      <c r="AP5" s="18">
        <v>1</v>
      </c>
      <c r="AQ5" s="18">
        <v>1</v>
      </c>
      <c r="AR5" s="15">
        <f>INDEX($N$6:$N$20,AP5)</f>
        <v>100</v>
      </c>
      <c r="AS5" s="15">
        <f>INDEX($P$6:$P$20,AP5)</f>
        <v>300</v>
      </c>
      <c r="AT5" s="15">
        <f>INDEX($R$6:$R$20,AP5)</f>
        <v>1500</v>
      </c>
      <c r="AW5" s="18">
        <v>1</v>
      </c>
      <c r="AX5" s="18">
        <v>1</v>
      </c>
      <c r="AY5" s="18">
        <v>1</v>
      </c>
      <c r="AZ5" s="15">
        <f>INDEX($Y$6:$Y$20,AX5)</f>
        <v>200</v>
      </c>
      <c r="BA5" s="15">
        <f>INDEX($AA$6:$AA$20,AX5)</f>
        <v>600</v>
      </c>
      <c r="BB5" s="15">
        <f>INDEX($AC$6:$AC$20,AX5)</f>
        <v>2250</v>
      </c>
    </row>
    <row r="6" spans="1:54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>(E6-E5)/$B6</f>
        <v>1.5</v>
      </c>
      <c r="G6" s="26">
        <v>5</v>
      </c>
      <c r="H6" s="26">
        <f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G6" s="26">
        <v>2</v>
      </c>
      <c r="AH6" s="26">
        <v>1</v>
      </c>
      <c r="AI6" s="26">
        <v>2</v>
      </c>
      <c r="AJ6" s="26">
        <f t="shared" si="0"/>
        <v>5</v>
      </c>
      <c r="AK6" s="26">
        <f t="shared" ref="AK6:AK69" si="1">INT(INDEX($E$5:$E$20,AH6)+AI6*INDEX($F$6:$F$20,AH6))</f>
        <v>7</v>
      </c>
      <c r="AL6" s="26">
        <f t="shared" ref="AL6:AL69" si="2">INT(INDEX($H$5:$H$20,AH6)+AI6*INDEX($I$6:$I$20,AH6))</f>
        <v>17</v>
      </c>
      <c r="AO6" s="18">
        <v>2</v>
      </c>
      <c r="AP6" s="18">
        <v>1</v>
      </c>
      <c r="AQ6" s="18">
        <v>2</v>
      </c>
      <c r="AR6" s="15">
        <f t="shared" ref="AR6:AR69" si="3">INDEX($N$6:$N$20,AP6)</f>
        <v>100</v>
      </c>
      <c r="AS6" s="15">
        <f t="shared" ref="AS6:AS69" si="4">INDEX($P$6:$P$20,AP6)</f>
        <v>300</v>
      </c>
      <c r="AT6" s="15">
        <f t="shared" ref="AT6:AT69" si="5">INDEX($R$6:$R$20,AP6)</f>
        <v>1500</v>
      </c>
      <c r="AW6" s="18">
        <v>2</v>
      </c>
      <c r="AX6" s="18">
        <v>1</v>
      </c>
      <c r="AY6" s="18">
        <v>2</v>
      </c>
      <c r="AZ6" s="15">
        <f t="shared" ref="AZ6:AZ69" si="6">INDEX($Y$6:$Y$20,AX6)</f>
        <v>200</v>
      </c>
      <c r="BA6" s="15">
        <f t="shared" ref="BA6:BA69" si="7">INDEX($AA$6:$AA$20,AX6)</f>
        <v>600</v>
      </c>
      <c r="BB6" s="15">
        <f t="shared" ref="BB6:BB69" si="8">INDEX($AC$6:$AC$20,AX6)</f>
        <v>2250</v>
      </c>
    </row>
    <row r="7" spans="1:54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ref="F7:F20" si="9">(E7-E6)/$B7</f>
        <v>0.625</v>
      </c>
      <c r="G7" s="26">
        <v>6</v>
      </c>
      <c r="H7" s="26">
        <f t="shared" ref="H7:H20" si="10">C7*G7</f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G7" s="26">
        <v>3</v>
      </c>
      <c r="AH7" s="26">
        <v>1</v>
      </c>
      <c r="AI7" s="26">
        <v>3</v>
      </c>
      <c r="AJ7" s="26">
        <f t="shared" si="0"/>
        <v>5</v>
      </c>
      <c r="AK7" s="26">
        <f t="shared" si="1"/>
        <v>8</v>
      </c>
      <c r="AL7" s="26">
        <f t="shared" si="2"/>
        <v>21</v>
      </c>
      <c r="AO7" s="18">
        <v>3</v>
      </c>
      <c r="AP7" s="18">
        <v>1</v>
      </c>
      <c r="AQ7" s="18">
        <v>3</v>
      </c>
      <c r="AR7" s="15">
        <f t="shared" si="3"/>
        <v>100</v>
      </c>
      <c r="AS7" s="15">
        <f t="shared" si="4"/>
        <v>300</v>
      </c>
      <c r="AT7" s="15">
        <f t="shared" si="5"/>
        <v>1500</v>
      </c>
      <c r="AW7" s="18">
        <v>3</v>
      </c>
      <c r="AX7" s="18">
        <v>1</v>
      </c>
      <c r="AY7" s="18">
        <v>3</v>
      </c>
      <c r="AZ7" s="15">
        <f t="shared" si="6"/>
        <v>200</v>
      </c>
      <c r="BA7" s="15">
        <f t="shared" si="7"/>
        <v>600</v>
      </c>
      <c r="BB7" s="15">
        <f t="shared" si="8"/>
        <v>2250</v>
      </c>
    </row>
    <row r="8" spans="1:54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9"/>
        <v>0.55555555555555558</v>
      </c>
      <c r="G8" s="26">
        <v>7</v>
      </c>
      <c r="H8" s="26">
        <f t="shared" si="10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G8" s="26">
        <v>4</v>
      </c>
      <c r="AH8" s="26">
        <v>1</v>
      </c>
      <c r="AI8" s="26">
        <v>4</v>
      </c>
      <c r="AJ8" s="26">
        <f t="shared" si="0"/>
        <v>5</v>
      </c>
      <c r="AK8" s="26">
        <f t="shared" si="1"/>
        <v>10</v>
      </c>
      <c r="AL8" s="26">
        <f t="shared" si="2"/>
        <v>25</v>
      </c>
      <c r="AO8" s="18">
        <v>4</v>
      </c>
      <c r="AP8" s="18">
        <v>1</v>
      </c>
      <c r="AQ8" s="18">
        <v>4</v>
      </c>
      <c r="AR8" s="15">
        <f t="shared" si="3"/>
        <v>100</v>
      </c>
      <c r="AS8" s="15">
        <f t="shared" si="4"/>
        <v>300</v>
      </c>
      <c r="AT8" s="15">
        <f t="shared" si="5"/>
        <v>1500</v>
      </c>
      <c r="AW8" s="18">
        <v>4</v>
      </c>
      <c r="AX8" s="18">
        <v>1</v>
      </c>
      <c r="AY8" s="18">
        <v>4</v>
      </c>
      <c r="AZ8" s="15">
        <f t="shared" si="6"/>
        <v>200</v>
      </c>
      <c r="BA8" s="15">
        <f t="shared" si="7"/>
        <v>600</v>
      </c>
      <c r="BB8" s="15">
        <f t="shared" si="8"/>
        <v>2250</v>
      </c>
    </row>
    <row r="9" spans="1:54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9"/>
        <v>0.55555555555555558</v>
      </c>
      <c r="G9" s="26">
        <v>8</v>
      </c>
      <c r="H9" s="26">
        <f t="shared" si="10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G9" s="26">
        <v>5</v>
      </c>
      <c r="AH9" s="26">
        <v>2</v>
      </c>
      <c r="AI9" s="26">
        <v>1</v>
      </c>
      <c r="AJ9" s="26">
        <f t="shared" si="0"/>
        <v>7</v>
      </c>
      <c r="AK9" s="26">
        <f t="shared" si="1"/>
        <v>10</v>
      </c>
      <c r="AL9" s="26">
        <f t="shared" si="2"/>
        <v>27</v>
      </c>
      <c r="AO9" s="18">
        <v>5</v>
      </c>
      <c r="AP9" s="18">
        <v>1</v>
      </c>
      <c r="AQ9" s="18">
        <v>5</v>
      </c>
      <c r="AR9" s="15">
        <f t="shared" si="3"/>
        <v>100</v>
      </c>
      <c r="AS9" s="15">
        <f t="shared" si="4"/>
        <v>300</v>
      </c>
      <c r="AT9" s="15">
        <f t="shared" si="5"/>
        <v>1500</v>
      </c>
      <c r="AW9" s="18">
        <v>5</v>
      </c>
      <c r="AX9" s="18">
        <v>1</v>
      </c>
      <c r="AY9" s="18">
        <v>5</v>
      </c>
      <c r="AZ9" s="15">
        <f t="shared" si="6"/>
        <v>200</v>
      </c>
      <c r="BA9" s="15">
        <f t="shared" si="7"/>
        <v>600</v>
      </c>
      <c r="BB9" s="15">
        <f t="shared" si="8"/>
        <v>2250</v>
      </c>
    </row>
    <row r="10" spans="1:54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9"/>
        <v>0.46666666666666667</v>
      </c>
      <c r="G10" s="26">
        <v>9</v>
      </c>
      <c r="H10" s="26">
        <f t="shared" si="10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G10" s="26">
        <v>6</v>
      </c>
      <c r="AH10" s="26">
        <v>2</v>
      </c>
      <c r="AI10" s="26">
        <v>2</v>
      </c>
      <c r="AJ10" s="26">
        <f t="shared" si="0"/>
        <v>7</v>
      </c>
      <c r="AK10" s="26">
        <f t="shared" si="1"/>
        <v>11</v>
      </c>
      <c r="AL10" s="26">
        <f t="shared" si="2"/>
        <v>29</v>
      </c>
      <c r="AO10" s="18">
        <v>6</v>
      </c>
      <c r="AP10" s="18">
        <v>1</v>
      </c>
      <c r="AQ10" s="18">
        <v>6</v>
      </c>
      <c r="AR10" s="15">
        <f t="shared" si="3"/>
        <v>100</v>
      </c>
      <c r="AS10" s="15">
        <f t="shared" si="4"/>
        <v>300</v>
      </c>
      <c r="AT10" s="15">
        <f t="shared" si="5"/>
        <v>1500</v>
      </c>
      <c r="AW10" s="18">
        <v>6</v>
      </c>
      <c r="AX10" s="18">
        <v>1</v>
      </c>
      <c r="AY10" s="18">
        <v>6</v>
      </c>
      <c r="AZ10" s="15">
        <f t="shared" si="6"/>
        <v>200</v>
      </c>
      <c r="BA10" s="15">
        <f t="shared" si="7"/>
        <v>600</v>
      </c>
      <c r="BB10" s="15">
        <f t="shared" si="8"/>
        <v>2250</v>
      </c>
    </row>
    <row r="11" spans="1:54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9"/>
        <v>0.53333333333333333</v>
      </c>
      <c r="G11" s="26">
        <v>10</v>
      </c>
      <c r="H11" s="26">
        <f t="shared" si="10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G11" s="26">
        <v>7</v>
      </c>
      <c r="AH11" s="26">
        <v>2</v>
      </c>
      <c r="AI11" s="26">
        <v>3</v>
      </c>
      <c r="AJ11" s="26">
        <f t="shared" si="0"/>
        <v>7</v>
      </c>
      <c r="AK11" s="26">
        <f t="shared" si="1"/>
        <v>11</v>
      </c>
      <c r="AL11" s="26">
        <f t="shared" si="2"/>
        <v>31</v>
      </c>
      <c r="AO11" s="18">
        <v>7</v>
      </c>
      <c r="AP11" s="18">
        <v>1</v>
      </c>
      <c r="AQ11" s="18">
        <v>7</v>
      </c>
      <c r="AR11" s="15">
        <f t="shared" si="3"/>
        <v>100</v>
      </c>
      <c r="AS11" s="15">
        <f t="shared" si="4"/>
        <v>300</v>
      </c>
      <c r="AT11" s="15">
        <f t="shared" si="5"/>
        <v>1500</v>
      </c>
      <c r="AW11" s="18">
        <v>7</v>
      </c>
      <c r="AX11" s="18">
        <v>2</v>
      </c>
      <c r="AY11" s="18">
        <v>1</v>
      </c>
      <c r="AZ11" s="15">
        <f t="shared" si="6"/>
        <v>280</v>
      </c>
      <c r="BA11" s="15">
        <f t="shared" si="7"/>
        <v>900</v>
      </c>
      <c r="BB11" s="15">
        <f t="shared" si="8"/>
        <v>3780</v>
      </c>
    </row>
    <row r="12" spans="1:54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9"/>
        <v>0.66666666666666663</v>
      </c>
      <c r="G12" s="26">
        <v>11</v>
      </c>
      <c r="H12" s="26">
        <f t="shared" si="10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G12" s="26">
        <v>8</v>
      </c>
      <c r="AH12" s="26">
        <v>2</v>
      </c>
      <c r="AI12" s="26">
        <v>4</v>
      </c>
      <c r="AJ12" s="26">
        <f t="shared" si="0"/>
        <v>7</v>
      </c>
      <c r="AK12" s="26">
        <f t="shared" si="1"/>
        <v>12</v>
      </c>
      <c r="AL12" s="26">
        <f t="shared" si="2"/>
        <v>33</v>
      </c>
      <c r="AO12" s="18">
        <v>8</v>
      </c>
      <c r="AP12" s="18">
        <v>2</v>
      </c>
      <c r="AQ12" s="18">
        <v>1</v>
      </c>
      <c r="AR12" s="15">
        <f t="shared" si="3"/>
        <v>140</v>
      </c>
      <c r="AS12" s="15">
        <f t="shared" si="4"/>
        <v>450</v>
      </c>
      <c r="AT12" s="15">
        <f t="shared" si="5"/>
        <v>2520</v>
      </c>
      <c r="AW12" s="18">
        <v>8</v>
      </c>
      <c r="AX12" s="18">
        <v>2</v>
      </c>
      <c r="AY12" s="18">
        <v>2</v>
      </c>
      <c r="AZ12" s="15">
        <f t="shared" si="6"/>
        <v>280</v>
      </c>
      <c r="BA12" s="15">
        <f t="shared" si="7"/>
        <v>900</v>
      </c>
      <c r="BB12" s="15">
        <f t="shared" si="8"/>
        <v>3780</v>
      </c>
    </row>
    <row r="13" spans="1:54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9"/>
        <v>0.66666666666666663</v>
      </c>
      <c r="G13" s="26">
        <v>12</v>
      </c>
      <c r="H13" s="26">
        <f t="shared" si="10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G13" s="26">
        <v>9</v>
      </c>
      <c r="AH13" s="26">
        <v>2</v>
      </c>
      <c r="AI13" s="26">
        <v>5</v>
      </c>
      <c r="AJ13" s="26">
        <f t="shared" si="0"/>
        <v>7</v>
      </c>
      <c r="AK13" s="26">
        <f t="shared" si="1"/>
        <v>13</v>
      </c>
      <c r="AL13" s="26">
        <f t="shared" si="2"/>
        <v>35</v>
      </c>
      <c r="AO13" s="18">
        <v>9</v>
      </c>
      <c r="AP13" s="18">
        <v>2</v>
      </c>
      <c r="AQ13" s="18">
        <v>2</v>
      </c>
      <c r="AR13" s="15">
        <f t="shared" si="3"/>
        <v>140</v>
      </c>
      <c r="AS13" s="15">
        <f t="shared" si="4"/>
        <v>450</v>
      </c>
      <c r="AT13" s="15">
        <f t="shared" si="5"/>
        <v>2520</v>
      </c>
      <c r="AW13" s="18">
        <v>9</v>
      </c>
      <c r="AX13" s="18">
        <v>2</v>
      </c>
      <c r="AY13" s="18">
        <v>3</v>
      </c>
      <c r="AZ13" s="15">
        <f t="shared" si="6"/>
        <v>280</v>
      </c>
      <c r="BA13" s="15">
        <f t="shared" si="7"/>
        <v>900</v>
      </c>
      <c r="BB13" s="15">
        <f t="shared" si="8"/>
        <v>3780</v>
      </c>
    </row>
    <row r="14" spans="1:54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9"/>
        <v>0.8</v>
      </c>
      <c r="G14" s="26">
        <v>13</v>
      </c>
      <c r="H14" s="26">
        <f t="shared" si="10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 t="shared" si="19"/>
        <v>140400</v>
      </c>
      <c r="AG14" s="26">
        <v>10</v>
      </c>
      <c r="AH14" s="26">
        <v>2</v>
      </c>
      <c r="AI14" s="26">
        <v>6</v>
      </c>
      <c r="AJ14" s="26">
        <f t="shared" si="0"/>
        <v>7</v>
      </c>
      <c r="AK14" s="26">
        <f t="shared" si="1"/>
        <v>13</v>
      </c>
      <c r="AL14" s="26">
        <f t="shared" si="2"/>
        <v>37</v>
      </c>
      <c r="AO14" s="18">
        <v>10</v>
      </c>
      <c r="AP14" s="18">
        <v>2</v>
      </c>
      <c r="AQ14" s="18">
        <v>3</v>
      </c>
      <c r="AR14" s="15">
        <f t="shared" si="3"/>
        <v>140</v>
      </c>
      <c r="AS14" s="15">
        <f t="shared" si="4"/>
        <v>450</v>
      </c>
      <c r="AT14" s="15">
        <f t="shared" si="5"/>
        <v>2520</v>
      </c>
      <c r="AW14" s="18">
        <v>10</v>
      </c>
      <c r="AX14" s="18">
        <v>2</v>
      </c>
      <c r="AY14" s="18">
        <v>4</v>
      </c>
      <c r="AZ14" s="15">
        <f t="shared" si="6"/>
        <v>280</v>
      </c>
      <c r="BA14" s="15">
        <f t="shared" si="7"/>
        <v>900</v>
      </c>
      <c r="BB14" s="15">
        <f t="shared" si="8"/>
        <v>3780</v>
      </c>
    </row>
    <row r="15" spans="1:54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9"/>
        <v>1.2</v>
      </c>
      <c r="G15" s="26">
        <v>14</v>
      </c>
      <c r="H15" s="26">
        <f t="shared" si="10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G15" s="26">
        <v>11</v>
      </c>
      <c r="AH15" s="26">
        <v>2</v>
      </c>
      <c r="AI15" s="26">
        <v>7</v>
      </c>
      <c r="AJ15" s="26">
        <f t="shared" si="0"/>
        <v>7</v>
      </c>
      <c r="AK15" s="26">
        <f t="shared" si="1"/>
        <v>14</v>
      </c>
      <c r="AL15" s="26">
        <f t="shared" si="2"/>
        <v>39</v>
      </c>
      <c r="AO15" s="18">
        <v>11</v>
      </c>
      <c r="AP15" s="18">
        <v>2</v>
      </c>
      <c r="AQ15" s="18">
        <v>4</v>
      </c>
      <c r="AR15" s="15">
        <f t="shared" si="3"/>
        <v>140</v>
      </c>
      <c r="AS15" s="15">
        <f t="shared" si="4"/>
        <v>450</v>
      </c>
      <c r="AT15" s="15">
        <f t="shared" si="5"/>
        <v>2520</v>
      </c>
      <c r="AW15" s="18">
        <v>11</v>
      </c>
      <c r="AX15" s="18">
        <v>2</v>
      </c>
      <c r="AY15" s="18">
        <v>5</v>
      </c>
      <c r="AZ15" s="15">
        <f t="shared" si="6"/>
        <v>280</v>
      </c>
      <c r="BA15" s="15">
        <f t="shared" si="7"/>
        <v>900</v>
      </c>
      <c r="BB15" s="15">
        <f t="shared" si="8"/>
        <v>3780</v>
      </c>
    </row>
    <row r="16" spans="1:54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9"/>
        <v>1.3333333333333333</v>
      </c>
      <c r="G16" s="26">
        <v>15</v>
      </c>
      <c r="H16" s="26">
        <f t="shared" si="10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G16" s="26">
        <v>12</v>
      </c>
      <c r="AH16" s="26">
        <v>2</v>
      </c>
      <c r="AI16" s="26">
        <v>8</v>
      </c>
      <c r="AJ16" s="26">
        <f t="shared" si="0"/>
        <v>7</v>
      </c>
      <c r="AK16" s="26">
        <f t="shared" si="1"/>
        <v>15</v>
      </c>
      <c r="AL16" s="26">
        <f t="shared" si="2"/>
        <v>42</v>
      </c>
      <c r="AO16" s="18">
        <v>12</v>
      </c>
      <c r="AP16" s="18">
        <v>2</v>
      </c>
      <c r="AQ16" s="18">
        <v>5</v>
      </c>
      <c r="AR16" s="15">
        <f t="shared" si="3"/>
        <v>140</v>
      </c>
      <c r="AS16" s="15">
        <f t="shared" si="4"/>
        <v>450</v>
      </c>
      <c r="AT16" s="15">
        <f t="shared" si="5"/>
        <v>2520</v>
      </c>
      <c r="AW16" s="18">
        <v>12</v>
      </c>
      <c r="AX16" s="18">
        <v>2</v>
      </c>
      <c r="AY16" s="18">
        <v>6</v>
      </c>
      <c r="AZ16" s="15">
        <f t="shared" si="6"/>
        <v>280</v>
      </c>
      <c r="BA16" s="15">
        <f t="shared" si="7"/>
        <v>900</v>
      </c>
      <c r="BB16" s="15">
        <f t="shared" si="8"/>
        <v>3780</v>
      </c>
    </row>
    <row r="17" spans="1:54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9"/>
        <v>1.3333333333333333</v>
      </c>
      <c r="G17" s="26">
        <v>16</v>
      </c>
      <c r="H17" s="26">
        <f t="shared" si="10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G17" s="26">
        <v>13</v>
      </c>
      <c r="AH17" s="26">
        <v>3</v>
      </c>
      <c r="AI17" s="26">
        <v>1</v>
      </c>
      <c r="AJ17" s="26">
        <f t="shared" si="0"/>
        <v>10</v>
      </c>
      <c r="AK17" s="26">
        <f t="shared" si="1"/>
        <v>15</v>
      </c>
      <c r="AL17" s="26">
        <f t="shared" si="2"/>
        <v>45</v>
      </c>
      <c r="AO17" s="18">
        <v>13</v>
      </c>
      <c r="AP17" s="18">
        <v>2</v>
      </c>
      <c r="AQ17" s="18">
        <v>6</v>
      </c>
      <c r="AR17" s="15">
        <f t="shared" si="3"/>
        <v>140</v>
      </c>
      <c r="AS17" s="15">
        <f t="shared" si="4"/>
        <v>450</v>
      </c>
      <c r="AT17" s="15">
        <f t="shared" si="5"/>
        <v>2520</v>
      </c>
      <c r="AW17" s="18">
        <v>13</v>
      </c>
      <c r="AX17" s="18">
        <v>2</v>
      </c>
      <c r="AY17" s="18">
        <v>7</v>
      </c>
      <c r="AZ17" s="15">
        <f t="shared" si="6"/>
        <v>280</v>
      </c>
      <c r="BA17" s="15">
        <f t="shared" si="7"/>
        <v>900</v>
      </c>
      <c r="BB17" s="15">
        <f t="shared" si="8"/>
        <v>3780</v>
      </c>
    </row>
    <row r="18" spans="1:54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9"/>
        <v>1.3333333333333333</v>
      </c>
      <c r="G18" s="26">
        <v>17</v>
      </c>
      <c r="H18" s="26">
        <f t="shared" si="10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G18" s="26">
        <v>14</v>
      </c>
      <c r="AH18" s="26">
        <v>3</v>
      </c>
      <c r="AI18" s="26">
        <v>2</v>
      </c>
      <c r="AJ18" s="26">
        <f t="shared" si="0"/>
        <v>10</v>
      </c>
      <c r="AK18" s="26">
        <f t="shared" si="1"/>
        <v>16</v>
      </c>
      <c r="AL18" s="26">
        <f t="shared" si="2"/>
        <v>48</v>
      </c>
      <c r="AO18" s="18">
        <v>14</v>
      </c>
      <c r="AP18" s="18">
        <v>2</v>
      </c>
      <c r="AQ18" s="18">
        <v>7</v>
      </c>
      <c r="AR18" s="15">
        <f t="shared" si="3"/>
        <v>140</v>
      </c>
      <c r="AS18" s="15">
        <f t="shared" si="4"/>
        <v>450</v>
      </c>
      <c r="AT18" s="15">
        <f t="shared" si="5"/>
        <v>2520</v>
      </c>
      <c r="AW18" s="18">
        <v>14</v>
      </c>
      <c r="AX18" s="18">
        <v>2</v>
      </c>
      <c r="AY18" s="18">
        <v>8</v>
      </c>
      <c r="AZ18" s="15">
        <f t="shared" si="6"/>
        <v>280</v>
      </c>
      <c r="BA18" s="15">
        <f t="shared" si="7"/>
        <v>900</v>
      </c>
      <c r="BB18" s="15">
        <f t="shared" si="8"/>
        <v>3780</v>
      </c>
    </row>
    <row r="19" spans="1:54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9"/>
        <v>1.6666666666666667</v>
      </c>
      <c r="G19" s="26">
        <v>18</v>
      </c>
      <c r="H19" s="26">
        <f t="shared" si="10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G19" s="26">
        <v>15</v>
      </c>
      <c r="AH19" s="26">
        <v>3</v>
      </c>
      <c r="AI19" s="26">
        <v>3</v>
      </c>
      <c r="AJ19" s="26">
        <f t="shared" si="0"/>
        <v>10</v>
      </c>
      <c r="AK19" s="26">
        <f t="shared" si="1"/>
        <v>16</v>
      </c>
      <c r="AL19" s="26">
        <f t="shared" si="2"/>
        <v>51</v>
      </c>
      <c r="AO19" s="18">
        <v>15</v>
      </c>
      <c r="AP19" s="18">
        <v>2</v>
      </c>
      <c r="AQ19" s="18">
        <v>8</v>
      </c>
      <c r="AR19" s="15">
        <f t="shared" si="3"/>
        <v>140</v>
      </c>
      <c r="AS19" s="15">
        <f t="shared" si="4"/>
        <v>450</v>
      </c>
      <c r="AT19" s="15">
        <f t="shared" si="5"/>
        <v>2520</v>
      </c>
      <c r="AW19" s="18">
        <v>15</v>
      </c>
      <c r="AX19" s="18">
        <v>2</v>
      </c>
      <c r="AY19" s="18">
        <v>9</v>
      </c>
      <c r="AZ19" s="15">
        <f t="shared" si="6"/>
        <v>280</v>
      </c>
      <c r="BA19" s="15">
        <f t="shared" si="7"/>
        <v>900</v>
      </c>
      <c r="BB19" s="15">
        <f t="shared" si="8"/>
        <v>3780</v>
      </c>
    </row>
    <row r="20" spans="1:54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9"/>
        <v>1.6666666666666667</v>
      </c>
      <c r="G20" s="26">
        <v>20</v>
      </c>
      <c r="H20" s="26">
        <f t="shared" si="10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G20" s="26">
        <v>16</v>
      </c>
      <c r="AH20" s="26">
        <v>3</v>
      </c>
      <c r="AI20" s="26">
        <v>4</v>
      </c>
      <c r="AJ20" s="26">
        <f t="shared" si="0"/>
        <v>10</v>
      </c>
      <c r="AK20" s="26">
        <f t="shared" si="1"/>
        <v>17</v>
      </c>
      <c r="AL20" s="26">
        <f t="shared" si="2"/>
        <v>54</v>
      </c>
      <c r="AO20" s="18">
        <v>16</v>
      </c>
      <c r="AP20" s="18">
        <v>2</v>
      </c>
      <c r="AQ20" s="18">
        <v>9</v>
      </c>
      <c r="AR20" s="15">
        <f t="shared" si="3"/>
        <v>140</v>
      </c>
      <c r="AS20" s="15">
        <f t="shared" si="4"/>
        <v>450</v>
      </c>
      <c r="AT20" s="15">
        <f t="shared" si="5"/>
        <v>2520</v>
      </c>
      <c r="AW20" s="18">
        <v>16</v>
      </c>
      <c r="AX20" s="18">
        <v>3</v>
      </c>
      <c r="AY20" s="18">
        <v>1</v>
      </c>
      <c r="AZ20" s="15">
        <f t="shared" si="6"/>
        <v>400</v>
      </c>
      <c r="BA20" s="15">
        <f t="shared" si="7"/>
        <v>1200</v>
      </c>
      <c r="BB20" s="15">
        <f t="shared" si="8"/>
        <v>6300</v>
      </c>
    </row>
    <row r="21" spans="1:54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G21" s="26">
        <v>17</v>
      </c>
      <c r="AH21" s="26">
        <v>3</v>
      </c>
      <c r="AI21" s="26">
        <v>5</v>
      </c>
      <c r="AJ21" s="26">
        <f t="shared" si="0"/>
        <v>10</v>
      </c>
      <c r="AK21" s="26">
        <f t="shared" si="1"/>
        <v>17</v>
      </c>
      <c r="AL21" s="26">
        <f t="shared" si="2"/>
        <v>57</v>
      </c>
      <c r="AO21" s="18">
        <v>17</v>
      </c>
      <c r="AP21" s="18">
        <v>3</v>
      </c>
      <c r="AQ21" s="18">
        <v>1</v>
      </c>
      <c r="AR21" s="15">
        <f t="shared" si="3"/>
        <v>200</v>
      </c>
      <c r="AS21" s="15">
        <f t="shared" si="4"/>
        <v>600</v>
      </c>
      <c r="AT21" s="15">
        <f t="shared" si="5"/>
        <v>4200</v>
      </c>
      <c r="AW21" s="18">
        <v>17</v>
      </c>
      <c r="AX21" s="18">
        <v>3</v>
      </c>
      <c r="AY21" s="18">
        <v>2</v>
      </c>
      <c r="AZ21" s="15">
        <f t="shared" si="6"/>
        <v>400</v>
      </c>
      <c r="BA21" s="15">
        <f t="shared" si="7"/>
        <v>1200</v>
      </c>
      <c r="BB21" s="15">
        <f t="shared" si="8"/>
        <v>6300</v>
      </c>
    </row>
    <row r="22" spans="1:54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AG22" s="26">
        <v>18</v>
      </c>
      <c r="AH22" s="26">
        <v>3</v>
      </c>
      <c r="AI22" s="26">
        <v>6</v>
      </c>
      <c r="AJ22" s="26">
        <f t="shared" si="0"/>
        <v>10</v>
      </c>
      <c r="AK22" s="26">
        <f t="shared" si="1"/>
        <v>18</v>
      </c>
      <c r="AL22" s="26">
        <f t="shared" si="2"/>
        <v>60</v>
      </c>
      <c r="AO22" s="18">
        <v>18</v>
      </c>
      <c r="AP22" s="18">
        <v>3</v>
      </c>
      <c r="AQ22" s="18">
        <v>2</v>
      </c>
      <c r="AR22" s="15">
        <f t="shared" si="3"/>
        <v>200</v>
      </c>
      <c r="AS22" s="15">
        <f t="shared" si="4"/>
        <v>600</v>
      </c>
      <c r="AT22" s="15">
        <f t="shared" si="5"/>
        <v>4200</v>
      </c>
      <c r="AW22" s="18">
        <v>18</v>
      </c>
      <c r="AX22" s="18">
        <v>3</v>
      </c>
      <c r="AY22" s="18">
        <v>3</v>
      </c>
      <c r="AZ22" s="15">
        <f t="shared" si="6"/>
        <v>400</v>
      </c>
      <c r="BA22" s="15">
        <f t="shared" si="7"/>
        <v>1200</v>
      </c>
      <c r="BB22" s="15">
        <f t="shared" si="8"/>
        <v>6300</v>
      </c>
    </row>
    <row r="23" spans="1:54" ht="16.5" x14ac:dyDescent="0.2">
      <c r="A23" s="16"/>
      <c r="B23" s="16"/>
      <c r="C23" s="16"/>
      <c r="D23" s="16"/>
      <c r="E23" s="16"/>
      <c r="F23" s="16"/>
      <c r="G23" s="16"/>
      <c r="H23" s="16"/>
      <c r="I23" s="16"/>
      <c r="AG23" s="26">
        <v>19</v>
      </c>
      <c r="AH23" s="26">
        <v>3</v>
      </c>
      <c r="AI23" s="26">
        <v>7</v>
      </c>
      <c r="AJ23" s="26">
        <f t="shared" si="0"/>
        <v>10</v>
      </c>
      <c r="AK23" s="26">
        <f t="shared" si="1"/>
        <v>18</v>
      </c>
      <c r="AL23" s="26">
        <f t="shared" si="2"/>
        <v>63</v>
      </c>
      <c r="AO23" s="18">
        <v>19</v>
      </c>
      <c r="AP23" s="18">
        <v>3</v>
      </c>
      <c r="AQ23" s="18">
        <v>3</v>
      </c>
      <c r="AR23" s="15">
        <f t="shared" si="3"/>
        <v>200</v>
      </c>
      <c r="AS23" s="15">
        <f t="shared" si="4"/>
        <v>600</v>
      </c>
      <c r="AT23" s="15">
        <f t="shared" si="5"/>
        <v>4200</v>
      </c>
      <c r="AW23" s="18">
        <v>19</v>
      </c>
      <c r="AX23" s="18">
        <v>3</v>
      </c>
      <c r="AY23" s="18">
        <v>4</v>
      </c>
      <c r="AZ23" s="15">
        <f t="shared" si="6"/>
        <v>400</v>
      </c>
      <c r="BA23" s="15">
        <f t="shared" si="7"/>
        <v>1200</v>
      </c>
      <c r="BB23" s="15">
        <f t="shared" si="8"/>
        <v>6300</v>
      </c>
    </row>
    <row r="24" spans="1:54" ht="16.5" x14ac:dyDescent="0.2">
      <c r="A24" s="16"/>
      <c r="B24" s="16"/>
      <c r="C24" s="16"/>
      <c r="D24" s="16"/>
      <c r="E24" s="16"/>
      <c r="F24" s="16"/>
      <c r="G24" s="16"/>
      <c r="H24" s="16"/>
      <c r="I24" s="16"/>
      <c r="AG24" s="26">
        <v>20</v>
      </c>
      <c r="AH24" s="26">
        <v>3</v>
      </c>
      <c r="AI24" s="26">
        <v>8</v>
      </c>
      <c r="AJ24" s="26">
        <f t="shared" si="0"/>
        <v>10</v>
      </c>
      <c r="AK24" s="26">
        <f t="shared" si="1"/>
        <v>19</v>
      </c>
      <c r="AL24" s="26">
        <f t="shared" si="2"/>
        <v>66</v>
      </c>
      <c r="AO24" s="18">
        <v>20</v>
      </c>
      <c r="AP24" s="18">
        <v>3</v>
      </c>
      <c r="AQ24" s="18">
        <v>4</v>
      </c>
      <c r="AR24" s="15">
        <f t="shared" si="3"/>
        <v>200</v>
      </c>
      <c r="AS24" s="15">
        <f t="shared" si="4"/>
        <v>600</v>
      </c>
      <c r="AT24" s="15">
        <f t="shared" si="5"/>
        <v>4200</v>
      </c>
      <c r="AW24" s="18">
        <v>20</v>
      </c>
      <c r="AX24" s="18">
        <v>3</v>
      </c>
      <c r="AY24" s="18">
        <v>5</v>
      </c>
      <c r="AZ24" s="15">
        <f t="shared" si="6"/>
        <v>400</v>
      </c>
      <c r="BA24" s="15">
        <f t="shared" si="7"/>
        <v>1200</v>
      </c>
      <c r="BB24" s="15">
        <f t="shared" si="8"/>
        <v>6300</v>
      </c>
    </row>
    <row r="25" spans="1:54" ht="16.5" x14ac:dyDescent="0.2">
      <c r="A25" s="16"/>
      <c r="B25" s="16"/>
      <c r="C25" s="16"/>
      <c r="D25" s="16"/>
      <c r="E25" s="16"/>
      <c r="F25" s="16"/>
      <c r="G25" s="16"/>
      <c r="H25" s="16"/>
      <c r="I25" s="16"/>
      <c r="AG25" s="26">
        <v>21</v>
      </c>
      <c r="AH25" s="26">
        <v>3</v>
      </c>
      <c r="AI25" s="26">
        <v>9</v>
      </c>
      <c r="AJ25" s="26">
        <f t="shared" si="0"/>
        <v>10</v>
      </c>
      <c r="AK25" s="26">
        <f t="shared" si="1"/>
        <v>20</v>
      </c>
      <c r="AL25" s="26">
        <f t="shared" si="2"/>
        <v>70</v>
      </c>
      <c r="AO25" s="18">
        <v>21</v>
      </c>
      <c r="AP25" s="18">
        <v>3</v>
      </c>
      <c r="AQ25" s="18">
        <v>5</v>
      </c>
      <c r="AR25" s="15">
        <f t="shared" si="3"/>
        <v>200</v>
      </c>
      <c r="AS25" s="15">
        <f t="shared" si="4"/>
        <v>600</v>
      </c>
      <c r="AT25" s="15">
        <f t="shared" si="5"/>
        <v>4200</v>
      </c>
      <c r="AW25" s="18">
        <v>21</v>
      </c>
      <c r="AX25" s="18">
        <v>3</v>
      </c>
      <c r="AY25" s="18">
        <v>6</v>
      </c>
      <c r="AZ25" s="15">
        <f t="shared" si="6"/>
        <v>400</v>
      </c>
      <c r="BA25" s="15">
        <f t="shared" si="7"/>
        <v>1200</v>
      </c>
      <c r="BB25" s="15">
        <f t="shared" si="8"/>
        <v>6300</v>
      </c>
    </row>
    <row r="26" spans="1:54" ht="16.5" x14ac:dyDescent="0.2">
      <c r="AG26" s="26">
        <v>22</v>
      </c>
      <c r="AH26" s="26">
        <v>3</v>
      </c>
      <c r="AI26" s="26">
        <v>10</v>
      </c>
      <c r="AJ26" s="26">
        <f t="shared" si="0"/>
        <v>10</v>
      </c>
      <c r="AK26" s="26">
        <f t="shared" si="1"/>
        <v>20</v>
      </c>
      <c r="AL26" s="26">
        <f t="shared" si="2"/>
        <v>73</v>
      </c>
      <c r="AO26" s="18">
        <v>22</v>
      </c>
      <c r="AP26" s="18">
        <v>3</v>
      </c>
      <c r="AQ26" s="18">
        <v>6</v>
      </c>
      <c r="AR26" s="15">
        <f t="shared" si="3"/>
        <v>200</v>
      </c>
      <c r="AS26" s="15">
        <f t="shared" si="4"/>
        <v>600</v>
      </c>
      <c r="AT26" s="15">
        <f t="shared" si="5"/>
        <v>4200</v>
      </c>
      <c r="AW26" s="18">
        <v>22</v>
      </c>
      <c r="AX26" s="18">
        <v>3</v>
      </c>
      <c r="AY26" s="18">
        <v>7</v>
      </c>
      <c r="AZ26" s="15">
        <f t="shared" si="6"/>
        <v>400</v>
      </c>
      <c r="BA26" s="15">
        <f t="shared" si="7"/>
        <v>1200</v>
      </c>
      <c r="BB26" s="15">
        <f t="shared" si="8"/>
        <v>6300</v>
      </c>
    </row>
    <row r="27" spans="1:54" ht="16.5" x14ac:dyDescent="0.2">
      <c r="AG27" s="26">
        <v>23</v>
      </c>
      <c r="AH27" s="26">
        <v>3</v>
      </c>
      <c r="AI27" s="26">
        <v>11</v>
      </c>
      <c r="AJ27" s="26">
        <f t="shared" si="0"/>
        <v>10</v>
      </c>
      <c r="AK27" s="26">
        <f t="shared" si="1"/>
        <v>21</v>
      </c>
      <c r="AL27" s="26">
        <f t="shared" si="2"/>
        <v>76</v>
      </c>
      <c r="AO27" s="18">
        <v>23</v>
      </c>
      <c r="AP27" s="18">
        <v>3</v>
      </c>
      <c r="AQ27" s="18">
        <v>7</v>
      </c>
      <c r="AR27" s="15">
        <f t="shared" si="3"/>
        <v>200</v>
      </c>
      <c r="AS27" s="15">
        <f t="shared" si="4"/>
        <v>600</v>
      </c>
      <c r="AT27" s="15">
        <f t="shared" si="5"/>
        <v>4200</v>
      </c>
      <c r="AW27" s="18">
        <v>23</v>
      </c>
      <c r="AX27" s="18">
        <v>4</v>
      </c>
      <c r="AY27" s="18">
        <v>1</v>
      </c>
      <c r="AZ27" s="15">
        <f t="shared" si="6"/>
        <v>520</v>
      </c>
      <c r="BA27" s="15">
        <f t="shared" si="7"/>
        <v>1500</v>
      </c>
      <c r="BB27" s="15">
        <f t="shared" si="8"/>
        <v>9360</v>
      </c>
    </row>
    <row r="28" spans="1:54" ht="16.5" x14ac:dyDescent="0.2">
      <c r="AG28" s="26">
        <v>24</v>
      </c>
      <c r="AH28" s="26">
        <v>3</v>
      </c>
      <c r="AI28" s="26">
        <v>12</v>
      </c>
      <c r="AJ28" s="26">
        <f t="shared" si="0"/>
        <v>10</v>
      </c>
      <c r="AK28" s="26">
        <f t="shared" si="1"/>
        <v>21</v>
      </c>
      <c r="AL28" s="26">
        <f t="shared" si="2"/>
        <v>79</v>
      </c>
      <c r="AO28" s="18">
        <v>24</v>
      </c>
      <c r="AP28" s="18">
        <v>4</v>
      </c>
      <c r="AQ28" s="18">
        <v>1</v>
      </c>
      <c r="AR28" s="15">
        <f t="shared" si="3"/>
        <v>260</v>
      </c>
      <c r="AS28" s="15">
        <f t="shared" si="4"/>
        <v>750</v>
      </c>
      <c r="AT28" s="15">
        <f t="shared" si="5"/>
        <v>6240</v>
      </c>
      <c r="AW28" s="18">
        <v>24</v>
      </c>
      <c r="AX28" s="26">
        <v>4</v>
      </c>
      <c r="AY28" s="18">
        <v>2</v>
      </c>
      <c r="AZ28" s="15">
        <f t="shared" si="6"/>
        <v>520</v>
      </c>
      <c r="BA28" s="15">
        <f t="shared" si="7"/>
        <v>1500</v>
      </c>
      <c r="BB28" s="15">
        <f t="shared" si="8"/>
        <v>9360</v>
      </c>
    </row>
    <row r="29" spans="1:54" ht="16.5" x14ac:dyDescent="0.2">
      <c r="AG29" s="26">
        <v>25</v>
      </c>
      <c r="AH29" s="26">
        <v>3</v>
      </c>
      <c r="AI29" s="26">
        <v>13</v>
      </c>
      <c r="AJ29" s="26">
        <f t="shared" si="0"/>
        <v>10</v>
      </c>
      <c r="AK29" s="26">
        <f t="shared" si="1"/>
        <v>22</v>
      </c>
      <c r="AL29" s="26">
        <f t="shared" si="2"/>
        <v>82</v>
      </c>
      <c r="AO29" s="18">
        <v>25</v>
      </c>
      <c r="AP29" s="26">
        <v>4</v>
      </c>
      <c r="AQ29" s="18">
        <v>2</v>
      </c>
      <c r="AR29" s="15">
        <f t="shared" si="3"/>
        <v>260</v>
      </c>
      <c r="AS29" s="15">
        <f t="shared" si="4"/>
        <v>750</v>
      </c>
      <c r="AT29" s="15">
        <f t="shared" si="5"/>
        <v>6240</v>
      </c>
      <c r="AW29" s="18">
        <v>25</v>
      </c>
      <c r="AX29" s="26">
        <v>4</v>
      </c>
      <c r="AY29" s="26">
        <v>3</v>
      </c>
      <c r="AZ29" s="15">
        <f t="shared" si="6"/>
        <v>520</v>
      </c>
      <c r="BA29" s="15">
        <f t="shared" si="7"/>
        <v>1500</v>
      </c>
      <c r="BB29" s="15">
        <f t="shared" si="8"/>
        <v>9360</v>
      </c>
    </row>
    <row r="30" spans="1:54" ht="16.5" x14ac:dyDescent="0.2">
      <c r="AG30" s="26">
        <v>26</v>
      </c>
      <c r="AH30" s="26">
        <v>3</v>
      </c>
      <c r="AI30" s="26">
        <v>14</v>
      </c>
      <c r="AJ30" s="26">
        <f t="shared" si="0"/>
        <v>10</v>
      </c>
      <c r="AK30" s="26">
        <f t="shared" si="1"/>
        <v>22</v>
      </c>
      <c r="AL30" s="26">
        <f t="shared" si="2"/>
        <v>85</v>
      </c>
      <c r="AO30" s="18">
        <v>26</v>
      </c>
      <c r="AP30" s="26">
        <v>4</v>
      </c>
      <c r="AQ30" s="26">
        <v>3</v>
      </c>
      <c r="AR30" s="15">
        <f t="shared" si="3"/>
        <v>260</v>
      </c>
      <c r="AS30" s="15">
        <f t="shared" si="4"/>
        <v>750</v>
      </c>
      <c r="AT30" s="15">
        <f t="shared" si="5"/>
        <v>6240</v>
      </c>
      <c r="AW30" s="18">
        <v>26</v>
      </c>
      <c r="AX30" s="26">
        <v>4</v>
      </c>
      <c r="AY30" s="26">
        <v>4</v>
      </c>
      <c r="AZ30" s="15">
        <f t="shared" si="6"/>
        <v>520</v>
      </c>
      <c r="BA30" s="15">
        <f t="shared" si="7"/>
        <v>1500</v>
      </c>
      <c r="BB30" s="15">
        <f t="shared" si="8"/>
        <v>9360</v>
      </c>
    </row>
    <row r="31" spans="1:54" ht="16.5" x14ac:dyDescent="0.2">
      <c r="AG31" s="26">
        <v>27</v>
      </c>
      <c r="AH31" s="26">
        <v>3</v>
      </c>
      <c r="AI31" s="26">
        <v>15</v>
      </c>
      <c r="AJ31" s="26">
        <f t="shared" si="0"/>
        <v>10</v>
      </c>
      <c r="AK31" s="26">
        <f t="shared" si="1"/>
        <v>23</v>
      </c>
      <c r="AL31" s="26">
        <f t="shared" si="2"/>
        <v>88</v>
      </c>
      <c r="AO31" s="18">
        <v>27</v>
      </c>
      <c r="AP31" s="26">
        <v>4</v>
      </c>
      <c r="AQ31" s="26">
        <v>4</v>
      </c>
      <c r="AR31" s="15">
        <f t="shared" si="3"/>
        <v>260</v>
      </c>
      <c r="AS31" s="15">
        <f t="shared" si="4"/>
        <v>750</v>
      </c>
      <c r="AT31" s="15">
        <f t="shared" si="5"/>
        <v>6240</v>
      </c>
      <c r="AW31" s="18">
        <v>27</v>
      </c>
      <c r="AX31" s="26">
        <v>4</v>
      </c>
      <c r="AY31" s="26">
        <v>5</v>
      </c>
      <c r="AZ31" s="15">
        <f t="shared" si="6"/>
        <v>520</v>
      </c>
      <c r="BA31" s="15">
        <f t="shared" si="7"/>
        <v>1500</v>
      </c>
      <c r="BB31" s="15">
        <f t="shared" si="8"/>
        <v>9360</v>
      </c>
    </row>
    <row r="32" spans="1:54" ht="16.5" x14ac:dyDescent="0.2">
      <c r="AG32" s="26">
        <v>28</v>
      </c>
      <c r="AH32" s="26">
        <v>4</v>
      </c>
      <c r="AI32" s="26">
        <v>1</v>
      </c>
      <c r="AJ32" s="26">
        <f t="shared" si="0"/>
        <v>13</v>
      </c>
      <c r="AK32" s="26">
        <f t="shared" si="1"/>
        <v>20</v>
      </c>
      <c r="AL32" s="26">
        <f t="shared" si="2"/>
        <v>73</v>
      </c>
      <c r="AO32" s="18">
        <v>28</v>
      </c>
      <c r="AP32" s="26">
        <v>4</v>
      </c>
      <c r="AQ32" s="26">
        <v>5</v>
      </c>
      <c r="AR32" s="15">
        <f t="shared" si="3"/>
        <v>260</v>
      </c>
      <c r="AS32" s="15">
        <f t="shared" si="4"/>
        <v>750</v>
      </c>
      <c r="AT32" s="15">
        <f t="shared" si="5"/>
        <v>6240</v>
      </c>
      <c r="AW32" s="18">
        <v>28</v>
      </c>
      <c r="AX32" s="26">
        <v>4</v>
      </c>
      <c r="AY32" s="26">
        <v>6</v>
      </c>
      <c r="AZ32" s="15">
        <f t="shared" si="6"/>
        <v>520</v>
      </c>
      <c r="BA32" s="15">
        <f t="shared" si="7"/>
        <v>1500</v>
      </c>
      <c r="BB32" s="15">
        <f t="shared" si="8"/>
        <v>9360</v>
      </c>
    </row>
    <row r="33" spans="33:54" ht="16.5" x14ac:dyDescent="0.2">
      <c r="AG33" s="26">
        <v>29</v>
      </c>
      <c r="AH33" s="26">
        <v>4</v>
      </c>
      <c r="AI33" s="26">
        <v>2</v>
      </c>
      <c r="AJ33" s="26">
        <f t="shared" si="0"/>
        <v>13</v>
      </c>
      <c r="AK33" s="26">
        <f t="shared" si="1"/>
        <v>21</v>
      </c>
      <c r="AL33" s="26">
        <f t="shared" si="2"/>
        <v>77</v>
      </c>
      <c r="AO33" s="18">
        <v>29</v>
      </c>
      <c r="AP33" s="26">
        <v>4</v>
      </c>
      <c r="AQ33" s="26">
        <v>6</v>
      </c>
      <c r="AR33" s="15">
        <f t="shared" si="3"/>
        <v>260</v>
      </c>
      <c r="AS33" s="15">
        <f t="shared" si="4"/>
        <v>750</v>
      </c>
      <c r="AT33" s="15">
        <f t="shared" si="5"/>
        <v>6240</v>
      </c>
      <c r="AW33" s="18">
        <v>29</v>
      </c>
      <c r="AX33" s="26">
        <v>4</v>
      </c>
      <c r="AY33" s="26">
        <v>7</v>
      </c>
      <c r="AZ33" s="15">
        <f t="shared" si="6"/>
        <v>520</v>
      </c>
      <c r="BA33" s="15">
        <f t="shared" si="7"/>
        <v>1500</v>
      </c>
      <c r="BB33" s="15">
        <f t="shared" si="8"/>
        <v>9360</v>
      </c>
    </row>
    <row r="34" spans="33:54" ht="16.5" x14ac:dyDescent="0.2">
      <c r="AG34" s="26">
        <v>30</v>
      </c>
      <c r="AH34" s="26">
        <v>4</v>
      </c>
      <c r="AI34" s="26">
        <v>3</v>
      </c>
      <c r="AJ34" s="26">
        <f t="shared" si="0"/>
        <v>13</v>
      </c>
      <c r="AK34" s="26">
        <f t="shared" si="1"/>
        <v>21</v>
      </c>
      <c r="AL34" s="26">
        <f t="shared" si="2"/>
        <v>81</v>
      </c>
      <c r="AO34" s="18">
        <v>30</v>
      </c>
      <c r="AP34" s="26">
        <v>4</v>
      </c>
      <c r="AQ34" s="26">
        <v>7</v>
      </c>
      <c r="AR34" s="15">
        <f t="shared" si="3"/>
        <v>260</v>
      </c>
      <c r="AS34" s="15">
        <f t="shared" si="4"/>
        <v>750</v>
      </c>
      <c r="AT34" s="15">
        <f t="shared" si="5"/>
        <v>6240</v>
      </c>
      <c r="AW34" s="18">
        <v>30</v>
      </c>
      <c r="AX34" s="26">
        <v>4</v>
      </c>
      <c r="AY34" s="26">
        <v>8</v>
      </c>
      <c r="AZ34" s="15">
        <f t="shared" si="6"/>
        <v>520</v>
      </c>
      <c r="BA34" s="15">
        <f t="shared" si="7"/>
        <v>1500</v>
      </c>
      <c r="BB34" s="15">
        <f t="shared" si="8"/>
        <v>9360</v>
      </c>
    </row>
    <row r="35" spans="33:54" ht="16.5" x14ac:dyDescent="0.2">
      <c r="AG35" s="26">
        <v>31</v>
      </c>
      <c r="AH35" s="26">
        <v>4</v>
      </c>
      <c r="AI35" s="26">
        <v>4</v>
      </c>
      <c r="AJ35" s="26">
        <f t="shared" si="0"/>
        <v>13</v>
      </c>
      <c r="AK35" s="26">
        <f t="shared" si="1"/>
        <v>22</v>
      </c>
      <c r="AL35" s="26">
        <f t="shared" si="2"/>
        <v>85</v>
      </c>
      <c r="AO35" s="18">
        <v>31</v>
      </c>
      <c r="AP35" s="26">
        <v>4</v>
      </c>
      <c r="AQ35" s="26">
        <v>8</v>
      </c>
      <c r="AR35" s="15">
        <f t="shared" si="3"/>
        <v>260</v>
      </c>
      <c r="AS35" s="15">
        <f t="shared" si="4"/>
        <v>750</v>
      </c>
      <c r="AT35" s="15">
        <f t="shared" si="5"/>
        <v>6240</v>
      </c>
      <c r="AW35" s="18">
        <v>31</v>
      </c>
      <c r="AX35" s="26">
        <v>5</v>
      </c>
      <c r="AY35" s="18">
        <v>1</v>
      </c>
      <c r="AZ35" s="15">
        <f t="shared" si="6"/>
        <v>640</v>
      </c>
      <c r="BA35" s="15">
        <f t="shared" si="7"/>
        <v>1920</v>
      </c>
      <c r="BB35" s="15">
        <f t="shared" si="8"/>
        <v>12960</v>
      </c>
    </row>
    <row r="36" spans="33:54" ht="16.5" x14ac:dyDescent="0.2">
      <c r="AG36" s="26">
        <v>32</v>
      </c>
      <c r="AH36" s="26">
        <v>4</v>
      </c>
      <c r="AI36" s="26">
        <v>5</v>
      </c>
      <c r="AJ36" s="26">
        <f t="shared" si="0"/>
        <v>13</v>
      </c>
      <c r="AK36" s="26">
        <f t="shared" si="1"/>
        <v>22</v>
      </c>
      <c r="AL36" s="26">
        <f t="shared" si="2"/>
        <v>88</v>
      </c>
      <c r="AO36" s="18">
        <v>32</v>
      </c>
      <c r="AP36" s="18">
        <v>5</v>
      </c>
      <c r="AQ36" s="18">
        <v>1</v>
      </c>
      <c r="AR36" s="15">
        <f t="shared" si="3"/>
        <v>320</v>
      </c>
      <c r="AS36" s="15">
        <f t="shared" si="4"/>
        <v>960</v>
      </c>
      <c r="AT36" s="15">
        <f t="shared" si="5"/>
        <v>8640</v>
      </c>
      <c r="AW36" s="18">
        <v>32</v>
      </c>
      <c r="AX36" s="26">
        <v>5</v>
      </c>
      <c r="AY36" s="18">
        <v>2</v>
      </c>
      <c r="AZ36" s="15">
        <f t="shared" si="6"/>
        <v>640</v>
      </c>
      <c r="BA36" s="15">
        <f t="shared" si="7"/>
        <v>1920</v>
      </c>
      <c r="BB36" s="15">
        <f t="shared" si="8"/>
        <v>12960</v>
      </c>
    </row>
    <row r="37" spans="33:54" ht="16.5" x14ac:dyDescent="0.2">
      <c r="AG37" s="26">
        <v>33</v>
      </c>
      <c r="AH37" s="26">
        <v>4</v>
      </c>
      <c r="AI37" s="26">
        <v>6</v>
      </c>
      <c r="AJ37" s="26">
        <f t="shared" si="0"/>
        <v>13</v>
      </c>
      <c r="AK37" s="26">
        <f t="shared" si="1"/>
        <v>23</v>
      </c>
      <c r="AL37" s="26">
        <f t="shared" si="2"/>
        <v>92</v>
      </c>
      <c r="AO37" s="18">
        <v>33</v>
      </c>
      <c r="AP37" s="26">
        <v>5</v>
      </c>
      <c r="AQ37" s="18">
        <v>2</v>
      </c>
      <c r="AR37" s="15">
        <f t="shared" si="3"/>
        <v>320</v>
      </c>
      <c r="AS37" s="15">
        <f t="shared" si="4"/>
        <v>960</v>
      </c>
      <c r="AT37" s="15">
        <f t="shared" si="5"/>
        <v>8640</v>
      </c>
      <c r="AW37" s="18">
        <v>33</v>
      </c>
      <c r="AX37" s="26">
        <v>5</v>
      </c>
      <c r="AY37" s="18">
        <v>3</v>
      </c>
      <c r="AZ37" s="15">
        <f t="shared" si="6"/>
        <v>640</v>
      </c>
      <c r="BA37" s="15">
        <f t="shared" si="7"/>
        <v>1920</v>
      </c>
      <c r="BB37" s="15">
        <f t="shared" si="8"/>
        <v>12960</v>
      </c>
    </row>
    <row r="38" spans="33:54" ht="16.5" x14ac:dyDescent="0.2">
      <c r="AG38" s="26">
        <v>34</v>
      </c>
      <c r="AH38" s="26">
        <v>4</v>
      </c>
      <c r="AI38" s="26">
        <v>7</v>
      </c>
      <c r="AJ38" s="26">
        <f t="shared" si="0"/>
        <v>13</v>
      </c>
      <c r="AK38" s="26">
        <f t="shared" si="1"/>
        <v>23</v>
      </c>
      <c r="AL38" s="26">
        <f t="shared" si="2"/>
        <v>96</v>
      </c>
      <c r="AO38" s="18">
        <v>34</v>
      </c>
      <c r="AP38" s="26">
        <v>5</v>
      </c>
      <c r="AQ38" s="18">
        <v>3</v>
      </c>
      <c r="AR38" s="15">
        <f t="shared" si="3"/>
        <v>320</v>
      </c>
      <c r="AS38" s="15">
        <f t="shared" si="4"/>
        <v>960</v>
      </c>
      <c r="AT38" s="15">
        <f t="shared" si="5"/>
        <v>8640</v>
      </c>
      <c r="AW38" s="18">
        <v>34</v>
      </c>
      <c r="AX38" s="26">
        <v>5</v>
      </c>
      <c r="AY38" s="18">
        <v>4</v>
      </c>
      <c r="AZ38" s="15">
        <f t="shared" si="6"/>
        <v>640</v>
      </c>
      <c r="BA38" s="15">
        <f t="shared" si="7"/>
        <v>1920</v>
      </c>
      <c r="BB38" s="15">
        <f t="shared" si="8"/>
        <v>12960</v>
      </c>
    </row>
    <row r="39" spans="33:54" ht="16.5" x14ac:dyDescent="0.2">
      <c r="AG39" s="26">
        <v>35</v>
      </c>
      <c r="AH39" s="26">
        <v>4</v>
      </c>
      <c r="AI39" s="26">
        <v>8</v>
      </c>
      <c r="AJ39" s="26">
        <f t="shared" si="0"/>
        <v>13</v>
      </c>
      <c r="AK39" s="26">
        <f t="shared" si="1"/>
        <v>24</v>
      </c>
      <c r="AL39" s="26">
        <f t="shared" si="2"/>
        <v>100</v>
      </c>
      <c r="AO39" s="18">
        <v>35</v>
      </c>
      <c r="AP39" s="26">
        <v>5</v>
      </c>
      <c r="AQ39" s="18">
        <v>4</v>
      </c>
      <c r="AR39" s="15">
        <f t="shared" si="3"/>
        <v>320</v>
      </c>
      <c r="AS39" s="15">
        <f t="shared" si="4"/>
        <v>960</v>
      </c>
      <c r="AT39" s="15">
        <f t="shared" si="5"/>
        <v>8640</v>
      </c>
      <c r="AW39" s="18">
        <v>35</v>
      </c>
      <c r="AX39" s="26">
        <v>5</v>
      </c>
      <c r="AY39" s="18">
        <v>5</v>
      </c>
      <c r="AZ39" s="15">
        <f t="shared" si="6"/>
        <v>640</v>
      </c>
      <c r="BA39" s="15">
        <f t="shared" si="7"/>
        <v>1920</v>
      </c>
      <c r="BB39" s="15">
        <f t="shared" si="8"/>
        <v>12960</v>
      </c>
    </row>
    <row r="40" spans="33:54" ht="16.5" x14ac:dyDescent="0.2">
      <c r="AG40" s="26">
        <v>36</v>
      </c>
      <c r="AH40" s="26">
        <v>4</v>
      </c>
      <c r="AI40" s="26">
        <v>9</v>
      </c>
      <c r="AJ40" s="26">
        <f t="shared" si="0"/>
        <v>13</v>
      </c>
      <c r="AK40" s="26">
        <f t="shared" si="1"/>
        <v>25</v>
      </c>
      <c r="AL40" s="26">
        <f t="shared" si="2"/>
        <v>104</v>
      </c>
      <c r="AO40" s="18">
        <v>36</v>
      </c>
      <c r="AP40" s="26">
        <v>5</v>
      </c>
      <c r="AQ40" s="18">
        <v>5</v>
      </c>
      <c r="AR40" s="15">
        <f t="shared" si="3"/>
        <v>320</v>
      </c>
      <c r="AS40" s="15">
        <f t="shared" si="4"/>
        <v>960</v>
      </c>
      <c r="AT40" s="15">
        <f t="shared" si="5"/>
        <v>8640</v>
      </c>
      <c r="AW40" s="18">
        <v>36</v>
      </c>
      <c r="AX40" s="26">
        <v>5</v>
      </c>
      <c r="AY40" s="18">
        <v>6</v>
      </c>
      <c r="AZ40" s="15">
        <f t="shared" si="6"/>
        <v>640</v>
      </c>
      <c r="BA40" s="15">
        <f t="shared" si="7"/>
        <v>1920</v>
      </c>
      <c r="BB40" s="15">
        <f t="shared" si="8"/>
        <v>12960</v>
      </c>
    </row>
    <row r="41" spans="33:54" ht="16.5" x14ac:dyDescent="0.2">
      <c r="AG41" s="26">
        <v>37</v>
      </c>
      <c r="AH41" s="26">
        <v>4</v>
      </c>
      <c r="AI41" s="26">
        <v>10</v>
      </c>
      <c r="AJ41" s="26">
        <f t="shared" si="0"/>
        <v>13</v>
      </c>
      <c r="AK41" s="26">
        <f t="shared" si="1"/>
        <v>25</v>
      </c>
      <c r="AL41" s="26">
        <f t="shared" si="2"/>
        <v>107</v>
      </c>
      <c r="AO41" s="18">
        <v>37</v>
      </c>
      <c r="AP41" s="26">
        <v>5</v>
      </c>
      <c r="AQ41" s="18">
        <v>6</v>
      </c>
      <c r="AR41" s="15">
        <f t="shared" si="3"/>
        <v>320</v>
      </c>
      <c r="AS41" s="15">
        <f t="shared" si="4"/>
        <v>960</v>
      </c>
      <c r="AT41" s="15">
        <f t="shared" si="5"/>
        <v>8640</v>
      </c>
      <c r="AW41" s="18">
        <v>37</v>
      </c>
      <c r="AX41" s="26">
        <v>5</v>
      </c>
      <c r="AY41" s="18">
        <v>7</v>
      </c>
      <c r="AZ41" s="15">
        <f t="shared" si="6"/>
        <v>640</v>
      </c>
      <c r="BA41" s="15">
        <f t="shared" si="7"/>
        <v>1920</v>
      </c>
      <c r="BB41" s="15">
        <f t="shared" si="8"/>
        <v>12960</v>
      </c>
    </row>
    <row r="42" spans="33:54" ht="16.5" x14ac:dyDescent="0.2">
      <c r="AG42" s="26">
        <v>38</v>
      </c>
      <c r="AH42" s="26">
        <v>4</v>
      </c>
      <c r="AI42" s="26">
        <v>11</v>
      </c>
      <c r="AJ42" s="26">
        <f t="shared" si="0"/>
        <v>13</v>
      </c>
      <c r="AK42" s="26">
        <f t="shared" si="1"/>
        <v>26</v>
      </c>
      <c r="AL42" s="26">
        <f t="shared" si="2"/>
        <v>111</v>
      </c>
      <c r="AO42" s="18">
        <v>38</v>
      </c>
      <c r="AP42" s="26">
        <v>5</v>
      </c>
      <c r="AQ42" s="18">
        <v>7</v>
      </c>
      <c r="AR42" s="15">
        <f t="shared" si="3"/>
        <v>320</v>
      </c>
      <c r="AS42" s="15">
        <f t="shared" si="4"/>
        <v>960</v>
      </c>
      <c r="AT42" s="15">
        <f t="shared" si="5"/>
        <v>8640</v>
      </c>
      <c r="AW42" s="18">
        <v>38</v>
      </c>
      <c r="AX42" s="26">
        <v>5</v>
      </c>
      <c r="AY42" s="18">
        <v>8</v>
      </c>
      <c r="AZ42" s="15">
        <f t="shared" si="6"/>
        <v>640</v>
      </c>
      <c r="BA42" s="15">
        <f t="shared" si="7"/>
        <v>1920</v>
      </c>
      <c r="BB42" s="15">
        <f t="shared" si="8"/>
        <v>12960</v>
      </c>
    </row>
    <row r="43" spans="33:54" ht="16.5" x14ac:dyDescent="0.2">
      <c r="AG43" s="26">
        <v>39</v>
      </c>
      <c r="AH43" s="26">
        <v>4</v>
      </c>
      <c r="AI43" s="26">
        <v>12</v>
      </c>
      <c r="AJ43" s="26">
        <f t="shared" si="0"/>
        <v>13</v>
      </c>
      <c r="AK43" s="26">
        <f t="shared" si="1"/>
        <v>26</v>
      </c>
      <c r="AL43" s="26">
        <f t="shared" si="2"/>
        <v>115</v>
      </c>
      <c r="AO43" s="18">
        <v>39</v>
      </c>
      <c r="AP43" s="26">
        <v>5</v>
      </c>
      <c r="AQ43" s="18">
        <v>8</v>
      </c>
      <c r="AR43" s="15">
        <f t="shared" si="3"/>
        <v>320</v>
      </c>
      <c r="AS43" s="15">
        <f t="shared" si="4"/>
        <v>960</v>
      </c>
      <c r="AT43" s="15">
        <f t="shared" si="5"/>
        <v>8640</v>
      </c>
      <c r="AW43" s="18">
        <v>39</v>
      </c>
      <c r="AX43" s="26">
        <v>5</v>
      </c>
      <c r="AY43" s="18">
        <v>9</v>
      </c>
      <c r="AZ43" s="15">
        <f t="shared" si="6"/>
        <v>640</v>
      </c>
      <c r="BA43" s="15">
        <f t="shared" si="7"/>
        <v>1920</v>
      </c>
      <c r="BB43" s="15">
        <f t="shared" si="8"/>
        <v>12960</v>
      </c>
    </row>
    <row r="44" spans="33:54" ht="16.5" x14ac:dyDescent="0.2">
      <c r="AG44" s="26">
        <v>40</v>
      </c>
      <c r="AH44" s="26">
        <v>4</v>
      </c>
      <c r="AI44" s="26">
        <v>13</v>
      </c>
      <c r="AJ44" s="26">
        <f t="shared" si="0"/>
        <v>13</v>
      </c>
      <c r="AK44" s="26">
        <f t="shared" si="1"/>
        <v>27</v>
      </c>
      <c r="AL44" s="26">
        <f t="shared" si="2"/>
        <v>119</v>
      </c>
      <c r="AO44" s="18">
        <v>40</v>
      </c>
      <c r="AP44" s="26">
        <v>5</v>
      </c>
      <c r="AQ44" s="18">
        <v>9</v>
      </c>
      <c r="AR44" s="15">
        <f t="shared" si="3"/>
        <v>320</v>
      </c>
      <c r="AS44" s="15">
        <f t="shared" si="4"/>
        <v>960</v>
      </c>
      <c r="AT44" s="15">
        <f t="shared" si="5"/>
        <v>8640</v>
      </c>
      <c r="AW44" s="18">
        <v>40</v>
      </c>
      <c r="AX44" s="26">
        <v>5</v>
      </c>
      <c r="AY44" s="18">
        <v>10</v>
      </c>
      <c r="AZ44" s="15">
        <f t="shared" si="6"/>
        <v>640</v>
      </c>
      <c r="BA44" s="15">
        <f t="shared" si="7"/>
        <v>1920</v>
      </c>
      <c r="BB44" s="15">
        <f t="shared" si="8"/>
        <v>12960</v>
      </c>
    </row>
    <row r="45" spans="33:54" ht="16.5" x14ac:dyDescent="0.2">
      <c r="AG45" s="26">
        <v>41</v>
      </c>
      <c r="AH45" s="26">
        <v>4</v>
      </c>
      <c r="AI45" s="26">
        <v>14</v>
      </c>
      <c r="AJ45" s="26">
        <f t="shared" si="0"/>
        <v>13</v>
      </c>
      <c r="AK45" s="26">
        <f t="shared" si="1"/>
        <v>27</v>
      </c>
      <c r="AL45" s="26">
        <f t="shared" si="2"/>
        <v>122</v>
      </c>
      <c r="AO45" s="18">
        <v>41</v>
      </c>
      <c r="AP45" s="26">
        <v>5</v>
      </c>
      <c r="AQ45" s="18">
        <v>10</v>
      </c>
      <c r="AR45" s="15">
        <f t="shared" si="3"/>
        <v>320</v>
      </c>
      <c r="AS45" s="15">
        <f t="shared" si="4"/>
        <v>960</v>
      </c>
      <c r="AT45" s="15">
        <f t="shared" si="5"/>
        <v>8640</v>
      </c>
      <c r="AW45" s="18">
        <v>41</v>
      </c>
      <c r="AX45" s="26">
        <v>5</v>
      </c>
      <c r="AY45" s="18">
        <v>11</v>
      </c>
      <c r="AZ45" s="15">
        <f t="shared" si="6"/>
        <v>640</v>
      </c>
      <c r="BA45" s="15">
        <f t="shared" si="7"/>
        <v>1920</v>
      </c>
      <c r="BB45" s="15">
        <f t="shared" si="8"/>
        <v>12960</v>
      </c>
    </row>
    <row r="46" spans="33:54" ht="16.5" x14ac:dyDescent="0.2">
      <c r="AG46" s="26">
        <v>42</v>
      </c>
      <c r="AH46" s="26">
        <v>4</v>
      </c>
      <c r="AI46" s="26">
        <v>15</v>
      </c>
      <c r="AJ46" s="26">
        <f t="shared" si="0"/>
        <v>13</v>
      </c>
      <c r="AK46" s="26">
        <f t="shared" si="1"/>
        <v>28</v>
      </c>
      <c r="AL46" s="26">
        <f t="shared" si="2"/>
        <v>126</v>
      </c>
      <c r="AO46" s="18">
        <v>42</v>
      </c>
      <c r="AP46" s="26">
        <v>5</v>
      </c>
      <c r="AQ46" s="18">
        <v>11</v>
      </c>
      <c r="AR46" s="15">
        <f t="shared" si="3"/>
        <v>320</v>
      </c>
      <c r="AS46" s="15">
        <f t="shared" si="4"/>
        <v>960</v>
      </c>
      <c r="AT46" s="15">
        <f t="shared" si="5"/>
        <v>8640</v>
      </c>
      <c r="AW46" s="18">
        <v>42</v>
      </c>
      <c r="AX46" s="26">
        <v>5</v>
      </c>
      <c r="AY46" s="18">
        <v>12</v>
      </c>
      <c r="AZ46" s="15">
        <f t="shared" si="6"/>
        <v>640</v>
      </c>
      <c r="BA46" s="15">
        <f t="shared" si="7"/>
        <v>1920</v>
      </c>
      <c r="BB46" s="15">
        <f t="shared" si="8"/>
        <v>12960</v>
      </c>
    </row>
    <row r="47" spans="33:54" ht="16.5" x14ac:dyDescent="0.2">
      <c r="AG47" s="26">
        <v>43</v>
      </c>
      <c r="AH47" s="26">
        <v>5</v>
      </c>
      <c r="AI47" s="26">
        <v>1</v>
      </c>
      <c r="AJ47" s="26">
        <f t="shared" si="0"/>
        <v>16</v>
      </c>
      <c r="AK47" s="26">
        <f t="shared" si="1"/>
        <v>25</v>
      </c>
      <c r="AL47" s="26">
        <f t="shared" si="2"/>
        <v>106</v>
      </c>
      <c r="AO47" s="18">
        <v>43</v>
      </c>
      <c r="AP47" s="26">
        <v>5</v>
      </c>
      <c r="AQ47" s="18">
        <v>12</v>
      </c>
      <c r="AR47" s="15">
        <f t="shared" si="3"/>
        <v>320</v>
      </c>
      <c r="AS47" s="15">
        <f t="shared" si="4"/>
        <v>960</v>
      </c>
      <c r="AT47" s="15">
        <f t="shared" si="5"/>
        <v>8640</v>
      </c>
      <c r="AW47" s="18">
        <v>43</v>
      </c>
      <c r="AX47" s="26">
        <v>5</v>
      </c>
      <c r="AY47" s="18">
        <v>13</v>
      </c>
      <c r="AZ47" s="15">
        <f t="shared" si="6"/>
        <v>640</v>
      </c>
      <c r="BA47" s="15">
        <f t="shared" si="7"/>
        <v>1920</v>
      </c>
      <c r="BB47" s="15">
        <f t="shared" si="8"/>
        <v>12960</v>
      </c>
    </row>
    <row r="48" spans="33:54" ht="16.5" x14ac:dyDescent="0.2">
      <c r="AG48" s="26">
        <v>44</v>
      </c>
      <c r="AH48" s="26">
        <v>5</v>
      </c>
      <c r="AI48" s="26">
        <v>2</v>
      </c>
      <c r="AJ48" s="26">
        <f t="shared" si="0"/>
        <v>16</v>
      </c>
      <c r="AK48" s="26">
        <f t="shared" si="1"/>
        <v>25</v>
      </c>
      <c r="AL48" s="26">
        <f t="shared" si="2"/>
        <v>109</v>
      </c>
      <c r="AO48" s="18">
        <v>44</v>
      </c>
      <c r="AP48" s="26">
        <v>5</v>
      </c>
      <c r="AQ48" s="18">
        <v>13</v>
      </c>
      <c r="AR48" s="15">
        <f t="shared" si="3"/>
        <v>320</v>
      </c>
      <c r="AS48" s="15">
        <f t="shared" si="4"/>
        <v>960</v>
      </c>
      <c r="AT48" s="15">
        <f t="shared" si="5"/>
        <v>8640</v>
      </c>
      <c r="AW48" s="18">
        <v>44</v>
      </c>
      <c r="AX48" s="26">
        <v>5</v>
      </c>
      <c r="AY48" s="18">
        <v>14</v>
      </c>
      <c r="AZ48" s="15">
        <f t="shared" si="6"/>
        <v>640</v>
      </c>
      <c r="BA48" s="15">
        <f t="shared" si="7"/>
        <v>1920</v>
      </c>
      <c r="BB48" s="15">
        <f t="shared" si="8"/>
        <v>12960</v>
      </c>
    </row>
    <row r="49" spans="33:54" ht="16.5" x14ac:dyDescent="0.2">
      <c r="AG49" s="26">
        <v>45</v>
      </c>
      <c r="AH49" s="26">
        <v>5</v>
      </c>
      <c r="AI49" s="26">
        <v>3</v>
      </c>
      <c r="AJ49" s="26">
        <f t="shared" si="0"/>
        <v>16</v>
      </c>
      <c r="AK49" s="26">
        <f t="shared" si="1"/>
        <v>26</v>
      </c>
      <c r="AL49" s="26">
        <f t="shared" si="2"/>
        <v>112</v>
      </c>
      <c r="AO49" s="18">
        <v>45</v>
      </c>
      <c r="AP49" s="26">
        <v>5</v>
      </c>
      <c r="AQ49" s="18">
        <v>14</v>
      </c>
      <c r="AR49" s="15">
        <f t="shared" si="3"/>
        <v>320</v>
      </c>
      <c r="AS49" s="15">
        <f t="shared" si="4"/>
        <v>960</v>
      </c>
      <c r="AT49" s="15">
        <f t="shared" si="5"/>
        <v>8640</v>
      </c>
      <c r="AW49" s="18">
        <v>45</v>
      </c>
      <c r="AX49" s="26">
        <v>5</v>
      </c>
      <c r="AY49" s="18">
        <v>15</v>
      </c>
      <c r="AZ49" s="15">
        <f t="shared" si="6"/>
        <v>640</v>
      </c>
      <c r="BA49" s="15">
        <f t="shared" si="7"/>
        <v>1920</v>
      </c>
      <c r="BB49" s="15">
        <f t="shared" si="8"/>
        <v>12960</v>
      </c>
    </row>
    <row r="50" spans="33:54" ht="16.5" x14ac:dyDescent="0.2">
      <c r="AG50" s="26">
        <v>46</v>
      </c>
      <c r="AH50" s="26">
        <v>5</v>
      </c>
      <c r="AI50" s="26">
        <v>4</v>
      </c>
      <c r="AJ50" s="26">
        <f t="shared" si="0"/>
        <v>16</v>
      </c>
      <c r="AK50" s="26">
        <f t="shared" si="1"/>
        <v>26</v>
      </c>
      <c r="AL50" s="26">
        <f t="shared" si="2"/>
        <v>114</v>
      </c>
      <c r="AO50" s="18">
        <v>46</v>
      </c>
      <c r="AP50" s="26">
        <v>5</v>
      </c>
      <c r="AQ50" s="18">
        <v>15</v>
      </c>
      <c r="AR50" s="15">
        <f t="shared" si="3"/>
        <v>320</v>
      </c>
      <c r="AS50" s="15">
        <f t="shared" si="4"/>
        <v>960</v>
      </c>
      <c r="AT50" s="15">
        <f t="shared" si="5"/>
        <v>8640</v>
      </c>
      <c r="AW50" s="18">
        <v>46</v>
      </c>
      <c r="AX50" s="26">
        <v>6</v>
      </c>
      <c r="AY50" s="18">
        <v>1</v>
      </c>
      <c r="AZ50" s="15">
        <f t="shared" si="6"/>
        <v>800</v>
      </c>
      <c r="BA50" s="15">
        <f t="shared" si="7"/>
        <v>2400</v>
      </c>
      <c r="BB50" s="15">
        <f t="shared" si="8"/>
        <v>18000</v>
      </c>
    </row>
    <row r="51" spans="33:54" ht="16.5" x14ac:dyDescent="0.2">
      <c r="AG51" s="26">
        <v>47</v>
      </c>
      <c r="AH51" s="26">
        <v>5</v>
      </c>
      <c r="AI51" s="26">
        <v>5</v>
      </c>
      <c r="AJ51" s="26">
        <f t="shared" si="0"/>
        <v>16</v>
      </c>
      <c r="AK51" s="26">
        <f t="shared" si="1"/>
        <v>27</v>
      </c>
      <c r="AL51" s="26">
        <f t="shared" si="2"/>
        <v>117</v>
      </c>
      <c r="AO51" s="18">
        <v>47</v>
      </c>
      <c r="AP51" s="26">
        <v>6</v>
      </c>
      <c r="AQ51" s="18">
        <v>1</v>
      </c>
      <c r="AR51" s="15">
        <f t="shared" si="3"/>
        <v>400</v>
      </c>
      <c r="AS51" s="15">
        <f t="shared" si="4"/>
        <v>1200</v>
      </c>
      <c r="AT51" s="15">
        <f t="shared" si="5"/>
        <v>12000</v>
      </c>
      <c r="AW51" s="18">
        <v>47</v>
      </c>
      <c r="AX51" s="26">
        <v>6</v>
      </c>
      <c r="AY51" s="18">
        <v>2</v>
      </c>
      <c r="AZ51" s="15">
        <f t="shared" si="6"/>
        <v>800</v>
      </c>
      <c r="BA51" s="15">
        <f t="shared" si="7"/>
        <v>2400</v>
      </c>
      <c r="BB51" s="15">
        <f t="shared" si="8"/>
        <v>18000</v>
      </c>
    </row>
    <row r="52" spans="33:54" ht="16.5" x14ac:dyDescent="0.2">
      <c r="AG52" s="26">
        <v>48</v>
      </c>
      <c r="AH52" s="26">
        <v>5</v>
      </c>
      <c r="AI52" s="26">
        <v>6</v>
      </c>
      <c r="AJ52" s="26">
        <f t="shared" si="0"/>
        <v>16</v>
      </c>
      <c r="AK52" s="26">
        <f t="shared" si="1"/>
        <v>27</v>
      </c>
      <c r="AL52" s="26">
        <f t="shared" si="2"/>
        <v>120</v>
      </c>
      <c r="AO52" s="18">
        <v>48</v>
      </c>
      <c r="AP52" s="26">
        <v>6</v>
      </c>
      <c r="AQ52" s="18">
        <v>2</v>
      </c>
      <c r="AR52" s="15">
        <f t="shared" si="3"/>
        <v>400</v>
      </c>
      <c r="AS52" s="15">
        <f t="shared" si="4"/>
        <v>1200</v>
      </c>
      <c r="AT52" s="15">
        <f t="shared" si="5"/>
        <v>12000</v>
      </c>
      <c r="AW52" s="18">
        <v>48</v>
      </c>
      <c r="AX52" s="26">
        <v>6</v>
      </c>
      <c r="AY52" s="18">
        <v>3</v>
      </c>
      <c r="AZ52" s="15">
        <f t="shared" si="6"/>
        <v>800</v>
      </c>
      <c r="BA52" s="15">
        <f t="shared" si="7"/>
        <v>2400</v>
      </c>
      <c r="BB52" s="15">
        <f t="shared" si="8"/>
        <v>18000</v>
      </c>
    </row>
    <row r="53" spans="33:54" ht="16.5" x14ac:dyDescent="0.2">
      <c r="AG53" s="26">
        <v>49</v>
      </c>
      <c r="AH53" s="26">
        <v>5</v>
      </c>
      <c r="AI53" s="26">
        <v>7</v>
      </c>
      <c r="AJ53" s="26">
        <f t="shared" si="0"/>
        <v>16</v>
      </c>
      <c r="AK53" s="26">
        <f t="shared" si="1"/>
        <v>28</v>
      </c>
      <c r="AL53" s="26">
        <f t="shared" si="2"/>
        <v>122</v>
      </c>
      <c r="AO53" s="18">
        <v>49</v>
      </c>
      <c r="AP53" s="26">
        <v>6</v>
      </c>
      <c r="AQ53" s="18">
        <v>3</v>
      </c>
      <c r="AR53" s="15">
        <f t="shared" si="3"/>
        <v>400</v>
      </c>
      <c r="AS53" s="15">
        <f t="shared" si="4"/>
        <v>1200</v>
      </c>
      <c r="AT53" s="15">
        <f t="shared" si="5"/>
        <v>12000</v>
      </c>
      <c r="AW53" s="18">
        <v>49</v>
      </c>
      <c r="AX53" s="26">
        <v>6</v>
      </c>
      <c r="AY53" s="18">
        <v>4</v>
      </c>
      <c r="AZ53" s="15">
        <f t="shared" si="6"/>
        <v>800</v>
      </c>
      <c r="BA53" s="15">
        <f t="shared" si="7"/>
        <v>2400</v>
      </c>
      <c r="BB53" s="15">
        <f t="shared" si="8"/>
        <v>18000</v>
      </c>
    </row>
    <row r="54" spans="33:54" ht="16.5" x14ac:dyDescent="0.2">
      <c r="AG54" s="26">
        <v>50</v>
      </c>
      <c r="AH54" s="26">
        <v>5</v>
      </c>
      <c r="AI54" s="26">
        <v>8</v>
      </c>
      <c r="AJ54" s="26">
        <f t="shared" si="0"/>
        <v>16</v>
      </c>
      <c r="AK54" s="26">
        <f t="shared" si="1"/>
        <v>28</v>
      </c>
      <c r="AL54" s="26">
        <f t="shared" si="2"/>
        <v>125</v>
      </c>
      <c r="AO54" s="18">
        <v>50</v>
      </c>
      <c r="AP54" s="26">
        <v>6</v>
      </c>
      <c r="AQ54" s="18">
        <v>4</v>
      </c>
      <c r="AR54" s="15">
        <f t="shared" si="3"/>
        <v>400</v>
      </c>
      <c r="AS54" s="15">
        <f t="shared" si="4"/>
        <v>1200</v>
      </c>
      <c r="AT54" s="15">
        <f t="shared" si="5"/>
        <v>12000</v>
      </c>
      <c r="AW54" s="18">
        <v>50</v>
      </c>
      <c r="AX54" s="26">
        <v>6</v>
      </c>
      <c r="AY54" s="18">
        <v>5</v>
      </c>
      <c r="AZ54" s="15">
        <f t="shared" si="6"/>
        <v>800</v>
      </c>
      <c r="BA54" s="15">
        <f t="shared" si="7"/>
        <v>2400</v>
      </c>
      <c r="BB54" s="15">
        <f t="shared" si="8"/>
        <v>18000</v>
      </c>
    </row>
    <row r="55" spans="33:54" ht="16.5" x14ac:dyDescent="0.2">
      <c r="AG55" s="26">
        <v>51</v>
      </c>
      <c r="AH55" s="26">
        <v>5</v>
      </c>
      <c r="AI55" s="26">
        <v>9</v>
      </c>
      <c r="AJ55" s="26">
        <f t="shared" si="0"/>
        <v>16</v>
      </c>
      <c r="AK55" s="26">
        <f t="shared" si="1"/>
        <v>29</v>
      </c>
      <c r="AL55" s="26">
        <f t="shared" si="2"/>
        <v>128</v>
      </c>
      <c r="AO55" s="18">
        <v>51</v>
      </c>
      <c r="AP55" s="26">
        <v>6</v>
      </c>
      <c r="AQ55" s="18">
        <v>5</v>
      </c>
      <c r="AR55" s="15">
        <f t="shared" si="3"/>
        <v>400</v>
      </c>
      <c r="AS55" s="15">
        <f t="shared" si="4"/>
        <v>1200</v>
      </c>
      <c r="AT55" s="15">
        <f t="shared" si="5"/>
        <v>12000</v>
      </c>
      <c r="AW55" s="18">
        <v>51</v>
      </c>
      <c r="AX55" s="26">
        <v>6</v>
      </c>
      <c r="AY55" s="18">
        <v>6</v>
      </c>
      <c r="AZ55" s="15">
        <f t="shared" si="6"/>
        <v>800</v>
      </c>
      <c r="BA55" s="15">
        <f t="shared" si="7"/>
        <v>2400</v>
      </c>
      <c r="BB55" s="15">
        <f t="shared" si="8"/>
        <v>18000</v>
      </c>
    </row>
    <row r="56" spans="33:54" ht="16.5" x14ac:dyDescent="0.2">
      <c r="AG56" s="26">
        <v>52</v>
      </c>
      <c r="AH56" s="26">
        <v>5</v>
      </c>
      <c r="AI56" s="26">
        <v>10</v>
      </c>
      <c r="AJ56" s="26">
        <f t="shared" si="0"/>
        <v>16</v>
      </c>
      <c r="AK56" s="26">
        <f t="shared" si="1"/>
        <v>29</v>
      </c>
      <c r="AL56" s="26">
        <f t="shared" si="2"/>
        <v>130</v>
      </c>
      <c r="AO56" s="18">
        <v>52</v>
      </c>
      <c r="AP56" s="26">
        <v>6</v>
      </c>
      <c r="AQ56" s="18">
        <v>6</v>
      </c>
      <c r="AR56" s="15">
        <f t="shared" si="3"/>
        <v>400</v>
      </c>
      <c r="AS56" s="15">
        <f t="shared" si="4"/>
        <v>1200</v>
      </c>
      <c r="AT56" s="15">
        <f t="shared" si="5"/>
        <v>12000</v>
      </c>
      <c r="AW56" s="18">
        <v>52</v>
      </c>
      <c r="AX56" s="26">
        <v>6</v>
      </c>
      <c r="AY56" s="18">
        <v>7</v>
      </c>
      <c r="AZ56" s="15">
        <f t="shared" si="6"/>
        <v>800</v>
      </c>
      <c r="BA56" s="15">
        <f t="shared" si="7"/>
        <v>2400</v>
      </c>
      <c r="BB56" s="15">
        <f t="shared" si="8"/>
        <v>18000</v>
      </c>
    </row>
    <row r="57" spans="33:54" ht="16.5" x14ac:dyDescent="0.2">
      <c r="AG57" s="26">
        <v>53</v>
      </c>
      <c r="AH57" s="26">
        <v>5</v>
      </c>
      <c r="AI57" s="26">
        <v>11</v>
      </c>
      <c r="AJ57" s="26">
        <f t="shared" si="0"/>
        <v>16</v>
      </c>
      <c r="AK57" s="26">
        <f t="shared" si="1"/>
        <v>30</v>
      </c>
      <c r="AL57" s="26">
        <f t="shared" si="2"/>
        <v>133</v>
      </c>
      <c r="AO57" s="18">
        <v>53</v>
      </c>
      <c r="AP57" s="26">
        <v>6</v>
      </c>
      <c r="AQ57" s="18">
        <v>7</v>
      </c>
      <c r="AR57" s="15">
        <f t="shared" si="3"/>
        <v>400</v>
      </c>
      <c r="AS57" s="15">
        <f t="shared" si="4"/>
        <v>1200</v>
      </c>
      <c r="AT57" s="15">
        <f t="shared" si="5"/>
        <v>12000</v>
      </c>
      <c r="AW57" s="18">
        <v>53</v>
      </c>
      <c r="AX57" s="26">
        <v>6</v>
      </c>
      <c r="AY57" s="18">
        <v>8</v>
      </c>
      <c r="AZ57" s="15">
        <f t="shared" si="6"/>
        <v>800</v>
      </c>
      <c r="BA57" s="15">
        <f t="shared" si="7"/>
        <v>2400</v>
      </c>
      <c r="BB57" s="15">
        <f t="shared" si="8"/>
        <v>18000</v>
      </c>
    </row>
    <row r="58" spans="33:54" ht="16.5" x14ac:dyDescent="0.2">
      <c r="AG58" s="26">
        <v>54</v>
      </c>
      <c r="AH58" s="26">
        <v>5</v>
      </c>
      <c r="AI58" s="26">
        <v>12</v>
      </c>
      <c r="AJ58" s="26">
        <f t="shared" si="0"/>
        <v>16</v>
      </c>
      <c r="AK58" s="26">
        <f t="shared" si="1"/>
        <v>30</v>
      </c>
      <c r="AL58" s="26">
        <f t="shared" si="2"/>
        <v>136</v>
      </c>
      <c r="AO58" s="18">
        <v>54</v>
      </c>
      <c r="AP58" s="26">
        <v>6</v>
      </c>
      <c r="AQ58" s="18">
        <v>8</v>
      </c>
      <c r="AR58" s="15">
        <f t="shared" si="3"/>
        <v>400</v>
      </c>
      <c r="AS58" s="15">
        <f t="shared" si="4"/>
        <v>1200</v>
      </c>
      <c r="AT58" s="15">
        <f t="shared" si="5"/>
        <v>12000</v>
      </c>
      <c r="AW58" s="18">
        <v>54</v>
      </c>
      <c r="AX58" s="26">
        <v>6</v>
      </c>
      <c r="AY58" s="18">
        <v>9</v>
      </c>
      <c r="AZ58" s="15">
        <f t="shared" si="6"/>
        <v>800</v>
      </c>
      <c r="BA58" s="15">
        <f t="shared" si="7"/>
        <v>2400</v>
      </c>
      <c r="BB58" s="15">
        <f t="shared" si="8"/>
        <v>18000</v>
      </c>
    </row>
    <row r="59" spans="33:54" ht="16.5" x14ac:dyDescent="0.2">
      <c r="AG59" s="26">
        <v>55</v>
      </c>
      <c r="AH59" s="26">
        <v>5</v>
      </c>
      <c r="AI59" s="26">
        <v>13</v>
      </c>
      <c r="AJ59" s="26">
        <f t="shared" si="0"/>
        <v>16</v>
      </c>
      <c r="AK59" s="26">
        <f t="shared" si="1"/>
        <v>31</v>
      </c>
      <c r="AL59" s="26">
        <f t="shared" si="2"/>
        <v>138</v>
      </c>
      <c r="AO59" s="18">
        <v>55</v>
      </c>
      <c r="AP59" s="26">
        <v>6</v>
      </c>
      <c r="AQ59" s="18">
        <v>9</v>
      </c>
      <c r="AR59" s="15">
        <f t="shared" si="3"/>
        <v>400</v>
      </c>
      <c r="AS59" s="15">
        <f t="shared" si="4"/>
        <v>1200</v>
      </c>
      <c r="AT59" s="15">
        <f t="shared" si="5"/>
        <v>12000</v>
      </c>
      <c r="AW59" s="18">
        <v>55</v>
      </c>
      <c r="AX59" s="26">
        <v>6</v>
      </c>
      <c r="AY59" s="18">
        <v>10</v>
      </c>
      <c r="AZ59" s="15">
        <f t="shared" si="6"/>
        <v>800</v>
      </c>
      <c r="BA59" s="15">
        <f t="shared" si="7"/>
        <v>2400</v>
      </c>
      <c r="BB59" s="15">
        <f t="shared" si="8"/>
        <v>18000</v>
      </c>
    </row>
    <row r="60" spans="33:54" ht="16.5" x14ac:dyDescent="0.2">
      <c r="AG60" s="26">
        <v>56</v>
      </c>
      <c r="AH60" s="26">
        <v>5</v>
      </c>
      <c r="AI60" s="26">
        <v>14</v>
      </c>
      <c r="AJ60" s="26">
        <f t="shared" si="0"/>
        <v>16</v>
      </c>
      <c r="AK60" s="26">
        <f t="shared" si="1"/>
        <v>31</v>
      </c>
      <c r="AL60" s="26">
        <f t="shared" si="2"/>
        <v>141</v>
      </c>
      <c r="AO60" s="18">
        <v>56</v>
      </c>
      <c r="AP60" s="26">
        <v>6</v>
      </c>
      <c r="AQ60" s="18">
        <v>10</v>
      </c>
      <c r="AR60" s="15">
        <f t="shared" si="3"/>
        <v>400</v>
      </c>
      <c r="AS60" s="15">
        <f t="shared" si="4"/>
        <v>1200</v>
      </c>
      <c r="AT60" s="15">
        <f t="shared" si="5"/>
        <v>12000</v>
      </c>
      <c r="AW60" s="18">
        <v>56</v>
      </c>
      <c r="AX60" s="26">
        <v>6</v>
      </c>
      <c r="AY60" s="18">
        <v>11</v>
      </c>
      <c r="AZ60" s="15">
        <f t="shared" si="6"/>
        <v>800</v>
      </c>
      <c r="BA60" s="15">
        <f t="shared" si="7"/>
        <v>2400</v>
      </c>
      <c r="BB60" s="15">
        <f t="shared" si="8"/>
        <v>18000</v>
      </c>
    </row>
    <row r="61" spans="33:54" ht="16.5" x14ac:dyDescent="0.2">
      <c r="AG61" s="26">
        <v>57</v>
      </c>
      <c r="AH61" s="26">
        <v>5</v>
      </c>
      <c r="AI61" s="26">
        <v>15</v>
      </c>
      <c r="AJ61" s="26">
        <f t="shared" si="0"/>
        <v>16</v>
      </c>
      <c r="AK61" s="26">
        <f t="shared" si="1"/>
        <v>32</v>
      </c>
      <c r="AL61" s="26">
        <f t="shared" si="2"/>
        <v>144</v>
      </c>
      <c r="AO61" s="18">
        <v>57</v>
      </c>
      <c r="AP61" s="26">
        <v>6</v>
      </c>
      <c r="AQ61" s="18">
        <v>11</v>
      </c>
      <c r="AR61" s="15">
        <f t="shared" si="3"/>
        <v>400</v>
      </c>
      <c r="AS61" s="15">
        <f t="shared" si="4"/>
        <v>1200</v>
      </c>
      <c r="AT61" s="15">
        <f t="shared" si="5"/>
        <v>12000</v>
      </c>
      <c r="AW61" s="18">
        <v>57</v>
      </c>
      <c r="AX61" s="26">
        <v>6</v>
      </c>
      <c r="AY61" s="18">
        <v>12</v>
      </c>
      <c r="AZ61" s="15">
        <f t="shared" si="6"/>
        <v>800</v>
      </c>
      <c r="BA61" s="15">
        <f t="shared" si="7"/>
        <v>2400</v>
      </c>
      <c r="BB61" s="15">
        <f t="shared" si="8"/>
        <v>18000</v>
      </c>
    </row>
    <row r="62" spans="33:54" ht="16.5" x14ac:dyDescent="0.2">
      <c r="AG62" s="26">
        <v>58</v>
      </c>
      <c r="AH62" s="26">
        <v>6</v>
      </c>
      <c r="AI62" s="26">
        <v>1</v>
      </c>
      <c r="AJ62" s="26">
        <f t="shared" si="0"/>
        <v>20</v>
      </c>
      <c r="AK62" s="26">
        <f t="shared" si="1"/>
        <v>32</v>
      </c>
      <c r="AL62" s="26">
        <f t="shared" si="2"/>
        <v>147</v>
      </c>
      <c r="AO62" s="18">
        <v>58</v>
      </c>
      <c r="AP62" s="26">
        <v>6</v>
      </c>
      <c r="AQ62" s="18">
        <v>12</v>
      </c>
      <c r="AR62" s="15">
        <f t="shared" si="3"/>
        <v>400</v>
      </c>
      <c r="AS62" s="15">
        <f t="shared" si="4"/>
        <v>1200</v>
      </c>
      <c r="AT62" s="15">
        <f t="shared" si="5"/>
        <v>12000</v>
      </c>
      <c r="AW62" s="18">
        <v>58</v>
      </c>
      <c r="AX62" s="26">
        <v>6</v>
      </c>
      <c r="AY62" s="18">
        <v>13</v>
      </c>
      <c r="AZ62" s="15">
        <f t="shared" si="6"/>
        <v>800</v>
      </c>
      <c r="BA62" s="15">
        <f t="shared" si="7"/>
        <v>2400</v>
      </c>
      <c r="BB62" s="15">
        <f t="shared" si="8"/>
        <v>18000</v>
      </c>
    </row>
    <row r="63" spans="33:54" ht="16.5" x14ac:dyDescent="0.2">
      <c r="AG63" s="26">
        <v>59</v>
      </c>
      <c r="AH63" s="26">
        <v>6</v>
      </c>
      <c r="AI63" s="26">
        <v>2</v>
      </c>
      <c r="AJ63" s="26">
        <f t="shared" si="0"/>
        <v>20</v>
      </c>
      <c r="AK63" s="26">
        <f t="shared" si="1"/>
        <v>33</v>
      </c>
      <c r="AL63" s="26">
        <f t="shared" si="2"/>
        <v>151</v>
      </c>
      <c r="AO63" s="18">
        <v>59</v>
      </c>
      <c r="AP63" s="26">
        <v>6</v>
      </c>
      <c r="AQ63" s="18">
        <v>13</v>
      </c>
      <c r="AR63" s="15">
        <f t="shared" si="3"/>
        <v>400</v>
      </c>
      <c r="AS63" s="15">
        <f t="shared" si="4"/>
        <v>1200</v>
      </c>
      <c r="AT63" s="15">
        <f t="shared" si="5"/>
        <v>12000</v>
      </c>
      <c r="AW63" s="18">
        <v>59</v>
      </c>
      <c r="AX63" s="26">
        <v>6</v>
      </c>
      <c r="AY63" s="18">
        <v>14</v>
      </c>
      <c r="AZ63" s="15">
        <f t="shared" si="6"/>
        <v>800</v>
      </c>
      <c r="BA63" s="15">
        <f t="shared" si="7"/>
        <v>2400</v>
      </c>
      <c r="BB63" s="15">
        <f t="shared" si="8"/>
        <v>18000</v>
      </c>
    </row>
    <row r="64" spans="33:54" ht="16.5" x14ac:dyDescent="0.2">
      <c r="AG64" s="26">
        <v>60</v>
      </c>
      <c r="AH64" s="26">
        <v>6</v>
      </c>
      <c r="AI64" s="26">
        <v>3</v>
      </c>
      <c r="AJ64" s="26">
        <f t="shared" si="0"/>
        <v>20</v>
      </c>
      <c r="AK64" s="26">
        <f t="shared" si="1"/>
        <v>33</v>
      </c>
      <c r="AL64" s="26">
        <f t="shared" si="2"/>
        <v>155</v>
      </c>
      <c r="AO64" s="18">
        <v>60</v>
      </c>
      <c r="AP64" s="26">
        <v>6</v>
      </c>
      <c r="AQ64" s="18">
        <v>14</v>
      </c>
      <c r="AR64" s="15">
        <f t="shared" si="3"/>
        <v>400</v>
      </c>
      <c r="AS64" s="15">
        <f t="shared" si="4"/>
        <v>1200</v>
      </c>
      <c r="AT64" s="15">
        <f t="shared" si="5"/>
        <v>12000</v>
      </c>
      <c r="AW64" s="18">
        <v>60</v>
      </c>
      <c r="AX64" s="26">
        <v>6</v>
      </c>
      <c r="AY64" s="18">
        <v>15</v>
      </c>
      <c r="AZ64" s="15">
        <f t="shared" si="6"/>
        <v>800</v>
      </c>
      <c r="BA64" s="15">
        <f t="shared" si="7"/>
        <v>2400</v>
      </c>
      <c r="BB64" s="15">
        <f t="shared" si="8"/>
        <v>18000</v>
      </c>
    </row>
    <row r="65" spans="33:54" ht="16.5" x14ac:dyDescent="0.2">
      <c r="AG65" s="26">
        <v>61</v>
      </c>
      <c r="AH65" s="26">
        <v>6</v>
      </c>
      <c r="AI65" s="26">
        <v>4</v>
      </c>
      <c r="AJ65" s="26">
        <f t="shared" si="0"/>
        <v>20</v>
      </c>
      <c r="AK65" s="26">
        <f t="shared" si="1"/>
        <v>34</v>
      </c>
      <c r="AL65" s="26">
        <f t="shared" si="2"/>
        <v>158</v>
      </c>
      <c r="AO65" s="18">
        <v>61</v>
      </c>
      <c r="AP65" s="26">
        <v>6</v>
      </c>
      <c r="AQ65" s="18">
        <v>15</v>
      </c>
      <c r="AR65" s="15">
        <f t="shared" si="3"/>
        <v>400</v>
      </c>
      <c r="AS65" s="15">
        <f t="shared" si="4"/>
        <v>1200</v>
      </c>
      <c r="AT65" s="15">
        <f t="shared" si="5"/>
        <v>12000</v>
      </c>
      <c r="AW65" s="18">
        <v>61</v>
      </c>
      <c r="AX65" s="26">
        <v>7</v>
      </c>
      <c r="AY65" s="18">
        <v>1</v>
      </c>
      <c r="AZ65" s="15">
        <f t="shared" si="6"/>
        <v>1000</v>
      </c>
      <c r="BA65" s="15">
        <f t="shared" si="7"/>
        <v>3000</v>
      </c>
      <c r="BB65" s="15">
        <f t="shared" si="8"/>
        <v>24750</v>
      </c>
    </row>
    <row r="66" spans="33:54" ht="16.5" x14ac:dyDescent="0.2">
      <c r="AG66" s="26">
        <v>62</v>
      </c>
      <c r="AH66" s="26">
        <v>6</v>
      </c>
      <c r="AI66" s="26">
        <v>5</v>
      </c>
      <c r="AJ66" s="26">
        <f t="shared" si="0"/>
        <v>20</v>
      </c>
      <c r="AK66" s="26">
        <f t="shared" si="1"/>
        <v>34</v>
      </c>
      <c r="AL66" s="26">
        <f t="shared" si="2"/>
        <v>162</v>
      </c>
      <c r="AO66" s="18">
        <v>62</v>
      </c>
      <c r="AP66" s="26">
        <v>7</v>
      </c>
      <c r="AQ66" s="18">
        <v>1</v>
      </c>
      <c r="AR66" s="15">
        <f t="shared" si="3"/>
        <v>500</v>
      </c>
      <c r="AS66" s="15">
        <f t="shared" si="4"/>
        <v>1500</v>
      </c>
      <c r="AT66" s="15">
        <f t="shared" si="5"/>
        <v>16500</v>
      </c>
      <c r="AW66" s="18">
        <v>62</v>
      </c>
      <c r="AX66" s="26">
        <v>7</v>
      </c>
      <c r="AY66" s="18">
        <v>2</v>
      </c>
      <c r="AZ66" s="15">
        <f t="shared" si="6"/>
        <v>1000</v>
      </c>
      <c r="BA66" s="15">
        <f t="shared" si="7"/>
        <v>3000</v>
      </c>
      <c r="BB66" s="15">
        <f t="shared" si="8"/>
        <v>24750</v>
      </c>
    </row>
    <row r="67" spans="33:54" ht="16.5" x14ac:dyDescent="0.2">
      <c r="AG67" s="26">
        <v>63</v>
      </c>
      <c r="AH67" s="26">
        <v>6</v>
      </c>
      <c r="AI67" s="26">
        <v>6</v>
      </c>
      <c r="AJ67" s="26">
        <f t="shared" si="0"/>
        <v>20</v>
      </c>
      <c r="AK67" s="26">
        <f t="shared" si="1"/>
        <v>35</v>
      </c>
      <c r="AL67" s="26">
        <f t="shared" si="2"/>
        <v>166</v>
      </c>
      <c r="AO67" s="18">
        <v>63</v>
      </c>
      <c r="AP67" s="26">
        <v>7</v>
      </c>
      <c r="AQ67" s="18">
        <v>2</v>
      </c>
      <c r="AR67" s="15">
        <f t="shared" si="3"/>
        <v>500</v>
      </c>
      <c r="AS67" s="15">
        <f t="shared" si="4"/>
        <v>1500</v>
      </c>
      <c r="AT67" s="15">
        <f t="shared" si="5"/>
        <v>16500</v>
      </c>
      <c r="AW67" s="18">
        <v>63</v>
      </c>
      <c r="AX67" s="26">
        <v>7</v>
      </c>
      <c r="AY67" s="18">
        <v>3</v>
      </c>
      <c r="AZ67" s="15">
        <f t="shared" si="6"/>
        <v>1000</v>
      </c>
      <c r="BA67" s="15">
        <f t="shared" si="7"/>
        <v>3000</v>
      </c>
      <c r="BB67" s="15">
        <f t="shared" si="8"/>
        <v>24750</v>
      </c>
    </row>
    <row r="68" spans="33:54" ht="16.5" x14ac:dyDescent="0.2">
      <c r="AG68" s="26">
        <v>64</v>
      </c>
      <c r="AH68" s="26">
        <v>6</v>
      </c>
      <c r="AI68" s="26">
        <v>7</v>
      </c>
      <c r="AJ68" s="26">
        <f t="shared" si="0"/>
        <v>20</v>
      </c>
      <c r="AK68" s="26">
        <f t="shared" si="1"/>
        <v>35</v>
      </c>
      <c r="AL68" s="26">
        <f t="shared" si="2"/>
        <v>170</v>
      </c>
      <c r="AO68" s="18">
        <v>64</v>
      </c>
      <c r="AP68" s="26">
        <v>7</v>
      </c>
      <c r="AQ68" s="18">
        <v>3</v>
      </c>
      <c r="AR68" s="15">
        <f t="shared" si="3"/>
        <v>500</v>
      </c>
      <c r="AS68" s="15">
        <f t="shared" si="4"/>
        <v>1500</v>
      </c>
      <c r="AT68" s="15">
        <f t="shared" si="5"/>
        <v>16500</v>
      </c>
      <c r="AW68" s="18">
        <v>64</v>
      </c>
      <c r="AX68" s="26">
        <v>7</v>
      </c>
      <c r="AY68" s="18">
        <v>4</v>
      </c>
      <c r="AZ68" s="15">
        <f t="shared" si="6"/>
        <v>1000</v>
      </c>
      <c r="BA68" s="15">
        <f t="shared" si="7"/>
        <v>3000</v>
      </c>
      <c r="BB68" s="15">
        <f t="shared" si="8"/>
        <v>24750</v>
      </c>
    </row>
    <row r="69" spans="33:54" ht="16.5" x14ac:dyDescent="0.2">
      <c r="AG69" s="26">
        <v>65</v>
      </c>
      <c r="AH69" s="26">
        <v>6</v>
      </c>
      <c r="AI69" s="26">
        <v>8</v>
      </c>
      <c r="AJ69" s="26">
        <f t="shared" ref="AJ69:AJ132" si="20">INDEX($C$6:$C$20,AH69)</f>
        <v>20</v>
      </c>
      <c r="AK69" s="26">
        <f t="shared" si="1"/>
        <v>36</v>
      </c>
      <c r="AL69" s="26">
        <f t="shared" si="2"/>
        <v>173</v>
      </c>
      <c r="AO69" s="18">
        <v>65</v>
      </c>
      <c r="AP69" s="26">
        <v>7</v>
      </c>
      <c r="AQ69" s="18">
        <v>4</v>
      </c>
      <c r="AR69" s="15">
        <f t="shared" si="3"/>
        <v>500</v>
      </c>
      <c r="AS69" s="15">
        <f t="shared" si="4"/>
        <v>1500</v>
      </c>
      <c r="AT69" s="15">
        <f t="shared" si="5"/>
        <v>16500</v>
      </c>
      <c r="AW69" s="18">
        <v>65</v>
      </c>
      <c r="AX69" s="26">
        <v>7</v>
      </c>
      <c r="AY69" s="18">
        <v>5</v>
      </c>
      <c r="AZ69" s="15">
        <f t="shared" si="6"/>
        <v>1000</v>
      </c>
      <c r="BA69" s="15">
        <f t="shared" si="7"/>
        <v>3000</v>
      </c>
      <c r="BB69" s="15">
        <f t="shared" si="8"/>
        <v>24750</v>
      </c>
    </row>
    <row r="70" spans="33:54" ht="16.5" x14ac:dyDescent="0.2">
      <c r="AG70" s="26">
        <v>66</v>
      </c>
      <c r="AH70" s="26">
        <v>6</v>
      </c>
      <c r="AI70" s="26">
        <v>9</v>
      </c>
      <c r="AJ70" s="26">
        <f t="shared" si="20"/>
        <v>20</v>
      </c>
      <c r="AK70" s="26">
        <f t="shared" ref="AK70:AK133" si="21">INT(INDEX($E$5:$E$20,AH70)+AI70*INDEX($F$6:$F$20,AH70))</f>
        <v>36</v>
      </c>
      <c r="AL70" s="26">
        <f t="shared" ref="AL70:AL133" si="22">INT(INDEX($H$5:$H$20,AH70)+AI70*INDEX($I$6:$I$20,AH70))</f>
        <v>177</v>
      </c>
      <c r="AO70" s="18">
        <v>66</v>
      </c>
      <c r="AP70" s="26">
        <v>7</v>
      </c>
      <c r="AQ70" s="18">
        <v>5</v>
      </c>
      <c r="AR70" s="15">
        <f t="shared" ref="AR70:AR133" si="23">INDEX($N$6:$N$20,AP70)</f>
        <v>500</v>
      </c>
      <c r="AS70" s="15">
        <f t="shared" ref="AS70:AS133" si="24">INDEX($P$6:$P$20,AP70)</f>
        <v>1500</v>
      </c>
      <c r="AT70" s="15">
        <f t="shared" ref="AT70:AT133" si="25">INDEX($R$6:$R$20,AP70)</f>
        <v>16500</v>
      </c>
      <c r="AW70" s="18">
        <v>66</v>
      </c>
      <c r="AX70" s="26">
        <v>7</v>
      </c>
      <c r="AY70" s="18">
        <v>6</v>
      </c>
      <c r="AZ70" s="15">
        <f t="shared" ref="AZ70:AZ133" si="26">INDEX($Y$6:$Y$20,AX70)</f>
        <v>1000</v>
      </c>
      <c r="BA70" s="15">
        <f t="shared" ref="BA70:BA133" si="27">INDEX($AA$6:$AA$20,AX70)</f>
        <v>3000</v>
      </c>
      <c r="BB70" s="15">
        <f t="shared" ref="BB70:BB133" si="28">INDEX($AC$6:$AC$20,AX70)</f>
        <v>24750</v>
      </c>
    </row>
    <row r="71" spans="33:54" ht="16.5" x14ac:dyDescent="0.2">
      <c r="AG71" s="26">
        <v>67</v>
      </c>
      <c r="AH71" s="26">
        <v>6</v>
      </c>
      <c r="AI71" s="26">
        <v>10</v>
      </c>
      <c r="AJ71" s="26">
        <f t="shared" si="20"/>
        <v>20</v>
      </c>
      <c r="AK71" s="26">
        <f t="shared" si="21"/>
        <v>37</v>
      </c>
      <c r="AL71" s="26">
        <f t="shared" si="22"/>
        <v>181</v>
      </c>
      <c r="AO71" s="18">
        <v>67</v>
      </c>
      <c r="AP71" s="26">
        <v>7</v>
      </c>
      <c r="AQ71" s="18">
        <v>6</v>
      </c>
      <c r="AR71" s="15">
        <f t="shared" si="23"/>
        <v>500</v>
      </c>
      <c r="AS71" s="15">
        <f t="shared" si="24"/>
        <v>1500</v>
      </c>
      <c r="AT71" s="15">
        <f t="shared" si="25"/>
        <v>16500</v>
      </c>
      <c r="AW71" s="18">
        <v>67</v>
      </c>
      <c r="AX71" s="26">
        <v>7</v>
      </c>
      <c r="AY71" s="18">
        <v>7</v>
      </c>
      <c r="AZ71" s="15">
        <f t="shared" si="26"/>
        <v>1000</v>
      </c>
      <c r="BA71" s="15">
        <f t="shared" si="27"/>
        <v>3000</v>
      </c>
      <c r="BB71" s="15">
        <f t="shared" si="28"/>
        <v>24750</v>
      </c>
    </row>
    <row r="72" spans="33:54" ht="16.5" x14ac:dyDescent="0.2">
      <c r="AG72" s="26">
        <v>68</v>
      </c>
      <c r="AH72" s="26">
        <v>6</v>
      </c>
      <c r="AI72" s="26">
        <v>11</v>
      </c>
      <c r="AJ72" s="26">
        <f t="shared" si="20"/>
        <v>20</v>
      </c>
      <c r="AK72" s="26">
        <f t="shared" si="21"/>
        <v>37</v>
      </c>
      <c r="AL72" s="26">
        <f t="shared" si="22"/>
        <v>185</v>
      </c>
      <c r="AO72" s="18">
        <v>68</v>
      </c>
      <c r="AP72" s="26">
        <v>7</v>
      </c>
      <c r="AQ72" s="18">
        <v>7</v>
      </c>
      <c r="AR72" s="15">
        <f t="shared" si="23"/>
        <v>500</v>
      </c>
      <c r="AS72" s="15">
        <f t="shared" si="24"/>
        <v>1500</v>
      </c>
      <c r="AT72" s="15">
        <f t="shared" si="25"/>
        <v>16500</v>
      </c>
      <c r="AW72" s="18">
        <v>68</v>
      </c>
      <c r="AX72" s="26">
        <v>7</v>
      </c>
      <c r="AY72" s="18">
        <v>8</v>
      </c>
      <c r="AZ72" s="15">
        <f t="shared" si="26"/>
        <v>1000</v>
      </c>
      <c r="BA72" s="15">
        <f t="shared" si="27"/>
        <v>3000</v>
      </c>
      <c r="BB72" s="15">
        <f t="shared" si="28"/>
        <v>24750</v>
      </c>
    </row>
    <row r="73" spans="33:54" ht="16.5" x14ac:dyDescent="0.2">
      <c r="AG73" s="26">
        <v>69</v>
      </c>
      <c r="AH73" s="26">
        <v>6</v>
      </c>
      <c r="AI73" s="26">
        <v>12</v>
      </c>
      <c r="AJ73" s="26">
        <f t="shared" si="20"/>
        <v>20</v>
      </c>
      <c r="AK73" s="26">
        <f t="shared" si="21"/>
        <v>38</v>
      </c>
      <c r="AL73" s="26">
        <f t="shared" si="22"/>
        <v>188</v>
      </c>
      <c r="AO73" s="18">
        <v>69</v>
      </c>
      <c r="AP73" s="26">
        <v>7</v>
      </c>
      <c r="AQ73" s="18">
        <v>8</v>
      </c>
      <c r="AR73" s="15">
        <f t="shared" si="23"/>
        <v>500</v>
      </c>
      <c r="AS73" s="15">
        <f t="shared" si="24"/>
        <v>1500</v>
      </c>
      <c r="AT73" s="15">
        <f t="shared" si="25"/>
        <v>16500</v>
      </c>
      <c r="AW73" s="18">
        <v>69</v>
      </c>
      <c r="AX73" s="26">
        <v>7</v>
      </c>
      <c r="AY73" s="18">
        <v>9</v>
      </c>
      <c r="AZ73" s="15">
        <f t="shared" si="26"/>
        <v>1000</v>
      </c>
      <c r="BA73" s="15">
        <f t="shared" si="27"/>
        <v>3000</v>
      </c>
      <c r="BB73" s="15">
        <f t="shared" si="28"/>
        <v>24750</v>
      </c>
    </row>
    <row r="74" spans="33:54" ht="16.5" x14ac:dyDescent="0.2">
      <c r="AG74" s="26">
        <v>70</v>
      </c>
      <c r="AH74" s="26">
        <v>6</v>
      </c>
      <c r="AI74" s="26">
        <v>13</v>
      </c>
      <c r="AJ74" s="26">
        <f t="shared" si="20"/>
        <v>20</v>
      </c>
      <c r="AK74" s="26">
        <f t="shared" si="21"/>
        <v>38</v>
      </c>
      <c r="AL74" s="26">
        <f t="shared" si="22"/>
        <v>192</v>
      </c>
      <c r="AO74" s="18">
        <v>70</v>
      </c>
      <c r="AP74" s="26">
        <v>7</v>
      </c>
      <c r="AQ74" s="18">
        <v>9</v>
      </c>
      <c r="AR74" s="15">
        <f t="shared" si="23"/>
        <v>500</v>
      </c>
      <c r="AS74" s="15">
        <f t="shared" si="24"/>
        <v>1500</v>
      </c>
      <c r="AT74" s="15">
        <f t="shared" si="25"/>
        <v>16500</v>
      </c>
      <c r="AW74" s="18">
        <v>70</v>
      </c>
      <c r="AX74" s="26">
        <v>7</v>
      </c>
      <c r="AY74" s="18">
        <v>10</v>
      </c>
      <c r="AZ74" s="15">
        <f t="shared" si="26"/>
        <v>1000</v>
      </c>
      <c r="BA74" s="15">
        <f t="shared" si="27"/>
        <v>3000</v>
      </c>
      <c r="BB74" s="15">
        <f t="shared" si="28"/>
        <v>24750</v>
      </c>
    </row>
    <row r="75" spans="33:54" ht="16.5" x14ac:dyDescent="0.2">
      <c r="AG75" s="26">
        <v>71</v>
      </c>
      <c r="AH75" s="26">
        <v>6</v>
      </c>
      <c r="AI75" s="26">
        <v>14</v>
      </c>
      <c r="AJ75" s="26">
        <f t="shared" si="20"/>
        <v>20</v>
      </c>
      <c r="AK75" s="26">
        <f t="shared" si="21"/>
        <v>39</v>
      </c>
      <c r="AL75" s="26">
        <f t="shared" si="22"/>
        <v>196</v>
      </c>
      <c r="AO75" s="18">
        <v>71</v>
      </c>
      <c r="AP75" s="26">
        <v>7</v>
      </c>
      <c r="AQ75" s="18">
        <v>10</v>
      </c>
      <c r="AR75" s="15">
        <f t="shared" si="23"/>
        <v>500</v>
      </c>
      <c r="AS75" s="15">
        <f t="shared" si="24"/>
        <v>1500</v>
      </c>
      <c r="AT75" s="15">
        <f t="shared" si="25"/>
        <v>16500</v>
      </c>
      <c r="AW75" s="18">
        <v>71</v>
      </c>
      <c r="AX75" s="26">
        <v>7</v>
      </c>
      <c r="AY75" s="18">
        <v>11</v>
      </c>
      <c r="AZ75" s="15">
        <f t="shared" si="26"/>
        <v>1000</v>
      </c>
      <c r="BA75" s="15">
        <f t="shared" si="27"/>
        <v>3000</v>
      </c>
      <c r="BB75" s="15">
        <f t="shared" si="28"/>
        <v>24750</v>
      </c>
    </row>
    <row r="76" spans="33:54" ht="16.5" x14ac:dyDescent="0.2">
      <c r="AG76" s="26">
        <v>72</v>
      </c>
      <c r="AH76" s="26">
        <v>6</v>
      </c>
      <c r="AI76" s="26">
        <v>15</v>
      </c>
      <c r="AJ76" s="26">
        <f t="shared" si="20"/>
        <v>20</v>
      </c>
      <c r="AK76" s="26">
        <f t="shared" si="21"/>
        <v>40</v>
      </c>
      <c r="AL76" s="26">
        <f t="shared" si="22"/>
        <v>200</v>
      </c>
      <c r="AO76" s="18">
        <v>72</v>
      </c>
      <c r="AP76" s="26">
        <v>7</v>
      </c>
      <c r="AQ76" s="18">
        <v>11</v>
      </c>
      <c r="AR76" s="15">
        <f t="shared" si="23"/>
        <v>500</v>
      </c>
      <c r="AS76" s="15">
        <f t="shared" si="24"/>
        <v>1500</v>
      </c>
      <c r="AT76" s="15">
        <f t="shared" si="25"/>
        <v>16500</v>
      </c>
      <c r="AW76" s="18">
        <v>72</v>
      </c>
      <c r="AX76" s="26">
        <v>7</v>
      </c>
      <c r="AY76" s="18">
        <v>12</v>
      </c>
      <c r="AZ76" s="15">
        <f t="shared" si="26"/>
        <v>1000</v>
      </c>
      <c r="BA76" s="15">
        <f t="shared" si="27"/>
        <v>3000</v>
      </c>
      <c r="BB76" s="15">
        <f t="shared" si="28"/>
        <v>24750</v>
      </c>
    </row>
    <row r="77" spans="33:54" ht="16.5" x14ac:dyDescent="0.2">
      <c r="AG77" s="26">
        <v>73</v>
      </c>
      <c r="AH77" s="26">
        <v>7</v>
      </c>
      <c r="AI77" s="26">
        <v>1</v>
      </c>
      <c r="AJ77" s="26">
        <f t="shared" si="20"/>
        <v>25</v>
      </c>
      <c r="AK77" s="26">
        <f t="shared" si="21"/>
        <v>40</v>
      </c>
      <c r="AL77" s="26">
        <f t="shared" si="22"/>
        <v>205</v>
      </c>
      <c r="AO77" s="18">
        <v>73</v>
      </c>
      <c r="AP77" s="26">
        <v>7</v>
      </c>
      <c r="AQ77" s="18">
        <v>12</v>
      </c>
      <c r="AR77" s="15">
        <f t="shared" si="23"/>
        <v>500</v>
      </c>
      <c r="AS77" s="15">
        <f t="shared" si="24"/>
        <v>1500</v>
      </c>
      <c r="AT77" s="15">
        <f t="shared" si="25"/>
        <v>16500</v>
      </c>
      <c r="AW77" s="18">
        <v>73</v>
      </c>
      <c r="AX77" s="26">
        <v>7</v>
      </c>
      <c r="AY77" s="18">
        <v>13</v>
      </c>
      <c r="AZ77" s="15">
        <f t="shared" si="26"/>
        <v>1000</v>
      </c>
      <c r="BA77" s="15">
        <f t="shared" si="27"/>
        <v>3000</v>
      </c>
      <c r="BB77" s="15">
        <f t="shared" si="28"/>
        <v>24750</v>
      </c>
    </row>
    <row r="78" spans="33:54" ht="16.5" x14ac:dyDescent="0.2">
      <c r="AG78" s="26">
        <v>74</v>
      </c>
      <c r="AH78" s="26">
        <v>7</v>
      </c>
      <c r="AI78" s="26">
        <v>2</v>
      </c>
      <c r="AJ78" s="26">
        <f t="shared" si="20"/>
        <v>25</v>
      </c>
      <c r="AK78" s="26">
        <f t="shared" si="21"/>
        <v>41</v>
      </c>
      <c r="AL78" s="26">
        <f t="shared" si="22"/>
        <v>210</v>
      </c>
      <c r="AO78" s="18">
        <v>74</v>
      </c>
      <c r="AP78" s="26">
        <v>7</v>
      </c>
      <c r="AQ78" s="18">
        <v>13</v>
      </c>
      <c r="AR78" s="15">
        <f t="shared" si="23"/>
        <v>500</v>
      </c>
      <c r="AS78" s="15">
        <f t="shared" si="24"/>
        <v>1500</v>
      </c>
      <c r="AT78" s="15">
        <f t="shared" si="25"/>
        <v>16500</v>
      </c>
      <c r="AW78" s="18">
        <v>74</v>
      </c>
      <c r="AX78" s="26">
        <v>7</v>
      </c>
      <c r="AY78" s="18">
        <v>14</v>
      </c>
      <c r="AZ78" s="15">
        <f t="shared" si="26"/>
        <v>1000</v>
      </c>
      <c r="BA78" s="15">
        <f t="shared" si="27"/>
        <v>3000</v>
      </c>
      <c r="BB78" s="15">
        <f t="shared" si="28"/>
        <v>24750</v>
      </c>
    </row>
    <row r="79" spans="33:54" ht="16.5" x14ac:dyDescent="0.2">
      <c r="AG79" s="26">
        <v>75</v>
      </c>
      <c r="AH79" s="26">
        <v>7</v>
      </c>
      <c r="AI79" s="26">
        <v>3</v>
      </c>
      <c r="AJ79" s="26">
        <f t="shared" si="20"/>
        <v>25</v>
      </c>
      <c r="AK79" s="26">
        <f t="shared" si="21"/>
        <v>42</v>
      </c>
      <c r="AL79" s="26">
        <f t="shared" si="22"/>
        <v>215</v>
      </c>
      <c r="AO79" s="18">
        <v>75</v>
      </c>
      <c r="AP79" s="26">
        <v>7</v>
      </c>
      <c r="AQ79" s="18">
        <v>14</v>
      </c>
      <c r="AR79" s="15">
        <f t="shared" si="23"/>
        <v>500</v>
      </c>
      <c r="AS79" s="15">
        <f t="shared" si="24"/>
        <v>1500</v>
      </c>
      <c r="AT79" s="15">
        <f t="shared" si="25"/>
        <v>16500</v>
      </c>
      <c r="AW79" s="18">
        <v>75</v>
      </c>
      <c r="AX79" s="26">
        <v>7</v>
      </c>
      <c r="AY79" s="18">
        <v>15</v>
      </c>
      <c r="AZ79" s="15">
        <f t="shared" si="26"/>
        <v>1000</v>
      </c>
      <c r="BA79" s="15">
        <f t="shared" si="27"/>
        <v>3000</v>
      </c>
      <c r="BB79" s="15">
        <f t="shared" si="28"/>
        <v>24750</v>
      </c>
    </row>
    <row r="80" spans="33:54" ht="16.5" x14ac:dyDescent="0.2">
      <c r="AG80" s="26">
        <v>76</v>
      </c>
      <c r="AH80" s="26">
        <v>7</v>
      </c>
      <c r="AI80" s="26">
        <v>4</v>
      </c>
      <c r="AJ80" s="26">
        <f t="shared" si="20"/>
        <v>25</v>
      </c>
      <c r="AK80" s="26">
        <f t="shared" si="21"/>
        <v>42</v>
      </c>
      <c r="AL80" s="26">
        <f t="shared" si="22"/>
        <v>220</v>
      </c>
      <c r="AO80" s="18">
        <v>76</v>
      </c>
      <c r="AP80" s="26">
        <v>7</v>
      </c>
      <c r="AQ80" s="18">
        <v>15</v>
      </c>
      <c r="AR80" s="15">
        <f t="shared" si="23"/>
        <v>500</v>
      </c>
      <c r="AS80" s="15">
        <f t="shared" si="24"/>
        <v>1500</v>
      </c>
      <c r="AT80" s="15">
        <f t="shared" si="25"/>
        <v>16500</v>
      </c>
      <c r="AW80" s="18">
        <v>76</v>
      </c>
      <c r="AX80" s="26">
        <v>8</v>
      </c>
      <c r="AY80" s="18">
        <v>1</v>
      </c>
      <c r="AZ80" s="15">
        <f t="shared" si="26"/>
        <v>1200</v>
      </c>
      <c r="BA80" s="15">
        <f t="shared" si="27"/>
        <v>3600</v>
      </c>
      <c r="BB80" s="15">
        <f t="shared" si="28"/>
        <v>32400</v>
      </c>
    </row>
    <row r="81" spans="33:54" ht="16.5" x14ac:dyDescent="0.2">
      <c r="AG81" s="26">
        <v>77</v>
      </c>
      <c r="AH81" s="26">
        <v>7</v>
      </c>
      <c r="AI81" s="26">
        <v>5</v>
      </c>
      <c r="AJ81" s="26">
        <f t="shared" si="20"/>
        <v>25</v>
      </c>
      <c r="AK81" s="26">
        <f t="shared" si="21"/>
        <v>43</v>
      </c>
      <c r="AL81" s="26">
        <f t="shared" si="22"/>
        <v>225</v>
      </c>
      <c r="AO81" s="18">
        <v>77</v>
      </c>
      <c r="AP81" s="26">
        <v>8</v>
      </c>
      <c r="AQ81" s="18">
        <v>1</v>
      </c>
      <c r="AR81" s="15">
        <f t="shared" si="23"/>
        <v>600</v>
      </c>
      <c r="AS81" s="15">
        <f t="shared" si="24"/>
        <v>1800</v>
      </c>
      <c r="AT81" s="15">
        <f t="shared" si="25"/>
        <v>21600</v>
      </c>
      <c r="AW81" s="18">
        <v>77</v>
      </c>
      <c r="AX81" s="26">
        <v>8</v>
      </c>
      <c r="AY81" s="18">
        <v>2</v>
      </c>
      <c r="AZ81" s="15">
        <f t="shared" si="26"/>
        <v>1200</v>
      </c>
      <c r="BA81" s="15">
        <f t="shared" si="27"/>
        <v>3600</v>
      </c>
      <c r="BB81" s="15">
        <f t="shared" si="28"/>
        <v>32400</v>
      </c>
    </row>
    <row r="82" spans="33:54" ht="16.5" x14ac:dyDescent="0.2">
      <c r="AG82" s="26">
        <v>78</v>
      </c>
      <c r="AH82" s="26">
        <v>7</v>
      </c>
      <c r="AI82" s="26">
        <v>6</v>
      </c>
      <c r="AJ82" s="26">
        <f t="shared" si="20"/>
        <v>25</v>
      </c>
      <c r="AK82" s="26">
        <f t="shared" si="21"/>
        <v>44</v>
      </c>
      <c r="AL82" s="26">
        <f t="shared" si="22"/>
        <v>230</v>
      </c>
      <c r="AO82" s="18">
        <v>78</v>
      </c>
      <c r="AP82" s="26">
        <v>8</v>
      </c>
      <c r="AQ82" s="18">
        <v>2</v>
      </c>
      <c r="AR82" s="15">
        <f t="shared" si="23"/>
        <v>600</v>
      </c>
      <c r="AS82" s="15">
        <f t="shared" si="24"/>
        <v>1800</v>
      </c>
      <c r="AT82" s="15">
        <f t="shared" si="25"/>
        <v>21600</v>
      </c>
      <c r="AW82" s="18">
        <v>78</v>
      </c>
      <c r="AX82" s="26">
        <v>8</v>
      </c>
      <c r="AY82" s="18">
        <v>3</v>
      </c>
      <c r="AZ82" s="15">
        <f t="shared" si="26"/>
        <v>1200</v>
      </c>
      <c r="BA82" s="15">
        <f t="shared" si="27"/>
        <v>3600</v>
      </c>
      <c r="BB82" s="15">
        <f t="shared" si="28"/>
        <v>32400</v>
      </c>
    </row>
    <row r="83" spans="33:54" ht="16.5" x14ac:dyDescent="0.2">
      <c r="AG83" s="26">
        <v>79</v>
      </c>
      <c r="AH83" s="26">
        <v>7</v>
      </c>
      <c r="AI83" s="26">
        <v>7</v>
      </c>
      <c r="AJ83" s="26">
        <f t="shared" si="20"/>
        <v>25</v>
      </c>
      <c r="AK83" s="26">
        <f t="shared" si="21"/>
        <v>44</v>
      </c>
      <c r="AL83" s="26">
        <f t="shared" si="22"/>
        <v>235</v>
      </c>
      <c r="AO83" s="18">
        <v>79</v>
      </c>
      <c r="AP83" s="26">
        <v>8</v>
      </c>
      <c r="AQ83" s="18">
        <v>3</v>
      </c>
      <c r="AR83" s="15">
        <f t="shared" si="23"/>
        <v>600</v>
      </c>
      <c r="AS83" s="15">
        <f t="shared" si="24"/>
        <v>1800</v>
      </c>
      <c r="AT83" s="15">
        <f t="shared" si="25"/>
        <v>21600</v>
      </c>
      <c r="AW83" s="18">
        <v>79</v>
      </c>
      <c r="AX83" s="26">
        <v>8</v>
      </c>
      <c r="AY83" s="18">
        <v>4</v>
      </c>
      <c r="AZ83" s="15">
        <f t="shared" si="26"/>
        <v>1200</v>
      </c>
      <c r="BA83" s="15">
        <f t="shared" si="27"/>
        <v>3600</v>
      </c>
      <c r="BB83" s="15">
        <f t="shared" si="28"/>
        <v>32400</v>
      </c>
    </row>
    <row r="84" spans="33:54" ht="16.5" x14ac:dyDescent="0.2">
      <c r="AG84" s="26">
        <v>80</v>
      </c>
      <c r="AH84" s="26">
        <v>7</v>
      </c>
      <c r="AI84" s="26">
        <v>8</v>
      </c>
      <c r="AJ84" s="26">
        <f t="shared" si="20"/>
        <v>25</v>
      </c>
      <c r="AK84" s="26">
        <f t="shared" si="21"/>
        <v>45</v>
      </c>
      <c r="AL84" s="26">
        <f t="shared" si="22"/>
        <v>240</v>
      </c>
      <c r="AO84" s="18">
        <v>80</v>
      </c>
      <c r="AP84" s="26">
        <v>8</v>
      </c>
      <c r="AQ84" s="18">
        <v>4</v>
      </c>
      <c r="AR84" s="15">
        <f t="shared" si="23"/>
        <v>600</v>
      </c>
      <c r="AS84" s="15">
        <f t="shared" si="24"/>
        <v>1800</v>
      </c>
      <c r="AT84" s="15">
        <f t="shared" si="25"/>
        <v>21600</v>
      </c>
      <c r="AW84" s="18">
        <v>80</v>
      </c>
      <c r="AX84" s="26">
        <v>8</v>
      </c>
      <c r="AY84" s="18">
        <v>5</v>
      </c>
      <c r="AZ84" s="15">
        <f t="shared" si="26"/>
        <v>1200</v>
      </c>
      <c r="BA84" s="15">
        <f t="shared" si="27"/>
        <v>3600</v>
      </c>
      <c r="BB84" s="15">
        <f t="shared" si="28"/>
        <v>32400</v>
      </c>
    </row>
    <row r="85" spans="33:54" ht="16.5" x14ac:dyDescent="0.2">
      <c r="AG85" s="26">
        <v>81</v>
      </c>
      <c r="AH85" s="26">
        <v>7</v>
      </c>
      <c r="AI85" s="26">
        <v>9</v>
      </c>
      <c r="AJ85" s="26">
        <f t="shared" si="20"/>
        <v>25</v>
      </c>
      <c r="AK85" s="26">
        <f t="shared" si="21"/>
        <v>46</v>
      </c>
      <c r="AL85" s="26">
        <f t="shared" si="22"/>
        <v>245</v>
      </c>
      <c r="AO85" s="18">
        <v>81</v>
      </c>
      <c r="AP85" s="26">
        <v>8</v>
      </c>
      <c r="AQ85" s="18">
        <v>5</v>
      </c>
      <c r="AR85" s="15">
        <f t="shared" si="23"/>
        <v>600</v>
      </c>
      <c r="AS85" s="15">
        <f t="shared" si="24"/>
        <v>1800</v>
      </c>
      <c r="AT85" s="15">
        <f t="shared" si="25"/>
        <v>21600</v>
      </c>
      <c r="AW85" s="18">
        <v>81</v>
      </c>
      <c r="AX85" s="26">
        <v>8</v>
      </c>
      <c r="AY85" s="18">
        <v>6</v>
      </c>
      <c r="AZ85" s="15">
        <f t="shared" si="26"/>
        <v>1200</v>
      </c>
      <c r="BA85" s="15">
        <f t="shared" si="27"/>
        <v>3600</v>
      </c>
      <c r="BB85" s="15">
        <f t="shared" si="28"/>
        <v>32400</v>
      </c>
    </row>
    <row r="86" spans="33:54" ht="16.5" x14ac:dyDescent="0.2">
      <c r="AG86" s="26">
        <v>82</v>
      </c>
      <c r="AH86" s="26">
        <v>7</v>
      </c>
      <c r="AI86" s="26">
        <v>10</v>
      </c>
      <c r="AJ86" s="26">
        <f t="shared" si="20"/>
        <v>25</v>
      </c>
      <c r="AK86" s="26">
        <f t="shared" si="21"/>
        <v>46</v>
      </c>
      <c r="AL86" s="26">
        <f t="shared" si="22"/>
        <v>250</v>
      </c>
      <c r="AO86" s="18">
        <v>82</v>
      </c>
      <c r="AP86" s="26">
        <v>8</v>
      </c>
      <c r="AQ86" s="18">
        <v>6</v>
      </c>
      <c r="AR86" s="15">
        <f t="shared" si="23"/>
        <v>600</v>
      </c>
      <c r="AS86" s="15">
        <f t="shared" si="24"/>
        <v>1800</v>
      </c>
      <c r="AT86" s="15">
        <f t="shared" si="25"/>
        <v>21600</v>
      </c>
      <c r="AW86" s="18">
        <v>82</v>
      </c>
      <c r="AX86" s="26">
        <v>8</v>
      </c>
      <c r="AY86" s="18">
        <v>7</v>
      </c>
      <c r="AZ86" s="15">
        <f t="shared" si="26"/>
        <v>1200</v>
      </c>
      <c r="BA86" s="15">
        <f t="shared" si="27"/>
        <v>3600</v>
      </c>
      <c r="BB86" s="15">
        <f t="shared" si="28"/>
        <v>32400</v>
      </c>
    </row>
    <row r="87" spans="33:54" ht="16.5" x14ac:dyDescent="0.2">
      <c r="AG87" s="26">
        <v>83</v>
      </c>
      <c r="AH87" s="26">
        <v>7</v>
      </c>
      <c r="AI87" s="26">
        <v>11</v>
      </c>
      <c r="AJ87" s="26">
        <f t="shared" si="20"/>
        <v>25</v>
      </c>
      <c r="AK87" s="26">
        <f t="shared" si="21"/>
        <v>47</v>
      </c>
      <c r="AL87" s="26">
        <f t="shared" si="22"/>
        <v>255</v>
      </c>
      <c r="AO87" s="18">
        <v>83</v>
      </c>
      <c r="AP87" s="26">
        <v>8</v>
      </c>
      <c r="AQ87" s="18">
        <v>7</v>
      </c>
      <c r="AR87" s="15">
        <f t="shared" si="23"/>
        <v>600</v>
      </c>
      <c r="AS87" s="15">
        <f t="shared" si="24"/>
        <v>1800</v>
      </c>
      <c r="AT87" s="15">
        <f t="shared" si="25"/>
        <v>21600</v>
      </c>
      <c r="AW87" s="18">
        <v>83</v>
      </c>
      <c r="AX87" s="26">
        <v>8</v>
      </c>
      <c r="AY87" s="18">
        <v>8</v>
      </c>
      <c r="AZ87" s="15">
        <f t="shared" si="26"/>
        <v>1200</v>
      </c>
      <c r="BA87" s="15">
        <f t="shared" si="27"/>
        <v>3600</v>
      </c>
      <c r="BB87" s="15">
        <f t="shared" si="28"/>
        <v>32400</v>
      </c>
    </row>
    <row r="88" spans="33:54" ht="16.5" x14ac:dyDescent="0.2">
      <c r="AG88" s="26">
        <v>84</v>
      </c>
      <c r="AH88" s="26">
        <v>7</v>
      </c>
      <c r="AI88" s="26">
        <v>12</v>
      </c>
      <c r="AJ88" s="26">
        <f t="shared" si="20"/>
        <v>25</v>
      </c>
      <c r="AK88" s="26">
        <f t="shared" si="21"/>
        <v>48</v>
      </c>
      <c r="AL88" s="26">
        <f t="shared" si="22"/>
        <v>260</v>
      </c>
      <c r="AO88" s="18">
        <v>84</v>
      </c>
      <c r="AP88" s="26">
        <v>8</v>
      </c>
      <c r="AQ88" s="18">
        <v>8</v>
      </c>
      <c r="AR88" s="15">
        <f t="shared" si="23"/>
        <v>600</v>
      </c>
      <c r="AS88" s="15">
        <f t="shared" si="24"/>
        <v>1800</v>
      </c>
      <c r="AT88" s="15">
        <f t="shared" si="25"/>
        <v>21600</v>
      </c>
      <c r="AW88" s="18">
        <v>84</v>
      </c>
      <c r="AX88" s="26">
        <v>8</v>
      </c>
      <c r="AY88" s="18">
        <v>9</v>
      </c>
      <c r="AZ88" s="15">
        <f t="shared" si="26"/>
        <v>1200</v>
      </c>
      <c r="BA88" s="15">
        <f t="shared" si="27"/>
        <v>3600</v>
      </c>
      <c r="BB88" s="15">
        <f t="shared" si="28"/>
        <v>32400</v>
      </c>
    </row>
    <row r="89" spans="33:54" ht="16.5" x14ac:dyDescent="0.2">
      <c r="AG89" s="26">
        <v>85</v>
      </c>
      <c r="AH89" s="26">
        <v>7</v>
      </c>
      <c r="AI89" s="26">
        <v>13</v>
      </c>
      <c r="AJ89" s="26">
        <f t="shared" si="20"/>
        <v>25</v>
      </c>
      <c r="AK89" s="26">
        <f t="shared" si="21"/>
        <v>48</v>
      </c>
      <c r="AL89" s="26">
        <f t="shared" si="22"/>
        <v>265</v>
      </c>
      <c r="AO89" s="18">
        <v>85</v>
      </c>
      <c r="AP89" s="26">
        <v>8</v>
      </c>
      <c r="AQ89" s="18">
        <v>9</v>
      </c>
      <c r="AR89" s="15">
        <f t="shared" si="23"/>
        <v>600</v>
      </c>
      <c r="AS89" s="15">
        <f t="shared" si="24"/>
        <v>1800</v>
      </c>
      <c r="AT89" s="15">
        <f t="shared" si="25"/>
        <v>21600</v>
      </c>
      <c r="AW89" s="18">
        <v>85</v>
      </c>
      <c r="AX89" s="26">
        <v>8</v>
      </c>
      <c r="AY89" s="18">
        <v>10</v>
      </c>
      <c r="AZ89" s="15">
        <f t="shared" si="26"/>
        <v>1200</v>
      </c>
      <c r="BA89" s="15">
        <f t="shared" si="27"/>
        <v>3600</v>
      </c>
      <c r="BB89" s="15">
        <f t="shared" si="28"/>
        <v>32400</v>
      </c>
    </row>
    <row r="90" spans="33:54" ht="16.5" x14ac:dyDescent="0.2">
      <c r="AG90" s="26">
        <v>86</v>
      </c>
      <c r="AH90" s="26">
        <v>7</v>
      </c>
      <c r="AI90" s="26">
        <v>14</v>
      </c>
      <c r="AJ90" s="26">
        <f t="shared" si="20"/>
        <v>25</v>
      </c>
      <c r="AK90" s="26">
        <f t="shared" si="21"/>
        <v>49</v>
      </c>
      <c r="AL90" s="26">
        <f t="shared" si="22"/>
        <v>270</v>
      </c>
      <c r="AO90" s="18">
        <v>86</v>
      </c>
      <c r="AP90" s="26">
        <v>8</v>
      </c>
      <c r="AQ90" s="18">
        <v>10</v>
      </c>
      <c r="AR90" s="15">
        <f t="shared" si="23"/>
        <v>600</v>
      </c>
      <c r="AS90" s="15">
        <f t="shared" si="24"/>
        <v>1800</v>
      </c>
      <c r="AT90" s="15">
        <f t="shared" si="25"/>
        <v>21600</v>
      </c>
      <c r="AW90" s="18">
        <v>86</v>
      </c>
      <c r="AX90" s="26">
        <v>8</v>
      </c>
      <c r="AY90" s="18">
        <v>11</v>
      </c>
      <c r="AZ90" s="15">
        <f t="shared" si="26"/>
        <v>1200</v>
      </c>
      <c r="BA90" s="15">
        <f t="shared" si="27"/>
        <v>3600</v>
      </c>
      <c r="BB90" s="15">
        <f t="shared" si="28"/>
        <v>32400</v>
      </c>
    </row>
    <row r="91" spans="33:54" ht="16.5" x14ac:dyDescent="0.2">
      <c r="AG91" s="26">
        <v>87</v>
      </c>
      <c r="AH91" s="26">
        <v>7</v>
      </c>
      <c r="AI91" s="26">
        <v>15</v>
      </c>
      <c r="AJ91" s="26">
        <f t="shared" si="20"/>
        <v>25</v>
      </c>
      <c r="AK91" s="26">
        <f t="shared" si="21"/>
        <v>50</v>
      </c>
      <c r="AL91" s="26">
        <f t="shared" si="22"/>
        <v>275</v>
      </c>
      <c r="AO91" s="18">
        <v>87</v>
      </c>
      <c r="AP91" s="26">
        <v>8</v>
      </c>
      <c r="AQ91" s="18">
        <v>11</v>
      </c>
      <c r="AR91" s="15">
        <f t="shared" si="23"/>
        <v>600</v>
      </c>
      <c r="AS91" s="15">
        <f t="shared" si="24"/>
        <v>1800</v>
      </c>
      <c r="AT91" s="15">
        <f t="shared" si="25"/>
        <v>21600</v>
      </c>
      <c r="AW91" s="18">
        <v>87</v>
      </c>
      <c r="AX91" s="26">
        <v>8</v>
      </c>
      <c r="AY91" s="18">
        <v>12</v>
      </c>
      <c r="AZ91" s="15">
        <f t="shared" si="26"/>
        <v>1200</v>
      </c>
      <c r="BA91" s="15">
        <f t="shared" si="27"/>
        <v>3600</v>
      </c>
      <c r="BB91" s="15">
        <f t="shared" si="28"/>
        <v>32400</v>
      </c>
    </row>
    <row r="92" spans="33:54" ht="16.5" x14ac:dyDescent="0.2">
      <c r="AG92" s="26">
        <v>88</v>
      </c>
      <c r="AH92" s="26">
        <v>8</v>
      </c>
      <c r="AI92" s="26">
        <v>1</v>
      </c>
      <c r="AJ92" s="26">
        <f t="shared" si="20"/>
        <v>30</v>
      </c>
      <c r="AK92" s="26">
        <f t="shared" si="21"/>
        <v>50</v>
      </c>
      <c r="AL92" s="26">
        <f t="shared" si="22"/>
        <v>280</v>
      </c>
      <c r="AO92" s="18">
        <v>88</v>
      </c>
      <c r="AP92" s="26">
        <v>8</v>
      </c>
      <c r="AQ92" s="18">
        <v>12</v>
      </c>
      <c r="AR92" s="15">
        <f t="shared" si="23"/>
        <v>600</v>
      </c>
      <c r="AS92" s="15">
        <f t="shared" si="24"/>
        <v>1800</v>
      </c>
      <c r="AT92" s="15">
        <f t="shared" si="25"/>
        <v>21600</v>
      </c>
      <c r="AW92" s="18">
        <v>88</v>
      </c>
      <c r="AX92" s="26">
        <v>8</v>
      </c>
      <c r="AY92" s="18">
        <v>13</v>
      </c>
      <c r="AZ92" s="15">
        <f t="shared" si="26"/>
        <v>1200</v>
      </c>
      <c r="BA92" s="15">
        <f t="shared" si="27"/>
        <v>3600</v>
      </c>
      <c r="BB92" s="15">
        <f t="shared" si="28"/>
        <v>32400</v>
      </c>
    </row>
    <row r="93" spans="33:54" ht="16.5" x14ac:dyDescent="0.2">
      <c r="AG93" s="26">
        <v>89</v>
      </c>
      <c r="AH93" s="26">
        <v>8</v>
      </c>
      <c r="AI93" s="26">
        <v>2</v>
      </c>
      <c r="AJ93" s="26">
        <f t="shared" si="20"/>
        <v>30</v>
      </c>
      <c r="AK93" s="26">
        <f t="shared" si="21"/>
        <v>51</v>
      </c>
      <c r="AL93" s="26">
        <f t="shared" si="22"/>
        <v>286</v>
      </c>
      <c r="AO93" s="18">
        <v>89</v>
      </c>
      <c r="AP93" s="26">
        <v>8</v>
      </c>
      <c r="AQ93" s="18">
        <v>13</v>
      </c>
      <c r="AR93" s="15">
        <f t="shared" si="23"/>
        <v>600</v>
      </c>
      <c r="AS93" s="15">
        <f t="shared" si="24"/>
        <v>1800</v>
      </c>
      <c r="AT93" s="15">
        <f t="shared" si="25"/>
        <v>21600</v>
      </c>
      <c r="AW93" s="18">
        <v>89</v>
      </c>
      <c r="AX93" s="26">
        <v>8</v>
      </c>
      <c r="AY93" s="18">
        <v>14</v>
      </c>
      <c r="AZ93" s="15">
        <f t="shared" si="26"/>
        <v>1200</v>
      </c>
      <c r="BA93" s="15">
        <f t="shared" si="27"/>
        <v>3600</v>
      </c>
      <c r="BB93" s="15">
        <f t="shared" si="28"/>
        <v>32400</v>
      </c>
    </row>
    <row r="94" spans="33:54" ht="16.5" x14ac:dyDescent="0.2">
      <c r="AG94" s="26">
        <v>90</v>
      </c>
      <c r="AH94" s="26">
        <v>8</v>
      </c>
      <c r="AI94" s="26">
        <v>3</v>
      </c>
      <c r="AJ94" s="26">
        <f t="shared" si="20"/>
        <v>30</v>
      </c>
      <c r="AK94" s="26">
        <f t="shared" si="21"/>
        <v>52</v>
      </c>
      <c r="AL94" s="26">
        <f t="shared" si="22"/>
        <v>292</v>
      </c>
      <c r="AO94" s="18">
        <v>90</v>
      </c>
      <c r="AP94" s="26">
        <v>8</v>
      </c>
      <c r="AQ94" s="18">
        <v>14</v>
      </c>
      <c r="AR94" s="15">
        <f t="shared" si="23"/>
        <v>600</v>
      </c>
      <c r="AS94" s="15">
        <f t="shared" si="24"/>
        <v>1800</v>
      </c>
      <c r="AT94" s="15">
        <f t="shared" si="25"/>
        <v>21600</v>
      </c>
      <c r="AW94" s="18">
        <v>90</v>
      </c>
      <c r="AX94" s="26">
        <v>8</v>
      </c>
      <c r="AY94" s="18">
        <v>15</v>
      </c>
      <c r="AZ94" s="15">
        <f t="shared" si="26"/>
        <v>1200</v>
      </c>
      <c r="BA94" s="15">
        <f t="shared" si="27"/>
        <v>3600</v>
      </c>
      <c r="BB94" s="15">
        <f t="shared" si="28"/>
        <v>32400</v>
      </c>
    </row>
    <row r="95" spans="33:54" ht="16.5" x14ac:dyDescent="0.2">
      <c r="AG95" s="26">
        <v>91</v>
      </c>
      <c r="AH95" s="26">
        <v>8</v>
      </c>
      <c r="AI95" s="26">
        <v>4</v>
      </c>
      <c r="AJ95" s="26">
        <f t="shared" si="20"/>
        <v>30</v>
      </c>
      <c r="AK95" s="26">
        <f t="shared" si="21"/>
        <v>52</v>
      </c>
      <c r="AL95" s="26">
        <f t="shared" si="22"/>
        <v>297</v>
      </c>
      <c r="AO95" s="18">
        <v>91</v>
      </c>
      <c r="AP95" s="26">
        <v>8</v>
      </c>
      <c r="AQ95" s="18">
        <v>15</v>
      </c>
      <c r="AR95" s="15">
        <f t="shared" si="23"/>
        <v>600</v>
      </c>
      <c r="AS95" s="15">
        <f t="shared" si="24"/>
        <v>1800</v>
      </c>
      <c r="AT95" s="15">
        <f t="shared" si="25"/>
        <v>21600</v>
      </c>
      <c r="AW95" s="18">
        <v>91</v>
      </c>
      <c r="AX95" s="26">
        <v>9</v>
      </c>
      <c r="AY95" s="18">
        <v>1</v>
      </c>
      <c r="AZ95" s="15">
        <f t="shared" si="26"/>
        <v>1440</v>
      </c>
      <c r="BA95" s="15">
        <f t="shared" si="27"/>
        <v>4320</v>
      </c>
      <c r="BB95" s="15">
        <f t="shared" si="28"/>
        <v>42120</v>
      </c>
    </row>
    <row r="96" spans="33:54" ht="16.5" x14ac:dyDescent="0.2">
      <c r="AG96" s="26">
        <v>92</v>
      </c>
      <c r="AH96" s="26">
        <v>8</v>
      </c>
      <c r="AI96" s="26">
        <v>5</v>
      </c>
      <c r="AJ96" s="26">
        <f t="shared" si="20"/>
        <v>30</v>
      </c>
      <c r="AK96" s="26">
        <f t="shared" si="21"/>
        <v>53</v>
      </c>
      <c r="AL96" s="26">
        <f t="shared" si="22"/>
        <v>303</v>
      </c>
      <c r="AO96" s="18">
        <v>92</v>
      </c>
      <c r="AP96" s="26">
        <v>9</v>
      </c>
      <c r="AQ96" s="18">
        <v>1</v>
      </c>
      <c r="AR96" s="15">
        <f t="shared" si="23"/>
        <v>720</v>
      </c>
      <c r="AS96" s="15">
        <f t="shared" si="24"/>
        <v>2160</v>
      </c>
      <c r="AT96" s="15">
        <f t="shared" si="25"/>
        <v>28080</v>
      </c>
      <c r="AW96" s="18">
        <v>92</v>
      </c>
      <c r="AX96" s="26">
        <v>9</v>
      </c>
      <c r="AY96" s="18">
        <v>2</v>
      </c>
      <c r="AZ96" s="15">
        <f t="shared" si="26"/>
        <v>1440</v>
      </c>
      <c r="BA96" s="15">
        <f t="shared" si="27"/>
        <v>4320</v>
      </c>
      <c r="BB96" s="15">
        <f t="shared" si="28"/>
        <v>42120</v>
      </c>
    </row>
    <row r="97" spans="33:54" ht="16.5" x14ac:dyDescent="0.2">
      <c r="AG97" s="26">
        <v>93</v>
      </c>
      <c r="AH97" s="26">
        <v>8</v>
      </c>
      <c r="AI97" s="26">
        <v>6</v>
      </c>
      <c r="AJ97" s="26">
        <f t="shared" si="20"/>
        <v>30</v>
      </c>
      <c r="AK97" s="26">
        <f t="shared" si="21"/>
        <v>54</v>
      </c>
      <c r="AL97" s="26">
        <f t="shared" si="22"/>
        <v>309</v>
      </c>
      <c r="AO97" s="18">
        <v>93</v>
      </c>
      <c r="AP97" s="26">
        <v>9</v>
      </c>
      <c r="AQ97" s="18">
        <v>2</v>
      </c>
      <c r="AR97" s="15">
        <f t="shared" si="23"/>
        <v>720</v>
      </c>
      <c r="AS97" s="15">
        <f t="shared" si="24"/>
        <v>2160</v>
      </c>
      <c r="AT97" s="15">
        <f t="shared" si="25"/>
        <v>28080</v>
      </c>
      <c r="AW97" s="18">
        <v>93</v>
      </c>
      <c r="AX97" s="26">
        <v>9</v>
      </c>
      <c r="AY97" s="18">
        <v>3</v>
      </c>
      <c r="AZ97" s="15">
        <f t="shared" si="26"/>
        <v>1440</v>
      </c>
      <c r="BA97" s="15">
        <f t="shared" si="27"/>
        <v>4320</v>
      </c>
      <c r="BB97" s="15">
        <f t="shared" si="28"/>
        <v>42120</v>
      </c>
    </row>
    <row r="98" spans="33:54" ht="16.5" x14ac:dyDescent="0.2">
      <c r="AG98" s="26">
        <v>94</v>
      </c>
      <c r="AH98" s="26">
        <v>8</v>
      </c>
      <c r="AI98" s="26">
        <v>7</v>
      </c>
      <c r="AJ98" s="26">
        <f t="shared" si="20"/>
        <v>30</v>
      </c>
      <c r="AK98" s="26">
        <f t="shared" si="21"/>
        <v>54</v>
      </c>
      <c r="AL98" s="26">
        <f t="shared" si="22"/>
        <v>314</v>
      </c>
      <c r="AO98" s="18">
        <v>94</v>
      </c>
      <c r="AP98" s="26">
        <v>9</v>
      </c>
      <c r="AQ98" s="18">
        <v>3</v>
      </c>
      <c r="AR98" s="15">
        <f t="shared" si="23"/>
        <v>720</v>
      </c>
      <c r="AS98" s="15">
        <f t="shared" si="24"/>
        <v>2160</v>
      </c>
      <c r="AT98" s="15">
        <f t="shared" si="25"/>
        <v>28080</v>
      </c>
      <c r="AW98" s="18">
        <v>94</v>
      </c>
      <c r="AX98" s="26">
        <v>9</v>
      </c>
      <c r="AY98" s="18">
        <v>4</v>
      </c>
      <c r="AZ98" s="15">
        <f t="shared" si="26"/>
        <v>1440</v>
      </c>
      <c r="BA98" s="15">
        <f t="shared" si="27"/>
        <v>4320</v>
      </c>
      <c r="BB98" s="15">
        <f t="shared" si="28"/>
        <v>42120</v>
      </c>
    </row>
    <row r="99" spans="33:54" ht="16.5" x14ac:dyDescent="0.2">
      <c r="AG99" s="26">
        <v>95</v>
      </c>
      <c r="AH99" s="26">
        <v>8</v>
      </c>
      <c r="AI99" s="26">
        <v>8</v>
      </c>
      <c r="AJ99" s="26">
        <f t="shared" si="20"/>
        <v>30</v>
      </c>
      <c r="AK99" s="26">
        <f t="shared" si="21"/>
        <v>55</v>
      </c>
      <c r="AL99" s="26">
        <f t="shared" si="22"/>
        <v>320</v>
      </c>
      <c r="AO99" s="18">
        <v>95</v>
      </c>
      <c r="AP99" s="26">
        <v>9</v>
      </c>
      <c r="AQ99" s="18">
        <v>4</v>
      </c>
      <c r="AR99" s="15">
        <f t="shared" si="23"/>
        <v>720</v>
      </c>
      <c r="AS99" s="15">
        <f t="shared" si="24"/>
        <v>2160</v>
      </c>
      <c r="AT99" s="15">
        <f t="shared" si="25"/>
        <v>28080</v>
      </c>
      <c r="AW99" s="18">
        <v>95</v>
      </c>
      <c r="AX99" s="26">
        <v>9</v>
      </c>
      <c r="AY99" s="18">
        <v>5</v>
      </c>
      <c r="AZ99" s="15">
        <f t="shared" si="26"/>
        <v>1440</v>
      </c>
      <c r="BA99" s="15">
        <f t="shared" si="27"/>
        <v>4320</v>
      </c>
      <c r="BB99" s="15">
        <f t="shared" si="28"/>
        <v>42120</v>
      </c>
    </row>
    <row r="100" spans="33:54" ht="16.5" x14ac:dyDescent="0.2">
      <c r="AG100" s="26">
        <v>96</v>
      </c>
      <c r="AH100" s="26">
        <v>8</v>
      </c>
      <c r="AI100" s="26">
        <v>9</v>
      </c>
      <c r="AJ100" s="26">
        <f t="shared" si="20"/>
        <v>30</v>
      </c>
      <c r="AK100" s="26">
        <f t="shared" si="21"/>
        <v>56</v>
      </c>
      <c r="AL100" s="26">
        <f t="shared" si="22"/>
        <v>326</v>
      </c>
      <c r="AO100" s="18">
        <v>96</v>
      </c>
      <c r="AP100" s="26">
        <v>9</v>
      </c>
      <c r="AQ100" s="18">
        <v>5</v>
      </c>
      <c r="AR100" s="15">
        <f t="shared" si="23"/>
        <v>720</v>
      </c>
      <c r="AS100" s="15">
        <f t="shared" si="24"/>
        <v>2160</v>
      </c>
      <c r="AT100" s="15">
        <f t="shared" si="25"/>
        <v>28080</v>
      </c>
      <c r="AW100" s="18">
        <v>96</v>
      </c>
      <c r="AX100" s="26">
        <v>9</v>
      </c>
      <c r="AY100" s="18">
        <v>6</v>
      </c>
      <c r="AZ100" s="15">
        <f t="shared" si="26"/>
        <v>1440</v>
      </c>
      <c r="BA100" s="15">
        <f t="shared" si="27"/>
        <v>4320</v>
      </c>
      <c r="BB100" s="15">
        <f t="shared" si="28"/>
        <v>42120</v>
      </c>
    </row>
    <row r="101" spans="33:54" ht="16.5" x14ac:dyDescent="0.2">
      <c r="AG101" s="26">
        <v>97</v>
      </c>
      <c r="AH101" s="26">
        <v>8</v>
      </c>
      <c r="AI101" s="26">
        <v>10</v>
      </c>
      <c r="AJ101" s="26">
        <f t="shared" si="20"/>
        <v>30</v>
      </c>
      <c r="AK101" s="26">
        <f t="shared" si="21"/>
        <v>56</v>
      </c>
      <c r="AL101" s="26">
        <f t="shared" si="22"/>
        <v>331</v>
      </c>
      <c r="AO101" s="18">
        <v>97</v>
      </c>
      <c r="AP101" s="26">
        <v>9</v>
      </c>
      <c r="AQ101" s="18">
        <v>6</v>
      </c>
      <c r="AR101" s="15">
        <f t="shared" si="23"/>
        <v>720</v>
      </c>
      <c r="AS101" s="15">
        <f t="shared" si="24"/>
        <v>2160</v>
      </c>
      <c r="AT101" s="15">
        <f t="shared" si="25"/>
        <v>28080</v>
      </c>
      <c r="AW101" s="18">
        <v>97</v>
      </c>
      <c r="AX101" s="26">
        <v>9</v>
      </c>
      <c r="AY101" s="18">
        <v>7</v>
      </c>
      <c r="AZ101" s="15">
        <f t="shared" si="26"/>
        <v>1440</v>
      </c>
      <c r="BA101" s="15">
        <f t="shared" si="27"/>
        <v>4320</v>
      </c>
      <c r="BB101" s="15">
        <f t="shared" si="28"/>
        <v>42120</v>
      </c>
    </row>
    <row r="102" spans="33:54" ht="16.5" x14ac:dyDescent="0.2">
      <c r="AG102" s="26">
        <v>98</v>
      </c>
      <c r="AH102" s="26">
        <v>8</v>
      </c>
      <c r="AI102" s="26">
        <v>11</v>
      </c>
      <c r="AJ102" s="26">
        <f t="shared" si="20"/>
        <v>30</v>
      </c>
      <c r="AK102" s="26">
        <f t="shared" si="21"/>
        <v>57</v>
      </c>
      <c r="AL102" s="26">
        <f t="shared" si="22"/>
        <v>337</v>
      </c>
      <c r="AO102" s="18">
        <v>98</v>
      </c>
      <c r="AP102" s="26">
        <v>9</v>
      </c>
      <c r="AQ102" s="18">
        <v>7</v>
      </c>
      <c r="AR102" s="15">
        <f t="shared" si="23"/>
        <v>720</v>
      </c>
      <c r="AS102" s="15">
        <f t="shared" si="24"/>
        <v>2160</v>
      </c>
      <c r="AT102" s="15">
        <f t="shared" si="25"/>
        <v>28080</v>
      </c>
      <c r="AW102" s="18">
        <v>98</v>
      </c>
      <c r="AX102" s="26">
        <v>9</v>
      </c>
      <c r="AY102" s="18">
        <v>8</v>
      </c>
      <c r="AZ102" s="15">
        <f t="shared" si="26"/>
        <v>1440</v>
      </c>
      <c r="BA102" s="15">
        <f t="shared" si="27"/>
        <v>4320</v>
      </c>
      <c r="BB102" s="15">
        <f t="shared" si="28"/>
        <v>42120</v>
      </c>
    </row>
    <row r="103" spans="33:54" ht="16.5" x14ac:dyDescent="0.2">
      <c r="AG103" s="26">
        <v>99</v>
      </c>
      <c r="AH103" s="26">
        <v>8</v>
      </c>
      <c r="AI103" s="26">
        <v>12</v>
      </c>
      <c r="AJ103" s="26">
        <f t="shared" si="20"/>
        <v>30</v>
      </c>
      <c r="AK103" s="26">
        <f t="shared" si="21"/>
        <v>58</v>
      </c>
      <c r="AL103" s="26">
        <f t="shared" si="22"/>
        <v>343</v>
      </c>
      <c r="AO103" s="18">
        <v>99</v>
      </c>
      <c r="AP103" s="26">
        <v>9</v>
      </c>
      <c r="AQ103" s="18">
        <v>8</v>
      </c>
      <c r="AR103" s="15">
        <f t="shared" si="23"/>
        <v>720</v>
      </c>
      <c r="AS103" s="15">
        <f t="shared" si="24"/>
        <v>2160</v>
      </c>
      <c r="AT103" s="15">
        <f t="shared" si="25"/>
        <v>28080</v>
      </c>
      <c r="AW103" s="18">
        <v>99</v>
      </c>
      <c r="AX103" s="26">
        <v>9</v>
      </c>
      <c r="AY103" s="18">
        <v>9</v>
      </c>
      <c r="AZ103" s="15">
        <f t="shared" si="26"/>
        <v>1440</v>
      </c>
      <c r="BA103" s="15">
        <f t="shared" si="27"/>
        <v>4320</v>
      </c>
      <c r="BB103" s="15">
        <f t="shared" si="28"/>
        <v>42120</v>
      </c>
    </row>
    <row r="104" spans="33:54" ht="16.5" x14ac:dyDescent="0.2">
      <c r="AG104" s="26">
        <v>100</v>
      </c>
      <c r="AH104" s="26">
        <v>8</v>
      </c>
      <c r="AI104" s="26">
        <v>13</v>
      </c>
      <c r="AJ104" s="26">
        <f t="shared" si="20"/>
        <v>30</v>
      </c>
      <c r="AK104" s="26">
        <f t="shared" si="21"/>
        <v>58</v>
      </c>
      <c r="AL104" s="26">
        <f t="shared" si="22"/>
        <v>348</v>
      </c>
      <c r="AO104" s="18">
        <v>100</v>
      </c>
      <c r="AP104" s="26">
        <v>9</v>
      </c>
      <c r="AQ104" s="18">
        <v>9</v>
      </c>
      <c r="AR104" s="15">
        <f t="shared" si="23"/>
        <v>720</v>
      </c>
      <c r="AS104" s="15">
        <f t="shared" si="24"/>
        <v>2160</v>
      </c>
      <c r="AT104" s="15">
        <f t="shared" si="25"/>
        <v>28080</v>
      </c>
      <c r="AW104" s="18">
        <v>100</v>
      </c>
      <c r="AX104" s="26">
        <v>9</v>
      </c>
      <c r="AY104" s="18">
        <v>10</v>
      </c>
      <c r="AZ104" s="15">
        <f t="shared" si="26"/>
        <v>1440</v>
      </c>
      <c r="BA104" s="15">
        <f t="shared" si="27"/>
        <v>4320</v>
      </c>
      <c r="BB104" s="15">
        <f t="shared" si="28"/>
        <v>42120</v>
      </c>
    </row>
    <row r="105" spans="33:54" ht="16.5" x14ac:dyDescent="0.2">
      <c r="AG105" s="26">
        <v>101</v>
      </c>
      <c r="AH105" s="26">
        <v>8</v>
      </c>
      <c r="AI105" s="26">
        <v>14</v>
      </c>
      <c r="AJ105" s="26">
        <f t="shared" si="20"/>
        <v>30</v>
      </c>
      <c r="AK105" s="26">
        <f t="shared" si="21"/>
        <v>59</v>
      </c>
      <c r="AL105" s="26">
        <f t="shared" si="22"/>
        <v>354</v>
      </c>
      <c r="AO105" s="18">
        <v>101</v>
      </c>
      <c r="AP105" s="26">
        <v>9</v>
      </c>
      <c r="AQ105" s="18">
        <v>10</v>
      </c>
      <c r="AR105" s="15">
        <f t="shared" si="23"/>
        <v>720</v>
      </c>
      <c r="AS105" s="15">
        <f t="shared" si="24"/>
        <v>2160</v>
      </c>
      <c r="AT105" s="15">
        <f t="shared" si="25"/>
        <v>28080</v>
      </c>
      <c r="AW105" s="18">
        <v>101</v>
      </c>
      <c r="AX105" s="26">
        <v>9</v>
      </c>
      <c r="AY105" s="18">
        <v>11</v>
      </c>
      <c r="AZ105" s="15">
        <f t="shared" si="26"/>
        <v>1440</v>
      </c>
      <c r="BA105" s="15">
        <f t="shared" si="27"/>
        <v>4320</v>
      </c>
      <c r="BB105" s="15">
        <f t="shared" si="28"/>
        <v>42120</v>
      </c>
    </row>
    <row r="106" spans="33:54" ht="16.5" x14ac:dyDescent="0.2">
      <c r="AG106" s="26">
        <v>102</v>
      </c>
      <c r="AH106" s="26">
        <v>8</v>
      </c>
      <c r="AI106" s="26">
        <v>15</v>
      </c>
      <c r="AJ106" s="26">
        <f t="shared" si="20"/>
        <v>30</v>
      </c>
      <c r="AK106" s="26">
        <f t="shared" si="21"/>
        <v>60</v>
      </c>
      <c r="AL106" s="26">
        <f t="shared" si="22"/>
        <v>360</v>
      </c>
      <c r="AO106" s="18">
        <v>102</v>
      </c>
      <c r="AP106" s="26">
        <v>9</v>
      </c>
      <c r="AQ106" s="18">
        <v>11</v>
      </c>
      <c r="AR106" s="15">
        <f t="shared" si="23"/>
        <v>720</v>
      </c>
      <c r="AS106" s="15">
        <f t="shared" si="24"/>
        <v>2160</v>
      </c>
      <c r="AT106" s="15">
        <f t="shared" si="25"/>
        <v>28080</v>
      </c>
      <c r="AW106" s="18">
        <v>102</v>
      </c>
      <c r="AX106" s="26">
        <v>9</v>
      </c>
      <c r="AY106" s="18">
        <v>12</v>
      </c>
      <c r="AZ106" s="15">
        <f t="shared" si="26"/>
        <v>1440</v>
      </c>
      <c r="BA106" s="15">
        <f t="shared" si="27"/>
        <v>4320</v>
      </c>
      <c r="BB106" s="15">
        <f t="shared" si="28"/>
        <v>42120</v>
      </c>
    </row>
    <row r="107" spans="33:54" ht="16.5" x14ac:dyDescent="0.2">
      <c r="AG107" s="26">
        <v>103</v>
      </c>
      <c r="AH107" s="26">
        <v>9</v>
      </c>
      <c r="AI107" s="26">
        <v>1</v>
      </c>
      <c r="AJ107" s="26">
        <f t="shared" si="20"/>
        <v>36</v>
      </c>
      <c r="AK107" s="26">
        <f t="shared" si="21"/>
        <v>60</v>
      </c>
      <c r="AL107" s="26">
        <f t="shared" si="22"/>
        <v>367</v>
      </c>
      <c r="AO107" s="18">
        <v>103</v>
      </c>
      <c r="AP107" s="26">
        <v>9</v>
      </c>
      <c r="AQ107" s="18">
        <v>12</v>
      </c>
      <c r="AR107" s="15">
        <f t="shared" si="23"/>
        <v>720</v>
      </c>
      <c r="AS107" s="15">
        <f t="shared" si="24"/>
        <v>2160</v>
      </c>
      <c r="AT107" s="15">
        <f t="shared" si="25"/>
        <v>28080</v>
      </c>
      <c r="AW107" s="18">
        <v>103</v>
      </c>
      <c r="AX107" s="26">
        <v>9</v>
      </c>
      <c r="AY107" s="18">
        <v>13</v>
      </c>
      <c r="AZ107" s="15">
        <f t="shared" si="26"/>
        <v>1440</v>
      </c>
      <c r="BA107" s="15">
        <f t="shared" si="27"/>
        <v>4320</v>
      </c>
      <c r="BB107" s="15">
        <f t="shared" si="28"/>
        <v>42120</v>
      </c>
    </row>
    <row r="108" spans="33:54" ht="16.5" x14ac:dyDescent="0.2">
      <c r="AG108" s="26">
        <v>104</v>
      </c>
      <c r="AH108" s="26">
        <v>9</v>
      </c>
      <c r="AI108" s="26">
        <v>2</v>
      </c>
      <c r="AJ108" s="26">
        <f t="shared" si="20"/>
        <v>36</v>
      </c>
      <c r="AK108" s="26">
        <f t="shared" si="21"/>
        <v>61</v>
      </c>
      <c r="AL108" s="26">
        <f t="shared" si="22"/>
        <v>374</v>
      </c>
      <c r="AO108" s="18">
        <v>104</v>
      </c>
      <c r="AP108" s="26">
        <v>9</v>
      </c>
      <c r="AQ108" s="18">
        <v>13</v>
      </c>
      <c r="AR108" s="15">
        <f t="shared" si="23"/>
        <v>720</v>
      </c>
      <c r="AS108" s="15">
        <f t="shared" si="24"/>
        <v>2160</v>
      </c>
      <c r="AT108" s="15">
        <f t="shared" si="25"/>
        <v>28080</v>
      </c>
      <c r="AW108" s="18">
        <v>104</v>
      </c>
      <c r="AX108" s="26">
        <v>9</v>
      </c>
      <c r="AY108" s="18">
        <v>14</v>
      </c>
      <c r="AZ108" s="15">
        <f t="shared" si="26"/>
        <v>1440</v>
      </c>
      <c r="BA108" s="15">
        <f t="shared" si="27"/>
        <v>4320</v>
      </c>
      <c r="BB108" s="15">
        <f t="shared" si="28"/>
        <v>42120</v>
      </c>
    </row>
    <row r="109" spans="33:54" ht="16.5" x14ac:dyDescent="0.2">
      <c r="AG109" s="26">
        <v>105</v>
      </c>
      <c r="AH109" s="26">
        <v>9</v>
      </c>
      <c r="AI109" s="26">
        <v>3</v>
      </c>
      <c r="AJ109" s="26">
        <f t="shared" si="20"/>
        <v>36</v>
      </c>
      <c r="AK109" s="26">
        <f t="shared" si="21"/>
        <v>62</v>
      </c>
      <c r="AL109" s="26">
        <f t="shared" si="22"/>
        <v>381</v>
      </c>
      <c r="AO109" s="18">
        <v>105</v>
      </c>
      <c r="AP109" s="26">
        <v>9</v>
      </c>
      <c r="AQ109" s="18">
        <v>14</v>
      </c>
      <c r="AR109" s="15">
        <f t="shared" si="23"/>
        <v>720</v>
      </c>
      <c r="AS109" s="15">
        <f t="shared" si="24"/>
        <v>2160</v>
      </c>
      <c r="AT109" s="15">
        <f t="shared" si="25"/>
        <v>28080</v>
      </c>
      <c r="AW109" s="18">
        <v>105</v>
      </c>
      <c r="AX109" s="26">
        <v>9</v>
      </c>
      <c r="AY109" s="18">
        <v>15</v>
      </c>
      <c r="AZ109" s="15">
        <f t="shared" si="26"/>
        <v>1440</v>
      </c>
      <c r="BA109" s="15">
        <f t="shared" si="27"/>
        <v>4320</v>
      </c>
      <c r="BB109" s="15">
        <f t="shared" si="28"/>
        <v>42120</v>
      </c>
    </row>
    <row r="110" spans="33:54" ht="16.5" x14ac:dyDescent="0.2">
      <c r="AG110" s="26">
        <v>106</v>
      </c>
      <c r="AH110" s="26">
        <v>9</v>
      </c>
      <c r="AI110" s="26">
        <v>4</v>
      </c>
      <c r="AJ110" s="26">
        <f t="shared" si="20"/>
        <v>36</v>
      </c>
      <c r="AK110" s="26">
        <f t="shared" si="21"/>
        <v>63</v>
      </c>
      <c r="AL110" s="26">
        <f t="shared" si="22"/>
        <v>388</v>
      </c>
      <c r="AO110" s="18">
        <v>106</v>
      </c>
      <c r="AP110" s="26">
        <v>9</v>
      </c>
      <c r="AQ110" s="18">
        <v>15</v>
      </c>
      <c r="AR110" s="15">
        <f t="shared" si="23"/>
        <v>720</v>
      </c>
      <c r="AS110" s="15">
        <f t="shared" si="24"/>
        <v>2160</v>
      </c>
      <c r="AT110" s="15">
        <f t="shared" si="25"/>
        <v>28080</v>
      </c>
      <c r="AW110" s="18">
        <v>106</v>
      </c>
      <c r="AX110" s="26">
        <v>10</v>
      </c>
      <c r="AY110" s="18">
        <v>1</v>
      </c>
      <c r="AZ110" s="15">
        <f t="shared" si="26"/>
        <v>1760</v>
      </c>
      <c r="BA110" s="15">
        <f t="shared" si="27"/>
        <v>5400</v>
      </c>
      <c r="BB110" s="15">
        <f t="shared" si="28"/>
        <v>55440</v>
      </c>
    </row>
    <row r="111" spans="33:54" ht="16.5" x14ac:dyDescent="0.2">
      <c r="AG111" s="26">
        <v>107</v>
      </c>
      <c r="AH111" s="26">
        <v>9</v>
      </c>
      <c r="AI111" s="26">
        <v>5</v>
      </c>
      <c r="AJ111" s="26">
        <f t="shared" si="20"/>
        <v>36</v>
      </c>
      <c r="AK111" s="26">
        <f t="shared" si="21"/>
        <v>64</v>
      </c>
      <c r="AL111" s="26">
        <f t="shared" si="22"/>
        <v>396</v>
      </c>
      <c r="AO111" s="18">
        <v>107</v>
      </c>
      <c r="AP111" s="26">
        <v>10</v>
      </c>
      <c r="AQ111" s="18">
        <v>1</v>
      </c>
      <c r="AR111" s="15">
        <f t="shared" si="23"/>
        <v>880</v>
      </c>
      <c r="AS111" s="15">
        <f t="shared" si="24"/>
        <v>2700</v>
      </c>
      <c r="AT111" s="15">
        <f t="shared" si="25"/>
        <v>36960</v>
      </c>
      <c r="AW111" s="18">
        <v>107</v>
      </c>
      <c r="AX111" s="26">
        <v>10</v>
      </c>
      <c r="AY111" s="18">
        <v>2</v>
      </c>
      <c r="AZ111" s="15">
        <f t="shared" si="26"/>
        <v>1760</v>
      </c>
      <c r="BA111" s="15">
        <f t="shared" si="27"/>
        <v>5400</v>
      </c>
      <c r="BB111" s="15">
        <f t="shared" si="28"/>
        <v>55440</v>
      </c>
    </row>
    <row r="112" spans="33:54" ht="16.5" x14ac:dyDescent="0.2">
      <c r="AG112" s="26">
        <v>108</v>
      </c>
      <c r="AH112" s="26">
        <v>9</v>
      </c>
      <c r="AI112" s="26">
        <v>6</v>
      </c>
      <c r="AJ112" s="26">
        <f t="shared" si="20"/>
        <v>36</v>
      </c>
      <c r="AK112" s="26">
        <f t="shared" si="21"/>
        <v>64</v>
      </c>
      <c r="AL112" s="26">
        <f t="shared" si="22"/>
        <v>403</v>
      </c>
      <c r="AO112" s="18">
        <v>108</v>
      </c>
      <c r="AP112" s="26">
        <v>10</v>
      </c>
      <c r="AQ112" s="18">
        <v>2</v>
      </c>
      <c r="AR112" s="15">
        <f t="shared" si="23"/>
        <v>880</v>
      </c>
      <c r="AS112" s="15">
        <f t="shared" si="24"/>
        <v>2700</v>
      </c>
      <c r="AT112" s="15">
        <f t="shared" si="25"/>
        <v>36960</v>
      </c>
      <c r="AW112" s="18">
        <v>108</v>
      </c>
      <c r="AX112" s="26">
        <v>10</v>
      </c>
      <c r="AY112" s="18">
        <v>3</v>
      </c>
      <c r="AZ112" s="15">
        <f t="shared" si="26"/>
        <v>1760</v>
      </c>
      <c r="BA112" s="15">
        <f t="shared" si="27"/>
        <v>5400</v>
      </c>
      <c r="BB112" s="15">
        <f t="shared" si="28"/>
        <v>55440</v>
      </c>
    </row>
    <row r="113" spans="33:54" ht="16.5" x14ac:dyDescent="0.2">
      <c r="AG113" s="26">
        <v>109</v>
      </c>
      <c r="AH113" s="26">
        <v>9</v>
      </c>
      <c r="AI113" s="26">
        <v>7</v>
      </c>
      <c r="AJ113" s="26">
        <f t="shared" si="20"/>
        <v>36</v>
      </c>
      <c r="AK113" s="26">
        <f t="shared" si="21"/>
        <v>65</v>
      </c>
      <c r="AL113" s="26">
        <f t="shared" si="22"/>
        <v>410</v>
      </c>
      <c r="AO113" s="18">
        <v>109</v>
      </c>
      <c r="AP113" s="26">
        <v>10</v>
      </c>
      <c r="AQ113" s="18">
        <v>3</v>
      </c>
      <c r="AR113" s="15">
        <f t="shared" si="23"/>
        <v>880</v>
      </c>
      <c r="AS113" s="15">
        <f t="shared" si="24"/>
        <v>2700</v>
      </c>
      <c r="AT113" s="15">
        <f t="shared" si="25"/>
        <v>36960</v>
      </c>
      <c r="AW113" s="18">
        <v>109</v>
      </c>
      <c r="AX113" s="26">
        <v>10</v>
      </c>
      <c r="AY113" s="18">
        <v>4</v>
      </c>
      <c r="AZ113" s="15">
        <f t="shared" si="26"/>
        <v>1760</v>
      </c>
      <c r="BA113" s="15">
        <f t="shared" si="27"/>
        <v>5400</v>
      </c>
      <c r="BB113" s="15">
        <f t="shared" si="28"/>
        <v>55440</v>
      </c>
    </row>
    <row r="114" spans="33:54" ht="16.5" x14ac:dyDescent="0.2">
      <c r="AG114" s="26">
        <v>110</v>
      </c>
      <c r="AH114" s="26">
        <v>9</v>
      </c>
      <c r="AI114" s="26">
        <v>8</v>
      </c>
      <c r="AJ114" s="26">
        <f t="shared" si="20"/>
        <v>36</v>
      </c>
      <c r="AK114" s="26">
        <f t="shared" si="21"/>
        <v>66</v>
      </c>
      <c r="AL114" s="26">
        <f t="shared" si="22"/>
        <v>417</v>
      </c>
      <c r="AO114" s="18">
        <v>110</v>
      </c>
      <c r="AP114" s="26">
        <v>10</v>
      </c>
      <c r="AQ114" s="18">
        <v>4</v>
      </c>
      <c r="AR114" s="15">
        <f t="shared" si="23"/>
        <v>880</v>
      </c>
      <c r="AS114" s="15">
        <f t="shared" si="24"/>
        <v>2700</v>
      </c>
      <c r="AT114" s="15">
        <f t="shared" si="25"/>
        <v>36960</v>
      </c>
      <c r="AW114" s="18">
        <v>110</v>
      </c>
      <c r="AX114" s="26">
        <v>10</v>
      </c>
      <c r="AY114" s="18">
        <v>5</v>
      </c>
      <c r="AZ114" s="15">
        <f t="shared" si="26"/>
        <v>1760</v>
      </c>
      <c r="BA114" s="15">
        <f t="shared" si="27"/>
        <v>5400</v>
      </c>
      <c r="BB114" s="15">
        <f t="shared" si="28"/>
        <v>55440</v>
      </c>
    </row>
    <row r="115" spans="33:54" ht="16.5" x14ac:dyDescent="0.2">
      <c r="AG115" s="26">
        <v>111</v>
      </c>
      <c r="AH115" s="26">
        <v>9</v>
      </c>
      <c r="AI115" s="26">
        <v>9</v>
      </c>
      <c r="AJ115" s="26">
        <f t="shared" si="20"/>
        <v>36</v>
      </c>
      <c r="AK115" s="26">
        <f t="shared" si="21"/>
        <v>67</v>
      </c>
      <c r="AL115" s="26">
        <f t="shared" si="22"/>
        <v>424</v>
      </c>
      <c r="AO115" s="18">
        <v>111</v>
      </c>
      <c r="AP115" s="26">
        <v>10</v>
      </c>
      <c r="AQ115" s="18">
        <v>5</v>
      </c>
      <c r="AR115" s="15">
        <f t="shared" si="23"/>
        <v>880</v>
      </c>
      <c r="AS115" s="15">
        <f t="shared" si="24"/>
        <v>2700</v>
      </c>
      <c r="AT115" s="15">
        <f t="shared" si="25"/>
        <v>36960</v>
      </c>
      <c r="AW115" s="18">
        <v>111</v>
      </c>
      <c r="AX115" s="26">
        <v>10</v>
      </c>
      <c r="AY115" s="18">
        <v>6</v>
      </c>
      <c r="AZ115" s="15">
        <f t="shared" si="26"/>
        <v>1760</v>
      </c>
      <c r="BA115" s="15">
        <f t="shared" si="27"/>
        <v>5400</v>
      </c>
      <c r="BB115" s="15">
        <f t="shared" si="28"/>
        <v>55440</v>
      </c>
    </row>
    <row r="116" spans="33:54" ht="16.5" x14ac:dyDescent="0.2">
      <c r="AG116" s="26">
        <v>112</v>
      </c>
      <c r="AH116" s="26">
        <v>9</v>
      </c>
      <c r="AI116" s="26">
        <v>10</v>
      </c>
      <c r="AJ116" s="26">
        <f t="shared" si="20"/>
        <v>36</v>
      </c>
      <c r="AK116" s="26">
        <f t="shared" si="21"/>
        <v>68</v>
      </c>
      <c r="AL116" s="26">
        <f t="shared" si="22"/>
        <v>432</v>
      </c>
      <c r="AO116" s="18">
        <v>112</v>
      </c>
      <c r="AP116" s="26">
        <v>10</v>
      </c>
      <c r="AQ116" s="18">
        <v>6</v>
      </c>
      <c r="AR116" s="15">
        <f t="shared" si="23"/>
        <v>880</v>
      </c>
      <c r="AS116" s="15">
        <f t="shared" si="24"/>
        <v>2700</v>
      </c>
      <c r="AT116" s="15">
        <f t="shared" si="25"/>
        <v>36960</v>
      </c>
      <c r="AW116" s="18">
        <v>112</v>
      </c>
      <c r="AX116" s="26">
        <v>10</v>
      </c>
      <c r="AY116" s="18">
        <v>7</v>
      </c>
      <c r="AZ116" s="15">
        <f t="shared" si="26"/>
        <v>1760</v>
      </c>
      <c r="BA116" s="15">
        <f t="shared" si="27"/>
        <v>5400</v>
      </c>
      <c r="BB116" s="15">
        <f t="shared" si="28"/>
        <v>55440</v>
      </c>
    </row>
    <row r="117" spans="33:54" ht="16.5" x14ac:dyDescent="0.2">
      <c r="AG117" s="26">
        <v>113</v>
      </c>
      <c r="AH117" s="26">
        <v>9</v>
      </c>
      <c r="AI117" s="26">
        <v>11</v>
      </c>
      <c r="AJ117" s="26">
        <f t="shared" si="20"/>
        <v>36</v>
      </c>
      <c r="AK117" s="26">
        <f t="shared" si="21"/>
        <v>68</v>
      </c>
      <c r="AL117" s="26">
        <f t="shared" si="22"/>
        <v>439</v>
      </c>
      <c r="AO117" s="18">
        <v>113</v>
      </c>
      <c r="AP117" s="26">
        <v>10</v>
      </c>
      <c r="AQ117" s="18">
        <v>7</v>
      </c>
      <c r="AR117" s="15">
        <f t="shared" si="23"/>
        <v>880</v>
      </c>
      <c r="AS117" s="15">
        <f t="shared" si="24"/>
        <v>2700</v>
      </c>
      <c r="AT117" s="15">
        <f t="shared" si="25"/>
        <v>36960</v>
      </c>
      <c r="AW117" s="18">
        <v>113</v>
      </c>
      <c r="AX117" s="26">
        <v>10</v>
      </c>
      <c r="AY117" s="18">
        <v>8</v>
      </c>
      <c r="AZ117" s="15">
        <f t="shared" si="26"/>
        <v>1760</v>
      </c>
      <c r="BA117" s="15">
        <f t="shared" si="27"/>
        <v>5400</v>
      </c>
      <c r="BB117" s="15">
        <f t="shared" si="28"/>
        <v>55440</v>
      </c>
    </row>
    <row r="118" spans="33:54" ht="16.5" x14ac:dyDescent="0.2">
      <c r="AG118" s="26">
        <v>114</v>
      </c>
      <c r="AH118" s="26">
        <v>9</v>
      </c>
      <c r="AI118" s="26">
        <v>12</v>
      </c>
      <c r="AJ118" s="26">
        <f t="shared" si="20"/>
        <v>36</v>
      </c>
      <c r="AK118" s="26">
        <f t="shared" si="21"/>
        <v>69</v>
      </c>
      <c r="AL118" s="26">
        <f t="shared" si="22"/>
        <v>446</v>
      </c>
      <c r="AO118" s="18">
        <v>114</v>
      </c>
      <c r="AP118" s="26">
        <v>10</v>
      </c>
      <c r="AQ118" s="18">
        <v>8</v>
      </c>
      <c r="AR118" s="15">
        <f t="shared" si="23"/>
        <v>880</v>
      </c>
      <c r="AS118" s="15">
        <f t="shared" si="24"/>
        <v>2700</v>
      </c>
      <c r="AT118" s="15">
        <f t="shared" si="25"/>
        <v>36960</v>
      </c>
      <c r="AW118" s="18">
        <v>114</v>
      </c>
      <c r="AX118" s="26">
        <v>10</v>
      </c>
      <c r="AY118" s="18">
        <v>9</v>
      </c>
      <c r="AZ118" s="15">
        <f t="shared" si="26"/>
        <v>1760</v>
      </c>
      <c r="BA118" s="15">
        <f t="shared" si="27"/>
        <v>5400</v>
      </c>
      <c r="BB118" s="15">
        <f t="shared" si="28"/>
        <v>55440</v>
      </c>
    </row>
    <row r="119" spans="33:54" ht="16.5" x14ac:dyDescent="0.2">
      <c r="AG119" s="26">
        <v>115</v>
      </c>
      <c r="AH119" s="26">
        <v>9</v>
      </c>
      <c r="AI119" s="26">
        <v>13</v>
      </c>
      <c r="AJ119" s="26">
        <f t="shared" si="20"/>
        <v>36</v>
      </c>
      <c r="AK119" s="26">
        <f t="shared" si="21"/>
        <v>70</v>
      </c>
      <c r="AL119" s="26">
        <f t="shared" si="22"/>
        <v>453</v>
      </c>
      <c r="AO119" s="18">
        <v>115</v>
      </c>
      <c r="AP119" s="26">
        <v>10</v>
      </c>
      <c r="AQ119" s="18">
        <v>9</v>
      </c>
      <c r="AR119" s="15">
        <f t="shared" si="23"/>
        <v>880</v>
      </c>
      <c r="AS119" s="15">
        <f t="shared" si="24"/>
        <v>2700</v>
      </c>
      <c r="AT119" s="15">
        <f t="shared" si="25"/>
        <v>36960</v>
      </c>
      <c r="AW119" s="18">
        <v>115</v>
      </c>
      <c r="AX119" s="26">
        <v>10</v>
      </c>
      <c r="AY119" s="18">
        <v>10</v>
      </c>
      <c r="AZ119" s="15">
        <f t="shared" si="26"/>
        <v>1760</v>
      </c>
      <c r="BA119" s="15">
        <f t="shared" si="27"/>
        <v>5400</v>
      </c>
      <c r="BB119" s="15">
        <f t="shared" si="28"/>
        <v>55440</v>
      </c>
    </row>
    <row r="120" spans="33:54" ht="16.5" x14ac:dyDescent="0.2">
      <c r="AG120" s="26">
        <v>116</v>
      </c>
      <c r="AH120" s="26">
        <v>9</v>
      </c>
      <c r="AI120" s="26">
        <v>14</v>
      </c>
      <c r="AJ120" s="26">
        <f t="shared" si="20"/>
        <v>36</v>
      </c>
      <c r="AK120" s="26">
        <f t="shared" si="21"/>
        <v>71</v>
      </c>
      <c r="AL120" s="26">
        <f t="shared" si="22"/>
        <v>460</v>
      </c>
      <c r="AO120" s="18">
        <v>116</v>
      </c>
      <c r="AP120" s="26">
        <v>10</v>
      </c>
      <c r="AQ120" s="18">
        <v>10</v>
      </c>
      <c r="AR120" s="15">
        <f t="shared" si="23"/>
        <v>880</v>
      </c>
      <c r="AS120" s="15">
        <f t="shared" si="24"/>
        <v>2700</v>
      </c>
      <c r="AT120" s="15">
        <f t="shared" si="25"/>
        <v>36960</v>
      </c>
      <c r="AW120" s="18">
        <v>116</v>
      </c>
      <c r="AX120" s="26">
        <v>10</v>
      </c>
      <c r="AY120" s="18">
        <v>11</v>
      </c>
      <c r="AZ120" s="15">
        <f t="shared" si="26"/>
        <v>1760</v>
      </c>
      <c r="BA120" s="15">
        <f t="shared" si="27"/>
        <v>5400</v>
      </c>
      <c r="BB120" s="15">
        <f t="shared" si="28"/>
        <v>55440</v>
      </c>
    </row>
    <row r="121" spans="33:54" ht="16.5" x14ac:dyDescent="0.2">
      <c r="AG121" s="26">
        <v>117</v>
      </c>
      <c r="AH121" s="26">
        <v>9</v>
      </c>
      <c r="AI121" s="26">
        <v>15</v>
      </c>
      <c r="AJ121" s="26">
        <f t="shared" si="20"/>
        <v>36</v>
      </c>
      <c r="AK121" s="26">
        <f t="shared" si="21"/>
        <v>72</v>
      </c>
      <c r="AL121" s="26">
        <f t="shared" si="22"/>
        <v>468</v>
      </c>
      <c r="AO121" s="18">
        <v>117</v>
      </c>
      <c r="AP121" s="26">
        <v>10</v>
      </c>
      <c r="AQ121" s="18">
        <v>11</v>
      </c>
      <c r="AR121" s="15">
        <f t="shared" si="23"/>
        <v>880</v>
      </c>
      <c r="AS121" s="15">
        <f t="shared" si="24"/>
        <v>2700</v>
      </c>
      <c r="AT121" s="15">
        <f t="shared" si="25"/>
        <v>36960</v>
      </c>
      <c r="AW121" s="18">
        <v>117</v>
      </c>
      <c r="AX121" s="26">
        <v>10</v>
      </c>
      <c r="AY121" s="18">
        <v>12</v>
      </c>
      <c r="AZ121" s="15">
        <f t="shared" si="26"/>
        <v>1760</v>
      </c>
      <c r="BA121" s="15">
        <f t="shared" si="27"/>
        <v>5400</v>
      </c>
      <c r="BB121" s="15">
        <f t="shared" si="28"/>
        <v>55440</v>
      </c>
    </row>
    <row r="122" spans="33:54" ht="16.5" x14ac:dyDescent="0.2">
      <c r="AG122" s="26">
        <v>118</v>
      </c>
      <c r="AH122" s="26">
        <v>10</v>
      </c>
      <c r="AI122" s="26">
        <v>1</v>
      </c>
      <c r="AJ122" s="26">
        <f t="shared" si="20"/>
        <v>44</v>
      </c>
      <c r="AK122" s="26">
        <f t="shared" si="21"/>
        <v>73</v>
      </c>
      <c r="AL122" s="26">
        <f t="shared" si="22"/>
        <v>477</v>
      </c>
      <c r="AO122" s="18">
        <v>118</v>
      </c>
      <c r="AP122" s="26">
        <v>10</v>
      </c>
      <c r="AQ122" s="18">
        <v>12</v>
      </c>
      <c r="AR122" s="15">
        <f t="shared" si="23"/>
        <v>880</v>
      </c>
      <c r="AS122" s="15">
        <f t="shared" si="24"/>
        <v>2700</v>
      </c>
      <c r="AT122" s="15">
        <f t="shared" si="25"/>
        <v>36960</v>
      </c>
      <c r="AW122" s="18">
        <v>118</v>
      </c>
      <c r="AX122" s="26">
        <v>10</v>
      </c>
      <c r="AY122" s="18">
        <v>13</v>
      </c>
      <c r="AZ122" s="15">
        <f t="shared" si="26"/>
        <v>1760</v>
      </c>
      <c r="BA122" s="15">
        <f t="shared" si="27"/>
        <v>5400</v>
      </c>
      <c r="BB122" s="15">
        <f t="shared" si="28"/>
        <v>55440</v>
      </c>
    </row>
    <row r="123" spans="33:54" ht="16.5" x14ac:dyDescent="0.2">
      <c r="AG123" s="26">
        <v>119</v>
      </c>
      <c r="AH123" s="26">
        <v>10</v>
      </c>
      <c r="AI123" s="26">
        <v>2</v>
      </c>
      <c r="AJ123" s="26">
        <f t="shared" si="20"/>
        <v>44</v>
      </c>
      <c r="AK123" s="26">
        <f t="shared" si="21"/>
        <v>74</v>
      </c>
      <c r="AL123" s="26">
        <f t="shared" si="22"/>
        <v>487</v>
      </c>
      <c r="AO123" s="18">
        <v>119</v>
      </c>
      <c r="AP123" s="26">
        <v>10</v>
      </c>
      <c r="AQ123" s="18">
        <v>13</v>
      </c>
      <c r="AR123" s="15">
        <f t="shared" si="23"/>
        <v>880</v>
      </c>
      <c r="AS123" s="15">
        <f t="shared" si="24"/>
        <v>2700</v>
      </c>
      <c r="AT123" s="15">
        <f t="shared" si="25"/>
        <v>36960</v>
      </c>
      <c r="AW123" s="18">
        <v>119</v>
      </c>
      <c r="AX123" s="26">
        <v>10</v>
      </c>
      <c r="AY123" s="18">
        <v>14</v>
      </c>
      <c r="AZ123" s="15">
        <f t="shared" si="26"/>
        <v>1760</v>
      </c>
      <c r="BA123" s="15">
        <f t="shared" si="27"/>
        <v>5400</v>
      </c>
      <c r="BB123" s="15">
        <f t="shared" si="28"/>
        <v>55440</v>
      </c>
    </row>
    <row r="124" spans="33:54" ht="16.5" x14ac:dyDescent="0.2">
      <c r="AG124" s="26">
        <v>120</v>
      </c>
      <c r="AH124" s="26">
        <v>10</v>
      </c>
      <c r="AI124" s="26">
        <v>3</v>
      </c>
      <c r="AJ124" s="26">
        <f t="shared" si="20"/>
        <v>44</v>
      </c>
      <c r="AK124" s="26">
        <f t="shared" si="21"/>
        <v>75</v>
      </c>
      <c r="AL124" s="26">
        <f t="shared" si="22"/>
        <v>497</v>
      </c>
      <c r="AO124" s="18">
        <v>120</v>
      </c>
      <c r="AP124" s="26">
        <v>10</v>
      </c>
      <c r="AQ124" s="18">
        <v>14</v>
      </c>
      <c r="AR124" s="15">
        <f t="shared" si="23"/>
        <v>880</v>
      </c>
      <c r="AS124" s="15">
        <f t="shared" si="24"/>
        <v>2700</v>
      </c>
      <c r="AT124" s="15">
        <f t="shared" si="25"/>
        <v>36960</v>
      </c>
      <c r="AW124" s="18">
        <v>120</v>
      </c>
      <c r="AX124" s="26">
        <v>10</v>
      </c>
      <c r="AY124" s="18">
        <v>15</v>
      </c>
      <c r="AZ124" s="15">
        <f t="shared" si="26"/>
        <v>1760</v>
      </c>
      <c r="BA124" s="15">
        <f t="shared" si="27"/>
        <v>5400</v>
      </c>
      <c r="BB124" s="15">
        <f t="shared" si="28"/>
        <v>55440</v>
      </c>
    </row>
    <row r="125" spans="33:54" ht="16.5" x14ac:dyDescent="0.2">
      <c r="AG125" s="26">
        <v>121</v>
      </c>
      <c r="AH125" s="26">
        <v>10</v>
      </c>
      <c r="AI125" s="26">
        <v>4</v>
      </c>
      <c r="AJ125" s="26">
        <f t="shared" si="20"/>
        <v>44</v>
      </c>
      <c r="AK125" s="26">
        <f t="shared" si="21"/>
        <v>76</v>
      </c>
      <c r="AL125" s="26">
        <f t="shared" si="22"/>
        <v>507</v>
      </c>
      <c r="AO125" s="18">
        <v>121</v>
      </c>
      <c r="AP125" s="26">
        <v>10</v>
      </c>
      <c r="AQ125" s="18">
        <v>15</v>
      </c>
      <c r="AR125" s="15">
        <f t="shared" si="23"/>
        <v>880</v>
      </c>
      <c r="AS125" s="15">
        <f t="shared" si="24"/>
        <v>2700</v>
      </c>
      <c r="AT125" s="15">
        <f t="shared" si="25"/>
        <v>36960</v>
      </c>
      <c r="AW125" s="18">
        <v>121</v>
      </c>
      <c r="AX125" s="26">
        <v>11</v>
      </c>
      <c r="AY125" s="18">
        <v>1</v>
      </c>
      <c r="AZ125" s="15">
        <f t="shared" si="26"/>
        <v>2120</v>
      </c>
      <c r="BA125" s="15">
        <f t="shared" si="27"/>
        <v>6600</v>
      </c>
      <c r="BB125" s="15">
        <f t="shared" si="28"/>
        <v>71550</v>
      </c>
    </row>
    <row r="126" spans="33:54" ht="16.5" x14ac:dyDescent="0.2">
      <c r="AG126" s="26">
        <v>122</v>
      </c>
      <c r="AH126" s="26">
        <v>10</v>
      </c>
      <c r="AI126" s="26">
        <v>5</v>
      </c>
      <c r="AJ126" s="26">
        <f t="shared" si="20"/>
        <v>44</v>
      </c>
      <c r="AK126" s="26">
        <f t="shared" si="21"/>
        <v>78</v>
      </c>
      <c r="AL126" s="26">
        <f t="shared" si="22"/>
        <v>517</v>
      </c>
      <c r="AO126" s="18">
        <v>122</v>
      </c>
      <c r="AP126" s="26">
        <v>11</v>
      </c>
      <c r="AQ126" s="18">
        <v>1</v>
      </c>
      <c r="AR126" s="15">
        <f t="shared" si="23"/>
        <v>1060</v>
      </c>
      <c r="AS126" s="15">
        <f t="shared" si="24"/>
        <v>3300</v>
      </c>
      <c r="AT126" s="15">
        <f t="shared" si="25"/>
        <v>47700</v>
      </c>
      <c r="AW126" s="18">
        <v>122</v>
      </c>
      <c r="AX126" s="26">
        <v>11</v>
      </c>
      <c r="AY126" s="18">
        <v>2</v>
      </c>
      <c r="AZ126" s="15">
        <f t="shared" si="26"/>
        <v>2120</v>
      </c>
      <c r="BA126" s="15">
        <f t="shared" si="27"/>
        <v>6600</v>
      </c>
      <c r="BB126" s="15">
        <f t="shared" si="28"/>
        <v>71550</v>
      </c>
    </row>
    <row r="127" spans="33:54" ht="16.5" x14ac:dyDescent="0.2">
      <c r="AG127" s="26">
        <v>123</v>
      </c>
      <c r="AH127" s="26">
        <v>10</v>
      </c>
      <c r="AI127" s="26">
        <v>6</v>
      </c>
      <c r="AJ127" s="26">
        <f t="shared" si="20"/>
        <v>44</v>
      </c>
      <c r="AK127" s="26">
        <f t="shared" si="21"/>
        <v>79</v>
      </c>
      <c r="AL127" s="26">
        <f t="shared" si="22"/>
        <v>527</v>
      </c>
      <c r="AO127" s="18">
        <v>123</v>
      </c>
      <c r="AP127" s="26">
        <v>11</v>
      </c>
      <c r="AQ127" s="18">
        <v>2</v>
      </c>
      <c r="AR127" s="15">
        <f t="shared" si="23"/>
        <v>1060</v>
      </c>
      <c r="AS127" s="15">
        <f t="shared" si="24"/>
        <v>3300</v>
      </c>
      <c r="AT127" s="15">
        <f t="shared" si="25"/>
        <v>47700</v>
      </c>
      <c r="AW127" s="18">
        <v>123</v>
      </c>
      <c r="AX127" s="26">
        <v>11</v>
      </c>
      <c r="AY127" s="18">
        <v>3</v>
      </c>
      <c r="AZ127" s="15">
        <f t="shared" si="26"/>
        <v>2120</v>
      </c>
      <c r="BA127" s="15">
        <f t="shared" si="27"/>
        <v>6600</v>
      </c>
      <c r="BB127" s="15">
        <f t="shared" si="28"/>
        <v>71550</v>
      </c>
    </row>
    <row r="128" spans="33:54" ht="16.5" x14ac:dyDescent="0.2">
      <c r="AG128" s="26">
        <v>124</v>
      </c>
      <c r="AH128" s="26">
        <v>10</v>
      </c>
      <c r="AI128" s="26">
        <v>7</v>
      </c>
      <c r="AJ128" s="26">
        <f t="shared" si="20"/>
        <v>44</v>
      </c>
      <c r="AK128" s="26">
        <f t="shared" si="21"/>
        <v>80</v>
      </c>
      <c r="AL128" s="26">
        <f t="shared" si="22"/>
        <v>537</v>
      </c>
      <c r="AO128" s="18">
        <v>124</v>
      </c>
      <c r="AP128" s="26">
        <v>11</v>
      </c>
      <c r="AQ128" s="18">
        <v>3</v>
      </c>
      <c r="AR128" s="15">
        <f t="shared" si="23"/>
        <v>1060</v>
      </c>
      <c r="AS128" s="15">
        <f t="shared" si="24"/>
        <v>3300</v>
      </c>
      <c r="AT128" s="15">
        <f t="shared" si="25"/>
        <v>47700</v>
      </c>
      <c r="AW128" s="18">
        <v>124</v>
      </c>
      <c r="AX128" s="26">
        <v>11</v>
      </c>
      <c r="AY128" s="18">
        <v>4</v>
      </c>
      <c r="AZ128" s="15">
        <f t="shared" si="26"/>
        <v>2120</v>
      </c>
      <c r="BA128" s="15">
        <f t="shared" si="27"/>
        <v>6600</v>
      </c>
      <c r="BB128" s="15">
        <f t="shared" si="28"/>
        <v>71550</v>
      </c>
    </row>
    <row r="129" spans="33:54" ht="16.5" x14ac:dyDescent="0.2">
      <c r="AG129" s="26">
        <v>125</v>
      </c>
      <c r="AH129" s="26">
        <v>10</v>
      </c>
      <c r="AI129" s="26">
        <v>8</v>
      </c>
      <c r="AJ129" s="26">
        <f t="shared" si="20"/>
        <v>44</v>
      </c>
      <c r="AK129" s="26">
        <f t="shared" si="21"/>
        <v>81</v>
      </c>
      <c r="AL129" s="26">
        <f t="shared" si="22"/>
        <v>546</v>
      </c>
      <c r="AO129" s="18">
        <v>125</v>
      </c>
      <c r="AP129" s="26">
        <v>11</v>
      </c>
      <c r="AQ129" s="18">
        <v>4</v>
      </c>
      <c r="AR129" s="15">
        <f t="shared" si="23"/>
        <v>1060</v>
      </c>
      <c r="AS129" s="15">
        <f t="shared" si="24"/>
        <v>3300</v>
      </c>
      <c r="AT129" s="15">
        <f t="shared" si="25"/>
        <v>47700</v>
      </c>
      <c r="AW129" s="18">
        <v>125</v>
      </c>
      <c r="AX129" s="26">
        <v>11</v>
      </c>
      <c r="AY129" s="18">
        <v>5</v>
      </c>
      <c r="AZ129" s="15">
        <f t="shared" si="26"/>
        <v>2120</v>
      </c>
      <c r="BA129" s="15">
        <f t="shared" si="27"/>
        <v>6600</v>
      </c>
      <c r="BB129" s="15">
        <f t="shared" si="28"/>
        <v>71550</v>
      </c>
    </row>
    <row r="130" spans="33:54" ht="16.5" x14ac:dyDescent="0.2">
      <c r="AG130" s="26">
        <v>126</v>
      </c>
      <c r="AH130" s="26">
        <v>10</v>
      </c>
      <c r="AI130" s="26">
        <v>9</v>
      </c>
      <c r="AJ130" s="26">
        <f t="shared" si="20"/>
        <v>44</v>
      </c>
      <c r="AK130" s="26">
        <f t="shared" si="21"/>
        <v>82</v>
      </c>
      <c r="AL130" s="26">
        <f t="shared" si="22"/>
        <v>556</v>
      </c>
      <c r="AO130" s="18">
        <v>126</v>
      </c>
      <c r="AP130" s="26">
        <v>11</v>
      </c>
      <c r="AQ130" s="18">
        <v>5</v>
      </c>
      <c r="AR130" s="15">
        <f t="shared" si="23"/>
        <v>1060</v>
      </c>
      <c r="AS130" s="15">
        <f t="shared" si="24"/>
        <v>3300</v>
      </c>
      <c r="AT130" s="15">
        <f t="shared" si="25"/>
        <v>47700</v>
      </c>
      <c r="AW130" s="18">
        <v>126</v>
      </c>
      <c r="AX130" s="26">
        <v>11</v>
      </c>
      <c r="AY130" s="18">
        <v>6</v>
      </c>
      <c r="AZ130" s="15">
        <f t="shared" si="26"/>
        <v>2120</v>
      </c>
      <c r="BA130" s="15">
        <f t="shared" si="27"/>
        <v>6600</v>
      </c>
      <c r="BB130" s="15">
        <f t="shared" si="28"/>
        <v>71550</v>
      </c>
    </row>
    <row r="131" spans="33:54" ht="16.5" x14ac:dyDescent="0.2">
      <c r="AG131" s="26">
        <v>127</v>
      </c>
      <c r="AH131" s="26">
        <v>10</v>
      </c>
      <c r="AI131" s="26">
        <v>10</v>
      </c>
      <c r="AJ131" s="26">
        <f t="shared" si="20"/>
        <v>44</v>
      </c>
      <c r="AK131" s="26">
        <f t="shared" si="21"/>
        <v>84</v>
      </c>
      <c r="AL131" s="26">
        <f t="shared" si="22"/>
        <v>566</v>
      </c>
      <c r="AO131" s="18">
        <v>127</v>
      </c>
      <c r="AP131" s="26">
        <v>11</v>
      </c>
      <c r="AQ131" s="18">
        <v>6</v>
      </c>
      <c r="AR131" s="15">
        <f t="shared" si="23"/>
        <v>1060</v>
      </c>
      <c r="AS131" s="15">
        <f t="shared" si="24"/>
        <v>3300</v>
      </c>
      <c r="AT131" s="15">
        <f t="shared" si="25"/>
        <v>47700</v>
      </c>
      <c r="AW131" s="18">
        <v>127</v>
      </c>
      <c r="AX131" s="26">
        <v>11</v>
      </c>
      <c r="AY131" s="18">
        <v>7</v>
      </c>
      <c r="AZ131" s="15">
        <f t="shared" si="26"/>
        <v>2120</v>
      </c>
      <c r="BA131" s="15">
        <f t="shared" si="27"/>
        <v>6600</v>
      </c>
      <c r="BB131" s="15">
        <f t="shared" si="28"/>
        <v>71550</v>
      </c>
    </row>
    <row r="132" spans="33:54" ht="16.5" x14ac:dyDescent="0.2">
      <c r="AG132" s="26">
        <v>128</v>
      </c>
      <c r="AH132" s="26">
        <v>10</v>
      </c>
      <c r="AI132" s="26">
        <v>11</v>
      </c>
      <c r="AJ132" s="26">
        <f t="shared" si="20"/>
        <v>44</v>
      </c>
      <c r="AK132" s="26">
        <f t="shared" si="21"/>
        <v>85</v>
      </c>
      <c r="AL132" s="26">
        <f t="shared" si="22"/>
        <v>576</v>
      </c>
      <c r="AO132" s="18">
        <v>128</v>
      </c>
      <c r="AP132" s="26">
        <v>11</v>
      </c>
      <c r="AQ132" s="18">
        <v>7</v>
      </c>
      <c r="AR132" s="15">
        <f t="shared" si="23"/>
        <v>1060</v>
      </c>
      <c r="AS132" s="15">
        <f t="shared" si="24"/>
        <v>3300</v>
      </c>
      <c r="AT132" s="15">
        <f t="shared" si="25"/>
        <v>47700</v>
      </c>
      <c r="AW132" s="18">
        <v>128</v>
      </c>
      <c r="AX132" s="26">
        <v>11</v>
      </c>
      <c r="AY132" s="18">
        <v>8</v>
      </c>
      <c r="AZ132" s="15">
        <f t="shared" si="26"/>
        <v>2120</v>
      </c>
      <c r="BA132" s="15">
        <f t="shared" si="27"/>
        <v>6600</v>
      </c>
      <c r="BB132" s="15">
        <f t="shared" si="28"/>
        <v>71550</v>
      </c>
    </row>
    <row r="133" spans="33:54" ht="16.5" x14ac:dyDescent="0.2">
      <c r="AG133" s="26">
        <v>129</v>
      </c>
      <c r="AH133" s="26">
        <v>10</v>
      </c>
      <c r="AI133" s="26">
        <v>12</v>
      </c>
      <c r="AJ133" s="26">
        <f t="shared" ref="AJ133:AJ196" si="29">INDEX($C$6:$C$20,AH133)</f>
        <v>44</v>
      </c>
      <c r="AK133" s="26">
        <f t="shared" si="21"/>
        <v>86</v>
      </c>
      <c r="AL133" s="26">
        <f t="shared" si="22"/>
        <v>586</v>
      </c>
      <c r="AO133" s="18">
        <v>129</v>
      </c>
      <c r="AP133" s="26">
        <v>11</v>
      </c>
      <c r="AQ133" s="18">
        <v>8</v>
      </c>
      <c r="AR133" s="15">
        <f t="shared" si="23"/>
        <v>1060</v>
      </c>
      <c r="AS133" s="15">
        <f t="shared" si="24"/>
        <v>3300</v>
      </c>
      <c r="AT133" s="15">
        <f t="shared" si="25"/>
        <v>47700</v>
      </c>
      <c r="AW133" s="18">
        <v>129</v>
      </c>
      <c r="AX133" s="26">
        <v>11</v>
      </c>
      <c r="AY133" s="18">
        <v>9</v>
      </c>
      <c r="AZ133" s="15">
        <f t="shared" si="26"/>
        <v>2120</v>
      </c>
      <c r="BA133" s="15">
        <f t="shared" si="27"/>
        <v>6600</v>
      </c>
      <c r="BB133" s="15">
        <f t="shared" si="28"/>
        <v>71550</v>
      </c>
    </row>
    <row r="134" spans="33:54" ht="16.5" x14ac:dyDescent="0.2">
      <c r="AG134" s="26">
        <v>130</v>
      </c>
      <c r="AH134" s="26">
        <v>10</v>
      </c>
      <c r="AI134" s="26">
        <v>13</v>
      </c>
      <c r="AJ134" s="26">
        <f t="shared" si="29"/>
        <v>44</v>
      </c>
      <c r="AK134" s="26">
        <f t="shared" ref="AK134:AK197" si="30">INT(INDEX($E$5:$E$20,AH134)+AI134*INDEX($F$6:$F$20,AH134))</f>
        <v>87</v>
      </c>
      <c r="AL134" s="26">
        <f t="shared" ref="AL134:AL197" si="31">INT(INDEX($H$5:$H$20,AH134)+AI134*INDEX($I$6:$I$20,AH134))</f>
        <v>596</v>
      </c>
      <c r="AO134" s="18">
        <v>130</v>
      </c>
      <c r="AP134" s="26">
        <v>11</v>
      </c>
      <c r="AQ134" s="18">
        <v>9</v>
      </c>
      <c r="AR134" s="15">
        <f t="shared" ref="AR134:AR197" si="32">INDEX($N$6:$N$20,AP134)</f>
        <v>1060</v>
      </c>
      <c r="AS134" s="15">
        <f t="shared" ref="AS134:AS197" si="33">INDEX($P$6:$P$20,AP134)</f>
        <v>3300</v>
      </c>
      <c r="AT134" s="15">
        <f t="shared" ref="AT134:AT197" si="34">INDEX($R$6:$R$20,AP134)</f>
        <v>47700</v>
      </c>
      <c r="AW134" s="18">
        <v>130</v>
      </c>
      <c r="AX134" s="26">
        <v>11</v>
      </c>
      <c r="AY134" s="18">
        <v>10</v>
      </c>
      <c r="AZ134" s="15">
        <f t="shared" ref="AZ134:AZ197" si="35">INDEX($Y$6:$Y$20,AX134)</f>
        <v>2120</v>
      </c>
      <c r="BA134" s="15">
        <f t="shared" ref="BA134:BA197" si="36">INDEX($AA$6:$AA$20,AX134)</f>
        <v>6600</v>
      </c>
      <c r="BB134" s="15">
        <f t="shared" ref="BB134:BB197" si="37">INDEX($AC$6:$AC$20,AX134)</f>
        <v>71550</v>
      </c>
    </row>
    <row r="135" spans="33:54" ht="16.5" x14ac:dyDescent="0.2">
      <c r="AG135" s="26">
        <v>131</v>
      </c>
      <c r="AH135" s="26">
        <v>10</v>
      </c>
      <c r="AI135" s="26">
        <v>14</v>
      </c>
      <c r="AJ135" s="26">
        <f t="shared" si="29"/>
        <v>44</v>
      </c>
      <c r="AK135" s="26">
        <f t="shared" si="30"/>
        <v>88</v>
      </c>
      <c r="AL135" s="26">
        <f t="shared" si="31"/>
        <v>606</v>
      </c>
      <c r="AO135" s="18">
        <v>131</v>
      </c>
      <c r="AP135" s="26">
        <v>11</v>
      </c>
      <c r="AQ135" s="18">
        <v>10</v>
      </c>
      <c r="AR135" s="15">
        <f t="shared" si="32"/>
        <v>1060</v>
      </c>
      <c r="AS135" s="15">
        <f t="shared" si="33"/>
        <v>3300</v>
      </c>
      <c r="AT135" s="15">
        <f t="shared" si="34"/>
        <v>47700</v>
      </c>
      <c r="AW135" s="18">
        <v>131</v>
      </c>
      <c r="AX135" s="26">
        <v>11</v>
      </c>
      <c r="AY135" s="18">
        <v>11</v>
      </c>
      <c r="AZ135" s="15">
        <f t="shared" si="35"/>
        <v>2120</v>
      </c>
      <c r="BA135" s="15">
        <f t="shared" si="36"/>
        <v>6600</v>
      </c>
      <c r="BB135" s="15">
        <f t="shared" si="37"/>
        <v>71550</v>
      </c>
    </row>
    <row r="136" spans="33:54" ht="16.5" x14ac:dyDescent="0.2">
      <c r="AG136" s="26">
        <v>132</v>
      </c>
      <c r="AH136" s="26">
        <v>10</v>
      </c>
      <c r="AI136" s="26">
        <v>15</v>
      </c>
      <c r="AJ136" s="26">
        <f t="shared" si="29"/>
        <v>44</v>
      </c>
      <c r="AK136" s="26">
        <f t="shared" si="30"/>
        <v>90</v>
      </c>
      <c r="AL136" s="26">
        <f t="shared" si="31"/>
        <v>616</v>
      </c>
      <c r="AO136" s="18">
        <v>132</v>
      </c>
      <c r="AP136" s="26">
        <v>11</v>
      </c>
      <c r="AQ136" s="18">
        <v>11</v>
      </c>
      <c r="AR136" s="15">
        <f t="shared" si="32"/>
        <v>1060</v>
      </c>
      <c r="AS136" s="15">
        <f t="shared" si="33"/>
        <v>3300</v>
      </c>
      <c r="AT136" s="15">
        <f t="shared" si="34"/>
        <v>47700</v>
      </c>
      <c r="AW136" s="18">
        <v>132</v>
      </c>
      <c r="AX136" s="26">
        <v>11</v>
      </c>
      <c r="AY136" s="18">
        <v>12</v>
      </c>
      <c r="AZ136" s="15">
        <f t="shared" si="35"/>
        <v>2120</v>
      </c>
      <c r="BA136" s="15">
        <f t="shared" si="36"/>
        <v>6600</v>
      </c>
      <c r="BB136" s="15">
        <f t="shared" si="37"/>
        <v>71550</v>
      </c>
    </row>
    <row r="137" spans="33:54" ht="16.5" x14ac:dyDescent="0.2">
      <c r="AG137" s="26">
        <v>133</v>
      </c>
      <c r="AH137" s="26">
        <v>11</v>
      </c>
      <c r="AI137" s="26">
        <v>1</v>
      </c>
      <c r="AJ137" s="26">
        <f t="shared" si="29"/>
        <v>53</v>
      </c>
      <c r="AK137" s="26">
        <f t="shared" si="30"/>
        <v>91</v>
      </c>
      <c r="AL137" s="26">
        <f t="shared" si="31"/>
        <v>627</v>
      </c>
      <c r="AO137" s="18">
        <v>133</v>
      </c>
      <c r="AP137" s="26">
        <v>11</v>
      </c>
      <c r="AQ137" s="18">
        <v>12</v>
      </c>
      <c r="AR137" s="15">
        <f t="shared" si="32"/>
        <v>1060</v>
      </c>
      <c r="AS137" s="15">
        <f t="shared" si="33"/>
        <v>3300</v>
      </c>
      <c r="AT137" s="15">
        <f t="shared" si="34"/>
        <v>47700</v>
      </c>
      <c r="AW137" s="18">
        <v>133</v>
      </c>
      <c r="AX137" s="26">
        <v>11</v>
      </c>
      <c r="AY137" s="18">
        <v>13</v>
      </c>
      <c r="AZ137" s="15">
        <f t="shared" si="35"/>
        <v>2120</v>
      </c>
      <c r="BA137" s="15">
        <f t="shared" si="36"/>
        <v>6600</v>
      </c>
      <c r="BB137" s="15">
        <f t="shared" si="37"/>
        <v>71550</v>
      </c>
    </row>
    <row r="138" spans="33:54" ht="16.5" x14ac:dyDescent="0.2">
      <c r="AG138" s="26">
        <v>134</v>
      </c>
      <c r="AH138" s="26">
        <v>11</v>
      </c>
      <c r="AI138" s="26">
        <v>2</v>
      </c>
      <c r="AJ138" s="26">
        <f t="shared" si="29"/>
        <v>53</v>
      </c>
      <c r="AK138" s="26">
        <f t="shared" si="30"/>
        <v>92</v>
      </c>
      <c r="AL138" s="26">
        <f t="shared" si="31"/>
        <v>639</v>
      </c>
      <c r="AO138" s="18">
        <v>134</v>
      </c>
      <c r="AP138" s="26">
        <v>11</v>
      </c>
      <c r="AQ138" s="18">
        <v>13</v>
      </c>
      <c r="AR138" s="15">
        <f t="shared" si="32"/>
        <v>1060</v>
      </c>
      <c r="AS138" s="15">
        <f t="shared" si="33"/>
        <v>3300</v>
      </c>
      <c r="AT138" s="15">
        <f t="shared" si="34"/>
        <v>47700</v>
      </c>
      <c r="AW138" s="18">
        <v>134</v>
      </c>
      <c r="AX138" s="26">
        <v>11</v>
      </c>
      <c r="AY138" s="18">
        <v>14</v>
      </c>
      <c r="AZ138" s="15">
        <f t="shared" si="35"/>
        <v>2120</v>
      </c>
      <c r="BA138" s="15">
        <f t="shared" si="36"/>
        <v>6600</v>
      </c>
      <c r="BB138" s="15">
        <f t="shared" si="37"/>
        <v>71550</v>
      </c>
    </row>
    <row r="139" spans="33:54" ht="16.5" x14ac:dyDescent="0.2">
      <c r="AG139" s="26">
        <v>135</v>
      </c>
      <c r="AH139" s="26">
        <v>11</v>
      </c>
      <c r="AI139" s="26">
        <v>3</v>
      </c>
      <c r="AJ139" s="26">
        <f t="shared" si="29"/>
        <v>53</v>
      </c>
      <c r="AK139" s="26">
        <f t="shared" si="30"/>
        <v>94</v>
      </c>
      <c r="AL139" s="26">
        <f t="shared" si="31"/>
        <v>651</v>
      </c>
      <c r="AO139" s="18">
        <v>135</v>
      </c>
      <c r="AP139" s="26">
        <v>11</v>
      </c>
      <c r="AQ139" s="18">
        <v>14</v>
      </c>
      <c r="AR139" s="15">
        <f t="shared" si="32"/>
        <v>1060</v>
      </c>
      <c r="AS139" s="15">
        <f t="shared" si="33"/>
        <v>3300</v>
      </c>
      <c r="AT139" s="15">
        <f t="shared" si="34"/>
        <v>47700</v>
      </c>
      <c r="AW139" s="18">
        <v>135</v>
      </c>
      <c r="AX139" s="26">
        <v>11</v>
      </c>
      <c r="AY139" s="18">
        <v>15</v>
      </c>
      <c r="AZ139" s="15">
        <f t="shared" si="35"/>
        <v>2120</v>
      </c>
      <c r="BA139" s="15">
        <f t="shared" si="36"/>
        <v>6600</v>
      </c>
      <c r="BB139" s="15">
        <f t="shared" si="37"/>
        <v>71550</v>
      </c>
    </row>
    <row r="140" spans="33:54" ht="16.5" x14ac:dyDescent="0.2">
      <c r="AG140" s="26">
        <v>136</v>
      </c>
      <c r="AH140" s="26">
        <v>11</v>
      </c>
      <c r="AI140" s="26">
        <v>4</v>
      </c>
      <c r="AJ140" s="26">
        <f t="shared" si="29"/>
        <v>53</v>
      </c>
      <c r="AK140" s="26">
        <f t="shared" si="30"/>
        <v>95</v>
      </c>
      <c r="AL140" s="26">
        <f t="shared" si="31"/>
        <v>663</v>
      </c>
      <c r="AO140" s="18">
        <v>136</v>
      </c>
      <c r="AP140" s="26">
        <v>11</v>
      </c>
      <c r="AQ140" s="18">
        <v>15</v>
      </c>
      <c r="AR140" s="15">
        <f t="shared" si="32"/>
        <v>1060</v>
      </c>
      <c r="AS140" s="15">
        <f t="shared" si="33"/>
        <v>3300</v>
      </c>
      <c r="AT140" s="15">
        <f t="shared" si="34"/>
        <v>47700</v>
      </c>
      <c r="AW140" s="18">
        <v>136</v>
      </c>
      <c r="AX140" s="26">
        <v>12</v>
      </c>
      <c r="AY140" s="18">
        <v>1</v>
      </c>
      <c r="AZ140" s="15">
        <f t="shared" si="35"/>
        <v>2600</v>
      </c>
      <c r="BA140" s="15">
        <f t="shared" si="36"/>
        <v>7800</v>
      </c>
      <c r="BB140" s="15">
        <f t="shared" si="37"/>
        <v>93600</v>
      </c>
    </row>
    <row r="141" spans="33:54" ht="16.5" x14ac:dyDescent="0.2">
      <c r="AG141" s="26">
        <v>137</v>
      </c>
      <c r="AH141" s="26">
        <v>11</v>
      </c>
      <c r="AI141" s="26">
        <v>5</v>
      </c>
      <c r="AJ141" s="26">
        <f t="shared" si="29"/>
        <v>53</v>
      </c>
      <c r="AK141" s="26">
        <f t="shared" si="30"/>
        <v>96</v>
      </c>
      <c r="AL141" s="26">
        <f t="shared" si="31"/>
        <v>675</v>
      </c>
      <c r="AO141" s="18">
        <v>137</v>
      </c>
      <c r="AP141" s="26">
        <v>12</v>
      </c>
      <c r="AQ141" s="18">
        <v>1</v>
      </c>
      <c r="AR141" s="15">
        <f t="shared" si="32"/>
        <v>1300</v>
      </c>
      <c r="AS141" s="15">
        <f t="shared" si="33"/>
        <v>3900</v>
      </c>
      <c r="AT141" s="15">
        <f t="shared" si="34"/>
        <v>62400</v>
      </c>
      <c r="AW141" s="18">
        <v>137</v>
      </c>
      <c r="AX141" s="26">
        <v>12</v>
      </c>
      <c r="AY141" s="18">
        <v>2</v>
      </c>
      <c r="AZ141" s="15">
        <f t="shared" si="35"/>
        <v>2600</v>
      </c>
      <c r="BA141" s="15">
        <f t="shared" si="36"/>
        <v>7800</v>
      </c>
      <c r="BB141" s="15">
        <f t="shared" si="37"/>
        <v>93600</v>
      </c>
    </row>
    <row r="142" spans="33:54" ht="16.5" x14ac:dyDescent="0.2">
      <c r="AG142" s="26">
        <v>138</v>
      </c>
      <c r="AH142" s="26">
        <v>11</v>
      </c>
      <c r="AI142" s="26">
        <v>6</v>
      </c>
      <c r="AJ142" s="26">
        <f t="shared" si="29"/>
        <v>53</v>
      </c>
      <c r="AK142" s="26">
        <f t="shared" si="30"/>
        <v>98</v>
      </c>
      <c r="AL142" s="26">
        <f t="shared" si="31"/>
        <v>687</v>
      </c>
      <c r="AO142" s="18">
        <v>138</v>
      </c>
      <c r="AP142" s="26">
        <v>12</v>
      </c>
      <c r="AQ142" s="18">
        <v>2</v>
      </c>
      <c r="AR142" s="15">
        <f t="shared" si="32"/>
        <v>1300</v>
      </c>
      <c r="AS142" s="15">
        <f t="shared" si="33"/>
        <v>3900</v>
      </c>
      <c r="AT142" s="15">
        <f t="shared" si="34"/>
        <v>62400</v>
      </c>
      <c r="AW142" s="18">
        <v>138</v>
      </c>
      <c r="AX142" s="26">
        <v>12</v>
      </c>
      <c r="AY142" s="18">
        <v>3</v>
      </c>
      <c r="AZ142" s="15">
        <f t="shared" si="35"/>
        <v>2600</v>
      </c>
      <c r="BA142" s="15">
        <f t="shared" si="36"/>
        <v>7800</v>
      </c>
      <c r="BB142" s="15">
        <f t="shared" si="37"/>
        <v>93600</v>
      </c>
    </row>
    <row r="143" spans="33:54" ht="16.5" x14ac:dyDescent="0.2">
      <c r="AG143" s="26">
        <v>139</v>
      </c>
      <c r="AH143" s="26">
        <v>11</v>
      </c>
      <c r="AI143" s="26">
        <v>7</v>
      </c>
      <c r="AJ143" s="26">
        <f t="shared" si="29"/>
        <v>53</v>
      </c>
      <c r="AK143" s="26">
        <f t="shared" si="30"/>
        <v>99</v>
      </c>
      <c r="AL143" s="26">
        <f t="shared" si="31"/>
        <v>699</v>
      </c>
      <c r="AO143" s="18">
        <v>139</v>
      </c>
      <c r="AP143" s="26">
        <v>12</v>
      </c>
      <c r="AQ143" s="18">
        <v>3</v>
      </c>
      <c r="AR143" s="15">
        <f t="shared" si="32"/>
        <v>1300</v>
      </c>
      <c r="AS143" s="15">
        <f t="shared" si="33"/>
        <v>3900</v>
      </c>
      <c r="AT143" s="15">
        <f t="shared" si="34"/>
        <v>62400</v>
      </c>
      <c r="AW143" s="18">
        <v>139</v>
      </c>
      <c r="AX143" s="26">
        <v>12</v>
      </c>
      <c r="AY143" s="18">
        <v>4</v>
      </c>
      <c r="AZ143" s="15">
        <f t="shared" si="35"/>
        <v>2600</v>
      </c>
      <c r="BA143" s="15">
        <f t="shared" si="36"/>
        <v>7800</v>
      </c>
      <c r="BB143" s="15">
        <f t="shared" si="37"/>
        <v>93600</v>
      </c>
    </row>
    <row r="144" spans="33:54" ht="16.5" x14ac:dyDescent="0.2">
      <c r="AG144" s="26">
        <v>140</v>
      </c>
      <c r="AH144" s="26">
        <v>11</v>
      </c>
      <c r="AI144" s="26">
        <v>8</v>
      </c>
      <c r="AJ144" s="26">
        <f t="shared" si="29"/>
        <v>53</v>
      </c>
      <c r="AK144" s="26">
        <f t="shared" si="30"/>
        <v>100</v>
      </c>
      <c r="AL144" s="26">
        <f t="shared" si="31"/>
        <v>711</v>
      </c>
      <c r="AO144" s="18">
        <v>140</v>
      </c>
      <c r="AP144" s="26">
        <v>12</v>
      </c>
      <c r="AQ144" s="18">
        <v>4</v>
      </c>
      <c r="AR144" s="15">
        <f t="shared" si="32"/>
        <v>1300</v>
      </c>
      <c r="AS144" s="15">
        <f t="shared" si="33"/>
        <v>3900</v>
      </c>
      <c r="AT144" s="15">
        <f t="shared" si="34"/>
        <v>62400</v>
      </c>
      <c r="AW144" s="18">
        <v>140</v>
      </c>
      <c r="AX144" s="26">
        <v>12</v>
      </c>
      <c r="AY144" s="18">
        <v>5</v>
      </c>
      <c r="AZ144" s="15">
        <f t="shared" si="35"/>
        <v>2600</v>
      </c>
      <c r="BA144" s="15">
        <f t="shared" si="36"/>
        <v>7800</v>
      </c>
      <c r="BB144" s="15">
        <f t="shared" si="37"/>
        <v>93600</v>
      </c>
    </row>
    <row r="145" spans="33:54" ht="16.5" x14ac:dyDescent="0.2">
      <c r="AG145" s="26">
        <v>141</v>
      </c>
      <c r="AH145" s="26">
        <v>11</v>
      </c>
      <c r="AI145" s="26">
        <v>9</v>
      </c>
      <c r="AJ145" s="26">
        <f t="shared" si="29"/>
        <v>53</v>
      </c>
      <c r="AK145" s="26">
        <f t="shared" si="30"/>
        <v>102</v>
      </c>
      <c r="AL145" s="26">
        <f t="shared" si="31"/>
        <v>723</v>
      </c>
      <c r="AO145" s="18">
        <v>141</v>
      </c>
      <c r="AP145" s="26">
        <v>12</v>
      </c>
      <c r="AQ145" s="18">
        <v>5</v>
      </c>
      <c r="AR145" s="15">
        <f t="shared" si="32"/>
        <v>1300</v>
      </c>
      <c r="AS145" s="15">
        <f t="shared" si="33"/>
        <v>3900</v>
      </c>
      <c r="AT145" s="15">
        <f t="shared" si="34"/>
        <v>62400</v>
      </c>
      <c r="AW145" s="18">
        <v>141</v>
      </c>
      <c r="AX145" s="26">
        <v>12</v>
      </c>
      <c r="AY145" s="18">
        <v>6</v>
      </c>
      <c r="AZ145" s="15">
        <f t="shared" si="35"/>
        <v>2600</v>
      </c>
      <c r="BA145" s="15">
        <f t="shared" si="36"/>
        <v>7800</v>
      </c>
      <c r="BB145" s="15">
        <f t="shared" si="37"/>
        <v>93600</v>
      </c>
    </row>
    <row r="146" spans="33:54" ht="16.5" x14ac:dyDescent="0.2">
      <c r="AG146" s="26">
        <v>142</v>
      </c>
      <c r="AH146" s="26">
        <v>11</v>
      </c>
      <c r="AI146" s="26">
        <v>10</v>
      </c>
      <c r="AJ146" s="26">
        <f t="shared" si="29"/>
        <v>53</v>
      </c>
      <c r="AK146" s="26">
        <f t="shared" si="30"/>
        <v>103</v>
      </c>
      <c r="AL146" s="26">
        <f t="shared" si="31"/>
        <v>735</v>
      </c>
      <c r="AO146" s="18">
        <v>142</v>
      </c>
      <c r="AP146" s="26">
        <v>12</v>
      </c>
      <c r="AQ146" s="18">
        <v>6</v>
      </c>
      <c r="AR146" s="15">
        <f t="shared" si="32"/>
        <v>1300</v>
      </c>
      <c r="AS146" s="15">
        <f t="shared" si="33"/>
        <v>3900</v>
      </c>
      <c r="AT146" s="15">
        <f t="shared" si="34"/>
        <v>62400</v>
      </c>
      <c r="AW146" s="18">
        <v>142</v>
      </c>
      <c r="AX146" s="26">
        <v>12</v>
      </c>
      <c r="AY146" s="18">
        <v>7</v>
      </c>
      <c r="AZ146" s="15">
        <f t="shared" si="35"/>
        <v>2600</v>
      </c>
      <c r="BA146" s="15">
        <f t="shared" si="36"/>
        <v>7800</v>
      </c>
      <c r="BB146" s="15">
        <f t="shared" si="37"/>
        <v>93600</v>
      </c>
    </row>
    <row r="147" spans="33:54" ht="16.5" x14ac:dyDescent="0.2">
      <c r="AG147" s="26">
        <v>143</v>
      </c>
      <c r="AH147" s="26">
        <v>11</v>
      </c>
      <c r="AI147" s="26">
        <v>11</v>
      </c>
      <c r="AJ147" s="26">
        <f t="shared" si="29"/>
        <v>53</v>
      </c>
      <c r="AK147" s="26">
        <f t="shared" si="30"/>
        <v>104</v>
      </c>
      <c r="AL147" s="26">
        <f t="shared" si="31"/>
        <v>747</v>
      </c>
      <c r="AO147" s="18">
        <v>143</v>
      </c>
      <c r="AP147" s="26">
        <v>12</v>
      </c>
      <c r="AQ147" s="18">
        <v>7</v>
      </c>
      <c r="AR147" s="15">
        <f t="shared" si="32"/>
        <v>1300</v>
      </c>
      <c r="AS147" s="15">
        <f t="shared" si="33"/>
        <v>3900</v>
      </c>
      <c r="AT147" s="15">
        <f t="shared" si="34"/>
        <v>62400</v>
      </c>
      <c r="AW147" s="18">
        <v>143</v>
      </c>
      <c r="AX147" s="26">
        <v>12</v>
      </c>
      <c r="AY147" s="18">
        <v>8</v>
      </c>
      <c r="AZ147" s="15">
        <f t="shared" si="35"/>
        <v>2600</v>
      </c>
      <c r="BA147" s="15">
        <f t="shared" si="36"/>
        <v>7800</v>
      </c>
      <c r="BB147" s="15">
        <f t="shared" si="37"/>
        <v>93600</v>
      </c>
    </row>
    <row r="148" spans="33:54" ht="16.5" x14ac:dyDescent="0.2">
      <c r="AG148" s="26">
        <v>144</v>
      </c>
      <c r="AH148" s="26">
        <v>11</v>
      </c>
      <c r="AI148" s="26">
        <v>12</v>
      </c>
      <c r="AJ148" s="26">
        <f t="shared" si="29"/>
        <v>53</v>
      </c>
      <c r="AK148" s="26">
        <f t="shared" si="30"/>
        <v>106</v>
      </c>
      <c r="AL148" s="26">
        <f t="shared" si="31"/>
        <v>759</v>
      </c>
      <c r="AO148" s="18">
        <v>144</v>
      </c>
      <c r="AP148" s="26">
        <v>12</v>
      </c>
      <c r="AQ148" s="18">
        <v>8</v>
      </c>
      <c r="AR148" s="15">
        <f t="shared" si="32"/>
        <v>1300</v>
      </c>
      <c r="AS148" s="15">
        <f t="shared" si="33"/>
        <v>3900</v>
      </c>
      <c r="AT148" s="15">
        <f t="shared" si="34"/>
        <v>62400</v>
      </c>
      <c r="AW148" s="18">
        <v>144</v>
      </c>
      <c r="AX148" s="26">
        <v>12</v>
      </c>
      <c r="AY148" s="18">
        <v>9</v>
      </c>
      <c r="AZ148" s="15">
        <f t="shared" si="35"/>
        <v>2600</v>
      </c>
      <c r="BA148" s="15">
        <f t="shared" si="36"/>
        <v>7800</v>
      </c>
      <c r="BB148" s="15">
        <f t="shared" si="37"/>
        <v>93600</v>
      </c>
    </row>
    <row r="149" spans="33:54" ht="16.5" x14ac:dyDescent="0.2">
      <c r="AG149" s="26">
        <v>145</v>
      </c>
      <c r="AH149" s="26">
        <v>11</v>
      </c>
      <c r="AI149" s="26">
        <v>13</v>
      </c>
      <c r="AJ149" s="26">
        <f t="shared" si="29"/>
        <v>53</v>
      </c>
      <c r="AK149" s="26">
        <f t="shared" si="30"/>
        <v>107</v>
      </c>
      <c r="AL149" s="26">
        <f t="shared" si="31"/>
        <v>771</v>
      </c>
      <c r="AO149" s="18">
        <v>145</v>
      </c>
      <c r="AP149" s="26">
        <v>12</v>
      </c>
      <c r="AQ149" s="18">
        <v>9</v>
      </c>
      <c r="AR149" s="15">
        <f t="shared" si="32"/>
        <v>1300</v>
      </c>
      <c r="AS149" s="15">
        <f t="shared" si="33"/>
        <v>3900</v>
      </c>
      <c r="AT149" s="15">
        <f t="shared" si="34"/>
        <v>62400</v>
      </c>
      <c r="AW149" s="18">
        <v>145</v>
      </c>
      <c r="AX149" s="26">
        <v>12</v>
      </c>
      <c r="AY149" s="18">
        <v>10</v>
      </c>
      <c r="AZ149" s="15">
        <f t="shared" si="35"/>
        <v>2600</v>
      </c>
      <c r="BA149" s="15">
        <f t="shared" si="36"/>
        <v>7800</v>
      </c>
      <c r="BB149" s="15">
        <f t="shared" si="37"/>
        <v>93600</v>
      </c>
    </row>
    <row r="150" spans="33:54" ht="16.5" x14ac:dyDescent="0.2">
      <c r="AG150" s="26">
        <v>146</v>
      </c>
      <c r="AH150" s="26">
        <v>11</v>
      </c>
      <c r="AI150" s="26">
        <v>14</v>
      </c>
      <c r="AJ150" s="26">
        <f t="shared" si="29"/>
        <v>53</v>
      </c>
      <c r="AK150" s="26">
        <f t="shared" si="30"/>
        <v>108</v>
      </c>
      <c r="AL150" s="26">
        <f t="shared" si="31"/>
        <v>783</v>
      </c>
      <c r="AO150" s="18">
        <v>146</v>
      </c>
      <c r="AP150" s="26">
        <v>12</v>
      </c>
      <c r="AQ150" s="18">
        <v>10</v>
      </c>
      <c r="AR150" s="15">
        <f t="shared" si="32"/>
        <v>1300</v>
      </c>
      <c r="AS150" s="15">
        <f t="shared" si="33"/>
        <v>3900</v>
      </c>
      <c r="AT150" s="15">
        <f t="shared" si="34"/>
        <v>62400</v>
      </c>
      <c r="AW150" s="18">
        <v>146</v>
      </c>
      <c r="AX150" s="26">
        <v>12</v>
      </c>
      <c r="AY150" s="18">
        <v>11</v>
      </c>
      <c r="AZ150" s="15">
        <f t="shared" si="35"/>
        <v>2600</v>
      </c>
      <c r="BA150" s="15">
        <f t="shared" si="36"/>
        <v>7800</v>
      </c>
      <c r="BB150" s="15">
        <f t="shared" si="37"/>
        <v>93600</v>
      </c>
    </row>
    <row r="151" spans="33:54" ht="16.5" x14ac:dyDescent="0.2">
      <c r="AG151" s="26">
        <v>147</v>
      </c>
      <c r="AH151" s="26">
        <v>11</v>
      </c>
      <c r="AI151" s="26">
        <v>15</v>
      </c>
      <c r="AJ151" s="26">
        <f t="shared" si="29"/>
        <v>53</v>
      </c>
      <c r="AK151" s="26">
        <f t="shared" si="30"/>
        <v>110</v>
      </c>
      <c r="AL151" s="26">
        <f t="shared" si="31"/>
        <v>795</v>
      </c>
      <c r="AO151" s="18">
        <v>147</v>
      </c>
      <c r="AP151" s="26">
        <v>12</v>
      </c>
      <c r="AQ151" s="18">
        <v>11</v>
      </c>
      <c r="AR151" s="15">
        <f t="shared" si="32"/>
        <v>1300</v>
      </c>
      <c r="AS151" s="15">
        <f t="shared" si="33"/>
        <v>3900</v>
      </c>
      <c r="AT151" s="15">
        <f t="shared" si="34"/>
        <v>62400</v>
      </c>
      <c r="AW151" s="18">
        <v>147</v>
      </c>
      <c r="AX151" s="26">
        <v>12</v>
      </c>
      <c r="AY151" s="18">
        <v>12</v>
      </c>
      <c r="AZ151" s="15">
        <f t="shared" si="35"/>
        <v>2600</v>
      </c>
      <c r="BA151" s="15">
        <f t="shared" si="36"/>
        <v>7800</v>
      </c>
      <c r="BB151" s="15">
        <f t="shared" si="37"/>
        <v>93600</v>
      </c>
    </row>
    <row r="152" spans="33:54" ht="16.5" x14ac:dyDescent="0.2">
      <c r="AG152" s="26">
        <v>148</v>
      </c>
      <c r="AH152" s="26">
        <v>12</v>
      </c>
      <c r="AI152" s="26">
        <v>1</v>
      </c>
      <c r="AJ152" s="26">
        <f t="shared" si="29"/>
        <v>65</v>
      </c>
      <c r="AK152" s="26">
        <f t="shared" si="30"/>
        <v>111</v>
      </c>
      <c r="AL152" s="26">
        <f t="shared" si="31"/>
        <v>811</v>
      </c>
      <c r="AO152" s="18">
        <v>148</v>
      </c>
      <c r="AP152" s="26">
        <v>12</v>
      </c>
      <c r="AQ152" s="18">
        <v>12</v>
      </c>
      <c r="AR152" s="15">
        <f t="shared" si="32"/>
        <v>1300</v>
      </c>
      <c r="AS152" s="15">
        <f t="shared" si="33"/>
        <v>3900</v>
      </c>
      <c r="AT152" s="15">
        <f t="shared" si="34"/>
        <v>62400</v>
      </c>
      <c r="AW152" s="18">
        <v>148</v>
      </c>
      <c r="AX152" s="26">
        <v>12</v>
      </c>
      <c r="AY152" s="18">
        <v>13</v>
      </c>
      <c r="AZ152" s="15">
        <f t="shared" si="35"/>
        <v>2600</v>
      </c>
      <c r="BA152" s="15">
        <f t="shared" si="36"/>
        <v>7800</v>
      </c>
      <c r="BB152" s="15">
        <f t="shared" si="37"/>
        <v>93600</v>
      </c>
    </row>
    <row r="153" spans="33:54" ht="16.5" x14ac:dyDescent="0.2">
      <c r="AG153" s="26">
        <v>149</v>
      </c>
      <c r="AH153" s="26">
        <v>12</v>
      </c>
      <c r="AI153" s="26">
        <v>2</v>
      </c>
      <c r="AJ153" s="26">
        <f t="shared" si="29"/>
        <v>65</v>
      </c>
      <c r="AK153" s="26">
        <f t="shared" si="30"/>
        <v>112</v>
      </c>
      <c r="AL153" s="26">
        <f t="shared" si="31"/>
        <v>827</v>
      </c>
      <c r="AO153" s="18">
        <v>149</v>
      </c>
      <c r="AP153" s="26">
        <v>12</v>
      </c>
      <c r="AQ153" s="18">
        <v>13</v>
      </c>
      <c r="AR153" s="15">
        <f t="shared" si="32"/>
        <v>1300</v>
      </c>
      <c r="AS153" s="15">
        <f t="shared" si="33"/>
        <v>3900</v>
      </c>
      <c r="AT153" s="15">
        <f t="shared" si="34"/>
        <v>62400</v>
      </c>
      <c r="AW153" s="18">
        <v>149</v>
      </c>
      <c r="AX153" s="26">
        <v>12</v>
      </c>
      <c r="AY153" s="18">
        <v>14</v>
      </c>
      <c r="AZ153" s="15">
        <f t="shared" si="35"/>
        <v>2600</v>
      </c>
      <c r="BA153" s="15">
        <f t="shared" si="36"/>
        <v>7800</v>
      </c>
      <c r="BB153" s="15">
        <f t="shared" si="37"/>
        <v>93600</v>
      </c>
    </row>
    <row r="154" spans="33:54" ht="16.5" x14ac:dyDescent="0.2">
      <c r="AG154" s="26">
        <v>150</v>
      </c>
      <c r="AH154" s="26">
        <v>12</v>
      </c>
      <c r="AI154" s="26">
        <v>3</v>
      </c>
      <c r="AJ154" s="26">
        <f t="shared" si="29"/>
        <v>65</v>
      </c>
      <c r="AK154" s="26">
        <f t="shared" si="30"/>
        <v>114</v>
      </c>
      <c r="AL154" s="26">
        <f t="shared" si="31"/>
        <v>844</v>
      </c>
      <c r="AO154" s="18">
        <v>150</v>
      </c>
      <c r="AP154" s="26">
        <v>12</v>
      </c>
      <c r="AQ154" s="18">
        <v>14</v>
      </c>
      <c r="AR154" s="15">
        <f t="shared" si="32"/>
        <v>1300</v>
      </c>
      <c r="AS154" s="15">
        <f t="shared" si="33"/>
        <v>3900</v>
      </c>
      <c r="AT154" s="15">
        <f t="shared" si="34"/>
        <v>62400</v>
      </c>
      <c r="AW154" s="18">
        <v>150</v>
      </c>
      <c r="AX154" s="26">
        <v>12</v>
      </c>
      <c r="AY154" s="18">
        <v>15</v>
      </c>
      <c r="AZ154" s="15">
        <f t="shared" si="35"/>
        <v>2600</v>
      </c>
      <c r="BA154" s="15">
        <f t="shared" si="36"/>
        <v>7800</v>
      </c>
      <c r="BB154" s="15">
        <f t="shared" si="37"/>
        <v>93600</v>
      </c>
    </row>
    <row r="155" spans="33:54" ht="16.5" x14ac:dyDescent="0.2">
      <c r="AG155" s="26">
        <v>151</v>
      </c>
      <c r="AH155" s="26">
        <v>12</v>
      </c>
      <c r="AI155" s="26">
        <v>4</v>
      </c>
      <c r="AJ155" s="26">
        <f t="shared" si="29"/>
        <v>65</v>
      </c>
      <c r="AK155" s="26">
        <f t="shared" si="30"/>
        <v>115</v>
      </c>
      <c r="AL155" s="26">
        <f t="shared" si="31"/>
        <v>860</v>
      </c>
      <c r="AO155" s="18">
        <v>151</v>
      </c>
      <c r="AP155" s="26">
        <v>12</v>
      </c>
      <c r="AQ155" s="18">
        <v>15</v>
      </c>
      <c r="AR155" s="15">
        <f t="shared" si="32"/>
        <v>1300</v>
      </c>
      <c r="AS155" s="15">
        <f t="shared" si="33"/>
        <v>3900</v>
      </c>
      <c r="AT155" s="15">
        <f t="shared" si="34"/>
        <v>62400</v>
      </c>
      <c r="AW155" s="18">
        <v>151</v>
      </c>
      <c r="AX155" s="26">
        <v>13</v>
      </c>
      <c r="AY155" s="18">
        <v>1</v>
      </c>
      <c r="AZ155" s="15">
        <f t="shared" si="35"/>
        <v>3200</v>
      </c>
      <c r="BA155" s="15">
        <f t="shared" si="36"/>
        <v>9000</v>
      </c>
      <c r="BB155" s="15">
        <f t="shared" si="37"/>
        <v>122400</v>
      </c>
    </row>
    <row r="156" spans="33:54" ht="16.5" x14ac:dyDescent="0.2">
      <c r="AG156" s="26">
        <v>152</v>
      </c>
      <c r="AH156" s="26">
        <v>12</v>
      </c>
      <c r="AI156" s="26">
        <v>5</v>
      </c>
      <c r="AJ156" s="26">
        <f t="shared" si="29"/>
        <v>65</v>
      </c>
      <c r="AK156" s="26">
        <f t="shared" si="30"/>
        <v>116</v>
      </c>
      <c r="AL156" s="26">
        <f t="shared" si="31"/>
        <v>876</v>
      </c>
      <c r="AO156" s="18">
        <v>152</v>
      </c>
      <c r="AP156" s="26">
        <v>13</v>
      </c>
      <c r="AQ156" s="18">
        <v>1</v>
      </c>
      <c r="AR156" s="15">
        <f t="shared" si="32"/>
        <v>1600</v>
      </c>
      <c r="AS156" s="15">
        <f t="shared" si="33"/>
        <v>4500</v>
      </c>
      <c r="AT156" s="15">
        <f t="shared" si="34"/>
        <v>81600</v>
      </c>
      <c r="AW156" s="18">
        <v>152</v>
      </c>
      <c r="AX156" s="26">
        <v>13</v>
      </c>
      <c r="AY156" s="18">
        <v>2</v>
      </c>
      <c r="AZ156" s="15">
        <f t="shared" si="35"/>
        <v>3200</v>
      </c>
      <c r="BA156" s="15">
        <f t="shared" si="36"/>
        <v>9000</v>
      </c>
      <c r="BB156" s="15">
        <f t="shared" si="37"/>
        <v>122400</v>
      </c>
    </row>
    <row r="157" spans="33:54" ht="16.5" x14ac:dyDescent="0.2">
      <c r="AG157" s="26">
        <v>153</v>
      </c>
      <c r="AH157" s="26">
        <v>12</v>
      </c>
      <c r="AI157" s="26">
        <v>6</v>
      </c>
      <c r="AJ157" s="26">
        <f t="shared" si="29"/>
        <v>65</v>
      </c>
      <c r="AK157" s="26">
        <f t="shared" si="30"/>
        <v>118</v>
      </c>
      <c r="AL157" s="26">
        <f t="shared" si="31"/>
        <v>893</v>
      </c>
      <c r="AO157" s="18">
        <v>153</v>
      </c>
      <c r="AP157" s="26">
        <v>13</v>
      </c>
      <c r="AQ157" s="18">
        <v>2</v>
      </c>
      <c r="AR157" s="15">
        <f t="shared" si="32"/>
        <v>1600</v>
      </c>
      <c r="AS157" s="15">
        <f t="shared" si="33"/>
        <v>4500</v>
      </c>
      <c r="AT157" s="15">
        <f t="shared" si="34"/>
        <v>81600</v>
      </c>
      <c r="AW157" s="18">
        <v>153</v>
      </c>
      <c r="AX157" s="26">
        <v>13</v>
      </c>
      <c r="AY157" s="18">
        <v>3</v>
      </c>
      <c r="AZ157" s="15">
        <f t="shared" si="35"/>
        <v>3200</v>
      </c>
      <c r="BA157" s="15">
        <f t="shared" si="36"/>
        <v>9000</v>
      </c>
      <c r="BB157" s="15">
        <f t="shared" si="37"/>
        <v>122400</v>
      </c>
    </row>
    <row r="158" spans="33:54" ht="16.5" x14ac:dyDescent="0.2">
      <c r="AG158" s="26">
        <v>154</v>
      </c>
      <c r="AH158" s="26">
        <v>12</v>
      </c>
      <c r="AI158" s="26">
        <v>7</v>
      </c>
      <c r="AJ158" s="26">
        <f t="shared" si="29"/>
        <v>65</v>
      </c>
      <c r="AK158" s="26">
        <f t="shared" si="30"/>
        <v>119</v>
      </c>
      <c r="AL158" s="26">
        <f t="shared" si="31"/>
        <v>909</v>
      </c>
      <c r="AO158" s="18">
        <v>154</v>
      </c>
      <c r="AP158" s="26">
        <v>13</v>
      </c>
      <c r="AQ158" s="18">
        <v>3</v>
      </c>
      <c r="AR158" s="15">
        <f t="shared" si="32"/>
        <v>1600</v>
      </c>
      <c r="AS158" s="15">
        <f t="shared" si="33"/>
        <v>4500</v>
      </c>
      <c r="AT158" s="15">
        <f t="shared" si="34"/>
        <v>81600</v>
      </c>
      <c r="AW158" s="18">
        <v>154</v>
      </c>
      <c r="AX158" s="26">
        <v>13</v>
      </c>
      <c r="AY158" s="18">
        <v>4</v>
      </c>
      <c r="AZ158" s="15">
        <f t="shared" si="35"/>
        <v>3200</v>
      </c>
      <c r="BA158" s="15">
        <f t="shared" si="36"/>
        <v>9000</v>
      </c>
      <c r="BB158" s="15">
        <f t="shared" si="37"/>
        <v>122400</v>
      </c>
    </row>
    <row r="159" spans="33:54" ht="16.5" x14ac:dyDescent="0.2">
      <c r="AG159" s="26">
        <v>155</v>
      </c>
      <c r="AH159" s="26">
        <v>12</v>
      </c>
      <c r="AI159" s="26">
        <v>8</v>
      </c>
      <c r="AJ159" s="26">
        <f t="shared" si="29"/>
        <v>65</v>
      </c>
      <c r="AK159" s="26">
        <f t="shared" si="30"/>
        <v>120</v>
      </c>
      <c r="AL159" s="26">
        <f t="shared" si="31"/>
        <v>925</v>
      </c>
      <c r="AO159" s="18">
        <v>155</v>
      </c>
      <c r="AP159" s="26">
        <v>13</v>
      </c>
      <c r="AQ159" s="18">
        <v>4</v>
      </c>
      <c r="AR159" s="15">
        <f t="shared" si="32"/>
        <v>1600</v>
      </c>
      <c r="AS159" s="15">
        <f t="shared" si="33"/>
        <v>4500</v>
      </c>
      <c r="AT159" s="15">
        <f t="shared" si="34"/>
        <v>81600</v>
      </c>
      <c r="AW159" s="18">
        <v>155</v>
      </c>
      <c r="AX159" s="26">
        <v>13</v>
      </c>
      <c r="AY159" s="18">
        <v>5</v>
      </c>
      <c r="AZ159" s="15">
        <f t="shared" si="35"/>
        <v>3200</v>
      </c>
      <c r="BA159" s="15">
        <f t="shared" si="36"/>
        <v>9000</v>
      </c>
      <c r="BB159" s="15">
        <f t="shared" si="37"/>
        <v>122400</v>
      </c>
    </row>
    <row r="160" spans="33:54" ht="16.5" x14ac:dyDescent="0.2">
      <c r="AG160" s="26">
        <v>156</v>
      </c>
      <c r="AH160" s="26">
        <v>12</v>
      </c>
      <c r="AI160" s="26">
        <v>9</v>
      </c>
      <c r="AJ160" s="26">
        <f t="shared" si="29"/>
        <v>65</v>
      </c>
      <c r="AK160" s="26">
        <f t="shared" si="30"/>
        <v>122</v>
      </c>
      <c r="AL160" s="26">
        <f t="shared" si="31"/>
        <v>942</v>
      </c>
      <c r="AO160" s="18">
        <v>156</v>
      </c>
      <c r="AP160" s="26">
        <v>13</v>
      </c>
      <c r="AQ160" s="18">
        <v>5</v>
      </c>
      <c r="AR160" s="15">
        <f t="shared" si="32"/>
        <v>1600</v>
      </c>
      <c r="AS160" s="15">
        <f t="shared" si="33"/>
        <v>4500</v>
      </c>
      <c r="AT160" s="15">
        <f t="shared" si="34"/>
        <v>81600</v>
      </c>
      <c r="AW160" s="18">
        <v>156</v>
      </c>
      <c r="AX160" s="26">
        <v>13</v>
      </c>
      <c r="AY160" s="18">
        <v>6</v>
      </c>
      <c r="AZ160" s="15">
        <f t="shared" si="35"/>
        <v>3200</v>
      </c>
      <c r="BA160" s="15">
        <f t="shared" si="36"/>
        <v>9000</v>
      </c>
      <c r="BB160" s="15">
        <f t="shared" si="37"/>
        <v>122400</v>
      </c>
    </row>
    <row r="161" spans="33:54" ht="16.5" x14ac:dyDescent="0.2">
      <c r="AG161" s="26">
        <v>157</v>
      </c>
      <c r="AH161" s="26">
        <v>12</v>
      </c>
      <c r="AI161" s="26">
        <v>10</v>
      </c>
      <c r="AJ161" s="26">
        <f t="shared" si="29"/>
        <v>65</v>
      </c>
      <c r="AK161" s="26">
        <f t="shared" si="30"/>
        <v>123</v>
      </c>
      <c r="AL161" s="26">
        <f t="shared" si="31"/>
        <v>958</v>
      </c>
      <c r="AO161" s="18">
        <v>157</v>
      </c>
      <c r="AP161" s="26">
        <v>13</v>
      </c>
      <c r="AQ161" s="18">
        <v>6</v>
      </c>
      <c r="AR161" s="15">
        <f t="shared" si="32"/>
        <v>1600</v>
      </c>
      <c r="AS161" s="15">
        <f t="shared" si="33"/>
        <v>4500</v>
      </c>
      <c r="AT161" s="15">
        <f t="shared" si="34"/>
        <v>81600</v>
      </c>
      <c r="AW161" s="18">
        <v>157</v>
      </c>
      <c r="AX161" s="26">
        <v>13</v>
      </c>
      <c r="AY161" s="18">
        <v>7</v>
      </c>
      <c r="AZ161" s="15">
        <f t="shared" si="35"/>
        <v>3200</v>
      </c>
      <c r="BA161" s="15">
        <f t="shared" si="36"/>
        <v>9000</v>
      </c>
      <c r="BB161" s="15">
        <f t="shared" si="37"/>
        <v>122400</v>
      </c>
    </row>
    <row r="162" spans="33:54" ht="16.5" x14ac:dyDescent="0.2">
      <c r="AG162" s="26">
        <v>158</v>
      </c>
      <c r="AH162" s="26">
        <v>12</v>
      </c>
      <c r="AI162" s="26">
        <v>11</v>
      </c>
      <c r="AJ162" s="26">
        <f t="shared" si="29"/>
        <v>65</v>
      </c>
      <c r="AK162" s="26">
        <f t="shared" si="30"/>
        <v>124</v>
      </c>
      <c r="AL162" s="26">
        <f t="shared" si="31"/>
        <v>974</v>
      </c>
      <c r="AO162" s="18">
        <v>158</v>
      </c>
      <c r="AP162" s="26">
        <v>13</v>
      </c>
      <c r="AQ162" s="18">
        <v>7</v>
      </c>
      <c r="AR162" s="15">
        <f t="shared" si="32"/>
        <v>1600</v>
      </c>
      <c r="AS162" s="15">
        <f t="shared" si="33"/>
        <v>4500</v>
      </c>
      <c r="AT162" s="15">
        <f t="shared" si="34"/>
        <v>81600</v>
      </c>
      <c r="AW162" s="18">
        <v>158</v>
      </c>
      <c r="AX162" s="26">
        <v>13</v>
      </c>
      <c r="AY162" s="18">
        <v>8</v>
      </c>
      <c r="AZ162" s="15">
        <f t="shared" si="35"/>
        <v>3200</v>
      </c>
      <c r="BA162" s="15">
        <f t="shared" si="36"/>
        <v>9000</v>
      </c>
      <c r="BB162" s="15">
        <f t="shared" si="37"/>
        <v>122400</v>
      </c>
    </row>
    <row r="163" spans="33:54" ht="16.5" x14ac:dyDescent="0.2">
      <c r="AG163" s="26">
        <v>159</v>
      </c>
      <c r="AH163" s="26">
        <v>12</v>
      </c>
      <c r="AI163" s="26">
        <v>12</v>
      </c>
      <c r="AJ163" s="26">
        <f t="shared" si="29"/>
        <v>65</v>
      </c>
      <c r="AK163" s="26">
        <f t="shared" si="30"/>
        <v>126</v>
      </c>
      <c r="AL163" s="26">
        <f t="shared" si="31"/>
        <v>991</v>
      </c>
      <c r="AO163" s="18">
        <v>159</v>
      </c>
      <c r="AP163" s="26">
        <v>13</v>
      </c>
      <c r="AQ163" s="18">
        <v>8</v>
      </c>
      <c r="AR163" s="15">
        <f t="shared" si="32"/>
        <v>1600</v>
      </c>
      <c r="AS163" s="15">
        <f t="shared" si="33"/>
        <v>4500</v>
      </c>
      <c r="AT163" s="15">
        <f t="shared" si="34"/>
        <v>81600</v>
      </c>
      <c r="AW163" s="18">
        <v>159</v>
      </c>
      <c r="AX163" s="26">
        <v>13</v>
      </c>
      <c r="AY163" s="18">
        <v>9</v>
      </c>
      <c r="AZ163" s="15">
        <f t="shared" si="35"/>
        <v>3200</v>
      </c>
      <c r="BA163" s="15">
        <f t="shared" si="36"/>
        <v>9000</v>
      </c>
      <c r="BB163" s="15">
        <f t="shared" si="37"/>
        <v>122400</v>
      </c>
    </row>
    <row r="164" spans="33:54" ht="16.5" x14ac:dyDescent="0.2">
      <c r="AG164" s="26">
        <v>160</v>
      </c>
      <c r="AH164" s="26">
        <v>12</v>
      </c>
      <c r="AI164" s="26">
        <v>13</v>
      </c>
      <c r="AJ164" s="26">
        <f t="shared" si="29"/>
        <v>65</v>
      </c>
      <c r="AK164" s="26">
        <f t="shared" si="30"/>
        <v>127</v>
      </c>
      <c r="AL164" s="26">
        <f t="shared" si="31"/>
        <v>1007</v>
      </c>
      <c r="AO164" s="18">
        <v>160</v>
      </c>
      <c r="AP164" s="26">
        <v>13</v>
      </c>
      <c r="AQ164" s="18">
        <v>9</v>
      </c>
      <c r="AR164" s="15">
        <f t="shared" si="32"/>
        <v>1600</v>
      </c>
      <c r="AS164" s="15">
        <f t="shared" si="33"/>
        <v>4500</v>
      </c>
      <c r="AT164" s="15">
        <f t="shared" si="34"/>
        <v>81600</v>
      </c>
      <c r="AW164" s="18">
        <v>160</v>
      </c>
      <c r="AX164" s="26">
        <v>13</v>
      </c>
      <c r="AY164" s="18">
        <v>10</v>
      </c>
      <c r="AZ164" s="15">
        <f t="shared" si="35"/>
        <v>3200</v>
      </c>
      <c r="BA164" s="15">
        <f t="shared" si="36"/>
        <v>9000</v>
      </c>
      <c r="BB164" s="15">
        <f t="shared" si="37"/>
        <v>122400</v>
      </c>
    </row>
    <row r="165" spans="33:54" ht="16.5" x14ac:dyDescent="0.2">
      <c r="AG165" s="26">
        <v>161</v>
      </c>
      <c r="AH165" s="26">
        <v>12</v>
      </c>
      <c r="AI165" s="26">
        <v>14</v>
      </c>
      <c r="AJ165" s="26">
        <f t="shared" si="29"/>
        <v>65</v>
      </c>
      <c r="AK165" s="26">
        <f t="shared" si="30"/>
        <v>128</v>
      </c>
      <c r="AL165" s="26">
        <f t="shared" si="31"/>
        <v>1023</v>
      </c>
      <c r="AO165" s="18">
        <v>161</v>
      </c>
      <c r="AP165" s="26">
        <v>13</v>
      </c>
      <c r="AQ165" s="18">
        <v>10</v>
      </c>
      <c r="AR165" s="15">
        <f t="shared" si="32"/>
        <v>1600</v>
      </c>
      <c r="AS165" s="15">
        <f t="shared" si="33"/>
        <v>4500</v>
      </c>
      <c r="AT165" s="15">
        <f t="shared" si="34"/>
        <v>81600</v>
      </c>
      <c r="AW165" s="18">
        <v>161</v>
      </c>
      <c r="AX165" s="26">
        <v>13</v>
      </c>
      <c r="AY165" s="18">
        <v>11</v>
      </c>
      <c r="AZ165" s="15">
        <f t="shared" si="35"/>
        <v>3200</v>
      </c>
      <c r="BA165" s="15">
        <f t="shared" si="36"/>
        <v>9000</v>
      </c>
      <c r="BB165" s="15">
        <f t="shared" si="37"/>
        <v>122400</v>
      </c>
    </row>
    <row r="166" spans="33:54" ht="16.5" x14ac:dyDescent="0.2">
      <c r="AG166" s="26">
        <v>162</v>
      </c>
      <c r="AH166" s="26">
        <v>12</v>
      </c>
      <c r="AI166" s="26">
        <v>15</v>
      </c>
      <c r="AJ166" s="26">
        <f t="shared" si="29"/>
        <v>65</v>
      </c>
      <c r="AK166" s="26">
        <f t="shared" si="30"/>
        <v>130</v>
      </c>
      <c r="AL166" s="26">
        <f t="shared" si="31"/>
        <v>1040</v>
      </c>
      <c r="AO166" s="18">
        <v>162</v>
      </c>
      <c r="AP166" s="26">
        <v>13</v>
      </c>
      <c r="AQ166" s="18">
        <v>11</v>
      </c>
      <c r="AR166" s="15">
        <f t="shared" si="32"/>
        <v>1600</v>
      </c>
      <c r="AS166" s="15">
        <f t="shared" si="33"/>
        <v>4500</v>
      </c>
      <c r="AT166" s="15">
        <f t="shared" si="34"/>
        <v>81600</v>
      </c>
      <c r="AW166" s="18">
        <v>162</v>
      </c>
      <c r="AX166" s="26">
        <v>13</v>
      </c>
      <c r="AY166" s="18">
        <v>12</v>
      </c>
      <c r="AZ166" s="15">
        <f t="shared" si="35"/>
        <v>3200</v>
      </c>
      <c r="BA166" s="15">
        <f t="shared" si="36"/>
        <v>9000</v>
      </c>
      <c r="BB166" s="15">
        <f t="shared" si="37"/>
        <v>122400</v>
      </c>
    </row>
    <row r="167" spans="33:54" ht="16.5" x14ac:dyDescent="0.2">
      <c r="AG167" s="26">
        <v>163</v>
      </c>
      <c r="AH167" s="26">
        <v>13</v>
      </c>
      <c r="AI167" s="26">
        <v>1</v>
      </c>
      <c r="AJ167" s="26">
        <f t="shared" si="29"/>
        <v>80</v>
      </c>
      <c r="AK167" s="26">
        <f t="shared" si="30"/>
        <v>131</v>
      </c>
      <c r="AL167" s="26">
        <f t="shared" si="31"/>
        <v>1061</v>
      </c>
      <c r="AO167" s="18">
        <v>163</v>
      </c>
      <c r="AP167" s="26">
        <v>13</v>
      </c>
      <c r="AQ167" s="18">
        <v>12</v>
      </c>
      <c r="AR167" s="15">
        <f t="shared" si="32"/>
        <v>1600</v>
      </c>
      <c r="AS167" s="15">
        <f t="shared" si="33"/>
        <v>4500</v>
      </c>
      <c r="AT167" s="15">
        <f t="shared" si="34"/>
        <v>81600</v>
      </c>
      <c r="AW167" s="18">
        <v>163</v>
      </c>
      <c r="AX167" s="26">
        <v>13</v>
      </c>
      <c r="AY167" s="18">
        <v>13</v>
      </c>
      <c r="AZ167" s="15">
        <f t="shared" si="35"/>
        <v>3200</v>
      </c>
      <c r="BA167" s="15">
        <f t="shared" si="36"/>
        <v>9000</v>
      </c>
      <c r="BB167" s="15">
        <f t="shared" si="37"/>
        <v>122400</v>
      </c>
    </row>
    <row r="168" spans="33:54" ht="16.5" x14ac:dyDescent="0.2">
      <c r="AG168" s="26">
        <v>164</v>
      </c>
      <c r="AH168" s="26">
        <v>13</v>
      </c>
      <c r="AI168" s="26">
        <v>2</v>
      </c>
      <c r="AJ168" s="26">
        <f t="shared" si="29"/>
        <v>80</v>
      </c>
      <c r="AK168" s="26">
        <f t="shared" si="30"/>
        <v>132</v>
      </c>
      <c r="AL168" s="26">
        <f t="shared" si="31"/>
        <v>1082</v>
      </c>
      <c r="AO168" s="18">
        <v>164</v>
      </c>
      <c r="AP168" s="26">
        <v>13</v>
      </c>
      <c r="AQ168" s="18">
        <v>13</v>
      </c>
      <c r="AR168" s="15">
        <f t="shared" si="32"/>
        <v>1600</v>
      </c>
      <c r="AS168" s="15">
        <f t="shared" si="33"/>
        <v>4500</v>
      </c>
      <c r="AT168" s="15">
        <f t="shared" si="34"/>
        <v>81600</v>
      </c>
      <c r="AW168" s="18">
        <v>164</v>
      </c>
      <c r="AX168" s="26">
        <v>13</v>
      </c>
      <c r="AY168" s="18">
        <v>14</v>
      </c>
      <c r="AZ168" s="15">
        <f t="shared" si="35"/>
        <v>3200</v>
      </c>
      <c r="BA168" s="15">
        <f t="shared" si="36"/>
        <v>9000</v>
      </c>
      <c r="BB168" s="15">
        <f t="shared" si="37"/>
        <v>122400</v>
      </c>
    </row>
    <row r="169" spans="33:54" ht="16.5" x14ac:dyDescent="0.2">
      <c r="AG169" s="26">
        <v>165</v>
      </c>
      <c r="AH169" s="26">
        <v>13</v>
      </c>
      <c r="AI169" s="26">
        <v>3</v>
      </c>
      <c r="AJ169" s="26">
        <f t="shared" si="29"/>
        <v>80</v>
      </c>
      <c r="AK169" s="26">
        <f t="shared" si="30"/>
        <v>134</v>
      </c>
      <c r="AL169" s="26">
        <f t="shared" si="31"/>
        <v>1104</v>
      </c>
      <c r="AO169" s="18">
        <v>165</v>
      </c>
      <c r="AP169" s="26">
        <v>13</v>
      </c>
      <c r="AQ169" s="18">
        <v>14</v>
      </c>
      <c r="AR169" s="15">
        <f t="shared" si="32"/>
        <v>1600</v>
      </c>
      <c r="AS169" s="15">
        <f t="shared" si="33"/>
        <v>4500</v>
      </c>
      <c r="AT169" s="15">
        <f t="shared" si="34"/>
        <v>81600</v>
      </c>
      <c r="AW169" s="18">
        <v>165</v>
      </c>
      <c r="AX169" s="26">
        <v>13</v>
      </c>
      <c r="AY169" s="18">
        <v>15</v>
      </c>
      <c r="AZ169" s="15">
        <f t="shared" si="35"/>
        <v>3200</v>
      </c>
      <c r="BA169" s="15">
        <f t="shared" si="36"/>
        <v>9000</v>
      </c>
      <c r="BB169" s="15">
        <f t="shared" si="37"/>
        <v>122400</v>
      </c>
    </row>
    <row r="170" spans="33:54" ht="16.5" x14ac:dyDescent="0.2">
      <c r="AG170" s="26">
        <v>166</v>
      </c>
      <c r="AH170" s="26">
        <v>13</v>
      </c>
      <c r="AI170" s="26">
        <v>4</v>
      </c>
      <c r="AJ170" s="26">
        <f t="shared" si="29"/>
        <v>80</v>
      </c>
      <c r="AK170" s="26">
        <f t="shared" si="30"/>
        <v>135</v>
      </c>
      <c r="AL170" s="26">
        <f t="shared" si="31"/>
        <v>1125</v>
      </c>
      <c r="AO170" s="18">
        <v>166</v>
      </c>
      <c r="AP170" s="26">
        <v>13</v>
      </c>
      <c r="AQ170" s="18">
        <v>15</v>
      </c>
      <c r="AR170" s="15">
        <f t="shared" si="32"/>
        <v>1600</v>
      </c>
      <c r="AS170" s="15">
        <f t="shared" si="33"/>
        <v>4500</v>
      </c>
      <c r="AT170" s="15">
        <f t="shared" si="34"/>
        <v>81600</v>
      </c>
      <c r="AW170" s="18">
        <v>166</v>
      </c>
      <c r="AX170" s="26">
        <v>14</v>
      </c>
      <c r="AY170" s="18">
        <v>1</v>
      </c>
      <c r="AZ170" s="15">
        <f t="shared" si="35"/>
        <v>4000</v>
      </c>
      <c r="BA170" s="15">
        <f t="shared" si="36"/>
        <v>10500</v>
      </c>
      <c r="BB170" s="15">
        <f t="shared" si="37"/>
        <v>162000</v>
      </c>
    </row>
    <row r="171" spans="33:54" ht="16.5" x14ac:dyDescent="0.2">
      <c r="AG171" s="26">
        <v>167</v>
      </c>
      <c r="AH171" s="26">
        <v>13</v>
      </c>
      <c r="AI171" s="26">
        <v>5</v>
      </c>
      <c r="AJ171" s="26">
        <f t="shared" si="29"/>
        <v>80</v>
      </c>
      <c r="AK171" s="26">
        <f t="shared" si="30"/>
        <v>136</v>
      </c>
      <c r="AL171" s="26">
        <f t="shared" si="31"/>
        <v>1146</v>
      </c>
      <c r="AO171" s="18">
        <v>167</v>
      </c>
      <c r="AP171" s="26">
        <v>14</v>
      </c>
      <c r="AQ171" s="18">
        <v>1</v>
      </c>
      <c r="AR171" s="15">
        <f t="shared" si="32"/>
        <v>2000</v>
      </c>
      <c r="AS171" s="15">
        <f t="shared" si="33"/>
        <v>5250</v>
      </c>
      <c r="AT171" s="15">
        <f t="shared" si="34"/>
        <v>108000</v>
      </c>
      <c r="AW171" s="18">
        <v>167</v>
      </c>
      <c r="AX171" s="26">
        <v>14</v>
      </c>
      <c r="AY171" s="18">
        <v>2</v>
      </c>
      <c r="AZ171" s="15">
        <f t="shared" si="35"/>
        <v>4000</v>
      </c>
      <c r="BA171" s="15">
        <f t="shared" si="36"/>
        <v>10500</v>
      </c>
      <c r="BB171" s="15">
        <f t="shared" si="37"/>
        <v>162000</v>
      </c>
    </row>
    <row r="172" spans="33:54" ht="16.5" x14ac:dyDescent="0.2">
      <c r="AG172" s="26">
        <v>168</v>
      </c>
      <c r="AH172" s="26">
        <v>13</v>
      </c>
      <c r="AI172" s="26">
        <v>6</v>
      </c>
      <c r="AJ172" s="26">
        <f t="shared" si="29"/>
        <v>80</v>
      </c>
      <c r="AK172" s="26">
        <f t="shared" si="30"/>
        <v>138</v>
      </c>
      <c r="AL172" s="26">
        <f t="shared" si="31"/>
        <v>1168</v>
      </c>
      <c r="AO172" s="18">
        <v>168</v>
      </c>
      <c r="AP172" s="26">
        <v>14</v>
      </c>
      <c r="AQ172" s="18">
        <v>2</v>
      </c>
      <c r="AR172" s="15">
        <f t="shared" si="32"/>
        <v>2000</v>
      </c>
      <c r="AS172" s="15">
        <f t="shared" si="33"/>
        <v>5250</v>
      </c>
      <c r="AT172" s="15">
        <f t="shared" si="34"/>
        <v>108000</v>
      </c>
      <c r="AW172" s="18">
        <v>168</v>
      </c>
      <c r="AX172" s="26">
        <v>14</v>
      </c>
      <c r="AY172" s="18">
        <v>3</v>
      </c>
      <c r="AZ172" s="15">
        <f t="shared" si="35"/>
        <v>4000</v>
      </c>
      <c r="BA172" s="15">
        <f t="shared" si="36"/>
        <v>10500</v>
      </c>
      <c r="BB172" s="15">
        <f t="shared" si="37"/>
        <v>162000</v>
      </c>
    </row>
    <row r="173" spans="33:54" ht="16.5" x14ac:dyDescent="0.2">
      <c r="AG173" s="26">
        <v>169</v>
      </c>
      <c r="AH173" s="26">
        <v>13</v>
      </c>
      <c r="AI173" s="26">
        <v>7</v>
      </c>
      <c r="AJ173" s="26">
        <f t="shared" si="29"/>
        <v>80</v>
      </c>
      <c r="AK173" s="26">
        <f t="shared" si="30"/>
        <v>139</v>
      </c>
      <c r="AL173" s="26">
        <f t="shared" si="31"/>
        <v>1189</v>
      </c>
      <c r="AO173" s="18">
        <v>169</v>
      </c>
      <c r="AP173" s="26">
        <v>14</v>
      </c>
      <c r="AQ173" s="18">
        <v>3</v>
      </c>
      <c r="AR173" s="15">
        <f t="shared" si="32"/>
        <v>2000</v>
      </c>
      <c r="AS173" s="15">
        <f t="shared" si="33"/>
        <v>5250</v>
      </c>
      <c r="AT173" s="15">
        <f t="shared" si="34"/>
        <v>108000</v>
      </c>
      <c r="AW173" s="18">
        <v>169</v>
      </c>
      <c r="AX173" s="26">
        <v>14</v>
      </c>
      <c r="AY173" s="18">
        <v>4</v>
      </c>
      <c r="AZ173" s="15">
        <f t="shared" si="35"/>
        <v>4000</v>
      </c>
      <c r="BA173" s="15">
        <f t="shared" si="36"/>
        <v>10500</v>
      </c>
      <c r="BB173" s="15">
        <f t="shared" si="37"/>
        <v>162000</v>
      </c>
    </row>
    <row r="174" spans="33:54" ht="16.5" x14ac:dyDescent="0.2">
      <c r="AG174" s="26">
        <v>170</v>
      </c>
      <c r="AH174" s="26">
        <v>13</v>
      </c>
      <c r="AI174" s="26">
        <v>8</v>
      </c>
      <c r="AJ174" s="26">
        <f t="shared" si="29"/>
        <v>80</v>
      </c>
      <c r="AK174" s="26">
        <f t="shared" si="30"/>
        <v>140</v>
      </c>
      <c r="AL174" s="26">
        <f t="shared" si="31"/>
        <v>1210</v>
      </c>
      <c r="AO174" s="18">
        <v>170</v>
      </c>
      <c r="AP174" s="26">
        <v>14</v>
      </c>
      <c r="AQ174" s="18">
        <v>4</v>
      </c>
      <c r="AR174" s="15">
        <f t="shared" si="32"/>
        <v>2000</v>
      </c>
      <c r="AS174" s="15">
        <f t="shared" si="33"/>
        <v>5250</v>
      </c>
      <c r="AT174" s="15">
        <f t="shared" si="34"/>
        <v>108000</v>
      </c>
      <c r="AW174" s="18">
        <v>170</v>
      </c>
      <c r="AX174" s="26">
        <v>14</v>
      </c>
      <c r="AY174" s="18">
        <v>5</v>
      </c>
      <c r="AZ174" s="15">
        <f t="shared" si="35"/>
        <v>4000</v>
      </c>
      <c r="BA174" s="15">
        <f t="shared" si="36"/>
        <v>10500</v>
      </c>
      <c r="BB174" s="15">
        <f t="shared" si="37"/>
        <v>162000</v>
      </c>
    </row>
    <row r="175" spans="33:54" ht="16.5" x14ac:dyDescent="0.2">
      <c r="AG175" s="26">
        <v>171</v>
      </c>
      <c r="AH175" s="26">
        <v>13</v>
      </c>
      <c r="AI175" s="26">
        <v>9</v>
      </c>
      <c r="AJ175" s="26">
        <f t="shared" si="29"/>
        <v>80</v>
      </c>
      <c r="AK175" s="26">
        <f t="shared" si="30"/>
        <v>142</v>
      </c>
      <c r="AL175" s="26">
        <f t="shared" si="31"/>
        <v>1232</v>
      </c>
      <c r="AO175" s="18">
        <v>171</v>
      </c>
      <c r="AP175" s="26">
        <v>14</v>
      </c>
      <c r="AQ175" s="18">
        <v>5</v>
      </c>
      <c r="AR175" s="15">
        <f t="shared" si="32"/>
        <v>2000</v>
      </c>
      <c r="AS175" s="15">
        <f t="shared" si="33"/>
        <v>5250</v>
      </c>
      <c r="AT175" s="15">
        <f t="shared" si="34"/>
        <v>108000</v>
      </c>
      <c r="AW175" s="18">
        <v>171</v>
      </c>
      <c r="AX175" s="26">
        <v>14</v>
      </c>
      <c r="AY175" s="18">
        <v>6</v>
      </c>
      <c r="AZ175" s="15">
        <f t="shared" si="35"/>
        <v>4000</v>
      </c>
      <c r="BA175" s="15">
        <f t="shared" si="36"/>
        <v>10500</v>
      </c>
      <c r="BB175" s="15">
        <f t="shared" si="37"/>
        <v>162000</v>
      </c>
    </row>
    <row r="176" spans="33:54" ht="16.5" x14ac:dyDescent="0.2">
      <c r="AG176" s="26">
        <v>172</v>
      </c>
      <c r="AH176" s="26">
        <v>13</v>
      </c>
      <c r="AI176" s="26">
        <v>10</v>
      </c>
      <c r="AJ176" s="26">
        <f t="shared" si="29"/>
        <v>80</v>
      </c>
      <c r="AK176" s="26">
        <f t="shared" si="30"/>
        <v>143</v>
      </c>
      <c r="AL176" s="26">
        <f t="shared" si="31"/>
        <v>1253</v>
      </c>
      <c r="AO176" s="18">
        <v>172</v>
      </c>
      <c r="AP176" s="26">
        <v>14</v>
      </c>
      <c r="AQ176" s="18">
        <v>6</v>
      </c>
      <c r="AR176" s="15">
        <f t="shared" si="32"/>
        <v>2000</v>
      </c>
      <c r="AS176" s="15">
        <f t="shared" si="33"/>
        <v>5250</v>
      </c>
      <c r="AT176" s="15">
        <f t="shared" si="34"/>
        <v>108000</v>
      </c>
      <c r="AW176" s="18">
        <v>172</v>
      </c>
      <c r="AX176" s="26">
        <v>14</v>
      </c>
      <c r="AY176" s="18">
        <v>7</v>
      </c>
      <c r="AZ176" s="15">
        <f t="shared" si="35"/>
        <v>4000</v>
      </c>
      <c r="BA176" s="15">
        <f t="shared" si="36"/>
        <v>10500</v>
      </c>
      <c r="BB176" s="15">
        <f t="shared" si="37"/>
        <v>162000</v>
      </c>
    </row>
    <row r="177" spans="33:54" ht="16.5" x14ac:dyDescent="0.2">
      <c r="AG177" s="26">
        <v>173</v>
      </c>
      <c r="AH177" s="26">
        <v>13</v>
      </c>
      <c r="AI177" s="26">
        <v>11</v>
      </c>
      <c r="AJ177" s="26">
        <f t="shared" si="29"/>
        <v>80</v>
      </c>
      <c r="AK177" s="26">
        <f t="shared" si="30"/>
        <v>144</v>
      </c>
      <c r="AL177" s="26">
        <f t="shared" si="31"/>
        <v>1274</v>
      </c>
      <c r="AO177" s="18">
        <v>173</v>
      </c>
      <c r="AP177" s="26">
        <v>14</v>
      </c>
      <c r="AQ177" s="18">
        <v>7</v>
      </c>
      <c r="AR177" s="15">
        <f t="shared" si="32"/>
        <v>2000</v>
      </c>
      <c r="AS177" s="15">
        <f t="shared" si="33"/>
        <v>5250</v>
      </c>
      <c r="AT177" s="15">
        <f t="shared" si="34"/>
        <v>108000</v>
      </c>
      <c r="AW177" s="18">
        <v>173</v>
      </c>
      <c r="AX177" s="26">
        <v>14</v>
      </c>
      <c r="AY177" s="18">
        <v>8</v>
      </c>
      <c r="AZ177" s="15">
        <f t="shared" si="35"/>
        <v>4000</v>
      </c>
      <c r="BA177" s="15">
        <f t="shared" si="36"/>
        <v>10500</v>
      </c>
      <c r="BB177" s="15">
        <f t="shared" si="37"/>
        <v>162000</v>
      </c>
    </row>
    <row r="178" spans="33:54" ht="16.5" x14ac:dyDescent="0.2">
      <c r="AG178" s="26">
        <v>174</v>
      </c>
      <c r="AH178" s="26">
        <v>13</v>
      </c>
      <c r="AI178" s="26">
        <v>12</v>
      </c>
      <c r="AJ178" s="26">
        <f t="shared" si="29"/>
        <v>80</v>
      </c>
      <c r="AK178" s="26">
        <f t="shared" si="30"/>
        <v>146</v>
      </c>
      <c r="AL178" s="26">
        <f t="shared" si="31"/>
        <v>1296</v>
      </c>
      <c r="AO178" s="18">
        <v>174</v>
      </c>
      <c r="AP178" s="26">
        <v>14</v>
      </c>
      <c r="AQ178" s="18">
        <v>8</v>
      </c>
      <c r="AR178" s="15">
        <f t="shared" si="32"/>
        <v>2000</v>
      </c>
      <c r="AS178" s="15">
        <f t="shared" si="33"/>
        <v>5250</v>
      </c>
      <c r="AT178" s="15">
        <f t="shared" si="34"/>
        <v>108000</v>
      </c>
      <c r="AW178" s="18">
        <v>174</v>
      </c>
      <c r="AX178" s="26">
        <v>14</v>
      </c>
      <c r="AY178" s="18">
        <v>9</v>
      </c>
      <c r="AZ178" s="15">
        <f t="shared" si="35"/>
        <v>4000</v>
      </c>
      <c r="BA178" s="15">
        <f t="shared" si="36"/>
        <v>10500</v>
      </c>
      <c r="BB178" s="15">
        <f t="shared" si="37"/>
        <v>162000</v>
      </c>
    </row>
    <row r="179" spans="33:54" ht="16.5" x14ac:dyDescent="0.2">
      <c r="AG179" s="26">
        <v>175</v>
      </c>
      <c r="AH179" s="26">
        <v>13</v>
      </c>
      <c r="AI179" s="26">
        <v>13</v>
      </c>
      <c r="AJ179" s="26">
        <f t="shared" si="29"/>
        <v>80</v>
      </c>
      <c r="AK179" s="26">
        <f t="shared" si="30"/>
        <v>147</v>
      </c>
      <c r="AL179" s="26">
        <f t="shared" si="31"/>
        <v>1317</v>
      </c>
      <c r="AO179" s="18">
        <v>175</v>
      </c>
      <c r="AP179" s="26">
        <v>14</v>
      </c>
      <c r="AQ179" s="18">
        <v>9</v>
      </c>
      <c r="AR179" s="15">
        <f t="shared" si="32"/>
        <v>2000</v>
      </c>
      <c r="AS179" s="15">
        <f t="shared" si="33"/>
        <v>5250</v>
      </c>
      <c r="AT179" s="15">
        <f t="shared" si="34"/>
        <v>108000</v>
      </c>
      <c r="AW179" s="18">
        <v>175</v>
      </c>
      <c r="AX179" s="26">
        <v>14</v>
      </c>
      <c r="AY179" s="18">
        <v>10</v>
      </c>
      <c r="AZ179" s="15">
        <f t="shared" si="35"/>
        <v>4000</v>
      </c>
      <c r="BA179" s="15">
        <f t="shared" si="36"/>
        <v>10500</v>
      </c>
      <c r="BB179" s="15">
        <f t="shared" si="37"/>
        <v>162000</v>
      </c>
    </row>
    <row r="180" spans="33:54" ht="16.5" x14ac:dyDescent="0.2">
      <c r="AG180" s="26">
        <v>176</v>
      </c>
      <c r="AH180" s="26">
        <v>13</v>
      </c>
      <c r="AI180" s="26">
        <v>14</v>
      </c>
      <c r="AJ180" s="26">
        <f t="shared" si="29"/>
        <v>80</v>
      </c>
      <c r="AK180" s="26">
        <f t="shared" si="30"/>
        <v>148</v>
      </c>
      <c r="AL180" s="26">
        <f t="shared" si="31"/>
        <v>1338</v>
      </c>
      <c r="AO180" s="18">
        <v>176</v>
      </c>
      <c r="AP180" s="26">
        <v>14</v>
      </c>
      <c r="AQ180" s="18">
        <v>10</v>
      </c>
      <c r="AR180" s="15">
        <f t="shared" si="32"/>
        <v>2000</v>
      </c>
      <c r="AS180" s="15">
        <f t="shared" si="33"/>
        <v>5250</v>
      </c>
      <c r="AT180" s="15">
        <f t="shared" si="34"/>
        <v>108000</v>
      </c>
      <c r="AW180" s="18">
        <v>176</v>
      </c>
      <c r="AX180" s="26">
        <v>14</v>
      </c>
      <c r="AY180" s="18">
        <v>11</v>
      </c>
      <c r="AZ180" s="15">
        <f t="shared" si="35"/>
        <v>4000</v>
      </c>
      <c r="BA180" s="15">
        <f t="shared" si="36"/>
        <v>10500</v>
      </c>
      <c r="BB180" s="15">
        <f t="shared" si="37"/>
        <v>162000</v>
      </c>
    </row>
    <row r="181" spans="33:54" ht="16.5" x14ac:dyDescent="0.2">
      <c r="AG181" s="26">
        <v>177</v>
      </c>
      <c r="AH181" s="26">
        <v>13</v>
      </c>
      <c r="AI181" s="26">
        <v>15</v>
      </c>
      <c r="AJ181" s="26">
        <f t="shared" si="29"/>
        <v>80</v>
      </c>
      <c r="AK181" s="26">
        <f t="shared" si="30"/>
        <v>150</v>
      </c>
      <c r="AL181" s="26">
        <f t="shared" si="31"/>
        <v>1360</v>
      </c>
      <c r="AO181" s="18">
        <v>177</v>
      </c>
      <c r="AP181" s="26">
        <v>14</v>
      </c>
      <c r="AQ181" s="18">
        <v>11</v>
      </c>
      <c r="AR181" s="15">
        <f t="shared" si="32"/>
        <v>2000</v>
      </c>
      <c r="AS181" s="15">
        <f t="shared" si="33"/>
        <v>5250</v>
      </c>
      <c r="AT181" s="15">
        <f t="shared" si="34"/>
        <v>108000</v>
      </c>
      <c r="AW181" s="18">
        <v>177</v>
      </c>
      <c r="AX181" s="26">
        <v>14</v>
      </c>
      <c r="AY181" s="18">
        <v>12</v>
      </c>
      <c r="AZ181" s="15">
        <f t="shared" si="35"/>
        <v>4000</v>
      </c>
      <c r="BA181" s="15">
        <f t="shared" si="36"/>
        <v>10500</v>
      </c>
      <c r="BB181" s="15">
        <f t="shared" si="37"/>
        <v>162000</v>
      </c>
    </row>
    <row r="182" spans="33:54" ht="16.5" x14ac:dyDescent="0.2">
      <c r="AG182" s="26">
        <v>178</v>
      </c>
      <c r="AH182" s="26">
        <v>14</v>
      </c>
      <c r="AI182" s="26">
        <v>1</v>
      </c>
      <c r="AJ182" s="26">
        <f t="shared" si="29"/>
        <v>100</v>
      </c>
      <c r="AK182" s="26">
        <f t="shared" si="30"/>
        <v>151</v>
      </c>
      <c r="AL182" s="26">
        <f t="shared" si="31"/>
        <v>1389</v>
      </c>
      <c r="AO182" s="18">
        <v>178</v>
      </c>
      <c r="AP182" s="26">
        <v>14</v>
      </c>
      <c r="AQ182" s="18">
        <v>12</v>
      </c>
      <c r="AR182" s="15">
        <f t="shared" si="32"/>
        <v>2000</v>
      </c>
      <c r="AS182" s="15">
        <f t="shared" si="33"/>
        <v>5250</v>
      </c>
      <c r="AT182" s="15">
        <f t="shared" si="34"/>
        <v>108000</v>
      </c>
      <c r="AW182" s="18">
        <v>178</v>
      </c>
      <c r="AX182" s="26">
        <v>14</v>
      </c>
      <c r="AY182" s="18">
        <v>13</v>
      </c>
      <c r="AZ182" s="15">
        <f t="shared" si="35"/>
        <v>4000</v>
      </c>
      <c r="BA182" s="15">
        <f t="shared" si="36"/>
        <v>10500</v>
      </c>
      <c r="BB182" s="15">
        <f t="shared" si="37"/>
        <v>162000</v>
      </c>
    </row>
    <row r="183" spans="33:54" ht="16.5" x14ac:dyDescent="0.2">
      <c r="AG183" s="26">
        <v>179</v>
      </c>
      <c r="AH183" s="26">
        <v>14</v>
      </c>
      <c r="AI183" s="26">
        <v>2</v>
      </c>
      <c r="AJ183" s="26">
        <f t="shared" si="29"/>
        <v>100</v>
      </c>
      <c r="AK183" s="26">
        <f t="shared" si="30"/>
        <v>153</v>
      </c>
      <c r="AL183" s="26">
        <f t="shared" si="31"/>
        <v>1418</v>
      </c>
      <c r="AO183" s="18">
        <v>179</v>
      </c>
      <c r="AP183" s="26">
        <v>14</v>
      </c>
      <c r="AQ183" s="18">
        <v>13</v>
      </c>
      <c r="AR183" s="15">
        <f t="shared" si="32"/>
        <v>2000</v>
      </c>
      <c r="AS183" s="15">
        <f t="shared" si="33"/>
        <v>5250</v>
      </c>
      <c r="AT183" s="15">
        <f t="shared" si="34"/>
        <v>108000</v>
      </c>
      <c r="AW183" s="18">
        <v>179</v>
      </c>
      <c r="AX183" s="26">
        <v>14</v>
      </c>
      <c r="AY183" s="18">
        <v>14</v>
      </c>
      <c r="AZ183" s="15">
        <f t="shared" si="35"/>
        <v>4000</v>
      </c>
      <c r="BA183" s="15">
        <f t="shared" si="36"/>
        <v>10500</v>
      </c>
      <c r="BB183" s="15">
        <f t="shared" si="37"/>
        <v>162000</v>
      </c>
    </row>
    <row r="184" spans="33:54" ht="16.5" x14ac:dyDescent="0.2">
      <c r="AG184" s="26">
        <v>180</v>
      </c>
      <c r="AH184" s="26">
        <v>14</v>
      </c>
      <c r="AI184" s="26">
        <v>3</v>
      </c>
      <c r="AJ184" s="26">
        <f t="shared" si="29"/>
        <v>100</v>
      </c>
      <c r="AK184" s="26">
        <f t="shared" si="30"/>
        <v>155</v>
      </c>
      <c r="AL184" s="26">
        <f t="shared" si="31"/>
        <v>1448</v>
      </c>
      <c r="AO184" s="18">
        <v>180</v>
      </c>
      <c r="AP184" s="26">
        <v>14</v>
      </c>
      <c r="AQ184" s="18">
        <v>14</v>
      </c>
      <c r="AR184" s="15">
        <f t="shared" si="32"/>
        <v>2000</v>
      </c>
      <c r="AS184" s="15">
        <f t="shared" si="33"/>
        <v>5250</v>
      </c>
      <c r="AT184" s="15">
        <f t="shared" si="34"/>
        <v>108000</v>
      </c>
      <c r="AW184" s="18">
        <v>180</v>
      </c>
      <c r="AX184" s="26">
        <v>14</v>
      </c>
      <c r="AY184" s="18">
        <v>15</v>
      </c>
      <c r="AZ184" s="15">
        <f t="shared" si="35"/>
        <v>4000</v>
      </c>
      <c r="BA184" s="15">
        <f t="shared" si="36"/>
        <v>10500</v>
      </c>
      <c r="BB184" s="15">
        <f t="shared" si="37"/>
        <v>162000</v>
      </c>
    </row>
    <row r="185" spans="33:54" ht="16.5" x14ac:dyDescent="0.2">
      <c r="AG185" s="26">
        <v>181</v>
      </c>
      <c r="AH185" s="26">
        <v>14</v>
      </c>
      <c r="AI185" s="26">
        <v>4</v>
      </c>
      <c r="AJ185" s="26">
        <f t="shared" si="29"/>
        <v>100</v>
      </c>
      <c r="AK185" s="26">
        <f t="shared" si="30"/>
        <v>156</v>
      </c>
      <c r="AL185" s="26">
        <f t="shared" si="31"/>
        <v>1477</v>
      </c>
      <c r="AO185" s="18">
        <v>181</v>
      </c>
      <c r="AP185" s="26">
        <v>14</v>
      </c>
      <c r="AQ185" s="18">
        <v>15</v>
      </c>
      <c r="AR185" s="15">
        <f t="shared" si="32"/>
        <v>2000</v>
      </c>
      <c r="AS185" s="15">
        <f t="shared" si="33"/>
        <v>5250</v>
      </c>
      <c r="AT185" s="15">
        <f t="shared" si="34"/>
        <v>108000</v>
      </c>
      <c r="AW185" s="18">
        <v>181</v>
      </c>
      <c r="AX185" s="26">
        <v>15</v>
      </c>
      <c r="AY185" s="18">
        <v>1</v>
      </c>
      <c r="AZ185" s="15">
        <f t="shared" si="35"/>
        <v>5000</v>
      </c>
      <c r="BA185" s="15">
        <f t="shared" si="36"/>
        <v>12000</v>
      </c>
      <c r="BB185" s="15">
        <f t="shared" si="37"/>
        <v>225000</v>
      </c>
    </row>
    <row r="186" spans="33:54" ht="16.5" x14ac:dyDescent="0.2">
      <c r="AG186" s="26">
        <v>182</v>
      </c>
      <c r="AH186" s="26">
        <v>14</v>
      </c>
      <c r="AI186" s="26">
        <v>5</v>
      </c>
      <c r="AJ186" s="26">
        <f t="shared" si="29"/>
        <v>100</v>
      </c>
      <c r="AK186" s="26">
        <f t="shared" si="30"/>
        <v>158</v>
      </c>
      <c r="AL186" s="26">
        <f t="shared" si="31"/>
        <v>1506</v>
      </c>
      <c r="AO186" s="18">
        <v>182</v>
      </c>
      <c r="AP186" s="26">
        <v>15</v>
      </c>
      <c r="AQ186" s="18">
        <v>1</v>
      </c>
      <c r="AR186" s="15">
        <f t="shared" si="32"/>
        <v>2500</v>
      </c>
      <c r="AS186" s="15">
        <f t="shared" si="33"/>
        <v>6000</v>
      </c>
      <c r="AT186" s="15">
        <f t="shared" si="34"/>
        <v>150000</v>
      </c>
      <c r="AW186" s="18">
        <v>182</v>
      </c>
      <c r="AX186" s="26">
        <v>15</v>
      </c>
      <c r="AY186" s="18">
        <v>2</v>
      </c>
      <c r="AZ186" s="15">
        <f t="shared" si="35"/>
        <v>5000</v>
      </c>
      <c r="BA186" s="15">
        <f t="shared" si="36"/>
        <v>12000</v>
      </c>
      <c r="BB186" s="15">
        <f t="shared" si="37"/>
        <v>225000</v>
      </c>
    </row>
    <row r="187" spans="33:54" ht="16.5" x14ac:dyDescent="0.2">
      <c r="AG187" s="26">
        <v>183</v>
      </c>
      <c r="AH187" s="26">
        <v>14</v>
      </c>
      <c r="AI187" s="26">
        <v>6</v>
      </c>
      <c r="AJ187" s="26">
        <f t="shared" si="29"/>
        <v>100</v>
      </c>
      <c r="AK187" s="26">
        <f t="shared" si="30"/>
        <v>160</v>
      </c>
      <c r="AL187" s="26">
        <f t="shared" si="31"/>
        <v>1536</v>
      </c>
      <c r="AO187" s="18">
        <v>183</v>
      </c>
      <c r="AP187" s="26">
        <v>15</v>
      </c>
      <c r="AQ187" s="18">
        <v>2</v>
      </c>
      <c r="AR187" s="15">
        <f t="shared" si="32"/>
        <v>2500</v>
      </c>
      <c r="AS187" s="15">
        <f t="shared" si="33"/>
        <v>6000</v>
      </c>
      <c r="AT187" s="15">
        <f t="shared" si="34"/>
        <v>150000</v>
      </c>
      <c r="AW187" s="18">
        <v>183</v>
      </c>
      <c r="AX187" s="26">
        <v>15</v>
      </c>
      <c r="AY187" s="18">
        <v>3</v>
      </c>
      <c r="AZ187" s="15">
        <f t="shared" si="35"/>
        <v>5000</v>
      </c>
      <c r="BA187" s="15">
        <f t="shared" si="36"/>
        <v>12000</v>
      </c>
      <c r="BB187" s="15">
        <f t="shared" si="37"/>
        <v>225000</v>
      </c>
    </row>
    <row r="188" spans="33:54" ht="16.5" x14ac:dyDescent="0.2">
      <c r="AG188" s="26">
        <v>184</v>
      </c>
      <c r="AH188" s="26">
        <v>14</v>
      </c>
      <c r="AI188" s="26">
        <v>7</v>
      </c>
      <c r="AJ188" s="26">
        <f t="shared" si="29"/>
        <v>100</v>
      </c>
      <c r="AK188" s="26">
        <f t="shared" si="30"/>
        <v>161</v>
      </c>
      <c r="AL188" s="26">
        <f t="shared" si="31"/>
        <v>1565</v>
      </c>
      <c r="AO188" s="18">
        <v>184</v>
      </c>
      <c r="AP188" s="26">
        <v>15</v>
      </c>
      <c r="AQ188" s="18">
        <v>3</v>
      </c>
      <c r="AR188" s="15">
        <f t="shared" si="32"/>
        <v>2500</v>
      </c>
      <c r="AS188" s="15">
        <f t="shared" si="33"/>
        <v>6000</v>
      </c>
      <c r="AT188" s="15">
        <f t="shared" si="34"/>
        <v>150000</v>
      </c>
      <c r="AW188" s="18">
        <v>184</v>
      </c>
      <c r="AX188" s="26">
        <v>15</v>
      </c>
      <c r="AY188" s="18">
        <v>4</v>
      </c>
      <c r="AZ188" s="15">
        <f t="shared" si="35"/>
        <v>5000</v>
      </c>
      <c r="BA188" s="15">
        <f t="shared" si="36"/>
        <v>12000</v>
      </c>
      <c r="BB188" s="15">
        <f t="shared" si="37"/>
        <v>225000</v>
      </c>
    </row>
    <row r="189" spans="33:54" ht="16.5" x14ac:dyDescent="0.2">
      <c r="AG189" s="26">
        <v>185</v>
      </c>
      <c r="AH189" s="26">
        <v>14</v>
      </c>
      <c r="AI189" s="26">
        <v>8</v>
      </c>
      <c r="AJ189" s="26">
        <f t="shared" si="29"/>
        <v>100</v>
      </c>
      <c r="AK189" s="26">
        <f t="shared" si="30"/>
        <v>163</v>
      </c>
      <c r="AL189" s="26">
        <f t="shared" si="31"/>
        <v>1594</v>
      </c>
      <c r="AO189" s="18">
        <v>185</v>
      </c>
      <c r="AP189" s="26">
        <v>15</v>
      </c>
      <c r="AQ189" s="18">
        <v>4</v>
      </c>
      <c r="AR189" s="15">
        <f t="shared" si="32"/>
        <v>2500</v>
      </c>
      <c r="AS189" s="15">
        <f t="shared" si="33"/>
        <v>6000</v>
      </c>
      <c r="AT189" s="15">
        <f t="shared" si="34"/>
        <v>150000</v>
      </c>
      <c r="AW189" s="18">
        <v>185</v>
      </c>
      <c r="AX189" s="26">
        <v>15</v>
      </c>
      <c r="AY189" s="18">
        <v>5</v>
      </c>
      <c r="AZ189" s="15">
        <f t="shared" si="35"/>
        <v>5000</v>
      </c>
      <c r="BA189" s="15">
        <f t="shared" si="36"/>
        <v>12000</v>
      </c>
      <c r="BB189" s="15">
        <f t="shared" si="37"/>
        <v>225000</v>
      </c>
    </row>
    <row r="190" spans="33:54" ht="16.5" x14ac:dyDescent="0.2">
      <c r="AG190" s="26">
        <v>186</v>
      </c>
      <c r="AH190" s="26">
        <v>14</v>
      </c>
      <c r="AI190" s="26">
        <v>9</v>
      </c>
      <c r="AJ190" s="26">
        <f t="shared" si="29"/>
        <v>100</v>
      </c>
      <c r="AK190" s="26">
        <f t="shared" si="30"/>
        <v>165</v>
      </c>
      <c r="AL190" s="26">
        <f t="shared" si="31"/>
        <v>1624</v>
      </c>
      <c r="AO190" s="18">
        <v>186</v>
      </c>
      <c r="AP190" s="26">
        <v>15</v>
      </c>
      <c r="AQ190" s="18">
        <v>5</v>
      </c>
      <c r="AR190" s="15">
        <f t="shared" si="32"/>
        <v>2500</v>
      </c>
      <c r="AS190" s="15">
        <f t="shared" si="33"/>
        <v>6000</v>
      </c>
      <c r="AT190" s="15">
        <f t="shared" si="34"/>
        <v>150000</v>
      </c>
      <c r="AW190" s="18">
        <v>186</v>
      </c>
      <c r="AX190" s="26">
        <v>15</v>
      </c>
      <c r="AY190" s="18">
        <v>6</v>
      </c>
      <c r="AZ190" s="15">
        <f t="shared" si="35"/>
        <v>5000</v>
      </c>
      <c r="BA190" s="15">
        <f t="shared" si="36"/>
        <v>12000</v>
      </c>
      <c r="BB190" s="15">
        <f t="shared" si="37"/>
        <v>225000</v>
      </c>
    </row>
    <row r="191" spans="33:54" ht="16.5" x14ac:dyDescent="0.2">
      <c r="AG191" s="26">
        <v>187</v>
      </c>
      <c r="AH191" s="26">
        <v>14</v>
      </c>
      <c r="AI191" s="26">
        <v>10</v>
      </c>
      <c r="AJ191" s="26">
        <f t="shared" si="29"/>
        <v>100</v>
      </c>
      <c r="AK191" s="26">
        <f t="shared" si="30"/>
        <v>166</v>
      </c>
      <c r="AL191" s="26">
        <f t="shared" si="31"/>
        <v>1653</v>
      </c>
      <c r="AO191" s="18">
        <v>187</v>
      </c>
      <c r="AP191" s="26">
        <v>15</v>
      </c>
      <c r="AQ191" s="18">
        <v>6</v>
      </c>
      <c r="AR191" s="15">
        <f t="shared" si="32"/>
        <v>2500</v>
      </c>
      <c r="AS191" s="15">
        <f t="shared" si="33"/>
        <v>6000</v>
      </c>
      <c r="AT191" s="15">
        <f t="shared" si="34"/>
        <v>150000</v>
      </c>
      <c r="AW191" s="18">
        <v>187</v>
      </c>
      <c r="AX191" s="26">
        <v>15</v>
      </c>
      <c r="AY191" s="18">
        <v>7</v>
      </c>
      <c r="AZ191" s="15">
        <f t="shared" si="35"/>
        <v>5000</v>
      </c>
      <c r="BA191" s="15">
        <f t="shared" si="36"/>
        <v>12000</v>
      </c>
      <c r="BB191" s="15">
        <f t="shared" si="37"/>
        <v>225000</v>
      </c>
    </row>
    <row r="192" spans="33:54" ht="16.5" x14ac:dyDescent="0.2">
      <c r="AG192" s="26">
        <v>188</v>
      </c>
      <c r="AH192" s="26">
        <v>14</v>
      </c>
      <c r="AI192" s="26">
        <v>11</v>
      </c>
      <c r="AJ192" s="26">
        <f t="shared" si="29"/>
        <v>100</v>
      </c>
      <c r="AK192" s="26">
        <f t="shared" si="30"/>
        <v>168</v>
      </c>
      <c r="AL192" s="26">
        <f t="shared" si="31"/>
        <v>1682</v>
      </c>
      <c r="AO192" s="18">
        <v>188</v>
      </c>
      <c r="AP192" s="26">
        <v>15</v>
      </c>
      <c r="AQ192" s="18">
        <v>7</v>
      </c>
      <c r="AR192" s="15">
        <f t="shared" si="32"/>
        <v>2500</v>
      </c>
      <c r="AS192" s="15">
        <f t="shared" si="33"/>
        <v>6000</v>
      </c>
      <c r="AT192" s="15">
        <f t="shared" si="34"/>
        <v>150000</v>
      </c>
      <c r="AW192" s="18">
        <v>188</v>
      </c>
      <c r="AX192" s="26">
        <v>15</v>
      </c>
      <c r="AY192" s="18">
        <v>8</v>
      </c>
      <c r="AZ192" s="15">
        <f t="shared" si="35"/>
        <v>5000</v>
      </c>
      <c r="BA192" s="15">
        <f t="shared" si="36"/>
        <v>12000</v>
      </c>
      <c r="BB192" s="15">
        <f t="shared" si="37"/>
        <v>225000</v>
      </c>
    </row>
    <row r="193" spans="33:54" ht="16.5" x14ac:dyDescent="0.2">
      <c r="AG193" s="26">
        <v>189</v>
      </c>
      <c r="AH193" s="26">
        <v>14</v>
      </c>
      <c r="AI193" s="26">
        <v>12</v>
      </c>
      <c r="AJ193" s="26">
        <f t="shared" si="29"/>
        <v>100</v>
      </c>
      <c r="AK193" s="26">
        <f t="shared" si="30"/>
        <v>170</v>
      </c>
      <c r="AL193" s="26">
        <f t="shared" si="31"/>
        <v>1712</v>
      </c>
      <c r="AO193" s="18">
        <v>189</v>
      </c>
      <c r="AP193" s="26">
        <v>15</v>
      </c>
      <c r="AQ193" s="18">
        <v>8</v>
      </c>
      <c r="AR193" s="15">
        <f t="shared" si="32"/>
        <v>2500</v>
      </c>
      <c r="AS193" s="15">
        <f t="shared" si="33"/>
        <v>6000</v>
      </c>
      <c r="AT193" s="15">
        <f t="shared" si="34"/>
        <v>150000</v>
      </c>
      <c r="AW193" s="18">
        <v>189</v>
      </c>
      <c r="AX193" s="26">
        <v>15</v>
      </c>
      <c r="AY193" s="18">
        <v>9</v>
      </c>
      <c r="AZ193" s="15">
        <f t="shared" si="35"/>
        <v>5000</v>
      </c>
      <c r="BA193" s="15">
        <f t="shared" si="36"/>
        <v>12000</v>
      </c>
      <c r="BB193" s="15">
        <f t="shared" si="37"/>
        <v>225000</v>
      </c>
    </row>
    <row r="194" spans="33:54" ht="16.5" x14ac:dyDescent="0.2">
      <c r="AG194" s="26">
        <v>190</v>
      </c>
      <c r="AH194" s="26">
        <v>14</v>
      </c>
      <c r="AI194" s="26">
        <v>13</v>
      </c>
      <c r="AJ194" s="26">
        <f t="shared" si="29"/>
        <v>100</v>
      </c>
      <c r="AK194" s="26">
        <f t="shared" si="30"/>
        <v>171</v>
      </c>
      <c r="AL194" s="26">
        <f t="shared" si="31"/>
        <v>1741</v>
      </c>
      <c r="AO194" s="18">
        <v>190</v>
      </c>
      <c r="AP194" s="26">
        <v>15</v>
      </c>
      <c r="AQ194" s="18">
        <v>9</v>
      </c>
      <c r="AR194" s="15">
        <f t="shared" si="32"/>
        <v>2500</v>
      </c>
      <c r="AS194" s="15">
        <f t="shared" si="33"/>
        <v>6000</v>
      </c>
      <c r="AT194" s="15">
        <f t="shared" si="34"/>
        <v>150000</v>
      </c>
      <c r="AW194" s="18">
        <v>190</v>
      </c>
      <c r="AX194" s="26">
        <v>15</v>
      </c>
      <c r="AY194" s="18">
        <v>10</v>
      </c>
      <c r="AZ194" s="15">
        <f t="shared" si="35"/>
        <v>5000</v>
      </c>
      <c r="BA194" s="15">
        <f t="shared" si="36"/>
        <v>12000</v>
      </c>
      <c r="BB194" s="15">
        <f t="shared" si="37"/>
        <v>225000</v>
      </c>
    </row>
    <row r="195" spans="33:54" ht="16.5" x14ac:dyDescent="0.2">
      <c r="AG195" s="26">
        <v>191</v>
      </c>
      <c r="AH195" s="26">
        <v>14</v>
      </c>
      <c r="AI195" s="26">
        <v>14</v>
      </c>
      <c r="AJ195" s="26">
        <f t="shared" si="29"/>
        <v>100</v>
      </c>
      <c r="AK195" s="26">
        <f t="shared" si="30"/>
        <v>173</v>
      </c>
      <c r="AL195" s="26">
        <f t="shared" si="31"/>
        <v>1770</v>
      </c>
      <c r="AO195" s="18">
        <v>191</v>
      </c>
      <c r="AP195" s="26">
        <v>15</v>
      </c>
      <c r="AQ195" s="18">
        <v>10</v>
      </c>
      <c r="AR195" s="15">
        <f t="shared" si="32"/>
        <v>2500</v>
      </c>
      <c r="AS195" s="15">
        <f t="shared" si="33"/>
        <v>6000</v>
      </c>
      <c r="AT195" s="15">
        <f t="shared" si="34"/>
        <v>150000</v>
      </c>
      <c r="AW195" s="18">
        <v>191</v>
      </c>
      <c r="AX195" s="26">
        <v>15</v>
      </c>
      <c r="AY195" s="18">
        <v>11</v>
      </c>
      <c r="AZ195" s="15">
        <f t="shared" si="35"/>
        <v>5000</v>
      </c>
      <c r="BA195" s="15">
        <f t="shared" si="36"/>
        <v>12000</v>
      </c>
      <c r="BB195" s="15">
        <f t="shared" si="37"/>
        <v>225000</v>
      </c>
    </row>
    <row r="196" spans="33:54" ht="16.5" x14ac:dyDescent="0.2">
      <c r="AG196" s="26">
        <v>192</v>
      </c>
      <c r="AH196" s="26">
        <v>14</v>
      </c>
      <c r="AI196" s="26">
        <v>15</v>
      </c>
      <c r="AJ196" s="26">
        <f t="shared" si="29"/>
        <v>100</v>
      </c>
      <c r="AK196" s="26">
        <f t="shared" si="30"/>
        <v>175</v>
      </c>
      <c r="AL196" s="26">
        <f t="shared" si="31"/>
        <v>1800</v>
      </c>
      <c r="AO196" s="18">
        <v>192</v>
      </c>
      <c r="AP196" s="26">
        <v>15</v>
      </c>
      <c r="AQ196" s="18">
        <v>11</v>
      </c>
      <c r="AR196" s="15">
        <f t="shared" si="32"/>
        <v>2500</v>
      </c>
      <c r="AS196" s="15">
        <f t="shared" si="33"/>
        <v>6000</v>
      </c>
      <c r="AT196" s="15">
        <f t="shared" si="34"/>
        <v>150000</v>
      </c>
      <c r="AW196" s="18">
        <v>192</v>
      </c>
      <c r="AX196" s="26">
        <v>15</v>
      </c>
      <c r="AY196" s="18">
        <v>12</v>
      </c>
      <c r="AZ196" s="15">
        <f t="shared" si="35"/>
        <v>5000</v>
      </c>
      <c r="BA196" s="15">
        <f t="shared" si="36"/>
        <v>12000</v>
      </c>
      <c r="BB196" s="15">
        <f t="shared" si="37"/>
        <v>225000</v>
      </c>
    </row>
    <row r="197" spans="33:54" ht="16.5" x14ac:dyDescent="0.2">
      <c r="AG197" s="26">
        <v>193</v>
      </c>
      <c r="AH197" s="26">
        <v>15</v>
      </c>
      <c r="AI197" s="26">
        <v>1</v>
      </c>
      <c r="AJ197" s="26">
        <f t="shared" ref="AJ197:AJ211" si="38">INDEX($C$6:$C$20,AH197)</f>
        <v>125</v>
      </c>
      <c r="AK197" s="26">
        <f t="shared" si="30"/>
        <v>176</v>
      </c>
      <c r="AL197" s="26">
        <f t="shared" si="31"/>
        <v>1846</v>
      </c>
      <c r="AO197" s="18">
        <v>193</v>
      </c>
      <c r="AP197" s="26">
        <v>15</v>
      </c>
      <c r="AQ197" s="18">
        <v>12</v>
      </c>
      <c r="AR197" s="15">
        <f t="shared" si="32"/>
        <v>2500</v>
      </c>
      <c r="AS197" s="15">
        <f t="shared" si="33"/>
        <v>6000</v>
      </c>
      <c r="AT197" s="15">
        <f t="shared" si="34"/>
        <v>150000</v>
      </c>
      <c r="AW197" s="18">
        <v>193</v>
      </c>
      <c r="AX197" s="26">
        <v>15</v>
      </c>
      <c r="AY197" s="18">
        <v>13</v>
      </c>
      <c r="AZ197" s="15">
        <f t="shared" si="35"/>
        <v>5000</v>
      </c>
      <c r="BA197" s="15">
        <f t="shared" si="36"/>
        <v>12000</v>
      </c>
      <c r="BB197" s="15">
        <f t="shared" si="37"/>
        <v>225000</v>
      </c>
    </row>
    <row r="198" spans="33:54" ht="16.5" x14ac:dyDescent="0.2">
      <c r="AG198" s="26">
        <v>194</v>
      </c>
      <c r="AH198" s="26">
        <v>15</v>
      </c>
      <c r="AI198" s="26">
        <v>2</v>
      </c>
      <c r="AJ198" s="26">
        <f t="shared" si="38"/>
        <v>125</v>
      </c>
      <c r="AK198" s="26">
        <f t="shared" ref="AK198:AK211" si="39">INT(INDEX($E$5:$E$20,AH198)+AI198*INDEX($F$6:$F$20,AH198))</f>
        <v>178</v>
      </c>
      <c r="AL198" s="26">
        <f t="shared" ref="AL198:AL211" si="40">INT(INDEX($H$5:$H$20,AH198)+AI198*INDEX($I$6:$I$20,AH198))</f>
        <v>1893</v>
      </c>
      <c r="AO198" s="18">
        <v>194</v>
      </c>
      <c r="AP198" s="26">
        <v>15</v>
      </c>
      <c r="AQ198" s="18">
        <v>13</v>
      </c>
      <c r="AR198" s="15">
        <f t="shared" ref="AR198:AR200" si="41">INDEX($N$6:$N$20,AP198)</f>
        <v>2500</v>
      </c>
      <c r="AS198" s="15">
        <f t="shared" ref="AS198:AS200" si="42">INDEX($P$6:$P$20,AP198)</f>
        <v>6000</v>
      </c>
      <c r="AT198" s="15">
        <f t="shared" ref="AT198:AT200" si="43">INDEX($R$6:$R$20,AP198)</f>
        <v>150000</v>
      </c>
      <c r="AW198" s="18">
        <v>194</v>
      </c>
      <c r="AX198" s="26">
        <v>15</v>
      </c>
      <c r="AY198" s="18">
        <v>14</v>
      </c>
      <c r="AZ198" s="15">
        <f t="shared" ref="AZ198:AZ199" si="44">INDEX($Y$6:$Y$20,AX198)</f>
        <v>5000</v>
      </c>
      <c r="BA198" s="15">
        <f t="shared" ref="BA198:BA199" si="45">INDEX($AA$6:$AA$20,AX198)</f>
        <v>12000</v>
      </c>
      <c r="BB198" s="15">
        <f t="shared" ref="BB198:BB199" si="46">INDEX($AC$6:$AC$20,AX198)</f>
        <v>225000</v>
      </c>
    </row>
    <row r="199" spans="33:54" ht="16.5" x14ac:dyDescent="0.2">
      <c r="AG199" s="26">
        <v>195</v>
      </c>
      <c r="AH199" s="26">
        <v>15</v>
      </c>
      <c r="AI199" s="26">
        <v>3</v>
      </c>
      <c r="AJ199" s="26">
        <f t="shared" si="38"/>
        <v>125</v>
      </c>
      <c r="AK199" s="26">
        <f t="shared" si="39"/>
        <v>180</v>
      </c>
      <c r="AL199" s="26">
        <f t="shared" si="40"/>
        <v>1940</v>
      </c>
      <c r="AO199" s="18">
        <v>195</v>
      </c>
      <c r="AP199" s="26">
        <v>15</v>
      </c>
      <c r="AQ199" s="18">
        <v>14</v>
      </c>
      <c r="AR199" s="15">
        <f t="shared" si="41"/>
        <v>2500</v>
      </c>
      <c r="AS199" s="15">
        <f t="shared" si="42"/>
        <v>6000</v>
      </c>
      <c r="AT199" s="15">
        <f t="shared" si="43"/>
        <v>150000</v>
      </c>
      <c r="AW199" s="18">
        <v>195</v>
      </c>
      <c r="AX199" s="26">
        <v>15</v>
      </c>
      <c r="AY199" s="18">
        <v>15</v>
      </c>
      <c r="AZ199" s="15">
        <f t="shared" si="44"/>
        <v>5000</v>
      </c>
      <c r="BA199" s="15">
        <f t="shared" si="45"/>
        <v>12000</v>
      </c>
      <c r="BB199" s="15">
        <f t="shared" si="46"/>
        <v>225000</v>
      </c>
    </row>
    <row r="200" spans="33:54" ht="16.5" x14ac:dyDescent="0.2">
      <c r="AG200" s="26">
        <v>196</v>
      </c>
      <c r="AH200" s="26">
        <v>15</v>
      </c>
      <c r="AI200" s="26">
        <v>4</v>
      </c>
      <c r="AJ200" s="26">
        <f t="shared" si="38"/>
        <v>125</v>
      </c>
      <c r="AK200" s="26">
        <f t="shared" si="39"/>
        <v>181</v>
      </c>
      <c r="AL200" s="26">
        <f t="shared" si="40"/>
        <v>1986</v>
      </c>
      <c r="AO200" s="18">
        <v>196</v>
      </c>
      <c r="AP200" s="26">
        <v>15</v>
      </c>
      <c r="AQ200" s="18">
        <v>15</v>
      </c>
      <c r="AR200" s="15">
        <f t="shared" si="41"/>
        <v>2500</v>
      </c>
      <c r="AS200" s="15">
        <f t="shared" si="42"/>
        <v>6000</v>
      </c>
      <c r="AT200" s="15">
        <f t="shared" si="43"/>
        <v>150000</v>
      </c>
      <c r="AW200" s="16"/>
      <c r="AX200" s="16"/>
      <c r="AY200" s="16"/>
      <c r="AZ200" s="16"/>
      <c r="BA200" s="16"/>
      <c r="BB200" s="16"/>
    </row>
    <row r="201" spans="33:54" ht="16.5" x14ac:dyDescent="0.2">
      <c r="AG201" s="26">
        <v>197</v>
      </c>
      <c r="AH201" s="26">
        <v>15</v>
      </c>
      <c r="AI201" s="26">
        <v>5</v>
      </c>
      <c r="AJ201" s="26">
        <f t="shared" si="38"/>
        <v>125</v>
      </c>
      <c r="AK201" s="26">
        <f t="shared" si="39"/>
        <v>183</v>
      </c>
      <c r="AL201" s="26">
        <f t="shared" si="40"/>
        <v>2033</v>
      </c>
      <c r="AO201" s="16"/>
      <c r="AP201" s="16"/>
      <c r="AQ201" s="16"/>
      <c r="AR201" s="16"/>
      <c r="AS201" s="16"/>
      <c r="AT201" s="16"/>
      <c r="AW201" s="16"/>
      <c r="AX201" s="16"/>
      <c r="AY201" s="16"/>
      <c r="AZ201" s="16"/>
      <c r="BA201" s="16"/>
      <c r="BB201" s="16"/>
    </row>
    <row r="202" spans="33:54" ht="16.5" x14ac:dyDescent="0.2">
      <c r="AG202" s="26">
        <v>198</v>
      </c>
      <c r="AH202" s="26">
        <v>15</v>
      </c>
      <c r="AI202" s="26">
        <v>6</v>
      </c>
      <c r="AJ202" s="26">
        <f t="shared" si="38"/>
        <v>125</v>
      </c>
      <c r="AK202" s="26">
        <f t="shared" si="39"/>
        <v>185</v>
      </c>
      <c r="AL202" s="26">
        <f t="shared" si="40"/>
        <v>2080</v>
      </c>
      <c r="AO202" s="16"/>
      <c r="AP202" s="16"/>
      <c r="AQ202" s="16"/>
      <c r="AR202" s="16"/>
      <c r="AS202" s="16"/>
      <c r="AT202" s="16"/>
      <c r="AW202" s="16"/>
      <c r="AX202" s="16"/>
      <c r="AY202" s="16"/>
      <c r="AZ202" s="16"/>
      <c r="BA202" s="16"/>
      <c r="BB202" s="16"/>
    </row>
    <row r="203" spans="33:54" ht="16.5" x14ac:dyDescent="0.2">
      <c r="AG203" s="26">
        <v>199</v>
      </c>
      <c r="AH203" s="26">
        <v>15</v>
      </c>
      <c r="AI203" s="26">
        <v>7</v>
      </c>
      <c r="AJ203" s="26">
        <f t="shared" si="38"/>
        <v>125</v>
      </c>
      <c r="AK203" s="26">
        <f t="shared" si="39"/>
        <v>186</v>
      </c>
      <c r="AL203" s="26">
        <f t="shared" si="40"/>
        <v>2126</v>
      </c>
      <c r="AO203" s="16"/>
      <c r="AP203" s="16"/>
      <c r="AQ203" s="16"/>
      <c r="AR203" s="16"/>
      <c r="AS203" s="16"/>
      <c r="AT203" s="16"/>
      <c r="AW203" s="16"/>
      <c r="AX203" s="16"/>
      <c r="AY203" s="16"/>
      <c r="AZ203" s="16"/>
      <c r="BA203" s="16"/>
      <c r="BB203" s="16"/>
    </row>
    <row r="204" spans="33:54" ht="16.5" x14ac:dyDescent="0.2">
      <c r="AG204" s="26">
        <v>200</v>
      </c>
      <c r="AH204" s="26">
        <v>15</v>
      </c>
      <c r="AI204" s="26">
        <v>8</v>
      </c>
      <c r="AJ204" s="26">
        <f t="shared" si="38"/>
        <v>125</v>
      </c>
      <c r="AK204" s="26">
        <f t="shared" si="39"/>
        <v>188</v>
      </c>
      <c r="AL204" s="26">
        <f t="shared" si="40"/>
        <v>2173</v>
      </c>
      <c r="AO204" s="16"/>
      <c r="AP204" s="16"/>
      <c r="AQ204" s="16"/>
      <c r="AR204" s="16"/>
      <c r="AS204" s="16"/>
      <c r="AT204" s="16"/>
      <c r="AW204" s="16"/>
      <c r="AX204" s="16"/>
      <c r="AY204" s="16"/>
      <c r="AZ204" s="16"/>
      <c r="BA204" s="16"/>
      <c r="BB204" s="16"/>
    </row>
    <row r="205" spans="33:54" ht="16.5" x14ac:dyDescent="0.2">
      <c r="AG205" s="26">
        <v>201</v>
      </c>
      <c r="AH205" s="26">
        <v>15</v>
      </c>
      <c r="AI205" s="26">
        <v>9</v>
      </c>
      <c r="AJ205" s="26">
        <f t="shared" si="38"/>
        <v>125</v>
      </c>
      <c r="AK205" s="26">
        <f t="shared" si="39"/>
        <v>190</v>
      </c>
      <c r="AL205" s="26">
        <f t="shared" si="40"/>
        <v>2220</v>
      </c>
      <c r="AO205" s="16"/>
      <c r="AP205" s="16"/>
      <c r="AQ205" s="16"/>
      <c r="AR205" s="16"/>
      <c r="AS205" s="16"/>
      <c r="AT205" s="16"/>
      <c r="AW205" s="16"/>
      <c r="AX205" s="16"/>
      <c r="AY205" s="16"/>
      <c r="AZ205" s="16"/>
      <c r="BA205" s="16"/>
      <c r="BB205" s="16"/>
    </row>
    <row r="206" spans="33:54" ht="16.5" x14ac:dyDescent="0.2">
      <c r="AG206" s="26">
        <v>202</v>
      </c>
      <c r="AH206" s="26">
        <v>15</v>
      </c>
      <c r="AI206" s="26">
        <v>10</v>
      </c>
      <c r="AJ206" s="26">
        <f t="shared" si="38"/>
        <v>125</v>
      </c>
      <c r="AK206" s="26">
        <f t="shared" si="39"/>
        <v>191</v>
      </c>
      <c r="AL206" s="26">
        <f t="shared" si="40"/>
        <v>2266</v>
      </c>
      <c r="AO206" s="16"/>
      <c r="AP206" s="16"/>
      <c r="AQ206" s="16"/>
      <c r="AR206" s="16"/>
      <c r="AS206" s="16"/>
      <c r="AT206" s="16"/>
      <c r="AW206" s="16"/>
      <c r="AX206" s="16"/>
      <c r="AY206" s="16"/>
      <c r="AZ206" s="16"/>
      <c r="BA206" s="16"/>
      <c r="BB206" s="16"/>
    </row>
    <row r="207" spans="33:54" ht="16.5" x14ac:dyDescent="0.2">
      <c r="AG207" s="26">
        <v>203</v>
      </c>
      <c r="AH207" s="26">
        <v>15</v>
      </c>
      <c r="AI207" s="26">
        <v>11</v>
      </c>
      <c r="AJ207" s="26">
        <f t="shared" si="38"/>
        <v>125</v>
      </c>
      <c r="AK207" s="26">
        <f t="shared" si="39"/>
        <v>193</v>
      </c>
      <c r="AL207" s="26">
        <f t="shared" si="40"/>
        <v>2313</v>
      </c>
      <c r="AO207" s="16"/>
      <c r="AP207" s="16"/>
      <c r="AQ207" s="16"/>
      <c r="AR207" s="16"/>
      <c r="AS207" s="16"/>
      <c r="AT207" s="16"/>
      <c r="AW207" s="16"/>
      <c r="AX207" s="16"/>
      <c r="AY207" s="16"/>
      <c r="AZ207" s="16"/>
      <c r="BA207" s="16"/>
      <c r="BB207" s="16"/>
    </row>
    <row r="208" spans="33:54" ht="16.5" x14ac:dyDescent="0.2">
      <c r="AG208" s="26">
        <v>204</v>
      </c>
      <c r="AH208" s="26">
        <v>15</v>
      </c>
      <c r="AI208" s="26">
        <v>12</v>
      </c>
      <c r="AJ208" s="26">
        <f t="shared" si="38"/>
        <v>125</v>
      </c>
      <c r="AK208" s="26">
        <f t="shared" si="39"/>
        <v>195</v>
      </c>
      <c r="AL208" s="26">
        <f t="shared" si="40"/>
        <v>2360</v>
      </c>
      <c r="AO208" s="16"/>
      <c r="AP208" s="16"/>
      <c r="AQ208" s="16"/>
      <c r="AR208" s="16"/>
      <c r="AS208" s="16"/>
      <c r="AT208" s="16"/>
      <c r="AW208" s="16"/>
      <c r="AX208" s="16"/>
      <c r="AY208" s="16"/>
      <c r="AZ208" s="16"/>
      <c r="BA208" s="16"/>
      <c r="BB208" s="16"/>
    </row>
    <row r="209" spans="33:54" ht="16.5" x14ac:dyDescent="0.2">
      <c r="AG209" s="26">
        <v>205</v>
      </c>
      <c r="AH209" s="26">
        <v>15</v>
      </c>
      <c r="AI209" s="26">
        <v>13</v>
      </c>
      <c r="AJ209" s="26">
        <f t="shared" si="38"/>
        <v>125</v>
      </c>
      <c r="AK209" s="26">
        <f t="shared" si="39"/>
        <v>196</v>
      </c>
      <c r="AL209" s="26">
        <f t="shared" si="40"/>
        <v>2406</v>
      </c>
      <c r="AO209" s="16"/>
      <c r="AP209" s="16"/>
      <c r="AQ209" s="16"/>
      <c r="AR209" s="16"/>
      <c r="AS209" s="16"/>
      <c r="AT209" s="16"/>
      <c r="AW209" s="16"/>
      <c r="AX209" s="16"/>
      <c r="AY209" s="16"/>
      <c r="AZ209" s="16"/>
      <c r="BA209" s="16"/>
      <c r="BB209" s="16"/>
    </row>
    <row r="210" spans="33:54" ht="16.5" x14ac:dyDescent="0.2">
      <c r="AG210" s="26">
        <v>206</v>
      </c>
      <c r="AH210" s="26">
        <v>15</v>
      </c>
      <c r="AI210" s="26">
        <v>14</v>
      </c>
      <c r="AJ210" s="26">
        <f t="shared" si="38"/>
        <v>125</v>
      </c>
      <c r="AK210" s="26">
        <f t="shared" si="39"/>
        <v>198</v>
      </c>
      <c r="AL210" s="26">
        <f t="shared" si="40"/>
        <v>2453</v>
      </c>
      <c r="AO210" s="16"/>
      <c r="AP210" s="16"/>
      <c r="AQ210" s="16"/>
      <c r="AR210" s="16"/>
      <c r="AS210" s="16"/>
      <c r="AT210" s="16"/>
      <c r="AW210" s="16"/>
      <c r="AX210" s="16"/>
      <c r="AY210" s="16"/>
      <c r="AZ210" s="16"/>
      <c r="BA210" s="16"/>
      <c r="BB210" s="16"/>
    </row>
    <row r="211" spans="33:54" ht="16.5" x14ac:dyDescent="0.2">
      <c r="AG211" s="26">
        <v>207</v>
      </c>
      <c r="AH211" s="26">
        <v>15</v>
      </c>
      <c r="AI211" s="26">
        <v>15</v>
      </c>
      <c r="AJ211" s="26">
        <f t="shared" si="38"/>
        <v>125</v>
      </c>
      <c r="AK211" s="26">
        <f t="shared" si="39"/>
        <v>200</v>
      </c>
      <c r="AL211" s="26">
        <f t="shared" si="40"/>
        <v>2500</v>
      </c>
      <c r="AO211" s="16"/>
      <c r="AP211" s="16"/>
      <c r="AQ211" s="16"/>
      <c r="AR211" s="16"/>
      <c r="AS211" s="16"/>
      <c r="AT211" s="16"/>
      <c r="AW211" s="16"/>
      <c r="AX211" s="16"/>
      <c r="AY211" s="16"/>
      <c r="AZ211" s="16"/>
      <c r="BA211" s="16"/>
      <c r="BB211" s="16"/>
    </row>
    <row r="212" spans="33:54" x14ac:dyDescent="0.2">
      <c r="AO212" s="16"/>
      <c r="AP212" s="16"/>
      <c r="AQ212" s="16"/>
      <c r="AR212" s="16"/>
      <c r="AS212" s="16"/>
      <c r="AT212" s="16"/>
      <c r="AW212" s="16"/>
      <c r="AX212" s="16"/>
      <c r="AY212" s="16"/>
      <c r="AZ212" s="16"/>
      <c r="BA212" s="16"/>
      <c r="BB212" s="16"/>
    </row>
    <row r="213" spans="33:54" x14ac:dyDescent="0.2">
      <c r="AO213" s="16"/>
      <c r="AP213" s="16"/>
      <c r="AQ213" s="16"/>
      <c r="AR213" s="16"/>
      <c r="AS213" s="16"/>
      <c r="AT213" s="16"/>
      <c r="AW213" s="16"/>
      <c r="AX213" s="16"/>
      <c r="AY213" s="16"/>
      <c r="AZ213" s="16"/>
      <c r="BA213" s="16"/>
      <c r="BB213" s="16"/>
    </row>
    <row r="214" spans="33:54" x14ac:dyDescent="0.2">
      <c r="AO214" s="16"/>
      <c r="AP214" s="16"/>
      <c r="AQ214" s="16"/>
      <c r="AR214" s="16"/>
      <c r="AS214" s="16"/>
      <c r="AT214" s="16"/>
      <c r="AW214" s="16"/>
      <c r="AX214" s="16"/>
      <c r="AY214" s="16"/>
      <c r="AZ214" s="16"/>
      <c r="BA214" s="16"/>
      <c r="BB214" s="16"/>
    </row>
    <row r="215" spans="33:54" x14ac:dyDescent="0.2">
      <c r="AO215" s="16"/>
      <c r="AP215" s="16"/>
      <c r="AQ215" s="16"/>
      <c r="AR215" s="16"/>
      <c r="AS215" s="16"/>
      <c r="AT215" s="16"/>
    </row>
  </sheetData>
  <mergeCells count="6">
    <mergeCell ref="AW3:BB3"/>
    <mergeCell ref="AG3:AL3"/>
    <mergeCell ref="A3:I3"/>
    <mergeCell ref="AO3:AT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404"/>
  <sheetViews>
    <sheetView topLeftCell="AW2" zoomScaleNormal="100" workbookViewId="0">
      <selection activeCell="AF5" sqref="AF5:AF104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101" ht="16.5" customHeight="1" x14ac:dyDescent="0.2">
      <c r="A3" s="73" t="s">
        <v>86</v>
      </c>
      <c r="B3" s="73"/>
      <c r="C3" s="73"/>
      <c r="D3" s="73"/>
      <c r="E3" s="73"/>
      <c r="F3" s="73"/>
      <c r="G3" s="73"/>
      <c r="J3" s="73" t="s">
        <v>87</v>
      </c>
      <c r="K3" s="73"/>
      <c r="L3" s="73"/>
      <c r="M3" s="73"/>
      <c r="N3" s="73"/>
      <c r="O3" s="73"/>
      <c r="P3" s="73"/>
      <c r="S3" s="73" t="s">
        <v>88</v>
      </c>
      <c r="T3" s="73"/>
      <c r="U3" s="73"/>
      <c r="V3" s="73"/>
      <c r="W3" s="73"/>
      <c r="X3" s="73"/>
      <c r="Y3" s="73"/>
      <c r="AB3" s="73" t="s">
        <v>89</v>
      </c>
      <c r="AC3" s="73"/>
      <c r="AD3" s="73"/>
      <c r="AE3" s="73"/>
      <c r="AF3" s="73"/>
      <c r="AG3" s="73"/>
      <c r="AH3" s="73"/>
      <c r="AK3" s="76" t="s">
        <v>86</v>
      </c>
      <c r="AL3" s="77"/>
      <c r="AN3" s="76" t="s">
        <v>87</v>
      </c>
      <c r="AO3" s="77"/>
      <c r="AQ3" s="76" t="s">
        <v>92</v>
      </c>
      <c r="AR3" s="77"/>
      <c r="AT3" s="76" t="s">
        <v>93</v>
      </c>
      <c r="AU3" s="77"/>
      <c r="BF3" s="75" t="s">
        <v>108</v>
      </c>
      <c r="BG3" s="75"/>
      <c r="BH3" s="15">
        <f>SUM(AY6:AZ105)</f>
        <v>61000</v>
      </c>
    </row>
    <row r="4" spans="1:101" ht="30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J4" s="12" t="s">
        <v>57</v>
      </c>
      <c r="K4" s="12" t="s">
        <v>186</v>
      </c>
      <c r="L4" s="12" t="s">
        <v>170</v>
      </c>
      <c r="M4" s="12" t="s">
        <v>58</v>
      </c>
      <c r="N4" s="12" t="s">
        <v>90</v>
      </c>
      <c r="O4" s="12" t="s">
        <v>90</v>
      </c>
      <c r="P4" s="12" t="s">
        <v>91</v>
      </c>
      <c r="S4" s="12" t="s">
        <v>57</v>
      </c>
      <c r="T4" s="12" t="s">
        <v>186</v>
      </c>
      <c r="U4" s="12" t="s">
        <v>170</v>
      </c>
      <c r="V4" s="12" t="s">
        <v>58</v>
      </c>
      <c r="W4" s="12" t="s">
        <v>90</v>
      </c>
      <c r="X4" s="12" t="s">
        <v>90</v>
      </c>
      <c r="Y4" s="12" t="s">
        <v>91</v>
      </c>
      <c r="AB4" s="12" t="s">
        <v>57</v>
      </c>
      <c r="AC4" s="12" t="s">
        <v>186</v>
      </c>
      <c r="AD4" s="12" t="s">
        <v>170</v>
      </c>
      <c r="AE4" s="12" t="s">
        <v>58</v>
      </c>
      <c r="AF4" s="12" t="s">
        <v>90</v>
      </c>
      <c r="AG4" s="12" t="s">
        <v>90</v>
      </c>
      <c r="AH4" s="12" t="s">
        <v>91</v>
      </c>
      <c r="AK4" s="12" t="s">
        <v>94</v>
      </c>
      <c r="AL4" s="12" t="s">
        <v>95</v>
      </c>
      <c r="AN4" s="12" t="s">
        <v>94</v>
      </c>
      <c r="AO4" s="12" t="s">
        <v>95</v>
      </c>
      <c r="AQ4" s="12" t="s">
        <v>94</v>
      </c>
      <c r="AR4" s="12" t="s">
        <v>95</v>
      </c>
      <c r="AT4" s="12" t="s">
        <v>94</v>
      </c>
      <c r="AU4" s="12" t="s">
        <v>95</v>
      </c>
      <c r="AX4" s="12" t="s">
        <v>96</v>
      </c>
      <c r="AY4" s="12" t="s">
        <v>99</v>
      </c>
      <c r="AZ4" s="12" t="s">
        <v>100</v>
      </c>
      <c r="BA4" s="12" t="s">
        <v>101</v>
      </c>
      <c r="BC4" s="24" t="s">
        <v>97</v>
      </c>
      <c r="BD4" s="24" t="s">
        <v>98</v>
      </c>
      <c r="BY4" s="91" t="s">
        <v>517</v>
      </c>
      <c r="BZ4" s="91" t="s">
        <v>518</v>
      </c>
      <c r="CA4" s="91" t="s">
        <v>519</v>
      </c>
      <c r="CB4" s="91" t="s">
        <v>520</v>
      </c>
      <c r="CC4" s="91" t="s">
        <v>539</v>
      </c>
      <c r="CD4" s="91" t="s">
        <v>540</v>
      </c>
      <c r="CE4" s="91" t="s">
        <v>541</v>
      </c>
      <c r="CF4" s="91" t="s">
        <v>521</v>
      </c>
      <c r="CG4" s="91" t="s">
        <v>522</v>
      </c>
      <c r="CH4" s="91" t="s">
        <v>523</v>
      </c>
      <c r="CI4" s="91" t="s">
        <v>524</v>
      </c>
      <c r="CJ4" s="91" t="s">
        <v>525</v>
      </c>
      <c r="CK4" s="91" t="s">
        <v>526</v>
      </c>
      <c r="CL4" s="91" t="s">
        <v>527</v>
      </c>
      <c r="CM4" s="91" t="s">
        <v>528</v>
      </c>
      <c r="CN4" s="91" t="s">
        <v>529</v>
      </c>
      <c r="CO4" s="91" t="s">
        <v>530</v>
      </c>
      <c r="CP4" s="91" t="s">
        <v>531</v>
      </c>
      <c r="CQ4" s="91" t="s">
        <v>532</v>
      </c>
      <c r="CR4" s="91" t="s">
        <v>533</v>
      </c>
      <c r="CS4" s="91" t="s">
        <v>534</v>
      </c>
      <c r="CT4" s="91" t="s">
        <v>535</v>
      </c>
      <c r="CU4" s="91" t="s">
        <v>536</v>
      </c>
      <c r="CV4" s="91" t="s">
        <v>537</v>
      </c>
      <c r="CW4" s="91" t="s">
        <v>538</v>
      </c>
    </row>
    <row r="5" spans="1:101" ht="17.25" x14ac:dyDescent="0.2">
      <c r="A5" s="18">
        <v>1</v>
      </c>
      <c r="B5" s="26">
        <v>2</v>
      </c>
      <c r="C5" s="26">
        <v>60</v>
      </c>
      <c r="D5" s="18">
        <f>INDEX(章节关卡!$C$6:$C$20,芦花古楼!B5)*芦花古楼!C5</f>
        <v>420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900</v>
      </c>
      <c r="J5" s="18">
        <v>1</v>
      </c>
      <c r="K5" s="26">
        <v>4</v>
      </c>
      <c r="L5" s="26">
        <v>120</v>
      </c>
      <c r="M5" s="26">
        <f>INDEX(章节关卡!$C$6:$C$20,芦花古楼!K5)*芦花古楼!L5</f>
        <v>1560</v>
      </c>
      <c r="N5" s="23">
        <f>INT((J5-1)/5+2)*5</f>
        <v>10</v>
      </c>
      <c r="O5" s="23">
        <f>INT(J5/5)*5+20</f>
        <v>20</v>
      </c>
      <c r="P5" s="15">
        <f>INDEX(章节关卡!$E$6:$E$20,芦花古楼!K5)*芦花古楼!L5</f>
        <v>3000</v>
      </c>
      <c r="S5" s="18">
        <v>1</v>
      </c>
      <c r="T5" s="26">
        <v>5</v>
      </c>
      <c r="U5" s="26">
        <v>180</v>
      </c>
      <c r="V5" s="26">
        <f>INDEX(章节关卡!$C$6:$C$20,芦花古楼!T5)*芦花古楼!U5</f>
        <v>2880</v>
      </c>
      <c r="W5" s="23">
        <f t="shared" ref="W5:W36" si="0">INT((S5-1)/5+3)*5</f>
        <v>15</v>
      </c>
      <c r="X5" s="23">
        <f t="shared" ref="X5:X36" si="1">INT(S5/5)*5+20</f>
        <v>20</v>
      </c>
      <c r="Y5" s="15">
        <f>INDEX(章节关卡!$E$6:$E$20,芦花古楼!T5)*芦花古楼!U5</f>
        <v>5760</v>
      </c>
      <c r="AB5" s="18">
        <v>1</v>
      </c>
      <c r="AC5" s="26">
        <v>5</v>
      </c>
      <c r="AD5" s="26">
        <v>180</v>
      </c>
      <c r="AE5" s="26">
        <f>INDEX(章节关卡!$C$6:$C$20,芦花古楼!AC5)*芦花古楼!AD5</f>
        <v>2880</v>
      </c>
      <c r="AF5" s="23">
        <f>INT((AB5-1)/5+4)*5</f>
        <v>20</v>
      </c>
      <c r="AG5" s="23">
        <f>INT(AB5/5)*5+20</f>
        <v>20</v>
      </c>
      <c r="AH5" s="15">
        <f>INDEX(章节关卡!$E$6:$E$20,芦花古楼!AC5)*芦花古楼!AD5</f>
        <v>5760</v>
      </c>
      <c r="AK5" s="19">
        <v>0</v>
      </c>
      <c r="AL5" s="19">
        <v>0</v>
      </c>
      <c r="AN5" s="19">
        <v>0</v>
      </c>
      <c r="AO5" s="19">
        <v>0</v>
      </c>
      <c r="AQ5" s="19">
        <v>0</v>
      </c>
      <c r="AR5" s="19">
        <v>0</v>
      </c>
      <c r="AT5" s="19">
        <v>0</v>
      </c>
      <c r="AU5" s="19">
        <v>0</v>
      </c>
      <c r="AX5" s="19">
        <v>0</v>
      </c>
      <c r="AY5" s="19"/>
      <c r="BC5" s="19">
        <v>1</v>
      </c>
      <c r="BD5" s="19">
        <v>1</v>
      </c>
      <c r="BH5" s="12" t="s">
        <v>112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  <c r="BY5" s="52">
        <v>1</v>
      </c>
      <c r="BZ5" s="52">
        <v>1</v>
      </c>
      <c r="CA5" s="92" t="s">
        <v>542</v>
      </c>
      <c r="CB5" s="52">
        <v>1</v>
      </c>
      <c r="CC5" s="52"/>
      <c r="CD5" s="52"/>
      <c r="CE5" s="52"/>
      <c r="CF5" s="52" t="s">
        <v>543</v>
      </c>
      <c r="CG5" s="52">
        <v>900</v>
      </c>
      <c r="CH5" s="52" t="s">
        <v>544</v>
      </c>
      <c r="CI5" s="52">
        <v>5</v>
      </c>
      <c r="CJ5" s="52"/>
      <c r="CK5" s="52"/>
      <c r="CL5" s="52" t="s">
        <v>544</v>
      </c>
      <c r="CM5" s="52">
        <v>20</v>
      </c>
      <c r="CN5" s="52"/>
      <c r="CO5" s="52"/>
      <c r="CP5" s="52"/>
      <c r="CQ5" s="52"/>
      <c r="CR5" s="52"/>
      <c r="CS5" s="52"/>
      <c r="CT5" s="52"/>
      <c r="CU5" s="52"/>
      <c r="CV5" s="52"/>
      <c r="CW5" s="52"/>
    </row>
    <row r="6" spans="1:101" ht="16.5" x14ac:dyDescent="0.2">
      <c r="A6" s="18">
        <v>2</v>
      </c>
      <c r="B6" s="26">
        <v>2</v>
      </c>
      <c r="C6" s="39">
        <v>60</v>
      </c>
      <c r="D6" s="26">
        <f>INDEX(章节关卡!$C$6:$C$20,芦花古楼!B6)*芦花古楼!C6</f>
        <v>420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900</v>
      </c>
      <c r="J6" s="18">
        <v>2</v>
      </c>
      <c r="K6" s="26">
        <v>4</v>
      </c>
      <c r="L6" s="39">
        <v>120</v>
      </c>
      <c r="M6" s="26">
        <f>INDEX(章节关卡!$C$6:$C$20,芦花古楼!K6)*芦花古楼!L6</f>
        <v>1560</v>
      </c>
      <c r="N6" s="23">
        <f t="shared" ref="N6:N69" si="4">INT((J6-1)/5+2)*5</f>
        <v>10</v>
      </c>
      <c r="O6" s="23">
        <f t="shared" ref="O6:O69" si="5">INT(J6/5)*5+20</f>
        <v>20</v>
      </c>
      <c r="P6" s="15">
        <f>INDEX(章节关卡!$E$6:$E$20,芦花古楼!K6)*芦花古楼!L6</f>
        <v>3000</v>
      </c>
      <c r="S6" s="18">
        <v>2</v>
      </c>
      <c r="T6" s="26">
        <v>5</v>
      </c>
      <c r="U6" s="39">
        <v>180</v>
      </c>
      <c r="V6" s="26">
        <f>INDEX(章节关卡!$C$6:$C$20,芦花古楼!T6)*芦花古楼!U6</f>
        <v>2880</v>
      </c>
      <c r="W6" s="23">
        <f t="shared" si="0"/>
        <v>15</v>
      </c>
      <c r="X6" s="23">
        <f t="shared" si="1"/>
        <v>20</v>
      </c>
      <c r="Y6" s="15">
        <f>INDEX(章节关卡!$E$6:$E$20,芦花古楼!T6)*芦花古楼!U6</f>
        <v>5760</v>
      </c>
      <c r="AB6" s="18">
        <v>2</v>
      </c>
      <c r="AC6" s="26">
        <v>5</v>
      </c>
      <c r="AD6" s="39">
        <v>180</v>
      </c>
      <c r="AE6" s="26">
        <f>INDEX(章节关卡!$C$6:$C$20,芦花古楼!AC6)*芦花古楼!AD6</f>
        <v>2880</v>
      </c>
      <c r="AF6" s="23">
        <f t="shared" ref="AF6:AF69" si="6">INT((AB6-1)/5+4)*5</f>
        <v>20</v>
      </c>
      <c r="AG6" s="23">
        <f t="shared" ref="AG6:AG69" si="7">INT(AB6/5)*5+20</f>
        <v>20</v>
      </c>
      <c r="AH6" s="15">
        <f>INDEX(章节关卡!$E$6:$E$20,芦花古楼!AC6)*芦花古楼!AD6</f>
        <v>5760</v>
      </c>
      <c r="AK6" s="19">
        <v>1</v>
      </c>
      <c r="AL6" s="19">
        <v>1</v>
      </c>
      <c r="AN6" s="19">
        <v>1</v>
      </c>
      <c r="AO6" s="19">
        <f>AL6+1</f>
        <v>2</v>
      </c>
      <c r="AQ6" s="19">
        <v>1</v>
      </c>
      <c r="AR6" s="19">
        <f>AO6+1</f>
        <v>3</v>
      </c>
      <c r="AT6" s="19">
        <v>1</v>
      </c>
      <c r="AU6" s="19">
        <f>AR6+1</f>
        <v>4</v>
      </c>
      <c r="AX6" s="19">
        <v>1</v>
      </c>
      <c r="AY6" s="15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5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5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19">
        <v>2</v>
      </c>
      <c r="BD6" s="19">
        <v>1</v>
      </c>
      <c r="BG6" s="14" t="s">
        <v>109</v>
      </c>
      <c r="BH6" s="23">
        <v>1</v>
      </c>
      <c r="BI6" s="23">
        <v>1.5</v>
      </c>
      <c r="BJ6" s="23">
        <v>2.5</v>
      </c>
      <c r="BK6" s="23">
        <v>3.5</v>
      </c>
      <c r="BL6" s="23">
        <v>5</v>
      </c>
      <c r="BM6" s="23">
        <v>5</v>
      </c>
      <c r="BN6" s="23">
        <v>5</v>
      </c>
      <c r="BY6" s="52">
        <v>2</v>
      </c>
      <c r="BZ6" s="52">
        <v>1</v>
      </c>
      <c r="CA6" s="92" t="s">
        <v>542</v>
      </c>
      <c r="CB6" s="52">
        <v>2</v>
      </c>
      <c r="CC6" s="52"/>
      <c r="CD6" s="52"/>
      <c r="CE6" s="52"/>
      <c r="CF6" s="52" t="s">
        <v>543</v>
      </c>
      <c r="CG6" s="52">
        <v>900</v>
      </c>
      <c r="CH6" s="52" t="s">
        <v>544</v>
      </c>
      <c r="CI6" s="52">
        <v>5</v>
      </c>
      <c r="CJ6" s="52"/>
      <c r="CK6" s="52"/>
      <c r="CL6" s="52" t="s">
        <v>544</v>
      </c>
      <c r="CM6" s="52">
        <v>20</v>
      </c>
      <c r="CN6" s="52"/>
      <c r="CO6" s="52"/>
      <c r="CP6" s="52"/>
      <c r="CQ6" s="52"/>
      <c r="CR6" s="52"/>
      <c r="CS6" s="52"/>
      <c r="CT6" s="52"/>
      <c r="CU6" s="52"/>
      <c r="CV6" s="52"/>
      <c r="CW6" s="52"/>
    </row>
    <row r="7" spans="1:101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J7" s="18">
        <v>3</v>
      </c>
      <c r="K7" s="26">
        <v>4</v>
      </c>
      <c r="L7" s="39">
        <v>120</v>
      </c>
      <c r="M7" s="26">
        <f>INDEX(章节关卡!$C$6:$C$20,芦花古楼!K7)*芦花古楼!L7</f>
        <v>1560</v>
      </c>
      <c r="N7" s="23">
        <f t="shared" si="4"/>
        <v>10</v>
      </c>
      <c r="O7" s="23">
        <f t="shared" si="5"/>
        <v>20</v>
      </c>
      <c r="P7" s="15">
        <f>INDEX(章节关卡!$E$6:$E$20,芦花古楼!K7)*芦花古楼!L7</f>
        <v>3000</v>
      </c>
      <c r="S7" s="18">
        <v>3</v>
      </c>
      <c r="T7" s="26">
        <v>5</v>
      </c>
      <c r="U7" s="39">
        <v>180</v>
      </c>
      <c r="V7" s="26">
        <f>INDEX(章节关卡!$C$6:$C$20,芦花古楼!T7)*芦花古楼!U7</f>
        <v>2880</v>
      </c>
      <c r="W7" s="23">
        <f t="shared" si="0"/>
        <v>15</v>
      </c>
      <c r="X7" s="23">
        <f t="shared" si="1"/>
        <v>20</v>
      </c>
      <c r="Y7" s="15">
        <f>INDEX(章节关卡!$E$6:$E$20,芦花古楼!T7)*芦花古楼!U7</f>
        <v>5760</v>
      </c>
      <c r="AB7" s="18">
        <v>3</v>
      </c>
      <c r="AC7" s="26">
        <v>5</v>
      </c>
      <c r="AD7" s="39">
        <v>180</v>
      </c>
      <c r="AE7" s="26">
        <f>INDEX(章节关卡!$C$6:$C$20,芦花古楼!AC7)*芦花古楼!AD7</f>
        <v>2880</v>
      </c>
      <c r="AF7" s="23">
        <f t="shared" si="6"/>
        <v>20</v>
      </c>
      <c r="AG7" s="23">
        <f t="shared" si="7"/>
        <v>20</v>
      </c>
      <c r="AH7" s="15">
        <f>INDEX(章节关卡!$E$6:$E$20,芦花古楼!AC7)*芦花古楼!AD7</f>
        <v>5760</v>
      </c>
      <c r="AK7" s="19">
        <v>2</v>
      </c>
      <c r="AL7" s="19">
        <v>1</v>
      </c>
      <c r="AN7" s="19">
        <v>2</v>
      </c>
      <c r="AO7" s="19">
        <f t="shared" ref="AO7:AO70" si="11">AL7+1</f>
        <v>2</v>
      </c>
      <c r="AQ7" s="19">
        <v>2</v>
      </c>
      <c r="AR7" s="19">
        <f t="shared" ref="AR7:AR70" si="12">AO7+1</f>
        <v>3</v>
      </c>
      <c r="AT7" s="19">
        <v>2</v>
      </c>
      <c r="AU7" s="19">
        <f t="shared" ref="AU7:AU70" si="13">AR7+1</f>
        <v>4</v>
      </c>
      <c r="AX7" s="19">
        <v>2</v>
      </c>
      <c r="AY7" s="15">
        <f t="shared" si="8"/>
        <v>240</v>
      </c>
      <c r="AZ7" s="15">
        <f t="shared" si="9"/>
        <v>105</v>
      </c>
      <c r="BA7" s="15">
        <f t="shared" si="10"/>
        <v>46920</v>
      </c>
      <c r="BC7" s="19">
        <v>3</v>
      </c>
      <c r="BD7" s="19">
        <v>2</v>
      </c>
      <c r="BG7" s="14" t="s">
        <v>110</v>
      </c>
      <c r="BH7" s="23">
        <v>1</v>
      </c>
      <c r="BI7" s="23">
        <v>1.5</v>
      </c>
      <c r="BJ7" s="23">
        <v>2.5</v>
      </c>
      <c r="BK7" s="23">
        <v>3.5</v>
      </c>
      <c r="BL7" s="23">
        <v>5</v>
      </c>
      <c r="BM7" s="23">
        <v>5</v>
      </c>
      <c r="BN7" s="23">
        <v>5</v>
      </c>
      <c r="BY7" s="52">
        <v>3</v>
      </c>
      <c r="BZ7" s="52">
        <v>1</v>
      </c>
      <c r="CA7" s="92" t="s">
        <v>542</v>
      </c>
      <c r="CB7" s="52">
        <v>3</v>
      </c>
      <c r="CC7" s="52"/>
      <c r="CD7" s="52"/>
      <c r="CE7" s="52"/>
      <c r="CF7" s="52" t="s">
        <v>543</v>
      </c>
      <c r="CG7" s="52">
        <v>900</v>
      </c>
      <c r="CH7" s="52" t="s">
        <v>544</v>
      </c>
      <c r="CI7" s="52">
        <v>5</v>
      </c>
      <c r="CJ7" s="52"/>
      <c r="CK7" s="52"/>
      <c r="CL7" s="52" t="s">
        <v>544</v>
      </c>
      <c r="CM7" s="52">
        <v>20</v>
      </c>
      <c r="CN7" s="52"/>
      <c r="CO7" s="52"/>
      <c r="CP7" s="52"/>
      <c r="CQ7" s="52"/>
      <c r="CR7" s="52"/>
      <c r="CS7" s="52"/>
      <c r="CT7" s="52"/>
      <c r="CU7" s="52"/>
      <c r="CV7" s="52"/>
      <c r="CW7" s="52"/>
    </row>
    <row r="8" spans="1:101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J8" s="18">
        <v>4</v>
      </c>
      <c r="K8" s="26">
        <v>4</v>
      </c>
      <c r="L8" s="39">
        <v>120</v>
      </c>
      <c r="M8" s="26">
        <f>INDEX(章节关卡!$C$6:$C$20,芦花古楼!K8)*芦花古楼!L8</f>
        <v>1560</v>
      </c>
      <c r="N8" s="23">
        <f t="shared" si="4"/>
        <v>10</v>
      </c>
      <c r="O8" s="23">
        <f t="shared" si="5"/>
        <v>20</v>
      </c>
      <c r="P8" s="15">
        <f>INDEX(章节关卡!$E$6:$E$20,芦花古楼!K8)*芦花古楼!L8</f>
        <v>3000</v>
      </c>
      <c r="S8" s="18">
        <v>4</v>
      </c>
      <c r="T8" s="26">
        <v>5</v>
      </c>
      <c r="U8" s="39">
        <v>180</v>
      </c>
      <c r="V8" s="26">
        <f>INDEX(章节关卡!$C$6:$C$20,芦花古楼!T8)*芦花古楼!U8</f>
        <v>2880</v>
      </c>
      <c r="W8" s="23">
        <f t="shared" si="0"/>
        <v>15</v>
      </c>
      <c r="X8" s="23">
        <f t="shared" si="1"/>
        <v>20</v>
      </c>
      <c r="Y8" s="15">
        <f>INDEX(章节关卡!$E$6:$E$20,芦花古楼!T8)*芦花古楼!U8</f>
        <v>5760</v>
      </c>
      <c r="AB8" s="18">
        <v>4</v>
      </c>
      <c r="AC8" s="26">
        <v>5</v>
      </c>
      <c r="AD8" s="39">
        <v>180</v>
      </c>
      <c r="AE8" s="26">
        <f>INDEX(章节关卡!$C$6:$C$20,芦花古楼!AC8)*芦花古楼!AD8</f>
        <v>2880</v>
      </c>
      <c r="AF8" s="23">
        <f t="shared" si="6"/>
        <v>20</v>
      </c>
      <c r="AG8" s="23">
        <f t="shared" si="7"/>
        <v>20</v>
      </c>
      <c r="AH8" s="15">
        <f>INDEX(章节关卡!$E$6:$E$20,芦花古楼!AC8)*芦花古楼!AD8</f>
        <v>5760</v>
      </c>
      <c r="AK8" s="19">
        <v>3</v>
      </c>
      <c r="AL8" s="19">
        <v>1</v>
      </c>
      <c r="AN8" s="19">
        <v>3</v>
      </c>
      <c r="AO8" s="19">
        <f t="shared" si="11"/>
        <v>2</v>
      </c>
      <c r="AQ8" s="19">
        <v>3</v>
      </c>
      <c r="AR8" s="19">
        <f t="shared" si="12"/>
        <v>3</v>
      </c>
      <c r="AT8" s="19">
        <v>3</v>
      </c>
      <c r="AU8" s="19">
        <f t="shared" si="13"/>
        <v>4</v>
      </c>
      <c r="AX8" s="19">
        <v>3</v>
      </c>
      <c r="AY8" s="15">
        <f t="shared" si="8"/>
        <v>435</v>
      </c>
      <c r="AZ8" s="15">
        <f t="shared" si="9"/>
        <v>125</v>
      </c>
      <c r="BA8" s="15">
        <f t="shared" si="10"/>
        <v>111000</v>
      </c>
      <c r="BC8" s="19">
        <v>4</v>
      </c>
      <c r="BD8" s="19">
        <v>3</v>
      </c>
      <c r="BG8" s="14" t="s">
        <v>111</v>
      </c>
      <c r="BH8" s="23">
        <v>2</v>
      </c>
      <c r="BI8" s="23">
        <v>2</v>
      </c>
      <c r="BJ8" s="23">
        <v>4</v>
      </c>
      <c r="BK8" s="23">
        <v>4</v>
      </c>
      <c r="BL8" s="23">
        <v>6</v>
      </c>
      <c r="BM8" s="23">
        <v>6</v>
      </c>
      <c r="BN8" s="23">
        <v>6</v>
      </c>
      <c r="BY8" s="52">
        <v>4</v>
      </c>
      <c r="BZ8" s="52">
        <v>1</v>
      </c>
      <c r="CA8" s="92" t="s">
        <v>542</v>
      </c>
      <c r="CB8" s="52">
        <v>4</v>
      </c>
      <c r="CC8" s="52"/>
      <c r="CD8" s="52"/>
      <c r="CE8" s="52"/>
      <c r="CF8" s="52" t="s">
        <v>543</v>
      </c>
      <c r="CG8" s="52">
        <v>900</v>
      </c>
      <c r="CH8" s="52" t="s">
        <v>544</v>
      </c>
      <c r="CI8" s="52">
        <v>5</v>
      </c>
      <c r="CJ8" s="52"/>
      <c r="CK8" s="52"/>
      <c r="CL8" s="52" t="s">
        <v>544</v>
      </c>
      <c r="CM8" s="52">
        <v>20</v>
      </c>
      <c r="CN8" s="52"/>
      <c r="CO8" s="52"/>
      <c r="CP8" s="52"/>
      <c r="CQ8" s="52"/>
      <c r="CR8" s="52"/>
      <c r="CS8" s="52"/>
      <c r="CT8" s="52"/>
      <c r="CU8" s="52"/>
      <c r="CV8" s="52"/>
      <c r="CW8" s="52"/>
    </row>
    <row r="9" spans="1:101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J9" s="18">
        <v>5</v>
      </c>
      <c r="K9" s="26">
        <v>4</v>
      </c>
      <c r="L9" s="39">
        <v>120</v>
      </c>
      <c r="M9" s="26">
        <f>INDEX(章节关卡!$C$6:$C$20,芦花古楼!K9)*芦花古楼!L9</f>
        <v>1560</v>
      </c>
      <c r="N9" s="23">
        <f t="shared" si="4"/>
        <v>10</v>
      </c>
      <c r="O9" s="23">
        <f t="shared" si="5"/>
        <v>25</v>
      </c>
      <c r="P9" s="15">
        <f>INDEX(章节关卡!$E$6:$E$20,芦花古楼!K9)*芦花古楼!L9</f>
        <v>3000</v>
      </c>
      <c r="S9" s="18">
        <v>5</v>
      </c>
      <c r="T9" s="26">
        <v>6</v>
      </c>
      <c r="U9" s="39">
        <v>180</v>
      </c>
      <c r="V9" s="26">
        <f>INDEX(章节关卡!$C$6:$C$20,芦花古楼!T9)*芦花古楼!U9</f>
        <v>3600</v>
      </c>
      <c r="W9" s="23">
        <f t="shared" si="0"/>
        <v>15</v>
      </c>
      <c r="X9" s="23">
        <f t="shared" si="1"/>
        <v>25</v>
      </c>
      <c r="Y9" s="15">
        <f>INDEX(章节关卡!$E$6:$E$20,芦花古楼!T9)*芦花古楼!U9</f>
        <v>7200</v>
      </c>
      <c r="AB9" s="18">
        <v>5</v>
      </c>
      <c r="AC9" s="26">
        <v>6</v>
      </c>
      <c r="AD9" s="39">
        <v>180</v>
      </c>
      <c r="AE9" s="26">
        <f>INDEX(章节关卡!$C$6:$C$20,芦花古楼!AC9)*芦花古楼!AD9</f>
        <v>3600</v>
      </c>
      <c r="AF9" s="23">
        <f t="shared" si="6"/>
        <v>20</v>
      </c>
      <c r="AG9" s="23">
        <f t="shared" si="7"/>
        <v>25</v>
      </c>
      <c r="AH9" s="15">
        <f>INDEX(章节关卡!$E$6:$E$20,芦花古楼!AC9)*芦花古楼!AD9</f>
        <v>7200</v>
      </c>
      <c r="AK9" s="19">
        <v>4</v>
      </c>
      <c r="AL9" s="19">
        <v>1</v>
      </c>
      <c r="AN9" s="19">
        <v>4</v>
      </c>
      <c r="AO9" s="19">
        <f t="shared" si="11"/>
        <v>2</v>
      </c>
      <c r="AQ9" s="19">
        <v>4</v>
      </c>
      <c r="AR9" s="19">
        <f t="shared" si="12"/>
        <v>3</v>
      </c>
      <c r="AT9" s="19">
        <v>4</v>
      </c>
      <c r="AU9" s="19">
        <f t="shared" si="13"/>
        <v>4</v>
      </c>
      <c r="AX9" s="19">
        <v>4</v>
      </c>
      <c r="AY9" s="15">
        <f t="shared" si="8"/>
        <v>680</v>
      </c>
      <c r="AZ9" s="15">
        <f t="shared" si="9"/>
        <v>150</v>
      </c>
      <c r="BA9" s="15">
        <f t="shared" si="10"/>
        <v>170040</v>
      </c>
      <c r="BC9" s="19">
        <v>5</v>
      </c>
      <c r="BD9" s="19">
        <v>3</v>
      </c>
      <c r="BG9" s="14" t="s">
        <v>113</v>
      </c>
      <c r="BH9" s="15">
        <f>SUMPRODUCT(BH6:BN6,BH8:BN8)</f>
        <v>119</v>
      </c>
      <c r="BI9" s="14" t="s">
        <v>122</v>
      </c>
      <c r="BJ9" s="23">
        <f>SUMPRODUCT(BH7:BN7,BH8:BN8)</f>
        <v>119</v>
      </c>
      <c r="BK9" s="14" t="s">
        <v>129</v>
      </c>
      <c r="BL9" s="23">
        <f>SUMPRODUCT(BH7:BK7,BH8:BK8)</f>
        <v>29</v>
      </c>
      <c r="BM9" s="16"/>
      <c r="BN9" s="16"/>
      <c r="BY9" s="52">
        <v>5</v>
      </c>
      <c r="BZ9" s="52">
        <v>1</v>
      </c>
      <c r="CA9" s="92" t="s">
        <v>542</v>
      </c>
      <c r="CB9" s="52">
        <v>5</v>
      </c>
      <c r="CC9" s="52"/>
      <c r="CD9" s="52"/>
      <c r="CE9" s="52"/>
      <c r="CF9" s="52" t="s">
        <v>543</v>
      </c>
      <c r="CG9" s="52">
        <v>1200</v>
      </c>
      <c r="CH9" s="52" t="s">
        <v>544</v>
      </c>
      <c r="CI9" s="52">
        <v>5</v>
      </c>
      <c r="CJ9" s="52"/>
      <c r="CK9" s="52"/>
      <c r="CL9" s="52" t="s">
        <v>544</v>
      </c>
      <c r="CM9" s="52">
        <v>25</v>
      </c>
      <c r="CN9" s="52"/>
      <c r="CO9" s="52"/>
      <c r="CP9" s="52"/>
      <c r="CQ9" s="52"/>
      <c r="CR9" s="52"/>
      <c r="CS9" s="52"/>
      <c r="CT9" s="52"/>
      <c r="CU9" s="52"/>
      <c r="CV9" s="52"/>
      <c r="CW9" s="52"/>
    </row>
    <row r="10" spans="1:101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J10" s="18">
        <v>6</v>
      </c>
      <c r="K10" s="26">
        <v>4</v>
      </c>
      <c r="L10" s="39">
        <v>120</v>
      </c>
      <c r="M10" s="26">
        <f>INDEX(章节关卡!$C$6:$C$20,芦花古楼!K10)*芦花古楼!L10</f>
        <v>1560</v>
      </c>
      <c r="N10" s="23">
        <f t="shared" si="4"/>
        <v>15</v>
      </c>
      <c r="O10" s="23">
        <f t="shared" si="5"/>
        <v>25</v>
      </c>
      <c r="P10" s="15">
        <f>INDEX(章节关卡!$E$6:$E$20,芦花古楼!K10)*芦花古楼!L10</f>
        <v>3000</v>
      </c>
      <c r="S10" s="18">
        <v>6</v>
      </c>
      <c r="T10" s="26">
        <v>6</v>
      </c>
      <c r="U10" s="39">
        <v>180</v>
      </c>
      <c r="V10" s="26">
        <f>INDEX(章节关卡!$C$6:$C$20,芦花古楼!T10)*芦花古楼!U10</f>
        <v>3600</v>
      </c>
      <c r="W10" s="23">
        <f t="shared" si="0"/>
        <v>20</v>
      </c>
      <c r="X10" s="23">
        <f t="shared" si="1"/>
        <v>25</v>
      </c>
      <c r="Y10" s="15">
        <f>INDEX(章节关卡!$E$6:$E$20,芦花古楼!T10)*芦花古楼!U10</f>
        <v>7200</v>
      </c>
      <c r="AB10" s="18">
        <v>6</v>
      </c>
      <c r="AC10" s="26">
        <v>6</v>
      </c>
      <c r="AD10" s="39">
        <v>180</v>
      </c>
      <c r="AE10" s="26">
        <f>INDEX(章节关卡!$C$6:$C$20,芦花古楼!AC10)*芦花古楼!AD10</f>
        <v>3600</v>
      </c>
      <c r="AF10" s="23">
        <f t="shared" si="6"/>
        <v>25</v>
      </c>
      <c r="AG10" s="23">
        <f t="shared" si="7"/>
        <v>25</v>
      </c>
      <c r="AH10" s="15">
        <f>INDEX(章节关卡!$E$6:$E$20,芦花古楼!AC10)*芦花古楼!AD10</f>
        <v>7200</v>
      </c>
      <c r="AK10" s="19">
        <v>5</v>
      </c>
      <c r="AL10" s="19">
        <v>1</v>
      </c>
      <c r="AN10" s="19">
        <v>5</v>
      </c>
      <c r="AO10" s="19">
        <f t="shared" si="11"/>
        <v>2</v>
      </c>
      <c r="AQ10" s="19">
        <v>5</v>
      </c>
      <c r="AR10" s="19">
        <f t="shared" si="12"/>
        <v>3</v>
      </c>
      <c r="AT10" s="19">
        <v>5</v>
      </c>
      <c r="AU10" s="19">
        <f t="shared" si="13"/>
        <v>4</v>
      </c>
      <c r="AX10" s="19">
        <v>5</v>
      </c>
      <c r="AY10" s="15">
        <f t="shared" si="8"/>
        <v>665</v>
      </c>
      <c r="AZ10" s="15">
        <f t="shared" si="9"/>
        <v>170</v>
      </c>
      <c r="BA10" s="15">
        <f t="shared" si="10"/>
        <v>154200</v>
      </c>
      <c r="BC10" s="19">
        <v>6</v>
      </c>
      <c r="BD10" s="23">
        <v>4</v>
      </c>
      <c r="BY10" s="52">
        <v>6</v>
      </c>
      <c r="BZ10" s="52">
        <v>1</v>
      </c>
      <c r="CA10" s="92" t="s">
        <v>542</v>
      </c>
      <c r="CB10" s="52">
        <v>6</v>
      </c>
      <c r="CC10" s="52"/>
      <c r="CD10" s="52"/>
      <c r="CE10" s="52"/>
      <c r="CF10" s="52" t="s">
        <v>543</v>
      </c>
      <c r="CG10" s="52">
        <v>1200</v>
      </c>
      <c r="CH10" s="52" t="s">
        <v>544</v>
      </c>
      <c r="CI10" s="52">
        <v>10</v>
      </c>
      <c r="CJ10" s="52"/>
      <c r="CK10" s="52"/>
      <c r="CL10" s="52" t="s">
        <v>544</v>
      </c>
      <c r="CM10" s="52">
        <v>25</v>
      </c>
      <c r="CN10" s="52"/>
      <c r="CO10" s="52"/>
      <c r="CP10" s="52"/>
      <c r="CQ10" s="52"/>
      <c r="CR10" s="52"/>
      <c r="CS10" s="52"/>
      <c r="CT10" s="52"/>
      <c r="CU10" s="52"/>
      <c r="CV10" s="52"/>
      <c r="CW10" s="52"/>
    </row>
    <row r="11" spans="1:101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J11" s="18">
        <v>7</v>
      </c>
      <c r="K11" s="26">
        <v>4</v>
      </c>
      <c r="L11" s="39">
        <v>120</v>
      </c>
      <c r="M11" s="26">
        <f>INDEX(章节关卡!$C$6:$C$20,芦花古楼!K11)*芦花古楼!L11</f>
        <v>1560</v>
      </c>
      <c r="N11" s="23">
        <f t="shared" si="4"/>
        <v>15</v>
      </c>
      <c r="O11" s="23">
        <f t="shared" si="5"/>
        <v>25</v>
      </c>
      <c r="P11" s="15">
        <f>INDEX(章节关卡!$E$6:$E$20,芦花古楼!K11)*芦花古楼!L11</f>
        <v>3000</v>
      </c>
      <c r="S11" s="18">
        <v>7</v>
      </c>
      <c r="T11" s="26">
        <v>6</v>
      </c>
      <c r="U11" s="39">
        <v>180</v>
      </c>
      <c r="V11" s="26">
        <f>INDEX(章节关卡!$C$6:$C$20,芦花古楼!T11)*芦花古楼!U11</f>
        <v>3600</v>
      </c>
      <c r="W11" s="23">
        <f t="shared" si="0"/>
        <v>20</v>
      </c>
      <c r="X11" s="23">
        <f t="shared" si="1"/>
        <v>25</v>
      </c>
      <c r="Y11" s="15">
        <f>INDEX(章节关卡!$E$6:$E$20,芦花古楼!T11)*芦花古楼!U11</f>
        <v>7200</v>
      </c>
      <c r="AB11" s="18">
        <v>7</v>
      </c>
      <c r="AC11" s="26">
        <v>6</v>
      </c>
      <c r="AD11" s="39">
        <v>180</v>
      </c>
      <c r="AE11" s="26">
        <f>INDEX(章节关卡!$C$6:$C$20,芦花古楼!AC11)*芦花古楼!AD11</f>
        <v>3600</v>
      </c>
      <c r="AF11" s="23">
        <f t="shared" si="6"/>
        <v>25</v>
      </c>
      <c r="AG11" s="23">
        <f t="shared" si="7"/>
        <v>25</v>
      </c>
      <c r="AH11" s="15">
        <f>INDEX(章节关卡!$E$6:$E$20,芦花古楼!AC11)*芦花古楼!AD11</f>
        <v>7200</v>
      </c>
      <c r="AK11" s="19">
        <v>6</v>
      </c>
      <c r="AL11" s="19">
        <v>1</v>
      </c>
      <c r="AN11" s="19">
        <v>6</v>
      </c>
      <c r="AO11" s="19">
        <f t="shared" si="11"/>
        <v>2</v>
      </c>
      <c r="AQ11" s="19">
        <v>6</v>
      </c>
      <c r="AR11" s="19">
        <f t="shared" si="12"/>
        <v>3</v>
      </c>
      <c r="AT11" s="19">
        <v>6</v>
      </c>
      <c r="AU11" s="19">
        <f t="shared" si="13"/>
        <v>4</v>
      </c>
      <c r="AX11" s="19">
        <v>6</v>
      </c>
      <c r="AY11" s="15">
        <f t="shared" si="8"/>
        <v>655</v>
      </c>
      <c r="AZ11" s="15">
        <f t="shared" si="9"/>
        <v>190</v>
      </c>
      <c r="BA11" s="15">
        <f t="shared" si="10"/>
        <v>142800</v>
      </c>
      <c r="BC11" s="19">
        <v>7</v>
      </c>
      <c r="BD11" s="23">
        <v>4</v>
      </c>
      <c r="BH11" s="12" t="s">
        <v>114</v>
      </c>
      <c r="BI11" s="12" t="s">
        <v>115</v>
      </c>
      <c r="BJ11" s="12" t="s">
        <v>116</v>
      </c>
      <c r="BY11" s="52">
        <v>7</v>
      </c>
      <c r="BZ11" s="52">
        <v>1</v>
      </c>
      <c r="CA11" s="92" t="s">
        <v>542</v>
      </c>
      <c r="CB11" s="52">
        <v>7</v>
      </c>
      <c r="CC11" s="52"/>
      <c r="CD11" s="52"/>
      <c r="CE11" s="52"/>
      <c r="CF11" s="52" t="s">
        <v>543</v>
      </c>
      <c r="CG11" s="52">
        <v>1200</v>
      </c>
      <c r="CH11" s="52" t="s">
        <v>544</v>
      </c>
      <c r="CI11" s="52">
        <v>10</v>
      </c>
      <c r="CJ11" s="52"/>
      <c r="CK11" s="52"/>
      <c r="CL11" s="52" t="s">
        <v>544</v>
      </c>
      <c r="CM11" s="52">
        <v>25</v>
      </c>
      <c r="CN11" s="52"/>
      <c r="CO11" s="52"/>
      <c r="CP11" s="52"/>
      <c r="CQ11" s="52"/>
      <c r="CR11" s="52"/>
      <c r="CS11" s="52"/>
      <c r="CT11" s="52"/>
      <c r="CU11" s="52"/>
      <c r="CV11" s="52"/>
      <c r="CW11" s="52"/>
    </row>
    <row r="12" spans="1:101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J12" s="18">
        <v>8</v>
      </c>
      <c r="K12" s="26">
        <v>5</v>
      </c>
      <c r="L12" s="39">
        <v>120</v>
      </c>
      <c r="M12" s="26">
        <f>INDEX(章节关卡!$C$6:$C$20,芦花古楼!K12)*芦花古楼!L12</f>
        <v>1920</v>
      </c>
      <c r="N12" s="23">
        <f t="shared" si="4"/>
        <v>15</v>
      </c>
      <c r="O12" s="23">
        <f t="shared" si="5"/>
        <v>25</v>
      </c>
      <c r="P12" s="15">
        <f>INDEX(章节关卡!$E$6:$E$20,芦花古楼!K12)*芦花古楼!L12</f>
        <v>3840</v>
      </c>
      <c r="S12" s="18">
        <v>8</v>
      </c>
      <c r="T12" s="26">
        <v>6</v>
      </c>
      <c r="U12" s="39">
        <v>180</v>
      </c>
      <c r="V12" s="26">
        <f>INDEX(章节关卡!$C$6:$C$20,芦花古楼!T12)*芦花古楼!U12</f>
        <v>3600</v>
      </c>
      <c r="W12" s="23">
        <f t="shared" si="0"/>
        <v>20</v>
      </c>
      <c r="X12" s="23">
        <f t="shared" si="1"/>
        <v>25</v>
      </c>
      <c r="Y12" s="15">
        <f>INDEX(章节关卡!$E$6:$E$20,芦花古楼!T12)*芦花古楼!U12</f>
        <v>7200</v>
      </c>
      <c r="AB12" s="18">
        <v>8</v>
      </c>
      <c r="AC12" s="26">
        <v>6</v>
      </c>
      <c r="AD12" s="39">
        <v>180</v>
      </c>
      <c r="AE12" s="26">
        <f>INDEX(章节关卡!$C$6:$C$20,芦花古楼!AC12)*芦花古楼!AD12</f>
        <v>3600</v>
      </c>
      <c r="AF12" s="23">
        <f t="shared" si="6"/>
        <v>25</v>
      </c>
      <c r="AG12" s="23">
        <f t="shared" si="7"/>
        <v>25</v>
      </c>
      <c r="AH12" s="15">
        <f>INDEX(章节关卡!$E$6:$E$20,芦花古楼!AC12)*芦花古楼!AD12</f>
        <v>7200</v>
      </c>
      <c r="AK12" s="19">
        <v>7</v>
      </c>
      <c r="AL12" s="19">
        <v>1</v>
      </c>
      <c r="AN12" s="19">
        <v>7</v>
      </c>
      <c r="AO12" s="19">
        <f t="shared" si="11"/>
        <v>2</v>
      </c>
      <c r="AQ12" s="19">
        <v>7</v>
      </c>
      <c r="AR12" s="19">
        <f t="shared" si="12"/>
        <v>3</v>
      </c>
      <c r="AT12" s="19">
        <v>7</v>
      </c>
      <c r="AU12" s="19">
        <f t="shared" si="13"/>
        <v>4</v>
      </c>
      <c r="AX12" s="19">
        <v>7</v>
      </c>
      <c r="AY12" s="15">
        <f t="shared" si="8"/>
        <v>655</v>
      </c>
      <c r="AZ12" s="15">
        <f t="shared" si="9"/>
        <v>205</v>
      </c>
      <c r="BA12" s="15">
        <f t="shared" si="10"/>
        <v>137520</v>
      </c>
      <c r="BC12" s="19">
        <v>8</v>
      </c>
      <c r="BD12" s="23">
        <v>4</v>
      </c>
      <c r="BH12" s="22">
        <v>0</v>
      </c>
      <c r="BI12" s="22">
        <v>0.3</v>
      </c>
      <c r="BJ12" s="20">
        <v>0.7</v>
      </c>
      <c r="BR12" s="14" t="s">
        <v>128</v>
      </c>
      <c r="BS12" s="20">
        <v>0.5</v>
      </c>
      <c r="BY12" s="52">
        <v>8</v>
      </c>
      <c r="BZ12" s="52">
        <v>1</v>
      </c>
      <c r="CA12" s="92" t="s">
        <v>542</v>
      </c>
      <c r="CB12" s="52">
        <v>8</v>
      </c>
      <c r="CC12" s="52"/>
      <c r="CD12" s="52"/>
      <c r="CE12" s="52"/>
      <c r="CF12" s="52" t="s">
        <v>543</v>
      </c>
      <c r="CG12" s="52">
        <v>1500</v>
      </c>
      <c r="CH12" s="52" t="s">
        <v>544</v>
      </c>
      <c r="CI12" s="52">
        <v>10</v>
      </c>
      <c r="CJ12" s="52"/>
      <c r="CK12" s="52"/>
      <c r="CL12" s="52" t="s">
        <v>544</v>
      </c>
      <c r="CM12" s="52">
        <v>25</v>
      </c>
      <c r="CN12" s="52"/>
      <c r="CO12" s="52"/>
      <c r="CP12" s="52"/>
      <c r="CQ12" s="52"/>
      <c r="CR12" s="52"/>
      <c r="CS12" s="52"/>
      <c r="CT12" s="52"/>
      <c r="CU12" s="52"/>
      <c r="CV12" s="52"/>
      <c r="CW12" s="52"/>
    </row>
    <row r="13" spans="1:101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J13" s="18">
        <v>9</v>
      </c>
      <c r="K13" s="26">
        <v>5</v>
      </c>
      <c r="L13" s="39">
        <v>120</v>
      </c>
      <c r="M13" s="26">
        <f>INDEX(章节关卡!$C$6:$C$20,芦花古楼!K13)*芦花古楼!L13</f>
        <v>1920</v>
      </c>
      <c r="N13" s="23">
        <f t="shared" si="4"/>
        <v>15</v>
      </c>
      <c r="O13" s="23">
        <f t="shared" si="5"/>
        <v>25</v>
      </c>
      <c r="P13" s="15">
        <f>INDEX(章节关卡!$E$6:$E$20,芦花古楼!K13)*芦花古楼!L13</f>
        <v>3840</v>
      </c>
      <c r="S13" s="18">
        <v>9</v>
      </c>
      <c r="T13" s="26">
        <v>6</v>
      </c>
      <c r="U13" s="39">
        <v>180</v>
      </c>
      <c r="V13" s="26">
        <f>INDEX(章节关卡!$C$6:$C$20,芦花古楼!T13)*芦花古楼!U13</f>
        <v>3600</v>
      </c>
      <c r="W13" s="23">
        <f t="shared" si="0"/>
        <v>20</v>
      </c>
      <c r="X13" s="23">
        <f t="shared" si="1"/>
        <v>25</v>
      </c>
      <c r="Y13" s="15">
        <f>INDEX(章节关卡!$E$6:$E$20,芦花古楼!T13)*芦花古楼!U13</f>
        <v>7200</v>
      </c>
      <c r="AB13" s="18">
        <v>9</v>
      </c>
      <c r="AC13" s="26">
        <v>6</v>
      </c>
      <c r="AD13" s="39">
        <v>180</v>
      </c>
      <c r="AE13" s="26">
        <f>INDEX(章节关卡!$C$6:$C$20,芦花古楼!AC13)*芦花古楼!AD13</f>
        <v>3600</v>
      </c>
      <c r="AF13" s="23">
        <f t="shared" si="6"/>
        <v>25</v>
      </c>
      <c r="AG13" s="23">
        <f t="shared" si="7"/>
        <v>25</v>
      </c>
      <c r="AH13" s="15">
        <f>INDEX(章节关卡!$E$6:$E$20,芦花古楼!AC13)*芦花古楼!AD13</f>
        <v>7200</v>
      </c>
      <c r="AK13" s="19">
        <v>8</v>
      </c>
      <c r="AL13" s="19">
        <v>1</v>
      </c>
      <c r="AN13" s="19">
        <v>8</v>
      </c>
      <c r="AO13" s="19">
        <f t="shared" si="11"/>
        <v>2</v>
      </c>
      <c r="AQ13" s="19">
        <v>8</v>
      </c>
      <c r="AR13" s="19">
        <f t="shared" si="12"/>
        <v>3</v>
      </c>
      <c r="AT13" s="19">
        <v>8</v>
      </c>
      <c r="AU13" s="19">
        <f t="shared" si="13"/>
        <v>4</v>
      </c>
      <c r="AX13" s="19">
        <v>8</v>
      </c>
      <c r="AY13" s="15">
        <f t="shared" si="8"/>
        <v>625</v>
      </c>
      <c r="AZ13" s="15">
        <f t="shared" si="9"/>
        <v>220</v>
      </c>
      <c r="BA13" s="15">
        <f t="shared" si="10"/>
        <v>131760</v>
      </c>
      <c r="BC13" s="19">
        <v>9</v>
      </c>
      <c r="BD13" s="23">
        <v>4</v>
      </c>
      <c r="BR13" s="14" t="s">
        <v>127</v>
      </c>
      <c r="BS13" s="15">
        <f>BH3*BJ12</f>
        <v>42700</v>
      </c>
      <c r="BY13" s="52">
        <v>9</v>
      </c>
      <c r="BZ13" s="52">
        <v>1</v>
      </c>
      <c r="CA13" s="92" t="s">
        <v>542</v>
      </c>
      <c r="CB13" s="52">
        <v>9</v>
      </c>
      <c r="CC13" s="52"/>
      <c r="CD13" s="52"/>
      <c r="CE13" s="52"/>
      <c r="CF13" s="52" t="s">
        <v>543</v>
      </c>
      <c r="CG13" s="52">
        <v>1500</v>
      </c>
      <c r="CH13" s="52" t="s">
        <v>544</v>
      </c>
      <c r="CI13" s="52">
        <v>10</v>
      </c>
      <c r="CJ13" s="52"/>
      <c r="CK13" s="52"/>
      <c r="CL13" s="52" t="s">
        <v>544</v>
      </c>
      <c r="CM13" s="52">
        <v>25</v>
      </c>
      <c r="CN13" s="52"/>
      <c r="CO13" s="52"/>
      <c r="CP13" s="52"/>
      <c r="CQ13" s="52"/>
      <c r="CR13" s="52"/>
      <c r="CS13" s="52"/>
      <c r="CT13" s="52"/>
      <c r="CU13" s="52"/>
      <c r="CV13" s="52"/>
      <c r="CW13" s="52"/>
    </row>
    <row r="14" spans="1:101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J14" s="18">
        <v>10</v>
      </c>
      <c r="K14" s="26">
        <v>5</v>
      </c>
      <c r="L14" s="39">
        <v>120</v>
      </c>
      <c r="M14" s="26">
        <f>INDEX(章节关卡!$C$6:$C$20,芦花古楼!K14)*芦花古楼!L14</f>
        <v>1920</v>
      </c>
      <c r="N14" s="23">
        <f t="shared" si="4"/>
        <v>15</v>
      </c>
      <c r="O14" s="23">
        <f t="shared" si="5"/>
        <v>30</v>
      </c>
      <c r="P14" s="15">
        <f>INDEX(章节关卡!$E$6:$E$20,芦花古楼!K14)*芦花古楼!L14</f>
        <v>3840</v>
      </c>
      <c r="S14" s="18">
        <v>10</v>
      </c>
      <c r="T14" s="26">
        <v>7</v>
      </c>
      <c r="U14" s="39">
        <v>180</v>
      </c>
      <c r="V14" s="26">
        <f>INDEX(章节关卡!$C$6:$C$20,芦花古楼!T14)*芦花古楼!U14</f>
        <v>4500</v>
      </c>
      <c r="W14" s="23">
        <f t="shared" si="0"/>
        <v>20</v>
      </c>
      <c r="X14" s="23">
        <f t="shared" si="1"/>
        <v>30</v>
      </c>
      <c r="Y14" s="15">
        <f>INDEX(章节关卡!$E$6:$E$20,芦花古楼!T14)*芦花古楼!U14</f>
        <v>9000</v>
      </c>
      <c r="AB14" s="18">
        <v>10</v>
      </c>
      <c r="AC14" s="26">
        <v>7</v>
      </c>
      <c r="AD14" s="39">
        <v>180</v>
      </c>
      <c r="AE14" s="26">
        <f>INDEX(章节关卡!$C$6:$C$20,芦花古楼!AC14)*芦花古楼!AD14</f>
        <v>4500</v>
      </c>
      <c r="AF14" s="23">
        <f t="shared" si="6"/>
        <v>25</v>
      </c>
      <c r="AG14" s="23">
        <f t="shared" si="7"/>
        <v>30</v>
      </c>
      <c r="AH14" s="15">
        <f>INDEX(章节关卡!$E$6:$E$20,芦花古楼!AC14)*芦花古楼!AD14</f>
        <v>9000</v>
      </c>
      <c r="AK14" s="19">
        <v>9</v>
      </c>
      <c r="AL14" s="19">
        <v>1</v>
      </c>
      <c r="AN14" s="19">
        <v>9</v>
      </c>
      <c r="AO14" s="19">
        <f t="shared" si="11"/>
        <v>2</v>
      </c>
      <c r="AQ14" s="19">
        <v>9</v>
      </c>
      <c r="AR14" s="19">
        <f t="shared" si="12"/>
        <v>3</v>
      </c>
      <c r="AT14" s="19">
        <v>9</v>
      </c>
      <c r="AU14" s="19">
        <f t="shared" si="13"/>
        <v>4</v>
      </c>
      <c r="AX14" s="19">
        <v>9</v>
      </c>
      <c r="AY14" s="15">
        <f t="shared" si="8"/>
        <v>625</v>
      </c>
      <c r="AZ14" s="15">
        <f t="shared" si="9"/>
        <v>230</v>
      </c>
      <c r="BA14" s="15">
        <f t="shared" si="10"/>
        <v>123120</v>
      </c>
      <c r="BC14" s="19">
        <v>10</v>
      </c>
      <c r="BD14" s="19">
        <v>7</v>
      </c>
      <c r="BG14" s="14" t="s">
        <v>117</v>
      </c>
      <c r="BH14" s="15">
        <f>BH3*BH12</f>
        <v>0</v>
      </c>
      <c r="BR14" s="14" t="s">
        <v>123</v>
      </c>
      <c r="BS14" s="23">
        <f>ROUND(BS13/BL9/BS15/BS12,0)</f>
        <v>15</v>
      </c>
      <c r="BY14" s="52">
        <v>10</v>
      </c>
      <c r="BZ14" s="52">
        <v>1</v>
      </c>
      <c r="CA14" s="92" t="s">
        <v>542</v>
      </c>
      <c r="CB14" s="52">
        <v>10</v>
      </c>
      <c r="CC14" s="52"/>
      <c r="CD14" s="52"/>
      <c r="CE14" s="52"/>
      <c r="CF14" s="52" t="s">
        <v>543</v>
      </c>
      <c r="CG14" s="52">
        <v>1500</v>
      </c>
      <c r="CH14" s="52" t="s">
        <v>544</v>
      </c>
      <c r="CI14" s="52">
        <v>10</v>
      </c>
      <c r="CJ14" s="52"/>
      <c r="CK14" s="52"/>
      <c r="CL14" s="52" t="s">
        <v>544</v>
      </c>
      <c r="CM14" s="52">
        <v>30</v>
      </c>
      <c r="CN14" s="52"/>
      <c r="CO14" s="52"/>
      <c r="CP14" s="52"/>
      <c r="CQ14" s="52"/>
      <c r="CR14" s="52"/>
      <c r="CS14" s="52"/>
      <c r="CT14" s="52"/>
      <c r="CU14" s="52"/>
      <c r="CV14" s="52"/>
      <c r="CW14" s="52"/>
    </row>
    <row r="15" spans="1:101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J15" s="18">
        <v>11</v>
      </c>
      <c r="K15" s="26">
        <v>5</v>
      </c>
      <c r="L15" s="39">
        <v>120</v>
      </c>
      <c r="M15" s="26">
        <f>INDEX(章节关卡!$C$6:$C$20,芦花古楼!K15)*芦花古楼!L15</f>
        <v>1920</v>
      </c>
      <c r="N15" s="23">
        <f t="shared" si="4"/>
        <v>20</v>
      </c>
      <c r="O15" s="23">
        <f t="shared" si="5"/>
        <v>30</v>
      </c>
      <c r="P15" s="15">
        <f>INDEX(章节关卡!$E$6:$E$20,芦花古楼!K15)*芦花古楼!L15</f>
        <v>3840</v>
      </c>
      <c r="S15" s="18">
        <v>11</v>
      </c>
      <c r="T15" s="26">
        <v>7</v>
      </c>
      <c r="U15" s="39">
        <v>180</v>
      </c>
      <c r="V15" s="26">
        <f>INDEX(章节关卡!$C$6:$C$20,芦花古楼!T15)*芦花古楼!U15</f>
        <v>4500</v>
      </c>
      <c r="W15" s="23">
        <f t="shared" si="0"/>
        <v>25</v>
      </c>
      <c r="X15" s="23">
        <f t="shared" si="1"/>
        <v>30</v>
      </c>
      <c r="Y15" s="15">
        <f>INDEX(章节关卡!$E$6:$E$20,芦花古楼!T15)*芦花古楼!U15</f>
        <v>9000</v>
      </c>
      <c r="AB15" s="18">
        <v>11</v>
      </c>
      <c r="AC15" s="26">
        <v>7</v>
      </c>
      <c r="AD15" s="39">
        <v>180</v>
      </c>
      <c r="AE15" s="26">
        <f>INDEX(章节关卡!$C$6:$C$20,芦花古楼!AC15)*芦花古楼!AD15</f>
        <v>4500</v>
      </c>
      <c r="AF15" s="23">
        <f t="shared" si="6"/>
        <v>30</v>
      </c>
      <c r="AG15" s="23">
        <f t="shared" si="7"/>
        <v>30</v>
      </c>
      <c r="AH15" s="15">
        <f>INDEX(章节关卡!$E$6:$E$20,芦花古楼!AC15)*芦花古楼!AD15</f>
        <v>9000</v>
      </c>
      <c r="AK15" s="19">
        <v>10</v>
      </c>
      <c r="AL15" s="19">
        <v>1</v>
      </c>
      <c r="AN15" s="19">
        <v>10</v>
      </c>
      <c r="AO15" s="19">
        <f t="shared" si="11"/>
        <v>2</v>
      </c>
      <c r="AQ15" s="19">
        <v>10</v>
      </c>
      <c r="AR15" s="19">
        <f t="shared" si="12"/>
        <v>3</v>
      </c>
      <c r="AT15" s="19">
        <v>10</v>
      </c>
      <c r="AU15" s="19">
        <f t="shared" si="13"/>
        <v>4</v>
      </c>
      <c r="AX15" s="19">
        <v>10</v>
      </c>
      <c r="AY15" s="15">
        <f t="shared" si="8"/>
        <v>470</v>
      </c>
      <c r="AZ15" s="15">
        <f t="shared" si="9"/>
        <v>235</v>
      </c>
      <c r="BA15" s="15">
        <f t="shared" si="10"/>
        <v>105840</v>
      </c>
      <c r="BC15" s="19">
        <v>11</v>
      </c>
      <c r="BD15" s="23">
        <v>7</v>
      </c>
      <c r="BR15" s="14" t="s">
        <v>124</v>
      </c>
      <c r="BS15" s="23">
        <f>SUM(BS19:BS43)</f>
        <v>200</v>
      </c>
      <c r="BY15" s="52">
        <v>11</v>
      </c>
      <c r="BZ15" s="52">
        <v>1</v>
      </c>
      <c r="CA15" s="92" t="s">
        <v>542</v>
      </c>
      <c r="CB15" s="52">
        <v>11</v>
      </c>
      <c r="CC15" s="52"/>
      <c r="CD15" s="52"/>
      <c r="CE15" s="52"/>
      <c r="CF15" s="52" t="s">
        <v>543</v>
      </c>
      <c r="CG15" s="52">
        <v>1920</v>
      </c>
      <c r="CH15" s="52" t="s">
        <v>544</v>
      </c>
      <c r="CI15" s="52">
        <v>15</v>
      </c>
      <c r="CJ15" s="52"/>
      <c r="CK15" s="52"/>
      <c r="CL15" s="52" t="s">
        <v>544</v>
      </c>
      <c r="CM15" s="52">
        <v>30</v>
      </c>
      <c r="CN15" s="52"/>
      <c r="CO15" s="52"/>
      <c r="CP15" s="52"/>
      <c r="CQ15" s="52"/>
      <c r="CR15" s="52"/>
      <c r="CS15" s="52"/>
      <c r="CT15" s="52"/>
      <c r="CU15" s="52"/>
      <c r="CV15" s="52"/>
      <c r="CW15" s="52"/>
    </row>
    <row r="16" spans="1:101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J16" s="18">
        <v>12</v>
      </c>
      <c r="K16" s="26">
        <v>5</v>
      </c>
      <c r="L16" s="39">
        <v>120</v>
      </c>
      <c r="M16" s="26">
        <f>INDEX(章节关卡!$C$6:$C$20,芦花古楼!K16)*芦花古楼!L16</f>
        <v>1920</v>
      </c>
      <c r="N16" s="23">
        <f t="shared" si="4"/>
        <v>20</v>
      </c>
      <c r="O16" s="23">
        <f t="shared" si="5"/>
        <v>30</v>
      </c>
      <c r="P16" s="15">
        <f>INDEX(章节关卡!$E$6:$E$20,芦花古楼!K16)*芦花古楼!L16</f>
        <v>3840</v>
      </c>
      <c r="S16" s="18">
        <v>12</v>
      </c>
      <c r="T16" s="26">
        <v>7</v>
      </c>
      <c r="U16" s="39">
        <v>180</v>
      </c>
      <c r="V16" s="26">
        <f>INDEX(章节关卡!$C$6:$C$20,芦花古楼!T16)*芦花古楼!U16</f>
        <v>4500</v>
      </c>
      <c r="W16" s="23">
        <f t="shared" si="0"/>
        <v>25</v>
      </c>
      <c r="X16" s="23">
        <f t="shared" si="1"/>
        <v>30</v>
      </c>
      <c r="Y16" s="15">
        <f>INDEX(章节关卡!$E$6:$E$20,芦花古楼!T16)*芦花古楼!U16</f>
        <v>9000</v>
      </c>
      <c r="AB16" s="18">
        <v>12</v>
      </c>
      <c r="AC16" s="26">
        <v>7</v>
      </c>
      <c r="AD16" s="39">
        <v>180</v>
      </c>
      <c r="AE16" s="26">
        <f>INDEX(章节关卡!$C$6:$C$20,芦花古楼!AC16)*芦花古楼!AD16</f>
        <v>4500</v>
      </c>
      <c r="AF16" s="23">
        <f t="shared" si="6"/>
        <v>30</v>
      </c>
      <c r="AG16" s="23">
        <f t="shared" si="7"/>
        <v>30</v>
      </c>
      <c r="AH16" s="15">
        <f>INDEX(章节关卡!$E$6:$E$20,芦花古楼!AC16)*芦花古楼!AD16</f>
        <v>9000</v>
      </c>
      <c r="AK16" s="19">
        <v>11</v>
      </c>
      <c r="AL16" s="19">
        <v>2</v>
      </c>
      <c r="AN16" s="19">
        <v>11</v>
      </c>
      <c r="AO16" s="19">
        <f t="shared" si="11"/>
        <v>3</v>
      </c>
      <c r="AQ16" s="19">
        <v>11</v>
      </c>
      <c r="AR16" s="19">
        <f t="shared" si="12"/>
        <v>4</v>
      </c>
      <c r="AT16" s="19">
        <v>11</v>
      </c>
      <c r="AU16" s="19">
        <f t="shared" si="13"/>
        <v>5</v>
      </c>
      <c r="AX16" s="19">
        <v>11</v>
      </c>
      <c r="AY16" s="15">
        <f t="shared" si="8"/>
        <v>430</v>
      </c>
      <c r="AZ16" s="15">
        <f t="shared" si="9"/>
        <v>245</v>
      </c>
      <c r="BA16" s="15">
        <f t="shared" si="10"/>
        <v>102600</v>
      </c>
      <c r="BC16" s="19">
        <v>12</v>
      </c>
      <c r="BD16" s="23">
        <v>7</v>
      </c>
      <c r="BG16" s="12" t="s">
        <v>119</v>
      </c>
      <c r="BH16" s="12" t="s">
        <v>120</v>
      </c>
      <c r="BY16" s="52">
        <v>12</v>
      </c>
      <c r="BZ16" s="52">
        <v>1</v>
      </c>
      <c r="CA16" s="92" t="s">
        <v>542</v>
      </c>
      <c r="CB16" s="52">
        <v>12</v>
      </c>
      <c r="CC16" s="52"/>
      <c r="CD16" s="52"/>
      <c r="CE16" s="52"/>
      <c r="CF16" s="52" t="s">
        <v>543</v>
      </c>
      <c r="CG16" s="52">
        <v>1920</v>
      </c>
      <c r="CH16" s="52" t="s">
        <v>544</v>
      </c>
      <c r="CI16" s="52">
        <v>15</v>
      </c>
      <c r="CJ16" s="52"/>
      <c r="CK16" s="52"/>
      <c r="CL16" s="52" t="s">
        <v>544</v>
      </c>
      <c r="CM16" s="52">
        <v>30</v>
      </c>
      <c r="CN16" s="52"/>
      <c r="CO16" s="52"/>
      <c r="CP16" s="52"/>
      <c r="CQ16" s="52"/>
      <c r="CR16" s="52"/>
      <c r="CS16" s="52"/>
      <c r="CT16" s="52"/>
      <c r="CU16" s="52"/>
      <c r="CV16" s="52"/>
      <c r="CW16" s="52"/>
    </row>
    <row r="17" spans="1:101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J17" s="18">
        <v>13</v>
      </c>
      <c r="K17" s="26">
        <v>5</v>
      </c>
      <c r="L17" s="39">
        <v>120</v>
      </c>
      <c r="M17" s="26">
        <f>INDEX(章节关卡!$C$6:$C$20,芦花古楼!K17)*芦花古楼!L17</f>
        <v>1920</v>
      </c>
      <c r="N17" s="23">
        <f t="shared" si="4"/>
        <v>20</v>
      </c>
      <c r="O17" s="23">
        <f t="shared" si="5"/>
        <v>30</v>
      </c>
      <c r="P17" s="15">
        <f>INDEX(章节关卡!$E$6:$E$20,芦花古楼!K17)*芦花古楼!L17</f>
        <v>3840</v>
      </c>
      <c r="S17" s="18">
        <v>13</v>
      </c>
      <c r="T17" s="26">
        <v>7</v>
      </c>
      <c r="U17" s="39">
        <v>180</v>
      </c>
      <c r="V17" s="26">
        <f>INDEX(章节关卡!$C$6:$C$20,芦花古楼!T17)*芦花古楼!U17</f>
        <v>4500</v>
      </c>
      <c r="W17" s="23">
        <f t="shared" si="0"/>
        <v>25</v>
      </c>
      <c r="X17" s="23">
        <f t="shared" si="1"/>
        <v>30</v>
      </c>
      <c r="Y17" s="15">
        <f>INDEX(章节关卡!$E$6:$E$20,芦花古楼!T17)*芦花古楼!U17</f>
        <v>9000</v>
      </c>
      <c r="AB17" s="18">
        <v>13</v>
      </c>
      <c r="AC17" s="26">
        <v>7</v>
      </c>
      <c r="AD17" s="39">
        <v>180</v>
      </c>
      <c r="AE17" s="26">
        <f>INDEX(章节关卡!$C$6:$C$20,芦花古楼!AC17)*芦花古楼!AD17</f>
        <v>4500</v>
      </c>
      <c r="AF17" s="23">
        <f t="shared" si="6"/>
        <v>30</v>
      </c>
      <c r="AG17" s="23">
        <f t="shared" si="7"/>
        <v>30</v>
      </c>
      <c r="AH17" s="15">
        <f>INDEX(章节关卡!$E$6:$E$20,芦花古楼!AC17)*芦花古楼!AD17</f>
        <v>9000</v>
      </c>
      <c r="AK17" s="19">
        <v>12</v>
      </c>
      <c r="AL17" s="19">
        <v>2</v>
      </c>
      <c r="AN17" s="19">
        <v>12</v>
      </c>
      <c r="AO17" s="19">
        <f t="shared" si="11"/>
        <v>3</v>
      </c>
      <c r="AQ17" s="19">
        <v>12</v>
      </c>
      <c r="AR17" s="19">
        <f t="shared" si="12"/>
        <v>4</v>
      </c>
      <c r="AT17" s="19">
        <v>12</v>
      </c>
      <c r="AU17" s="19">
        <f t="shared" si="13"/>
        <v>5</v>
      </c>
      <c r="AX17" s="19">
        <v>12</v>
      </c>
      <c r="AY17" s="15">
        <f t="shared" si="8"/>
        <v>385</v>
      </c>
      <c r="AZ17" s="15">
        <f t="shared" si="9"/>
        <v>250</v>
      </c>
      <c r="BA17" s="15">
        <f t="shared" si="10"/>
        <v>74520</v>
      </c>
      <c r="BC17" s="19">
        <v>13</v>
      </c>
      <c r="BD17" s="23">
        <v>7</v>
      </c>
      <c r="BG17" s="23">
        <v>0.5</v>
      </c>
      <c r="BH17" s="23">
        <v>1.01</v>
      </c>
      <c r="BI17" s="15">
        <f>SUM(BH19:BH43)</f>
        <v>190.40317458789144</v>
      </c>
      <c r="BY17" s="52">
        <v>13</v>
      </c>
      <c r="BZ17" s="52">
        <v>1</v>
      </c>
      <c r="CA17" s="92" t="s">
        <v>542</v>
      </c>
      <c r="CB17" s="52">
        <v>13</v>
      </c>
      <c r="CC17" s="52"/>
      <c r="CD17" s="52"/>
      <c r="CE17" s="52"/>
      <c r="CF17" s="52" t="s">
        <v>543</v>
      </c>
      <c r="CG17" s="52">
        <v>1920</v>
      </c>
      <c r="CH17" s="52" t="s">
        <v>544</v>
      </c>
      <c r="CI17" s="52">
        <v>15</v>
      </c>
      <c r="CJ17" s="52"/>
      <c r="CK17" s="52"/>
      <c r="CL17" s="52" t="s">
        <v>544</v>
      </c>
      <c r="CM17" s="52">
        <v>30</v>
      </c>
      <c r="CN17" s="52"/>
      <c r="CO17" s="52"/>
      <c r="CP17" s="52"/>
      <c r="CQ17" s="52"/>
      <c r="CR17" s="52"/>
      <c r="CS17" s="52"/>
      <c r="CT17" s="52"/>
      <c r="CU17" s="52"/>
      <c r="CV17" s="52"/>
      <c r="CW17" s="52"/>
    </row>
    <row r="18" spans="1:101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J18" s="18">
        <v>14</v>
      </c>
      <c r="K18" s="26">
        <v>5</v>
      </c>
      <c r="L18" s="39">
        <v>120</v>
      </c>
      <c r="M18" s="26">
        <f>INDEX(章节关卡!$C$6:$C$20,芦花古楼!K18)*芦花古楼!L18</f>
        <v>1920</v>
      </c>
      <c r="N18" s="23">
        <f t="shared" si="4"/>
        <v>20</v>
      </c>
      <c r="O18" s="23">
        <f t="shared" si="5"/>
        <v>30</v>
      </c>
      <c r="P18" s="15">
        <f>INDEX(章节关卡!$E$6:$E$20,芦花古楼!K18)*芦花古楼!L18</f>
        <v>3840</v>
      </c>
      <c r="S18" s="18">
        <v>14</v>
      </c>
      <c r="T18" s="26">
        <v>7</v>
      </c>
      <c r="U18" s="39">
        <v>180</v>
      </c>
      <c r="V18" s="26">
        <f>INDEX(章节关卡!$C$6:$C$20,芦花古楼!T18)*芦花古楼!U18</f>
        <v>4500</v>
      </c>
      <c r="W18" s="23">
        <f t="shared" si="0"/>
        <v>25</v>
      </c>
      <c r="X18" s="23">
        <f t="shared" si="1"/>
        <v>30</v>
      </c>
      <c r="Y18" s="15">
        <f>INDEX(章节关卡!$E$6:$E$20,芦花古楼!T18)*芦花古楼!U18</f>
        <v>9000</v>
      </c>
      <c r="AB18" s="18">
        <v>14</v>
      </c>
      <c r="AC18" s="26">
        <v>7</v>
      </c>
      <c r="AD18" s="39">
        <v>180</v>
      </c>
      <c r="AE18" s="26">
        <f>INDEX(章节关卡!$C$6:$C$20,芦花古楼!AC18)*芦花古楼!AD18</f>
        <v>4500</v>
      </c>
      <c r="AF18" s="23">
        <f t="shared" si="6"/>
        <v>30</v>
      </c>
      <c r="AG18" s="23">
        <f t="shared" si="7"/>
        <v>30</v>
      </c>
      <c r="AH18" s="15">
        <f>INDEX(章节关卡!$E$6:$E$20,芦花古楼!AC18)*芦花古楼!AD18</f>
        <v>9000</v>
      </c>
      <c r="AK18" s="19">
        <v>13</v>
      </c>
      <c r="AL18" s="19">
        <v>2</v>
      </c>
      <c r="AN18" s="19">
        <v>13</v>
      </c>
      <c r="AO18" s="19">
        <f t="shared" si="11"/>
        <v>3</v>
      </c>
      <c r="AQ18" s="19">
        <v>13</v>
      </c>
      <c r="AR18" s="19">
        <f t="shared" si="12"/>
        <v>4</v>
      </c>
      <c r="AT18" s="19">
        <v>13</v>
      </c>
      <c r="AU18" s="19">
        <f t="shared" si="13"/>
        <v>5</v>
      </c>
      <c r="AX18" s="19">
        <v>13</v>
      </c>
      <c r="AY18" s="15">
        <f t="shared" si="8"/>
        <v>325</v>
      </c>
      <c r="AZ18" s="15">
        <f t="shared" si="9"/>
        <v>260</v>
      </c>
      <c r="BA18" s="15">
        <f t="shared" si="10"/>
        <v>58320</v>
      </c>
      <c r="BC18" s="19">
        <v>14</v>
      </c>
      <c r="BD18" s="23">
        <v>7</v>
      </c>
      <c r="BG18" s="12" t="s">
        <v>37</v>
      </c>
      <c r="BH18" s="12" t="s">
        <v>118</v>
      </c>
      <c r="BI18" s="12" t="s">
        <v>121</v>
      </c>
      <c r="BJ18" s="12" t="s">
        <v>112</v>
      </c>
      <c r="BK18" s="12" t="s">
        <v>102</v>
      </c>
      <c r="BL18" s="12" t="s">
        <v>103</v>
      </c>
      <c r="BM18" s="12" t="s">
        <v>104</v>
      </c>
      <c r="BN18" s="12" t="s">
        <v>105</v>
      </c>
      <c r="BO18" s="12" t="s">
        <v>106</v>
      </c>
      <c r="BP18" s="12" t="s">
        <v>107</v>
      </c>
      <c r="BR18" s="12" t="s">
        <v>125</v>
      </c>
      <c r="BS18" s="12" t="s">
        <v>126</v>
      </c>
      <c r="BY18" s="52">
        <v>14</v>
      </c>
      <c r="BZ18" s="52">
        <v>1</v>
      </c>
      <c r="CA18" s="92" t="s">
        <v>542</v>
      </c>
      <c r="CB18" s="52">
        <v>14</v>
      </c>
      <c r="CC18" s="52"/>
      <c r="CD18" s="52"/>
      <c r="CE18" s="52"/>
      <c r="CF18" s="52" t="s">
        <v>543</v>
      </c>
      <c r="CG18" s="52">
        <v>1920</v>
      </c>
      <c r="CH18" s="52" t="s">
        <v>544</v>
      </c>
      <c r="CI18" s="52">
        <v>15</v>
      </c>
      <c r="CJ18" s="52"/>
      <c r="CK18" s="52"/>
      <c r="CL18" s="52" t="s">
        <v>544</v>
      </c>
      <c r="CM18" s="52">
        <v>30</v>
      </c>
      <c r="CN18" s="52"/>
      <c r="CO18" s="52"/>
      <c r="CP18" s="52"/>
      <c r="CQ18" s="52"/>
      <c r="CR18" s="52"/>
      <c r="CS18" s="52"/>
      <c r="CT18" s="52"/>
      <c r="CU18" s="52"/>
      <c r="CV18" s="52"/>
      <c r="CW18" s="52"/>
    </row>
    <row r="19" spans="1:101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J19" s="18">
        <v>15</v>
      </c>
      <c r="K19" s="26">
        <v>6</v>
      </c>
      <c r="L19" s="39">
        <v>120</v>
      </c>
      <c r="M19" s="26">
        <f>INDEX(章节关卡!$C$6:$C$20,芦花古楼!K19)*芦花古楼!L19</f>
        <v>2400</v>
      </c>
      <c r="N19" s="23">
        <f t="shared" si="4"/>
        <v>20</v>
      </c>
      <c r="O19" s="23">
        <f t="shared" si="5"/>
        <v>35</v>
      </c>
      <c r="P19" s="15">
        <f>INDEX(章节关卡!$E$6:$E$20,芦花古楼!K19)*芦花古楼!L19</f>
        <v>4800</v>
      </c>
      <c r="S19" s="18">
        <v>15</v>
      </c>
      <c r="T19" s="26">
        <v>7</v>
      </c>
      <c r="U19" s="39">
        <v>180</v>
      </c>
      <c r="V19" s="26">
        <f>INDEX(章节关卡!$C$6:$C$20,芦花古楼!T19)*芦花古楼!U19</f>
        <v>4500</v>
      </c>
      <c r="W19" s="23">
        <f t="shared" si="0"/>
        <v>25</v>
      </c>
      <c r="X19" s="23">
        <f t="shared" si="1"/>
        <v>35</v>
      </c>
      <c r="Y19" s="15">
        <f>INDEX(章节关卡!$E$6:$E$20,芦花古楼!T19)*芦花古楼!U19</f>
        <v>9000</v>
      </c>
      <c r="AB19" s="18">
        <v>15</v>
      </c>
      <c r="AC19" s="26">
        <v>7</v>
      </c>
      <c r="AD19" s="39">
        <v>180</v>
      </c>
      <c r="AE19" s="26">
        <f>INDEX(章节关卡!$C$6:$C$20,芦花古楼!AC19)*芦花古楼!AD19</f>
        <v>4500</v>
      </c>
      <c r="AF19" s="23">
        <f t="shared" si="6"/>
        <v>30</v>
      </c>
      <c r="AG19" s="23">
        <f t="shared" si="7"/>
        <v>35</v>
      </c>
      <c r="AH19" s="15">
        <f>INDEX(章节关卡!$E$6:$E$20,芦花古楼!AC19)*芦花古楼!AD19</f>
        <v>9000</v>
      </c>
      <c r="AK19" s="19">
        <v>14</v>
      </c>
      <c r="AL19" s="19">
        <v>2</v>
      </c>
      <c r="AN19" s="19">
        <v>14</v>
      </c>
      <c r="AO19" s="19">
        <f t="shared" si="11"/>
        <v>3</v>
      </c>
      <c r="AQ19" s="19">
        <v>14</v>
      </c>
      <c r="AR19" s="19">
        <f t="shared" si="12"/>
        <v>4</v>
      </c>
      <c r="AT19" s="19">
        <v>14</v>
      </c>
      <c r="AU19" s="19">
        <f t="shared" si="13"/>
        <v>5</v>
      </c>
      <c r="AX19" s="19">
        <v>14</v>
      </c>
      <c r="AY19" s="15">
        <f t="shared" si="8"/>
        <v>465</v>
      </c>
      <c r="AZ19" s="15">
        <f t="shared" si="9"/>
        <v>270</v>
      </c>
      <c r="BA19" s="15">
        <f t="shared" si="10"/>
        <v>90720</v>
      </c>
      <c r="BC19" s="19">
        <v>15</v>
      </c>
      <c r="BD19" s="19">
        <v>10</v>
      </c>
      <c r="BG19" s="23">
        <v>1</v>
      </c>
      <c r="BH19" s="23">
        <v>1</v>
      </c>
      <c r="BI19" s="21">
        <f>BH19/BI$17</f>
        <v>5.2520132721757375E-3</v>
      </c>
      <c r="BJ19" s="15">
        <f>INT($BH$14/$BH$9*$BI19*BH$6/5)*5</f>
        <v>0</v>
      </c>
      <c r="BK19" s="15">
        <f t="shared" ref="BK19:BP19" si="14">INT($BH$14/$BH$9*$BI19*BI$6/5)*5</f>
        <v>0</v>
      </c>
      <c r="BL19" s="15">
        <f t="shared" si="14"/>
        <v>0</v>
      </c>
      <c r="BM19" s="15">
        <f t="shared" si="14"/>
        <v>0</v>
      </c>
      <c r="BN19" s="15">
        <f t="shared" si="14"/>
        <v>0</v>
      </c>
      <c r="BO19" s="15">
        <f t="shared" si="14"/>
        <v>0</v>
      </c>
      <c r="BP19" s="15">
        <f t="shared" si="14"/>
        <v>0</v>
      </c>
      <c r="BR19" s="23">
        <v>1</v>
      </c>
      <c r="BS19" s="23">
        <v>1</v>
      </c>
      <c r="BY19" s="52">
        <v>15</v>
      </c>
      <c r="BZ19" s="52">
        <v>1</v>
      </c>
      <c r="CA19" s="92" t="s">
        <v>542</v>
      </c>
      <c r="CB19" s="52">
        <v>15</v>
      </c>
      <c r="CC19" s="52"/>
      <c r="CD19" s="52"/>
      <c r="CE19" s="52"/>
      <c r="CF19" s="52" t="s">
        <v>543</v>
      </c>
      <c r="CG19" s="52">
        <v>1920</v>
      </c>
      <c r="CH19" s="52" t="s">
        <v>544</v>
      </c>
      <c r="CI19" s="52">
        <v>15</v>
      </c>
      <c r="CJ19" s="52"/>
      <c r="CK19" s="52"/>
      <c r="CL19" s="52" t="s">
        <v>544</v>
      </c>
      <c r="CM19" s="52">
        <v>35</v>
      </c>
      <c r="CN19" s="52"/>
      <c r="CO19" s="52"/>
      <c r="CP19" s="52"/>
      <c r="CQ19" s="52"/>
      <c r="CR19" s="52"/>
      <c r="CS19" s="52"/>
      <c r="CT19" s="52"/>
      <c r="CU19" s="52"/>
      <c r="CV19" s="52"/>
      <c r="CW19" s="52"/>
    </row>
    <row r="20" spans="1:101" ht="16.5" x14ac:dyDescent="0.2">
      <c r="A20" s="18">
        <v>16</v>
      </c>
      <c r="B20" s="26">
        <v>6</v>
      </c>
      <c r="C20" s="39">
        <v>60</v>
      </c>
      <c r="D20" s="26">
        <f>INDEX(章节关卡!$C$6:$C$20,芦花古楼!B20)*芦花古楼!C20</f>
        <v>1200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2400</v>
      </c>
      <c r="J20" s="18">
        <v>16</v>
      </c>
      <c r="K20" s="26">
        <v>6</v>
      </c>
      <c r="L20" s="39">
        <v>120</v>
      </c>
      <c r="M20" s="26">
        <f>INDEX(章节关卡!$C$6:$C$20,芦花古楼!K20)*芦花古楼!L20</f>
        <v>2400</v>
      </c>
      <c r="N20" s="23">
        <f t="shared" si="4"/>
        <v>25</v>
      </c>
      <c r="O20" s="23">
        <f t="shared" si="5"/>
        <v>35</v>
      </c>
      <c r="P20" s="15">
        <f>INDEX(章节关卡!$E$6:$E$20,芦花古楼!K20)*芦花古楼!L20</f>
        <v>4800</v>
      </c>
      <c r="S20" s="18">
        <v>16</v>
      </c>
      <c r="T20" s="26">
        <v>7</v>
      </c>
      <c r="U20" s="39">
        <v>180</v>
      </c>
      <c r="V20" s="26">
        <f>INDEX(章节关卡!$C$6:$C$20,芦花古楼!T20)*芦花古楼!U20</f>
        <v>4500</v>
      </c>
      <c r="W20" s="23">
        <f t="shared" si="0"/>
        <v>30</v>
      </c>
      <c r="X20" s="23">
        <f t="shared" si="1"/>
        <v>35</v>
      </c>
      <c r="Y20" s="15">
        <f>INDEX(章节关卡!$E$6:$E$20,芦花古楼!T20)*芦花古楼!U20</f>
        <v>9000</v>
      </c>
      <c r="AB20" s="18">
        <v>16</v>
      </c>
      <c r="AC20" s="26">
        <v>7</v>
      </c>
      <c r="AD20" s="39">
        <v>180</v>
      </c>
      <c r="AE20" s="26">
        <f>INDEX(章节关卡!$C$6:$C$20,芦花古楼!AC20)*芦花古楼!AD20</f>
        <v>4500</v>
      </c>
      <c r="AF20" s="23">
        <f t="shared" si="6"/>
        <v>35</v>
      </c>
      <c r="AG20" s="23">
        <f t="shared" si="7"/>
        <v>35</v>
      </c>
      <c r="AH20" s="15">
        <f>INDEX(章节关卡!$E$6:$E$20,芦花古楼!AC20)*芦花古楼!AD20</f>
        <v>9000</v>
      </c>
      <c r="AK20" s="19">
        <v>15</v>
      </c>
      <c r="AL20" s="19">
        <v>2</v>
      </c>
      <c r="AN20" s="19">
        <v>15</v>
      </c>
      <c r="AO20" s="19">
        <f t="shared" si="11"/>
        <v>3</v>
      </c>
      <c r="AQ20" s="19">
        <v>15</v>
      </c>
      <c r="AR20" s="19">
        <f t="shared" si="12"/>
        <v>4</v>
      </c>
      <c r="AT20" s="19">
        <v>15</v>
      </c>
      <c r="AU20" s="19">
        <f t="shared" si="13"/>
        <v>5</v>
      </c>
      <c r="AX20" s="19">
        <v>15</v>
      </c>
      <c r="AY20" s="15">
        <f t="shared" si="8"/>
        <v>480</v>
      </c>
      <c r="AZ20" s="15">
        <f t="shared" si="9"/>
        <v>275</v>
      </c>
      <c r="BA20" s="15">
        <f t="shared" si="10"/>
        <v>94320</v>
      </c>
      <c r="BC20" s="19">
        <v>16</v>
      </c>
      <c r="BD20" s="23">
        <v>10</v>
      </c>
      <c r="BG20" s="23">
        <v>2</v>
      </c>
      <c r="BH20" s="23">
        <f>BH19*$BH$17+$BG$17</f>
        <v>1.51</v>
      </c>
      <c r="BI20" s="21">
        <f t="shared" ref="BI20:BI43" si="15">BH20/BI$17</f>
        <v>7.9305400409853642E-3</v>
      </c>
      <c r="BJ20" s="15">
        <f t="shared" ref="BJ20:BJ44" si="16">INT($BH$14/$BH$9*$BI20*BH$6/5)*5</f>
        <v>0</v>
      </c>
      <c r="BK20" s="15">
        <f t="shared" ref="BK20:BK44" si="17">INT($BH$14/$BH$9*$BI20*BI$6/5)*5</f>
        <v>0</v>
      </c>
      <c r="BL20" s="15">
        <f t="shared" ref="BL20:BL44" si="18">INT($BH$14/$BH$9*$BI20*BJ$6/5)*5</f>
        <v>0</v>
      </c>
      <c r="BM20" s="15">
        <f t="shared" ref="BM20:BM44" si="19">INT($BH$14/$BH$9*$BI20*BK$6/5)*5</f>
        <v>0</v>
      </c>
      <c r="BN20" s="15">
        <f t="shared" ref="BN20:BN44" si="20">INT($BH$14/$BH$9*$BI20*BL$6/5)*5</f>
        <v>0</v>
      </c>
      <c r="BO20" s="15">
        <f t="shared" ref="BO20:BO44" si="21">INT($BH$14/$BH$9*$BI20*BM$6/5)*5</f>
        <v>0</v>
      </c>
      <c r="BP20" s="15">
        <f t="shared" ref="BP20:BP44" si="22">INT($BH$14/$BH$9*$BI20*BN$6/5)*5</f>
        <v>0</v>
      </c>
      <c r="BR20" s="23">
        <v>2</v>
      </c>
      <c r="BS20" s="23">
        <v>1</v>
      </c>
      <c r="BY20" s="52">
        <v>16</v>
      </c>
      <c r="BZ20" s="52">
        <v>1</v>
      </c>
      <c r="CA20" s="92" t="s">
        <v>542</v>
      </c>
      <c r="CB20" s="52">
        <v>16</v>
      </c>
      <c r="CC20" s="52"/>
      <c r="CD20" s="52"/>
      <c r="CE20" s="52"/>
      <c r="CF20" s="52" t="s">
        <v>543</v>
      </c>
      <c r="CG20" s="52">
        <v>2400</v>
      </c>
      <c r="CH20" s="52" t="s">
        <v>544</v>
      </c>
      <c r="CI20" s="52">
        <v>20</v>
      </c>
      <c r="CJ20" s="52"/>
      <c r="CK20" s="52"/>
      <c r="CL20" s="52" t="s">
        <v>544</v>
      </c>
      <c r="CM20" s="52">
        <v>35</v>
      </c>
      <c r="CN20" s="52"/>
      <c r="CO20" s="52"/>
      <c r="CP20" s="52"/>
      <c r="CQ20" s="52"/>
      <c r="CR20" s="52"/>
      <c r="CS20" s="52"/>
      <c r="CT20" s="52"/>
      <c r="CU20" s="52"/>
      <c r="CV20" s="52"/>
      <c r="CW20" s="52"/>
    </row>
    <row r="21" spans="1:101" ht="16.5" x14ac:dyDescent="0.2">
      <c r="A21" s="18">
        <v>17</v>
      </c>
      <c r="B21" s="26">
        <v>6</v>
      </c>
      <c r="C21" s="39">
        <v>60</v>
      </c>
      <c r="D21" s="26">
        <f>INDEX(章节关卡!$C$6:$C$20,芦花古楼!B21)*芦花古楼!C21</f>
        <v>1200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2400</v>
      </c>
      <c r="J21" s="18">
        <v>17</v>
      </c>
      <c r="K21" s="26">
        <v>6</v>
      </c>
      <c r="L21" s="39">
        <v>120</v>
      </c>
      <c r="M21" s="26">
        <f>INDEX(章节关卡!$C$6:$C$20,芦花古楼!K21)*芦花古楼!L21</f>
        <v>2400</v>
      </c>
      <c r="N21" s="23">
        <f t="shared" si="4"/>
        <v>25</v>
      </c>
      <c r="O21" s="23">
        <f t="shared" si="5"/>
        <v>35</v>
      </c>
      <c r="P21" s="15">
        <f>INDEX(章节关卡!$E$6:$E$20,芦花古楼!K21)*芦花古楼!L21</f>
        <v>4800</v>
      </c>
      <c r="S21" s="18">
        <v>17</v>
      </c>
      <c r="T21" s="26">
        <v>7</v>
      </c>
      <c r="U21" s="39">
        <v>180</v>
      </c>
      <c r="V21" s="26">
        <f>INDEX(章节关卡!$C$6:$C$20,芦花古楼!T21)*芦花古楼!U21</f>
        <v>4500</v>
      </c>
      <c r="W21" s="23">
        <f t="shared" si="0"/>
        <v>30</v>
      </c>
      <c r="X21" s="23">
        <f t="shared" si="1"/>
        <v>35</v>
      </c>
      <c r="Y21" s="15">
        <f>INDEX(章节关卡!$E$6:$E$20,芦花古楼!T21)*芦花古楼!U21</f>
        <v>9000</v>
      </c>
      <c r="AB21" s="18">
        <v>17</v>
      </c>
      <c r="AC21" s="26">
        <v>7</v>
      </c>
      <c r="AD21" s="39">
        <v>180</v>
      </c>
      <c r="AE21" s="26">
        <f>INDEX(章节关卡!$C$6:$C$20,芦花古楼!AC21)*芦花古楼!AD21</f>
        <v>4500</v>
      </c>
      <c r="AF21" s="23">
        <f t="shared" si="6"/>
        <v>35</v>
      </c>
      <c r="AG21" s="23">
        <f t="shared" si="7"/>
        <v>35</v>
      </c>
      <c r="AH21" s="15">
        <f>INDEX(章节关卡!$E$6:$E$20,芦花古楼!AC21)*芦花古楼!AD21</f>
        <v>9000</v>
      </c>
      <c r="AK21" s="19">
        <v>16</v>
      </c>
      <c r="AL21" s="19">
        <v>2</v>
      </c>
      <c r="AN21" s="19">
        <v>16</v>
      </c>
      <c r="AO21" s="19">
        <f t="shared" si="11"/>
        <v>3</v>
      </c>
      <c r="AQ21" s="19">
        <v>16</v>
      </c>
      <c r="AR21" s="19">
        <f t="shared" si="12"/>
        <v>4</v>
      </c>
      <c r="AT21" s="19">
        <v>16</v>
      </c>
      <c r="AU21" s="19">
        <f t="shared" si="13"/>
        <v>5</v>
      </c>
      <c r="AX21" s="19">
        <v>16</v>
      </c>
      <c r="AY21" s="15">
        <f t="shared" si="8"/>
        <v>495</v>
      </c>
      <c r="AZ21" s="15">
        <f t="shared" si="9"/>
        <v>285</v>
      </c>
      <c r="BA21" s="15">
        <f t="shared" si="10"/>
        <v>101520</v>
      </c>
      <c r="BC21" s="19">
        <v>17</v>
      </c>
      <c r="BD21" s="23">
        <v>10</v>
      </c>
      <c r="BG21" s="23">
        <v>3</v>
      </c>
      <c r="BH21" s="23">
        <f t="shared" ref="BH21:BH43" si="23">BH20*$BH$17+$BG$17</f>
        <v>2.0251000000000001</v>
      </c>
      <c r="BI21" s="21">
        <f t="shared" si="15"/>
        <v>1.0635852077483087E-2</v>
      </c>
      <c r="BJ21" s="15">
        <f t="shared" si="16"/>
        <v>0</v>
      </c>
      <c r="BK21" s="15">
        <f t="shared" si="17"/>
        <v>0</v>
      </c>
      <c r="BL21" s="15">
        <f t="shared" si="18"/>
        <v>0</v>
      </c>
      <c r="BM21" s="15">
        <f t="shared" si="19"/>
        <v>0</v>
      </c>
      <c r="BN21" s="15">
        <f t="shared" si="20"/>
        <v>0</v>
      </c>
      <c r="BO21" s="15">
        <f t="shared" si="21"/>
        <v>0</v>
      </c>
      <c r="BP21" s="15">
        <f t="shared" si="22"/>
        <v>0</v>
      </c>
      <c r="BR21" s="23">
        <v>3</v>
      </c>
      <c r="BS21" s="23">
        <v>2</v>
      </c>
      <c r="BY21" s="52">
        <v>17</v>
      </c>
      <c r="BZ21" s="52">
        <v>1</v>
      </c>
      <c r="CA21" s="92" t="s">
        <v>542</v>
      </c>
      <c r="CB21" s="52">
        <v>17</v>
      </c>
      <c r="CC21" s="52"/>
      <c r="CD21" s="52"/>
      <c r="CE21" s="52"/>
      <c r="CF21" s="52" t="s">
        <v>543</v>
      </c>
      <c r="CG21" s="52">
        <v>2400</v>
      </c>
      <c r="CH21" s="52" t="s">
        <v>544</v>
      </c>
      <c r="CI21" s="52">
        <v>20</v>
      </c>
      <c r="CJ21" s="52"/>
      <c r="CK21" s="52"/>
      <c r="CL21" s="52" t="s">
        <v>544</v>
      </c>
      <c r="CM21" s="52">
        <v>35</v>
      </c>
      <c r="CN21" s="52"/>
      <c r="CO21" s="52"/>
      <c r="CP21" s="52"/>
      <c r="CQ21" s="52"/>
      <c r="CR21" s="52"/>
      <c r="CS21" s="52"/>
      <c r="CT21" s="52"/>
      <c r="CU21" s="52"/>
      <c r="CV21" s="52"/>
      <c r="CW21" s="52"/>
    </row>
    <row r="22" spans="1:101" ht="16.5" x14ac:dyDescent="0.2">
      <c r="A22" s="18">
        <v>18</v>
      </c>
      <c r="B22" s="26">
        <v>6</v>
      </c>
      <c r="C22" s="39">
        <v>60</v>
      </c>
      <c r="D22" s="26">
        <f>INDEX(章节关卡!$C$6:$C$20,芦花古楼!B22)*芦花古楼!C22</f>
        <v>1200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2400</v>
      </c>
      <c r="J22" s="18">
        <v>18</v>
      </c>
      <c r="K22" s="26">
        <v>6</v>
      </c>
      <c r="L22" s="39">
        <v>120</v>
      </c>
      <c r="M22" s="26">
        <f>INDEX(章节关卡!$C$6:$C$20,芦花古楼!K22)*芦花古楼!L22</f>
        <v>2400</v>
      </c>
      <c r="N22" s="23">
        <f t="shared" si="4"/>
        <v>25</v>
      </c>
      <c r="O22" s="23">
        <f t="shared" si="5"/>
        <v>35</v>
      </c>
      <c r="P22" s="15">
        <f>INDEX(章节关卡!$E$6:$E$20,芦花古楼!K22)*芦花古楼!L22</f>
        <v>4800</v>
      </c>
      <c r="S22" s="18">
        <v>18</v>
      </c>
      <c r="T22" s="26">
        <v>7</v>
      </c>
      <c r="U22" s="39">
        <v>180</v>
      </c>
      <c r="V22" s="26">
        <f>INDEX(章节关卡!$C$6:$C$20,芦花古楼!T22)*芦花古楼!U22</f>
        <v>4500</v>
      </c>
      <c r="W22" s="23">
        <f t="shared" si="0"/>
        <v>30</v>
      </c>
      <c r="X22" s="23">
        <f t="shared" si="1"/>
        <v>35</v>
      </c>
      <c r="Y22" s="15">
        <f>INDEX(章节关卡!$E$6:$E$20,芦花古楼!T22)*芦花古楼!U22</f>
        <v>9000</v>
      </c>
      <c r="AB22" s="18">
        <v>18</v>
      </c>
      <c r="AC22" s="26">
        <v>7</v>
      </c>
      <c r="AD22" s="39">
        <v>180</v>
      </c>
      <c r="AE22" s="26">
        <f>INDEX(章节关卡!$C$6:$C$20,芦花古楼!AC22)*芦花古楼!AD22</f>
        <v>4500</v>
      </c>
      <c r="AF22" s="23">
        <f t="shared" si="6"/>
        <v>35</v>
      </c>
      <c r="AG22" s="23">
        <f t="shared" si="7"/>
        <v>35</v>
      </c>
      <c r="AH22" s="15">
        <f>INDEX(章节关卡!$E$6:$E$20,芦花古楼!AC22)*芦花古楼!AD22</f>
        <v>9000</v>
      </c>
      <c r="AK22" s="19">
        <v>17</v>
      </c>
      <c r="AL22" s="19">
        <v>2</v>
      </c>
      <c r="AN22" s="19">
        <v>17</v>
      </c>
      <c r="AO22" s="19">
        <f t="shared" si="11"/>
        <v>3</v>
      </c>
      <c r="AQ22" s="19">
        <v>17</v>
      </c>
      <c r="AR22" s="19">
        <f t="shared" si="12"/>
        <v>4</v>
      </c>
      <c r="AT22" s="19">
        <v>17</v>
      </c>
      <c r="AU22" s="19">
        <f t="shared" si="13"/>
        <v>5</v>
      </c>
      <c r="AX22" s="19">
        <v>17</v>
      </c>
      <c r="AY22" s="15">
        <f t="shared" si="8"/>
        <v>515</v>
      </c>
      <c r="AZ22" s="15">
        <f t="shared" si="9"/>
        <v>290</v>
      </c>
      <c r="BA22" s="15">
        <f t="shared" si="10"/>
        <v>105120</v>
      </c>
      <c r="BC22" s="19">
        <v>18</v>
      </c>
      <c r="BD22" s="23">
        <v>10</v>
      </c>
      <c r="BG22" s="23">
        <v>4</v>
      </c>
      <c r="BH22" s="23">
        <f t="shared" si="23"/>
        <v>2.5453510000000001</v>
      </c>
      <c r="BI22" s="21">
        <f t="shared" si="15"/>
        <v>1.3368217234345788E-2</v>
      </c>
      <c r="BJ22" s="15">
        <f t="shared" si="16"/>
        <v>0</v>
      </c>
      <c r="BK22" s="15">
        <f t="shared" si="17"/>
        <v>0</v>
      </c>
      <c r="BL22" s="15">
        <f t="shared" si="18"/>
        <v>0</v>
      </c>
      <c r="BM22" s="15">
        <f t="shared" si="19"/>
        <v>0</v>
      </c>
      <c r="BN22" s="15">
        <f t="shared" si="20"/>
        <v>0</v>
      </c>
      <c r="BO22" s="15">
        <f t="shared" si="21"/>
        <v>0</v>
      </c>
      <c r="BP22" s="15">
        <f t="shared" si="22"/>
        <v>0</v>
      </c>
      <c r="BR22" s="23">
        <v>4</v>
      </c>
      <c r="BS22" s="23">
        <v>3</v>
      </c>
      <c r="BY22" s="52">
        <v>18</v>
      </c>
      <c r="BZ22" s="52">
        <v>1</v>
      </c>
      <c r="CA22" s="92" t="s">
        <v>542</v>
      </c>
      <c r="CB22" s="52">
        <v>18</v>
      </c>
      <c r="CC22" s="52"/>
      <c r="CD22" s="52"/>
      <c r="CE22" s="52"/>
      <c r="CF22" s="52" t="s">
        <v>543</v>
      </c>
      <c r="CG22" s="52">
        <v>2400</v>
      </c>
      <c r="CH22" s="52" t="s">
        <v>544</v>
      </c>
      <c r="CI22" s="52">
        <v>20</v>
      </c>
      <c r="CJ22" s="52"/>
      <c r="CK22" s="52"/>
      <c r="CL22" s="52" t="s">
        <v>544</v>
      </c>
      <c r="CM22" s="52">
        <v>35</v>
      </c>
      <c r="CN22" s="52"/>
      <c r="CO22" s="52"/>
      <c r="CP22" s="52"/>
      <c r="CQ22" s="52"/>
      <c r="CR22" s="52"/>
      <c r="CS22" s="52"/>
      <c r="CT22" s="52"/>
      <c r="CU22" s="52"/>
      <c r="CV22" s="52"/>
      <c r="CW22" s="52"/>
    </row>
    <row r="23" spans="1:101" ht="16.5" x14ac:dyDescent="0.2">
      <c r="A23" s="18">
        <v>19</v>
      </c>
      <c r="B23" s="26">
        <v>6</v>
      </c>
      <c r="C23" s="39">
        <v>60</v>
      </c>
      <c r="D23" s="26">
        <f>INDEX(章节关卡!$C$6:$C$20,芦花古楼!B23)*芦花古楼!C23</f>
        <v>1200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2400</v>
      </c>
      <c r="J23" s="18">
        <v>19</v>
      </c>
      <c r="K23" s="26">
        <v>6</v>
      </c>
      <c r="L23" s="39">
        <v>120</v>
      </c>
      <c r="M23" s="26">
        <f>INDEX(章节关卡!$C$6:$C$20,芦花古楼!K23)*芦花古楼!L23</f>
        <v>2400</v>
      </c>
      <c r="N23" s="23">
        <f t="shared" si="4"/>
        <v>25</v>
      </c>
      <c r="O23" s="23">
        <f t="shared" si="5"/>
        <v>35</v>
      </c>
      <c r="P23" s="15">
        <f>INDEX(章节关卡!$E$6:$E$20,芦花古楼!K23)*芦花古楼!L23</f>
        <v>4800</v>
      </c>
      <c r="S23" s="18">
        <v>19</v>
      </c>
      <c r="T23" s="26">
        <v>7</v>
      </c>
      <c r="U23" s="39">
        <v>180</v>
      </c>
      <c r="V23" s="26">
        <f>INDEX(章节关卡!$C$6:$C$20,芦花古楼!T23)*芦花古楼!U23</f>
        <v>4500</v>
      </c>
      <c r="W23" s="23">
        <f t="shared" si="0"/>
        <v>30</v>
      </c>
      <c r="X23" s="23">
        <f t="shared" si="1"/>
        <v>35</v>
      </c>
      <c r="Y23" s="15">
        <f>INDEX(章节关卡!$E$6:$E$20,芦花古楼!T23)*芦花古楼!U23</f>
        <v>9000</v>
      </c>
      <c r="AB23" s="18">
        <v>19</v>
      </c>
      <c r="AC23" s="26">
        <v>7</v>
      </c>
      <c r="AD23" s="39">
        <v>180</v>
      </c>
      <c r="AE23" s="26">
        <f>INDEX(章节关卡!$C$6:$C$20,芦花古楼!AC23)*芦花古楼!AD23</f>
        <v>4500</v>
      </c>
      <c r="AF23" s="23">
        <f t="shared" si="6"/>
        <v>35</v>
      </c>
      <c r="AG23" s="23">
        <f t="shared" si="7"/>
        <v>35</v>
      </c>
      <c r="AH23" s="15">
        <f>INDEX(章节关卡!$E$6:$E$20,芦花古楼!AC23)*芦花古楼!AD23</f>
        <v>9000</v>
      </c>
      <c r="AK23" s="19">
        <v>18</v>
      </c>
      <c r="AL23" s="19">
        <v>3</v>
      </c>
      <c r="AN23" s="19">
        <v>18</v>
      </c>
      <c r="AO23" s="19">
        <f t="shared" si="11"/>
        <v>4</v>
      </c>
      <c r="AQ23" s="19">
        <v>18</v>
      </c>
      <c r="AR23" s="19">
        <f t="shared" si="12"/>
        <v>5</v>
      </c>
      <c r="AT23" s="19">
        <v>18</v>
      </c>
      <c r="AU23" s="19">
        <f t="shared" si="13"/>
        <v>6</v>
      </c>
      <c r="AX23" s="19">
        <v>18</v>
      </c>
      <c r="AY23" s="15">
        <f t="shared" si="8"/>
        <v>525</v>
      </c>
      <c r="AZ23" s="15">
        <f t="shared" si="9"/>
        <v>300</v>
      </c>
      <c r="BA23" s="15">
        <f t="shared" si="10"/>
        <v>106200</v>
      </c>
      <c r="BC23" s="19">
        <v>19</v>
      </c>
      <c r="BD23" s="23">
        <v>10</v>
      </c>
      <c r="BG23" s="23">
        <v>5</v>
      </c>
      <c r="BH23" s="23">
        <f t="shared" si="23"/>
        <v>3.0708045100000003</v>
      </c>
      <c r="BI23" s="21">
        <f t="shared" si="15"/>
        <v>1.6127906042777116E-2</v>
      </c>
      <c r="BJ23" s="15">
        <f t="shared" si="16"/>
        <v>0</v>
      </c>
      <c r="BK23" s="15">
        <f t="shared" si="17"/>
        <v>0</v>
      </c>
      <c r="BL23" s="15">
        <f t="shared" si="18"/>
        <v>0</v>
      </c>
      <c r="BM23" s="15">
        <f t="shared" si="19"/>
        <v>0</v>
      </c>
      <c r="BN23" s="15">
        <f t="shared" si="20"/>
        <v>0</v>
      </c>
      <c r="BO23" s="15">
        <f t="shared" si="21"/>
        <v>0</v>
      </c>
      <c r="BP23" s="15">
        <f t="shared" si="22"/>
        <v>0</v>
      </c>
      <c r="BR23" s="23">
        <v>5</v>
      </c>
      <c r="BS23" s="23">
        <v>3</v>
      </c>
      <c r="BY23" s="52">
        <v>19</v>
      </c>
      <c r="BZ23" s="52">
        <v>1</v>
      </c>
      <c r="CA23" s="92" t="s">
        <v>542</v>
      </c>
      <c r="CB23" s="52">
        <v>19</v>
      </c>
      <c r="CC23" s="52"/>
      <c r="CD23" s="52"/>
      <c r="CE23" s="52"/>
      <c r="CF23" s="52" t="s">
        <v>543</v>
      </c>
      <c r="CG23" s="52">
        <v>2400</v>
      </c>
      <c r="CH23" s="52" t="s">
        <v>544</v>
      </c>
      <c r="CI23" s="52">
        <v>20</v>
      </c>
      <c r="CJ23" s="52"/>
      <c r="CK23" s="52"/>
      <c r="CL23" s="52" t="s">
        <v>544</v>
      </c>
      <c r="CM23" s="52">
        <v>35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</row>
    <row r="24" spans="1:101" ht="16.5" x14ac:dyDescent="0.2">
      <c r="A24" s="18">
        <v>20</v>
      </c>
      <c r="B24" s="26">
        <v>6</v>
      </c>
      <c r="C24" s="39">
        <v>60</v>
      </c>
      <c r="D24" s="26">
        <f>INDEX(章节关卡!$C$6:$C$20,芦花古楼!B24)*芦花古楼!C24</f>
        <v>1200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2400</v>
      </c>
      <c r="J24" s="18">
        <v>20</v>
      </c>
      <c r="K24" s="26">
        <v>6</v>
      </c>
      <c r="L24" s="39">
        <v>120</v>
      </c>
      <c r="M24" s="26">
        <f>INDEX(章节关卡!$C$6:$C$20,芦花古楼!K24)*芦花古楼!L24</f>
        <v>2400</v>
      </c>
      <c r="N24" s="23">
        <f t="shared" si="4"/>
        <v>25</v>
      </c>
      <c r="O24" s="23">
        <f t="shared" si="5"/>
        <v>40</v>
      </c>
      <c r="P24" s="15">
        <f>INDEX(章节关卡!$E$6:$E$20,芦花古楼!K24)*芦花古楼!L24</f>
        <v>4800</v>
      </c>
      <c r="S24" s="18">
        <v>20</v>
      </c>
      <c r="T24" s="26">
        <v>8</v>
      </c>
      <c r="U24" s="39">
        <v>180</v>
      </c>
      <c r="V24" s="26">
        <f>INDEX(章节关卡!$C$6:$C$20,芦花古楼!T24)*芦花古楼!U24</f>
        <v>5400</v>
      </c>
      <c r="W24" s="23">
        <f t="shared" si="0"/>
        <v>30</v>
      </c>
      <c r="X24" s="23">
        <f t="shared" si="1"/>
        <v>40</v>
      </c>
      <c r="Y24" s="15">
        <f>INDEX(章节关卡!$E$6:$E$20,芦花古楼!T24)*芦花古楼!U24</f>
        <v>10800</v>
      </c>
      <c r="AB24" s="18">
        <v>20</v>
      </c>
      <c r="AC24" s="26">
        <v>8</v>
      </c>
      <c r="AD24" s="39">
        <v>180</v>
      </c>
      <c r="AE24" s="26">
        <f>INDEX(章节关卡!$C$6:$C$20,芦花古楼!AC24)*芦花古楼!AD24</f>
        <v>5400</v>
      </c>
      <c r="AF24" s="23">
        <f t="shared" si="6"/>
        <v>35</v>
      </c>
      <c r="AG24" s="23">
        <f t="shared" si="7"/>
        <v>40</v>
      </c>
      <c r="AH24" s="15">
        <f>INDEX(章节关卡!$E$6:$E$20,芦花古楼!AC24)*芦花古楼!AD24</f>
        <v>10800</v>
      </c>
      <c r="AK24" s="19">
        <v>19</v>
      </c>
      <c r="AL24" s="19">
        <v>3</v>
      </c>
      <c r="AN24" s="19">
        <v>19</v>
      </c>
      <c r="AO24" s="19">
        <f t="shared" si="11"/>
        <v>4</v>
      </c>
      <c r="AQ24" s="19">
        <v>19</v>
      </c>
      <c r="AR24" s="19">
        <f t="shared" si="12"/>
        <v>5</v>
      </c>
      <c r="AT24" s="19">
        <v>19</v>
      </c>
      <c r="AU24" s="19">
        <f t="shared" si="13"/>
        <v>6</v>
      </c>
      <c r="AX24" s="19">
        <v>19</v>
      </c>
      <c r="AY24" s="15">
        <f t="shared" si="8"/>
        <v>480</v>
      </c>
      <c r="AZ24" s="15">
        <f t="shared" si="9"/>
        <v>310</v>
      </c>
      <c r="BA24" s="15">
        <f t="shared" si="10"/>
        <v>104040</v>
      </c>
      <c r="BC24" s="19">
        <v>20</v>
      </c>
      <c r="BD24" s="23">
        <v>20</v>
      </c>
      <c r="BG24" s="23">
        <v>6</v>
      </c>
      <c r="BH24" s="23">
        <f t="shared" si="23"/>
        <v>3.6015125551000002</v>
      </c>
      <c r="BI24" s="21">
        <f t="shared" si="15"/>
        <v>1.8915191739292753E-2</v>
      </c>
      <c r="BJ24" s="15">
        <f t="shared" si="16"/>
        <v>0</v>
      </c>
      <c r="BK24" s="15">
        <f t="shared" si="17"/>
        <v>0</v>
      </c>
      <c r="BL24" s="15">
        <f t="shared" si="18"/>
        <v>0</v>
      </c>
      <c r="BM24" s="15">
        <f t="shared" si="19"/>
        <v>0</v>
      </c>
      <c r="BN24" s="15">
        <f t="shared" si="20"/>
        <v>0</v>
      </c>
      <c r="BO24" s="15">
        <f t="shared" si="21"/>
        <v>0</v>
      </c>
      <c r="BP24" s="15">
        <f t="shared" si="22"/>
        <v>0</v>
      </c>
      <c r="BR24" s="23">
        <v>6</v>
      </c>
      <c r="BS24" s="23">
        <v>5</v>
      </c>
      <c r="BY24" s="52">
        <v>20</v>
      </c>
      <c r="BZ24" s="52">
        <v>1</v>
      </c>
      <c r="CA24" s="92" t="s">
        <v>542</v>
      </c>
      <c r="CB24" s="52">
        <v>20</v>
      </c>
      <c r="CC24" s="52"/>
      <c r="CD24" s="52"/>
      <c r="CE24" s="52"/>
      <c r="CF24" s="52" t="s">
        <v>543</v>
      </c>
      <c r="CG24" s="52">
        <v>2400</v>
      </c>
      <c r="CH24" s="52" t="s">
        <v>544</v>
      </c>
      <c r="CI24" s="52">
        <v>20</v>
      </c>
      <c r="CJ24" s="52"/>
      <c r="CK24" s="52"/>
      <c r="CL24" s="52" t="s">
        <v>544</v>
      </c>
      <c r="CM24" s="52">
        <v>40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</row>
    <row r="25" spans="1:101" ht="16.5" x14ac:dyDescent="0.2">
      <c r="A25" s="18">
        <v>21</v>
      </c>
      <c r="B25" s="26">
        <v>7</v>
      </c>
      <c r="C25" s="39">
        <v>60</v>
      </c>
      <c r="D25" s="26">
        <f>INDEX(章节关卡!$C$6:$C$20,芦花古楼!B25)*芦花古楼!C25</f>
        <v>1500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3000</v>
      </c>
      <c r="J25" s="18">
        <v>21</v>
      </c>
      <c r="K25" s="26">
        <v>6</v>
      </c>
      <c r="L25" s="39">
        <v>120</v>
      </c>
      <c r="M25" s="26">
        <f>INDEX(章节关卡!$C$6:$C$20,芦花古楼!K25)*芦花古楼!L25</f>
        <v>2400</v>
      </c>
      <c r="N25" s="23">
        <f t="shared" si="4"/>
        <v>30</v>
      </c>
      <c r="O25" s="23">
        <f t="shared" si="5"/>
        <v>40</v>
      </c>
      <c r="P25" s="15">
        <f>INDEX(章节关卡!$E$6:$E$20,芦花古楼!K25)*芦花古楼!L25</f>
        <v>4800</v>
      </c>
      <c r="S25" s="18">
        <v>21</v>
      </c>
      <c r="T25" s="26">
        <v>8</v>
      </c>
      <c r="U25" s="39">
        <v>180</v>
      </c>
      <c r="V25" s="26">
        <f>INDEX(章节关卡!$C$6:$C$20,芦花古楼!T25)*芦花古楼!U25</f>
        <v>5400</v>
      </c>
      <c r="W25" s="23">
        <f t="shared" si="0"/>
        <v>35</v>
      </c>
      <c r="X25" s="23">
        <f t="shared" si="1"/>
        <v>40</v>
      </c>
      <c r="Y25" s="15">
        <f>INDEX(章节关卡!$E$6:$E$20,芦花古楼!T25)*芦花古楼!U25</f>
        <v>10800</v>
      </c>
      <c r="AB25" s="18">
        <v>21</v>
      </c>
      <c r="AC25" s="26">
        <v>8</v>
      </c>
      <c r="AD25" s="39">
        <v>180</v>
      </c>
      <c r="AE25" s="26">
        <f>INDEX(章节关卡!$C$6:$C$20,芦花古楼!AC25)*芦花古楼!AD25</f>
        <v>5400</v>
      </c>
      <c r="AF25" s="23">
        <f t="shared" si="6"/>
        <v>40</v>
      </c>
      <c r="AG25" s="23">
        <f t="shared" si="7"/>
        <v>40</v>
      </c>
      <c r="AH25" s="15">
        <f>INDEX(章节关卡!$E$6:$E$20,芦花古楼!AC25)*芦花古楼!AD25</f>
        <v>10800</v>
      </c>
      <c r="AK25" s="19">
        <v>20</v>
      </c>
      <c r="AL25" s="19">
        <v>3</v>
      </c>
      <c r="AN25" s="19">
        <v>20</v>
      </c>
      <c r="AO25" s="19">
        <f t="shared" si="11"/>
        <v>4</v>
      </c>
      <c r="AQ25" s="19">
        <v>20</v>
      </c>
      <c r="AR25" s="19">
        <f t="shared" si="12"/>
        <v>5</v>
      </c>
      <c r="AT25" s="19">
        <v>20</v>
      </c>
      <c r="AU25" s="19">
        <f t="shared" si="13"/>
        <v>6</v>
      </c>
      <c r="AX25" s="19">
        <v>20</v>
      </c>
      <c r="AY25" s="15">
        <f t="shared" si="8"/>
        <v>425</v>
      </c>
      <c r="AZ25" s="15">
        <f t="shared" si="9"/>
        <v>315</v>
      </c>
      <c r="BA25" s="15">
        <f t="shared" si="10"/>
        <v>99000</v>
      </c>
      <c r="BC25" s="19">
        <v>21</v>
      </c>
      <c r="BD25" s="23">
        <v>20</v>
      </c>
      <c r="BG25" s="23">
        <v>7</v>
      </c>
      <c r="BH25" s="23">
        <f t="shared" si="23"/>
        <v>4.1375276806510008</v>
      </c>
      <c r="BI25" s="21">
        <f t="shared" si="15"/>
        <v>2.1730350292773554E-2</v>
      </c>
      <c r="BJ25" s="15">
        <f t="shared" si="16"/>
        <v>0</v>
      </c>
      <c r="BK25" s="15">
        <f t="shared" si="17"/>
        <v>0</v>
      </c>
      <c r="BL25" s="15">
        <f t="shared" si="18"/>
        <v>0</v>
      </c>
      <c r="BM25" s="15">
        <f t="shared" si="19"/>
        <v>0</v>
      </c>
      <c r="BN25" s="15">
        <f t="shared" si="20"/>
        <v>0</v>
      </c>
      <c r="BO25" s="15">
        <f t="shared" si="21"/>
        <v>0</v>
      </c>
      <c r="BP25" s="15">
        <f t="shared" si="22"/>
        <v>0</v>
      </c>
      <c r="BR25" s="23">
        <v>7</v>
      </c>
      <c r="BS25" s="23">
        <v>5</v>
      </c>
      <c r="BY25" s="52">
        <v>21</v>
      </c>
      <c r="BZ25" s="52">
        <v>1</v>
      </c>
      <c r="CA25" s="92" t="s">
        <v>542</v>
      </c>
      <c r="CB25" s="52">
        <v>21</v>
      </c>
      <c r="CC25" s="52"/>
      <c r="CD25" s="52"/>
      <c r="CE25" s="52"/>
      <c r="CF25" s="52" t="s">
        <v>543</v>
      </c>
      <c r="CG25" s="52">
        <v>3000</v>
      </c>
      <c r="CH25" s="52" t="s">
        <v>544</v>
      </c>
      <c r="CI25" s="52">
        <v>25</v>
      </c>
      <c r="CJ25" s="52"/>
      <c r="CK25" s="52"/>
      <c r="CL25" s="52" t="s">
        <v>544</v>
      </c>
      <c r="CM25" s="52">
        <v>40</v>
      </c>
      <c r="CN25" s="52"/>
      <c r="CO25" s="52"/>
      <c r="CP25" s="52"/>
      <c r="CQ25" s="52"/>
      <c r="CR25" s="52"/>
      <c r="CS25" s="52"/>
      <c r="CT25" s="52"/>
      <c r="CU25" s="52"/>
      <c r="CV25" s="52"/>
      <c r="CW25" s="52"/>
    </row>
    <row r="26" spans="1:101" ht="16.5" x14ac:dyDescent="0.2">
      <c r="A26" s="18">
        <v>22</v>
      </c>
      <c r="B26" s="26">
        <v>7</v>
      </c>
      <c r="C26" s="39">
        <v>60</v>
      </c>
      <c r="D26" s="26">
        <f>INDEX(章节关卡!$C$6:$C$20,芦花古楼!B26)*芦花古楼!C26</f>
        <v>1500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3000</v>
      </c>
      <c r="J26" s="18">
        <v>22</v>
      </c>
      <c r="K26" s="26">
        <v>6</v>
      </c>
      <c r="L26" s="39">
        <v>120</v>
      </c>
      <c r="M26" s="26">
        <f>INDEX(章节关卡!$C$6:$C$20,芦花古楼!K26)*芦花古楼!L26</f>
        <v>2400</v>
      </c>
      <c r="N26" s="23">
        <f t="shared" si="4"/>
        <v>30</v>
      </c>
      <c r="O26" s="23">
        <f t="shared" si="5"/>
        <v>40</v>
      </c>
      <c r="P26" s="15">
        <f>INDEX(章节关卡!$E$6:$E$20,芦花古楼!K26)*芦花古楼!L26</f>
        <v>4800</v>
      </c>
      <c r="S26" s="18">
        <v>22</v>
      </c>
      <c r="T26" s="26">
        <v>8</v>
      </c>
      <c r="U26" s="39">
        <v>180</v>
      </c>
      <c r="V26" s="26">
        <f>INDEX(章节关卡!$C$6:$C$20,芦花古楼!T26)*芦花古楼!U26</f>
        <v>5400</v>
      </c>
      <c r="W26" s="23">
        <f t="shared" si="0"/>
        <v>35</v>
      </c>
      <c r="X26" s="23">
        <f t="shared" si="1"/>
        <v>40</v>
      </c>
      <c r="Y26" s="15">
        <f>INDEX(章节关卡!$E$6:$E$20,芦花古楼!T26)*芦花古楼!U26</f>
        <v>10800</v>
      </c>
      <c r="AB26" s="18">
        <v>22</v>
      </c>
      <c r="AC26" s="26">
        <v>8</v>
      </c>
      <c r="AD26" s="39">
        <v>180</v>
      </c>
      <c r="AE26" s="26">
        <f>INDEX(章节关卡!$C$6:$C$20,芦花古楼!AC26)*芦花古楼!AD26</f>
        <v>5400</v>
      </c>
      <c r="AF26" s="23">
        <f t="shared" si="6"/>
        <v>40</v>
      </c>
      <c r="AG26" s="23">
        <f t="shared" si="7"/>
        <v>40</v>
      </c>
      <c r="AH26" s="15">
        <f>INDEX(章节关卡!$E$6:$E$20,芦花古楼!AC26)*芦花古楼!AD26</f>
        <v>10800</v>
      </c>
      <c r="AK26" s="19">
        <v>21</v>
      </c>
      <c r="AL26" s="19">
        <v>3</v>
      </c>
      <c r="AN26" s="19">
        <v>21</v>
      </c>
      <c r="AO26" s="19">
        <f t="shared" si="11"/>
        <v>4</v>
      </c>
      <c r="AQ26" s="19">
        <v>21</v>
      </c>
      <c r="AR26" s="19">
        <f t="shared" si="12"/>
        <v>5</v>
      </c>
      <c r="AT26" s="19">
        <v>21</v>
      </c>
      <c r="AU26" s="19">
        <f t="shared" si="13"/>
        <v>6</v>
      </c>
      <c r="AX26" s="19">
        <v>21</v>
      </c>
      <c r="AY26" s="15">
        <f t="shared" si="8"/>
        <v>360</v>
      </c>
      <c r="AZ26" s="15">
        <f t="shared" si="9"/>
        <v>320</v>
      </c>
      <c r="BA26" s="15">
        <f t="shared" si="10"/>
        <v>82800</v>
      </c>
      <c r="BC26" s="19">
        <v>22</v>
      </c>
      <c r="BD26" s="23">
        <v>20</v>
      </c>
      <c r="BG26" s="23">
        <v>8</v>
      </c>
      <c r="BH26" s="23">
        <f t="shared" si="23"/>
        <v>4.6789029574575105</v>
      </c>
      <c r="BI26" s="21">
        <f t="shared" si="15"/>
        <v>2.4573660431789157E-2</v>
      </c>
      <c r="BJ26" s="15">
        <f t="shared" si="16"/>
        <v>0</v>
      </c>
      <c r="BK26" s="15">
        <f t="shared" si="17"/>
        <v>0</v>
      </c>
      <c r="BL26" s="15">
        <f t="shared" si="18"/>
        <v>0</v>
      </c>
      <c r="BM26" s="15">
        <f t="shared" si="19"/>
        <v>0</v>
      </c>
      <c r="BN26" s="15">
        <f t="shared" si="20"/>
        <v>0</v>
      </c>
      <c r="BO26" s="15">
        <f t="shared" si="21"/>
        <v>0</v>
      </c>
      <c r="BP26" s="15">
        <f t="shared" si="22"/>
        <v>0</v>
      </c>
      <c r="BR26" s="23">
        <v>8</v>
      </c>
      <c r="BS26" s="23">
        <v>5</v>
      </c>
      <c r="BY26" s="52">
        <v>22</v>
      </c>
      <c r="BZ26" s="52">
        <v>1</v>
      </c>
      <c r="CA26" s="92" t="s">
        <v>542</v>
      </c>
      <c r="CB26" s="52">
        <v>22</v>
      </c>
      <c r="CC26" s="52"/>
      <c r="CD26" s="52"/>
      <c r="CE26" s="52"/>
      <c r="CF26" s="52" t="s">
        <v>543</v>
      </c>
      <c r="CG26" s="52">
        <v>3000</v>
      </c>
      <c r="CH26" s="52" t="s">
        <v>544</v>
      </c>
      <c r="CI26" s="52">
        <v>25</v>
      </c>
      <c r="CJ26" s="52"/>
      <c r="CK26" s="52"/>
      <c r="CL26" s="52" t="s">
        <v>544</v>
      </c>
      <c r="CM26" s="52">
        <v>40</v>
      </c>
      <c r="CN26" s="52"/>
      <c r="CO26" s="52"/>
      <c r="CP26" s="52"/>
      <c r="CQ26" s="52"/>
      <c r="CR26" s="52"/>
      <c r="CS26" s="52"/>
      <c r="CT26" s="52"/>
      <c r="CU26" s="52"/>
      <c r="CV26" s="52"/>
      <c r="CW26" s="52"/>
    </row>
    <row r="27" spans="1:101" ht="16.5" x14ac:dyDescent="0.2">
      <c r="A27" s="18">
        <v>23</v>
      </c>
      <c r="B27" s="26">
        <v>7</v>
      </c>
      <c r="C27" s="39">
        <v>60</v>
      </c>
      <c r="D27" s="26">
        <f>INDEX(章节关卡!$C$6:$C$20,芦花古楼!B27)*芦花古楼!C27</f>
        <v>1500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3000</v>
      </c>
      <c r="J27" s="18">
        <v>23</v>
      </c>
      <c r="K27" s="26">
        <v>6</v>
      </c>
      <c r="L27" s="39">
        <v>120</v>
      </c>
      <c r="M27" s="26">
        <f>INDEX(章节关卡!$C$6:$C$20,芦花古楼!K27)*芦花古楼!L27</f>
        <v>2400</v>
      </c>
      <c r="N27" s="23">
        <f t="shared" si="4"/>
        <v>30</v>
      </c>
      <c r="O27" s="23">
        <f t="shared" si="5"/>
        <v>40</v>
      </c>
      <c r="P27" s="15">
        <f>INDEX(章节关卡!$E$6:$E$20,芦花古楼!K27)*芦花古楼!L27</f>
        <v>4800</v>
      </c>
      <c r="S27" s="18">
        <v>23</v>
      </c>
      <c r="T27" s="26">
        <v>8</v>
      </c>
      <c r="U27" s="39">
        <v>180</v>
      </c>
      <c r="V27" s="26">
        <f>INDEX(章节关卡!$C$6:$C$20,芦花古楼!T27)*芦花古楼!U27</f>
        <v>5400</v>
      </c>
      <c r="W27" s="23">
        <f t="shared" si="0"/>
        <v>35</v>
      </c>
      <c r="X27" s="23">
        <f t="shared" si="1"/>
        <v>40</v>
      </c>
      <c r="Y27" s="15">
        <f>INDEX(章节关卡!$E$6:$E$20,芦花古楼!T27)*芦花古楼!U27</f>
        <v>10800</v>
      </c>
      <c r="AB27" s="18">
        <v>23</v>
      </c>
      <c r="AC27" s="26">
        <v>8</v>
      </c>
      <c r="AD27" s="39">
        <v>180</v>
      </c>
      <c r="AE27" s="26">
        <f>INDEX(章节关卡!$C$6:$C$20,芦花古楼!AC27)*芦花古楼!AD27</f>
        <v>5400</v>
      </c>
      <c r="AF27" s="23">
        <f t="shared" si="6"/>
        <v>40</v>
      </c>
      <c r="AG27" s="23">
        <f t="shared" si="7"/>
        <v>40</v>
      </c>
      <c r="AH27" s="15">
        <f>INDEX(章节关卡!$E$6:$E$20,芦花古楼!AC27)*芦花古楼!AD27</f>
        <v>10800</v>
      </c>
      <c r="AK27" s="19">
        <v>22</v>
      </c>
      <c r="AL27" s="19">
        <v>3</v>
      </c>
      <c r="AN27" s="19">
        <v>22</v>
      </c>
      <c r="AO27" s="19">
        <f t="shared" si="11"/>
        <v>4</v>
      </c>
      <c r="AQ27" s="19">
        <v>22</v>
      </c>
      <c r="AR27" s="19">
        <f t="shared" si="12"/>
        <v>5</v>
      </c>
      <c r="AT27" s="19">
        <v>22</v>
      </c>
      <c r="AU27" s="19">
        <f t="shared" si="13"/>
        <v>6</v>
      </c>
      <c r="AX27" s="19">
        <v>22</v>
      </c>
      <c r="AY27" s="15">
        <f t="shared" si="8"/>
        <v>290</v>
      </c>
      <c r="AZ27" s="15">
        <f t="shared" si="9"/>
        <v>320</v>
      </c>
      <c r="BA27" s="15">
        <f t="shared" si="10"/>
        <v>63000</v>
      </c>
      <c r="BC27" s="19">
        <v>23</v>
      </c>
      <c r="BD27" s="23">
        <v>20</v>
      </c>
      <c r="BG27" s="23">
        <v>9</v>
      </c>
      <c r="BH27" s="23">
        <f t="shared" si="23"/>
        <v>5.2256919870320857</v>
      </c>
      <c r="BI27" s="21">
        <f t="shared" si="15"/>
        <v>2.7445403672194918E-2</v>
      </c>
      <c r="BJ27" s="15">
        <f t="shared" si="16"/>
        <v>0</v>
      </c>
      <c r="BK27" s="15">
        <f t="shared" si="17"/>
        <v>0</v>
      </c>
      <c r="BL27" s="15">
        <f t="shared" si="18"/>
        <v>0</v>
      </c>
      <c r="BM27" s="15">
        <f t="shared" si="19"/>
        <v>0</v>
      </c>
      <c r="BN27" s="15">
        <f t="shared" si="20"/>
        <v>0</v>
      </c>
      <c r="BO27" s="15">
        <f t="shared" si="21"/>
        <v>0</v>
      </c>
      <c r="BP27" s="15">
        <f t="shared" si="22"/>
        <v>0</v>
      </c>
      <c r="BR27" s="23">
        <v>9</v>
      </c>
      <c r="BS27" s="23">
        <v>5</v>
      </c>
      <c r="BY27" s="52">
        <v>23</v>
      </c>
      <c r="BZ27" s="52">
        <v>1</v>
      </c>
      <c r="CA27" s="92" t="s">
        <v>542</v>
      </c>
      <c r="CB27" s="52">
        <v>23</v>
      </c>
      <c r="CC27" s="52"/>
      <c r="CD27" s="52"/>
      <c r="CE27" s="52"/>
      <c r="CF27" s="52" t="s">
        <v>543</v>
      </c>
      <c r="CG27" s="52">
        <v>3000</v>
      </c>
      <c r="CH27" s="52" t="s">
        <v>544</v>
      </c>
      <c r="CI27" s="52">
        <v>25</v>
      </c>
      <c r="CJ27" s="52"/>
      <c r="CK27" s="52"/>
      <c r="CL27" s="52" t="s">
        <v>544</v>
      </c>
      <c r="CM27" s="52">
        <v>40</v>
      </c>
      <c r="CN27" s="52"/>
      <c r="CO27" s="52"/>
      <c r="CP27" s="52"/>
      <c r="CQ27" s="52"/>
      <c r="CR27" s="52"/>
      <c r="CS27" s="52"/>
      <c r="CT27" s="52"/>
      <c r="CU27" s="52"/>
      <c r="CV27" s="52"/>
      <c r="CW27" s="52"/>
    </row>
    <row r="28" spans="1:101" ht="16.5" x14ac:dyDescent="0.2">
      <c r="A28" s="18">
        <v>24</v>
      </c>
      <c r="B28" s="26">
        <v>7</v>
      </c>
      <c r="C28" s="39">
        <v>60</v>
      </c>
      <c r="D28" s="26">
        <f>INDEX(章节关卡!$C$6:$C$20,芦花古楼!B28)*芦花古楼!C28</f>
        <v>1500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3000</v>
      </c>
      <c r="J28" s="18">
        <v>24</v>
      </c>
      <c r="K28" s="26">
        <v>6</v>
      </c>
      <c r="L28" s="39">
        <v>120</v>
      </c>
      <c r="M28" s="26">
        <f>INDEX(章节关卡!$C$6:$C$20,芦花古楼!K28)*芦花古楼!L28</f>
        <v>2400</v>
      </c>
      <c r="N28" s="23">
        <f t="shared" si="4"/>
        <v>30</v>
      </c>
      <c r="O28" s="23">
        <f t="shared" si="5"/>
        <v>40</v>
      </c>
      <c r="P28" s="15">
        <f>INDEX(章节关卡!$E$6:$E$20,芦花古楼!K28)*芦花古楼!L28</f>
        <v>4800</v>
      </c>
      <c r="S28" s="18">
        <v>24</v>
      </c>
      <c r="T28" s="26">
        <v>8</v>
      </c>
      <c r="U28" s="39">
        <v>180</v>
      </c>
      <c r="V28" s="26">
        <f>INDEX(章节关卡!$C$6:$C$20,芦花古楼!T28)*芦花古楼!U28</f>
        <v>5400</v>
      </c>
      <c r="W28" s="23">
        <f t="shared" si="0"/>
        <v>35</v>
      </c>
      <c r="X28" s="23">
        <f t="shared" si="1"/>
        <v>40</v>
      </c>
      <c r="Y28" s="15">
        <f>INDEX(章节关卡!$E$6:$E$20,芦花古楼!T28)*芦花古楼!U28</f>
        <v>10800</v>
      </c>
      <c r="AB28" s="18">
        <v>24</v>
      </c>
      <c r="AC28" s="26">
        <v>8</v>
      </c>
      <c r="AD28" s="39">
        <v>180</v>
      </c>
      <c r="AE28" s="26">
        <f>INDEX(章节关卡!$C$6:$C$20,芦花古楼!AC28)*芦花古楼!AD28</f>
        <v>5400</v>
      </c>
      <c r="AF28" s="23">
        <f t="shared" si="6"/>
        <v>40</v>
      </c>
      <c r="AG28" s="23">
        <f t="shared" si="7"/>
        <v>40</v>
      </c>
      <c r="AH28" s="15">
        <f>INDEX(章节关卡!$E$6:$E$20,芦花古楼!AC28)*芦花古楼!AD28</f>
        <v>10800</v>
      </c>
      <c r="AK28" s="19">
        <v>23</v>
      </c>
      <c r="AL28" s="19">
        <v>4</v>
      </c>
      <c r="AN28" s="19">
        <v>23</v>
      </c>
      <c r="AO28" s="19">
        <f t="shared" si="11"/>
        <v>5</v>
      </c>
      <c r="AQ28" s="19">
        <v>23</v>
      </c>
      <c r="AR28" s="19">
        <f t="shared" si="12"/>
        <v>6</v>
      </c>
      <c r="AT28" s="19">
        <v>23</v>
      </c>
      <c r="AU28" s="19">
        <f t="shared" si="13"/>
        <v>7</v>
      </c>
      <c r="AX28" s="19">
        <v>23</v>
      </c>
      <c r="AY28" s="15">
        <f t="shared" si="8"/>
        <v>290</v>
      </c>
      <c r="AZ28" s="15">
        <f t="shared" si="9"/>
        <v>325</v>
      </c>
      <c r="BA28" s="15">
        <f t="shared" si="10"/>
        <v>63000</v>
      </c>
      <c r="BC28" s="19">
        <v>24</v>
      </c>
      <c r="BD28" s="23">
        <v>20</v>
      </c>
      <c r="BG28" s="23">
        <v>10</v>
      </c>
      <c r="BH28" s="23">
        <f t="shared" si="23"/>
        <v>5.7779489069024068</v>
      </c>
      <c r="BI28" s="21">
        <f t="shared" si="15"/>
        <v>3.0345864345004737E-2</v>
      </c>
      <c r="BJ28" s="15">
        <f t="shared" si="16"/>
        <v>0</v>
      </c>
      <c r="BK28" s="15">
        <f t="shared" si="17"/>
        <v>0</v>
      </c>
      <c r="BL28" s="15">
        <f t="shared" si="18"/>
        <v>0</v>
      </c>
      <c r="BM28" s="15">
        <f t="shared" si="19"/>
        <v>0</v>
      </c>
      <c r="BN28" s="15">
        <f t="shared" si="20"/>
        <v>0</v>
      </c>
      <c r="BO28" s="15">
        <f t="shared" si="21"/>
        <v>0</v>
      </c>
      <c r="BP28" s="15">
        <f t="shared" si="22"/>
        <v>0</v>
      </c>
      <c r="BR28" s="23">
        <v>10</v>
      </c>
      <c r="BS28" s="23">
        <v>7</v>
      </c>
      <c r="BY28" s="52">
        <v>24</v>
      </c>
      <c r="BZ28" s="52">
        <v>1</v>
      </c>
      <c r="CA28" s="92" t="s">
        <v>542</v>
      </c>
      <c r="CB28" s="52">
        <v>24</v>
      </c>
      <c r="CC28" s="52"/>
      <c r="CD28" s="52"/>
      <c r="CE28" s="52"/>
      <c r="CF28" s="52" t="s">
        <v>543</v>
      </c>
      <c r="CG28" s="52">
        <v>3000</v>
      </c>
      <c r="CH28" s="52" t="s">
        <v>544</v>
      </c>
      <c r="CI28" s="52">
        <v>25</v>
      </c>
      <c r="CJ28" s="52"/>
      <c r="CK28" s="52"/>
      <c r="CL28" s="52" t="s">
        <v>544</v>
      </c>
      <c r="CM28" s="52">
        <v>40</v>
      </c>
      <c r="CN28" s="52"/>
      <c r="CO28" s="52"/>
      <c r="CP28" s="52"/>
      <c r="CQ28" s="52"/>
      <c r="CR28" s="52"/>
      <c r="CS28" s="52"/>
      <c r="CT28" s="52"/>
      <c r="CU28" s="52"/>
      <c r="CV28" s="52"/>
      <c r="CW28" s="52"/>
    </row>
    <row r="29" spans="1:101" ht="16.5" x14ac:dyDescent="0.2">
      <c r="A29" s="18">
        <v>25</v>
      </c>
      <c r="B29" s="26">
        <v>7</v>
      </c>
      <c r="C29" s="39">
        <v>60</v>
      </c>
      <c r="D29" s="26">
        <f>INDEX(章节关卡!$C$6:$C$20,芦花古楼!B29)*芦花古楼!C29</f>
        <v>1500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3000</v>
      </c>
      <c r="J29" s="18">
        <v>25</v>
      </c>
      <c r="K29" s="26">
        <v>7</v>
      </c>
      <c r="L29" s="39">
        <v>120</v>
      </c>
      <c r="M29" s="26">
        <f>INDEX(章节关卡!$C$6:$C$20,芦花古楼!K29)*芦花古楼!L29</f>
        <v>3000</v>
      </c>
      <c r="N29" s="23">
        <f t="shared" si="4"/>
        <v>30</v>
      </c>
      <c r="O29" s="23">
        <f t="shared" si="5"/>
        <v>45</v>
      </c>
      <c r="P29" s="15">
        <f>INDEX(章节关卡!$E$6:$E$20,芦花古楼!K29)*芦花古楼!L29</f>
        <v>6000</v>
      </c>
      <c r="S29" s="18">
        <v>25</v>
      </c>
      <c r="T29" s="26">
        <v>8</v>
      </c>
      <c r="U29" s="39">
        <v>180</v>
      </c>
      <c r="V29" s="26">
        <f>INDEX(章节关卡!$C$6:$C$20,芦花古楼!T29)*芦花古楼!U29</f>
        <v>5400</v>
      </c>
      <c r="W29" s="23">
        <f t="shared" si="0"/>
        <v>35</v>
      </c>
      <c r="X29" s="23">
        <f t="shared" si="1"/>
        <v>45</v>
      </c>
      <c r="Y29" s="15">
        <f>INDEX(章节关卡!$E$6:$E$20,芦花古楼!T29)*芦花古楼!U29</f>
        <v>10800</v>
      </c>
      <c r="AB29" s="18">
        <v>25</v>
      </c>
      <c r="AC29" s="26">
        <v>8</v>
      </c>
      <c r="AD29" s="39">
        <v>180</v>
      </c>
      <c r="AE29" s="26">
        <f>INDEX(章节关卡!$C$6:$C$20,芦花古楼!AC29)*芦花古楼!AD29</f>
        <v>5400</v>
      </c>
      <c r="AF29" s="23">
        <f t="shared" si="6"/>
        <v>40</v>
      </c>
      <c r="AG29" s="23">
        <f t="shared" si="7"/>
        <v>45</v>
      </c>
      <c r="AH29" s="15">
        <f>INDEX(章节关卡!$E$6:$E$20,芦花古楼!AC29)*芦花古楼!AD29</f>
        <v>10800</v>
      </c>
      <c r="AK29" s="19">
        <v>24</v>
      </c>
      <c r="AL29" s="19">
        <v>4</v>
      </c>
      <c r="AN29" s="19">
        <v>24</v>
      </c>
      <c r="AO29" s="19">
        <f t="shared" si="11"/>
        <v>5</v>
      </c>
      <c r="AQ29" s="19">
        <v>24</v>
      </c>
      <c r="AR29" s="19">
        <f t="shared" si="12"/>
        <v>6</v>
      </c>
      <c r="AT29" s="19">
        <v>24</v>
      </c>
      <c r="AU29" s="19">
        <f t="shared" si="13"/>
        <v>7</v>
      </c>
      <c r="AX29" s="19">
        <v>24</v>
      </c>
      <c r="AY29" s="15">
        <f t="shared" si="8"/>
        <v>295</v>
      </c>
      <c r="AZ29" s="15">
        <f t="shared" si="9"/>
        <v>330</v>
      </c>
      <c r="BA29" s="15">
        <f t="shared" si="10"/>
        <v>63000</v>
      </c>
      <c r="BC29" s="19">
        <v>25</v>
      </c>
      <c r="BD29" s="23">
        <v>20</v>
      </c>
      <c r="BG29" s="23">
        <v>11</v>
      </c>
      <c r="BH29" s="23">
        <f t="shared" si="23"/>
        <v>6.3357283959714312</v>
      </c>
      <c r="BI29" s="21">
        <f t="shared" si="15"/>
        <v>3.3275329624542653E-2</v>
      </c>
      <c r="BJ29" s="15">
        <f t="shared" si="16"/>
        <v>0</v>
      </c>
      <c r="BK29" s="15">
        <f t="shared" si="17"/>
        <v>0</v>
      </c>
      <c r="BL29" s="15">
        <f t="shared" si="18"/>
        <v>0</v>
      </c>
      <c r="BM29" s="15">
        <f t="shared" si="19"/>
        <v>0</v>
      </c>
      <c r="BN29" s="15">
        <f t="shared" si="20"/>
        <v>0</v>
      </c>
      <c r="BO29" s="15">
        <f t="shared" si="21"/>
        <v>0</v>
      </c>
      <c r="BP29" s="15">
        <f t="shared" si="22"/>
        <v>0</v>
      </c>
      <c r="BR29" s="23">
        <v>11</v>
      </c>
      <c r="BS29" s="23">
        <v>7</v>
      </c>
      <c r="BY29" s="52">
        <v>25</v>
      </c>
      <c r="BZ29" s="52">
        <v>1</v>
      </c>
      <c r="CA29" s="92" t="s">
        <v>542</v>
      </c>
      <c r="CB29" s="52">
        <v>25</v>
      </c>
      <c r="CC29" s="52"/>
      <c r="CD29" s="52"/>
      <c r="CE29" s="52"/>
      <c r="CF29" s="52" t="s">
        <v>543</v>
      </c>
      <c r="CG29" s="52">
        <v>3000</v>
      </c>
      <c r="CH29" s="52" t="s">
        <v>544</v>
      </c>
      <c r="CI29" s="52">
        <v>25</v>
      </c>
      <c r="CJ29" s="52"/>
      <c r="CK29" s="52"/>
      <c r="CL29" s="52" t="s">
        <v>544</v>
      </c>
      <c r="CM29" s="52">
        <v>45</v>
      </c>
      <c r="CN29" s="52"/>
      <c r="CO29" s="52"/>
      <c r="CP29" s="52"/>
      <c r="CQ29" s="52"/>
      <c r="CR29" s="52"/>
      <c r="CS29" s="52"/>
      <c r="CT29" s="52"/>
      <c r="CU29" s="52"/>
      <c r="CV29" s="52"/>
      <c r="CW29" s="52"/>
    </row>
    <row r="30" spans="1:101" ht="16.5" x14ac:dyDescent="0.2">
      <c r="A30" s="18">
        <v>26</v>
      </c>
      <c r="B30" s="26">
        <v>7</v>
      </c>
      <c r="C30" s="39">
        <v>60</v>
      </c>
      <c r="D30" s="26">
        <f>INDEX(章节关卡!$C$6:$C$20,芦花古楼!B30)*芦花古楼!C30</f>
        <v>1500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3000</v>
      </c>
      <c r="J30" s="18">
        <v>26</v>
      </c>
      <c r="K30" s="26">
        <v>7</v>
      </c>
      <c r="L30" s="39">
        <v>120</v>
      </c>
      <c r="M30" s="26">
        <f>INDEX(章节关卡!$C$6:$C$20,芦花古楼!K30)*芦花古楼!L30</f>
        <v>3000</v>
      </c>
      <c r="N30" s="23">
        <f t="shared" si="4"/>
        <v>35</v>
      </c>
      <c r="O30" s="23">
        <f t="shared" si="5"/>
        <v>45</v>
      </c>
      <c r="P30" s="15">
        <f>INDEX(章节关卡!$E$6:$E$20,芦花古楼!K30)*芦花古楼!L30</f>
        <v>6000</v>
      </c>
      <c r="S30" s="18">
        <v>26</v>
      </c>
      <c r="T30" s="26">
        <v>8</v>
      </c>
      <c r="U30" s="39">
        <v>180</v>
      </c>
      <c r="V30" s="26">
        <f>INDEX(章节关卡!$C$6:$C$20,芦花古楼!T30)*芦花古楼!U30</f>
        <v>5400</v>
      </c>
      <c r="W30" s="23">
        <f t="shared" si="0"/>
        <v>40</v>
      </c>
      <c r="X30" s="23">
        <f t="shared" si="1"/>
        <v>45</v>
      </c>
      <c r="Y30" s="15">
        <f>INDEX(章节关卡!$E$6:$E$20,芦花古楼!T30)*芦花古楼!U30</f>
        <v>10800</v>
      </c>
      <c r="AB30" s="18">
        <v>26</v>
      </c>
      <c r="AC30" s="26">
        <v>8</v>
      </c>
      <c r="AD30" s="39">
        <v>180</v>
      </c>
      <c r="AE30" s="26">
        <f>INDEX(章节关卡!$C$6:$C$20,芦花古楼!AC30)*芦花古楼!AD30</f>
        <v>5400</v>
      </c>
      <c r="AF30" s="23">
        <f t="shared" si="6"/>
        <v>45</v>
      </c>
      <c r="AG30" s="23">
        <f t="shared" si="7"/>
        <v>45</v>
      </c>
      <c r="AH30" s="15">
        <f>INDEX(章节关卡!$E$6:$E$20,芦花古楼!AC30)*芦花古楼!AD30</f>
        <v>10800</v>
      </c>
      <c r="AK30" s="19">
        <v>25</v>
      </c>
      <c r="AL30" s="19">
        <v>4</v>
      </c>
      <c r="AN30" s="19">
        <v>25</v>
      </c>
      <c r="AO30" s="19">
        <f t="shared" si="11"/>
        <v>5</v>
      </c>
      <c r="AQ30" s="19">
        <v>25</v>
      </c>
      <c r="AR30" s="19">
        <f t="shared" si="12"/>
        <v>6</v>
      </c>
      <c r="AT30" s="19">
        <v>25</v>
      </c>
      <c r="AU30" s="19">
        <f t="shared" si="13"/>
        <v>7</v>
      </c>
      <c r="AX30" s="19">
        <v>25</v>
      </c>
      <c r="AY30" s="15">
        <f t="shared" si="8"/>
        <v>300</v>
      </c>
      <c r="AZ30" s="15">
        <f t="shared" si="9"/>
        <v>335</v>
      </c>
      <c r="BA30" s="15">
        <f t="shared" si="10"/>
        <v>63000</v>
      </c>
      <c r="BC30" s="19">
        <v>26</v>
      </c>
      <c r="BD30" s="23">
        <v>20</v>
      </c>
      <c r="BG30" s="23">
        <v>12</v>
      </c>
      <c r="BH30" s="23">
        <f t="shared" si="23"/>
        <v>6.8990856799311455</v>
      </c>
      <c r="BI30" s="21">
        <f t="shared" si="15"/>
        <v>3.6234089556875952E-2</v>
      </c>
      <c r="BJ30" s="15">
        <f t="shared" si="16"/>
        <v>0</v>
      </c>
      <c r="BK30" s="15">
        <f t="shared" si="17"/>
        <v>0</v>
      </c>
      <c r="BL30" s="15">
        <f t="shared" si="18"/>
        <v>0</v>
      </c>
      <c r="BM30" s="15">
        <f t="shared" si="19"/>
        <v>0</v>
      </c>
      <c r="BN30" s="15">
        <f t="shared" si="20"/>
        <v>0</v>
      </c>
      <c r="BO30" s="15">
        <f t="shared" si="21"/>
        <v>0</v>
      </c>
      <c r="BP30" s="15">
        <f t="shared" si="22"/>
        <v>0</v>
      </c>
      <c r="BR30" s="23">
        <v>12</v>
      </c>
      <c r="BS30" s="23">
        <v>7</v>
      </c>
      <c r="BY30" s="52">
        <v>26</v>
      </c>
      <c r="BZ30" s="52">
        <v>1</v>
      </c>
      <c r="CA30" s="92" t="s">
        <v>542</v>
      </c>
      <c r="CB30" s="52">
        <v>26</v>
      </c>
      <c r="CC30" s="52"/>
      <c r="CD30" s="52"/>
      <c r="CE30" s="52"/>
      <c r="CF30" s="52" t="s">
        <v>543</v>
      </c>
      <c r="CG30" s="52">
        <v>3000</v>
      </c>
      <c r="CH30" s="52" t="s">
        <v>544</v>
      </c>
      <c r="CI30" s="52">
        <v>30</v>
      </c>
      <c r="CJ30" s="52"/>
      <c r="CK30" s="52"/>
      <c r="CL30" s="52" t="s">
        <v>544</v>
      </c>
      <c r="CM30" s="52">
        <v>45</v>
      </c>
      <c r="CN30" s="52"/>
      <c r="CO30" s="52"/>
      <c r="CP30" s="52"/>
      <c r="CQ30" s="52"/>
      <c r="CR30" s="52"/>
      <c r="CS30" s="52"/>
      <c r="CT30" s="52"/>
      <c r="CU30" s="52"/>
      <c r="CV30" s="52"/>
      <c r="CW30" s="52"/>
    </row>
    <row r="31" spans="1:101" ht="16.5" x14ac:dyDescent="0.2">
      <c r="A31" s="18">
        <v>27</v>
      </c>
      <c r="B31" s="26">
        <v>7</v>
      </c>
      <c r="C31" s="39">
        <v>60</v>
      </c>
      <c r="D31" s="26">
        <f>INDEX(章节关卡!$C$6:$C$20,芦花古楼!B31)*芦花古楼!C31</f>
        <v>1500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3000</v>
      </c>
      <c r="J31" s="18">
        <v>27</v>
      </c>
      <c r="K31" s="26">
        <v>7</v>
      </c>
      <c r="L31" s="39">
        <v>120</v>
      </c>
      <c r="M31" s="26">
        <f>INDEX(章节关卡!$C$6:$C$20,芦花古楼!K31)*芦花古楼!L31</f>
        <v>3000</v>
      </c>
      <c r="N31" s="23">
        <f t="shared" si="4"/>
        <v>35</v>
      </c>
      <c r="O31" s="23">
        <f t="shared" si="5"/>
        <v>45</v>
      </c>
      <c r="P31" s="15">
        <f>INDEX(章节关卡!$E$6:$E$20,芦花古楼!K31)*芦花古楼!L31</f>
        <v>6000</v>
      </c>
      <c r="S31" s="18">
        <v>27</v>
      </c>
      <c r="T31" s="26">
        <v>8</v>
      </c>
      <c r="U31" s="39">
        <v>180</v>
      </c>
      <c r="V31" s="26">
        <f>INDEX(章节关卡!$C$6:$C$20,芦花古楼!T31)*芦花古楼!U31</f>
        <v>5400</v>
      </c>
      <c r="W31" s="23">
        <f t="shared" si="0"/>
        <v>40</v>
      </c>
      <c r="X31" s="23">
        <f t="shared" si="1"/>
        <v>45</v>
      </c>
      <c r="Y31" s="15">
        <f>INDEX(章节关卡!$E$6:$E$20,芦花古楼!T31)*芦花古楼!U31</f>
        <v>10800</v>
      </c>
      <c r="AB31" s="18">
        <v>27</v>
      </c>
      <c r="AC31" s="26">
        <v>8</v>
      </c>
      <c r="AD31" s="39">
        <v>180</v>
      </c>
      <c r="AE31" s="26">
        <f>INDEX(章节关卡!$C$6:$C$20,芦花古楼!AC31)*芦花古楼!AD31</f>
        <v>5400</v>
      </c>
      <c r="AF31" s="23">
        <f t="shared" si="6"/>
        <v>45</v>
      </c>
      <c r="AG31" s="23">
        <f t="shared" si="7"/>
        <v>45</v>
      </c>
      <c r="AH31" s="15">
        <f>INDEX(章节关卡!$E$6:$E$20,芦花古楼!AC31)*芦花古楼!AD31</f>
        <v>10800</v>
      </c>
      <c r="AK31" s="19">
        <v>26</v>
      </c>
      <c r="AL31" s="19">
        <v>4</v>
      </c>
      <c r="AN31" s="19">
        <v>26</v>
      </c>
      <c r="AO31" s="19">
        <f t="shared" si="11"/>
        <v>5</v>
      </c>
      <c r="AQ31" s="19">
        <v>26</v>
      </c>
      <c r="AR31" s="19">
        <f t="shared" si="12"/>
        <v>6</v>
      </c>
      <c r="AT31" s="19">
        <v>26</v>
      </c>
      <c r="AU31" s="19">
        <f t="shared" si="13"/>
        <v>7</v>
      </c>
      <c r="AX31" s="19">
        <v>26</v>
      </c>
      <c r="AY31" s="15">
        <f t="shared" si="8"/>
        <v>305</v>
      </c>
      <c r="AZ31" s="15">
        <f t="shared" si="9"/>
        <v>340</v>
      </c>
      <c r="BA31" s="15">
        <f t="shared" si="10"/>
        <v>63000</v>
      </c>
      <c r="BC31" s="19">
        <v>27</v>
      </c>
      <c r="BD31" s="23">
        <v>20</v>
      </c>
      <c r="BG31" s="23">
        <v>13</v>
      </c>
      <c r="BH31" s="23">
        <f t="shared" si="23"/>
        <v>7.4680765367304573</v>
      </c>
      <c r="BI31" s="21">
        <f t="shared" si="15"/>
        <v>3.9222437088532583E-2</v>
      </c>
      <c r="BJ31" s="15">
        <f t="shared" si="16"/>
        <v>0</v>
      </c>
      <c r="BK31" s="15">
        <f t="shared" si="17"/>
        <v>0</v>
      </c>
      <c r="BL31" s="15">
        <f t="shared" si="18"/>
        <v>0</v>
      </c>
      <c r="BM31" s="15">
        <f t="shared" si="19"/>
        <v>0</v>
      </c>
      <c r="BN31" s="15">
        <f t="shared" si="20"/>
        <v>0</v>
      </c>
      <c r="BO31" s="15">
        <f t="shared" si="21"/>
        <v>0</v>
      </c>
      <c r="BP31" s="15">
        <f t="shared" si="22"/>
        <v>0</v>
      </c>
      <c r="BR31" s="23">
        <v>13</v>
      </c>
      <c r="BS31" s="23">
        <v>7</v>
      </c>
      <c r="BY31" s="52">
        <v>27</v>
      </c>
      <c r="BZ31" s="52">
        <v>1</v>
      </c>
      <c r="CA31" s="92" t="s">
        <v>542</v>
      </c>
      <c r="CB31" s="52">
        <v>27</v>
      </c>
      <c r="CC31" s="52"/>
      <c r="CD31" s="52"/>
      <c r="CE31" s="52"/>
      <c r="CF31" s="52" t="s">
        <v>543</v>
      </c>
      <c r="CG31" s="52">
        <v>3000</v>
      </c>
      <c r="CH31" s="52" t="s">
        <v>544</v>
      </c>
      <c r="CI31" s="52">
        <v>30</v>
      </c>
      <c r="CJ31" s="52"/>
      <c r="CK31" s="52"/>
      <c r="CL31" s="52" t="s">
        <v>544</v>
      </c>
      <c r="CM31" s="52">
        <v>45</v>
      </c>
      <c r="CN31" s="52"/>
      <c r="CO31" s="52"/>
      <c r="CP31" s="52"/>
      <c r="CQ31" s="52"/>
      <c r="CR31" s="52"/>
      <c r="CS31" s="52"/>
      <c r="CT31" s="52"/>
      <c r="CU31" s="52"/>
      <c r="CV31" s="52"/>
      <c r="CW31" s="52"/>
    </row>
    <row r="32" spans="1:101" ht="16.5" x14ac:dyDescent="0.2">
      <c r="A32" s="18">
        <v>28</v>
      </c>
      <c r="B32" s="26">
        <v>7</v>
      </c>
      <c r="C32" s="39">
        <v>60</v>
      </c>
      <c r="D32" s="26">
        <f>INDEX(章节关卡!$C$6:$C$20,芦花古楼!B32)*芦花古楼!C32</f>
        <v>1500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3000</v>
      </c>
      <c r="J32" s="18">
        <v>28</v>
      </c>
      <c r="K32" s="26">
        <v>7</v>
      </c>
      <c r="L32" s="39">
        <v>120</v>
      </c>
      <c r="M32" s="26">
        <f>INDEX(章节关卡!$C$6:$C$20,芦花古楼!K32)*芦花古楼!L32</f>
        <v>3000</v>
      </c>
      <c r="N32" s="23">
        <f t="shared" si="4"/>
        <v>35</v>
      </c>
      <c r="O32" s="23">
        <f t="shared" si="5"/>
        <v>45</v>
      </c>
      <c r="P32" s="15">
        <f>INDEX(章节关卡!$E$6:$E$20,芦花古楼!K32)*芦花古楼!L32</f>
        <v>6000</v>
      </c>
      <c r="S32" s="18">
        <v>28</v>
      </c>
      <c r="T32" s="26">
        <v>8</v>
      </c>
      <c r="U32" s="39">
        <v>180</v>
      </c>
      <c r="V32" s="26">
        <f>INDEX(章节关卡!$C$6:$C$20,芦花古楼!T32)*芦花古楼!U32</f>
        <v>5400</v>
      </c>
      <c r="W32" s="23">
        <f t="shared" si="0"/>
        <v>40</v>
      </c>
      <c r="X32" s="23">
        <f t="shared" si="1"/>
        <v>45</v>
      </c>
      <c r="Y32" s="15">
        <f>INDEX(章节关卡!$E$6:$E$20,芦花古楼!T32)*芦花古楼!U32</f>
        <v>10800</v>
      </c>
      <c r="AB32" s="18">
        <v>28</v>
      </c>
      <c r="AC32" s="26">
        <v>8</v>
      </c>
      <c r="AD32" s="39">
        <v>180</v>
      </c>
      <c r="AE32" s="26">
        <f>INDEX(章节关卡!$C$6:$C$20,芦花古楼!AC32)*芦花古楼!AD32</f>
        <v>5400</v>
      </c>
      <c r="AF32" s="23">
        <f t="shared" si="6"/>
        <v>45</v>
      </c>
      <c r="AG32" s="23">
        <f t="shared" si="7"/>
        <v>45</v>
      </c>
      <c r="AH32" s="15">
        <f>INDEX(章节关卡!$E$6:$E$20,芦花古楼!AC32)*芦花古楼!AD32</f>
        <v>10800</v>
      </c>
      <c r="AK32" s="19">
        <v>27</v>
      </c>
      <c r="AL32" s="19">
        <v>4</v>
      </c>
      <c r="AN32" s="19">
        <v>27</v>
      </c>
      <c r="AO32" s="19">
        <f t="shared" si="11"/>
        <v>5</v>
      </c>
      <c r="AQ32" s="19">
        <v>27</v>
      </c>
      <c r="AR32" s="19">
        <f t="shared" si="12"/>
        <v>6</v>
      </c>
      <c r="AT32" s="19">
        <v>27</v>
      </c>
      <c r="AU32" s="19">
        <f t="shared" si="13"/>
        <v>7</v>
      </c>
      <c r="AX32" s="19">
        <v>27</v>
      </c>
      <c r="AY32" s="15">
        <f t="shared" si="8"/>
        <v>310</v>
      </c>
      <c r="AZ32" s="15">
        <f t="shared" si="9"/>
        <v>340</v>
      </c>
      <c r="BA32" s="15">
        <f t="shared" si="10"/>
        <v>63000</v>
      </c>
      <c r="BC32" s="19">
        <v>28</v>
      </c>
      <c r="BD32" s="23">
        <v>20</v>
      </c>
      <c r="BG32" s="23">
        <v>14</v>
      </c>
      <c r="BH32" s="23">
        <f t="shared" si="23"/>
        <v>8.0427573020977619</v>
      </c>
      <c r="BI32" s="21">
        <f t="shared" si="15"/>
        <v>4.2240668095505772E-2</v>
      </c>
      <c r="BJ32" s="15">
        <f t="shared" si="16"/>
        <v>0</v>
      </c>
      <c r="BK32" s="15">
        <f t="shared" si="17"/>
        <v>0</v>
      </c>
      <c r="BL32" s="15">
        <f t="shared" si="18"/>
        <v>0</v>
      </c>
      <c r="BM32" s="15">
        <f t="shared" si="19"/>
        <v>0</v>
      </c>
      <c r="BN32" s="15">
        <f t="shared" si="20"/>
        <v>0</v>
      </c>
      <c r="BO32" s="15">
        <f t="shared" si="21"/>
        <v>0</v>
      </c>
      <c r="BP32" s="15">
        <f t="shared" si="22"/>
        <v>0</v>
      </c>
      <c r="BR32" s="23">
        <v>14</v>
      </c>
      <c r="BS32" s="23">
        <v>7</v>
      </c>
      <c r="BY32" s="52">
        <v>28</v>
      </c>
      <c r="BZ32" s="52">
        <v>1</v>
      </c>
      <c r="CA32" s="92" t="s">
        <v>542</v>
      </c>
      <c r="CB32" s="52">
        <v>28</v>
      </c>
      <c r="CC32" s="52"/>
      <c r="CD32" s="52"/>
      <c r="CE32" s="52"/>
      <c r="CF32" s="52" t="s">
        <v>543</v>
      </c>
      <c r="CG32" s="52">
        <v>3000</v>
      </c>
      <c r="CH32" s="52" t="s">
        <v>544</v>
      </c>
      <c r="CI32" s="52">
        <v>30</v>
      </c>
      <c r="CJ32" s="52"/>
      <c r="CK32" s="52"/>
      <c r="CL32" s="52" t="s">
        <v>544</v>
      </c>
      <c r="CM32" s="52">
        <v>45</v>
      </c>
      <c r="CN32" s="52"/>
      <c r="CO32" s="52"/>
      <c r="CP32" s="52"/>
      <c r="CQ32" s="52"/>
      <c r="CR32" s="52"/>
      <c r="CS32" s="52"/>
      <c r="CT32" s="52"/>
      <c r="CU32" s="52"/>
      <c r="CV32" s="52"/>
      <c r="CW32" s="52"/>
    </row>
    <row r="33" spans="1:101" ht="16.5" x14ac:dyDescent="0.2">
      <c r="A33" s="18">
        <v>29</v>
      </c>
      <c r="B33" s="26">
        <v>7</v>
      </c>
      <c r="C33" s="39">
        <v>60</v>
      </c>
      <c r="D33" s="26">
        <f>INDEX(章节关卡!$C$6:$C$20,芦花古楼!B33)*芦花古楼!C33</f>
        <v>1500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3000</v>
      </c>
      <c r="J33" s="18">
        <v>29</v>
      </c>
      <c r="K33" s="26">
        <v>7</v>
      </c>
      <c r="L33" s="39">
        <v>120</v>
      </c>
      <c r="M33" s="26">
        <f>INDEX(章节关卡!$C$6:$C$20,芦花古楼!K33)*芦花古楼!L33</f>
        <v>3000</v>
      </c>
      <c r="N33" s="23">
        <f t="shared" si="4"/>
        <v>35</v>
      </c>
      <c r="O33" s="23">
        <f t="shared" si="5"/>
        <v>45</v>
      </c>
      <c r="P33" s="15">
        <f>INDEX(章节关卡!$E$6:$E$20,芦花古楼!K33)*芦花古楼!L33</f>
        <v>6000</v>
      </c>
      <c r="S33" s="18">
        <v>29</v>
      </c>
      <c r="T33" s="26">
        <v>8</v>
      </c>
      <c r="U33" s="39">
        <v>180</v>
      </c>
      <c r="V33" s="26">
        <f>INDEX(章节关卡!$C$6:$C$20,芦花古楼!T33)*芦花古楼!U33</f>
        <v>5400</v>
      </c>
      <c r="W33" s="23">
        <f t="shared" si="0"/>
        <v>40</v>
      </c>
      <c r="X33" s="23">
        <f t="shared" si="1"/>
        <v>45</v>
      </c>
      <c r="Y33" s="15">
        <f>INDEX(章节关卡!$E$6:$E$20,芦花古楼!T33)*芦花古楼!U33</f>
        <v>10800</v>
      </c>
      <c r="AB33" s="18">
        <v>29</v>
      </c>
      <c r="AC33" s="26">
        <v>8</v>
      </c>
      <c r="AD33" s="39">
        <v>180</v>
      </c>
      <c r="AE33" s="26">
        <f>INDEX(章节关卡!$C$6:$C$20,芦花古楼!AC33)*芦花古楼!AD33</f>
        <v>5400</v>
      </c>
      <c r="AF33" s="23">
        <f t="shared" si="6"/>
        <v>45</v>
      </c>
      <c r="AG33" s="23">
        <f t="shared" si="7"/>
        <v>45</v>
      </c>
      <c r="AH33" s="15">
        <f>INDEX(章节关卡!$E$6:$E$20,芦花古楼!AC33)*芦花古楼!AD33</f>
        <v>10800</v>
      </c>
      <c r="AK33" s="19">
        <v>28</v>
      </c>
      <c r="AL33" s="19">
        <v>5</v>
      </c>
      <c r="AN33" s="19">
        <v>28</v>
      </c>
      <c r="AO33" s="19">
        <f t="shared" si="11"/>
        <v>6</v>
      </c>
      <c r="AQ33" s="19">
        <v>28</v>
      </c>
      <c r="AR33" s="19">
        <f t="shared" si="12"/>
        <v>7</v>
      </c>
      <c r="AT33" s="19">
        <v>28</v>
      </c>
      <c r="AU33" s="19">
        <f t="shared" si="13"/>
        <v>8</v>
      </c>
      <c r="AX33" s="19">
        <v>28</v>
      </c>
      <c r="AY33" s="15">
        <f t="shared" si="8"/>
        <v>310</v>
      </c>
      <c r="AZ33" s="15">
        <f t="shared" si="9"/>
        <v>345</v>
      </c>
      <c r="BA33" s="15">
        <f t="shared" si="10"/>
        <v>63000</v>
      </c>
      <c r="BC33" s="19">
        <v>29</v>
      </c>
      <c r="BD33" s="23">
        <v>20</v>
      </c>
      <c r="BG33" s="23">
        <v>15</v>
      </c>
      <c r="BH33" s="23">
        <f t="shared" si="23"/>
        <v>8.6231848751187403</v>
      </c>
      <c r="BI33" s="21">
        <f t="shared" si="15"/>
        <v>4.5289081412548705E-2</v>
      </c>
      <c r="BJ33" s="15">
        <f t="shared" si="16"/>
        <v>0</v>
      </c>
      <c r="BK33" s="15">
        <f t="shared" si="17"/>
        <v>0</v>
      </c>
      <c r="BL33" s="15">
        <f t="shared" si="18"/>
        <v>0</v>
      </c>
      <c r="BM33" s="15">
        <f t="shared" si="19"/>
        <v>0</v>
      </c>
      <c r="BN33" s="15">
        <f t="shared" si="20"/>
        <v>0</v>
      </c>
      <c r="BO33" s="15">
        <f t="shared" si="21"/>
        <v>0</v>
      </c>
      <c r="BP33" s="15">
        <f t="shared" si="22"/>
        <v>0</v>
      </c>
      <c r="BR33" s="23">
        <v>15</v>
      </c>
      <c r="BS33" s="23">
        <v>10</v>
      </c>
      <c r="BY33" s="52">
        <v>29</v>
      </c>
      <c r="BZ33" s="52">
        <v>1</v>
      </c>
      <c r="CA33" s="92" t="s">
        <v>542</v>
      </c>
      <c r="CB33" s="52">
        <v>29</v>
      </c>
      <c r="CC33" s="52"/>
      <c r="CD33" s="52"/>
      <c r="CE33" s="52"/>
      <c r="CF33" s="52" t="s">
        <v>543</v>
      </c>
      <c r="CG33" s="52">
        <v>3000</v>
      </c>
      <c r="CH33" s="52" t="s">
        <v>544</v>
      </c>
      <c r="CI33" s="52">
        <v>30</v>
      </c>
      <c r="CJ33" s="52"/>
      <c r="CK33" s="52"/>
      <c r="CL33" s="52" t="s">
        <v>544</v>
      </c>
      <c r="CM33" s="52">
        <v>45</v>
      </c>
      <c r="CN33" s="52"/>
      <c r="CO33" s="52"/>
      <c r="CP33" s="52"/>
      <c r="CQ33" s="52"/>
      <c r="CR33" s="52"/>
      <c r="CS33" s="52"/>
      <c r="CT33" s="52"/>
      <c r="CU33" s="52"/>
      <c r="CV33" s="52"/>
      <c r="CW33" s="52"/>
    </row>
    <row r="34" spans="1:101" ht="16.5" x14ac:dyDescent="0.2">
      <c r="A34" s="18">
        <v>30</v>
      </c>
      <c r="B34" s="26">
        <v>8</v>
      </c>
      <c r="C34" s="39">
        <v>60</v>
      </c>
      <c r="D34" s="26">
        <f>INDEX(章节关卡!$C$6:$C$20,芦花古楼!B34)*芦花古楼!C34</f>
        <v>1800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3600</v>
      </c>
      <c r="J34" s="18">
        <v>30</v>
      </c>
      <c r="K34" s="26">
        <v>7</v>
      </c>
      <c r="L34" s="39">
        <v>120</v>
      </c>
      <c r="M34" s="26">
        <f>INDEX(章节关卡!$C$6:$C$20,芦花古楼!K34)*芦花古楼!L34</f>
        <v>3000</v>
      </c>
      <c r="N34" s="23">
        <f t="shared" si="4"/>
        <v>35</v>
      </c>
      <c r="O34" s="23">
        <f t="shared" si="5"/>
        <v>50</v>
      </c>
      <c r="P34" s="15">
        <f>INDEX(章节关卡!$E$6:$E$20,芦花古楼!K34)*芦花古楼!L34</f>
        <v>6000</v>
      </c>
      <c r="S34" s="18">
        <v>30</v>
      </c>
      <c r="T34" s="26">
        <v>9</v>
      </c>
      <c r="U34" s="39">
        <v>180</v>
      </c>
      <c r="V34" s="26">
        <f>INDEX(章节关卡!$C$6:$C$20,芦花古楼!T34)*芦花古楼!U34</f>
        <v>6480</v>
      </c>
      <c r="W34" s="23">
        <f t="shared" si="0"/>
        <v>40</v>
      </c>
      <c r="X34" s="23">
        <f t="shared" si="1"/>
        <v>50</v>
      </c>
      <c r="Y34" s="15">
        <f>INDEX(章节关卡!$E$6:$E$20,芦花古楼!T34)*芦花古楼!U34</f>
        <v>12960</v>
      </c>
      <c r="AB34" s="18">
        <v>30</v>
      </c>
      <c r="AC34" s="26">
        <v>9</v>
      </c>
      <c r="AD34" s="39">
        <v>180</v>
      </c>
      <c r="AE34" s="26">
        <f>INDEX(章节关卡!$C$6:$C$20,芦花古楼!AC34)*芦花古楼!AD34</f>
        <v>6480</v>
      </c>
      <c r="AF34" s="23">
        <f t="shared" si="6"/>
        <v>45</v>
      </c>
      <c r="AG34" s="23">
        <f t="shared" si="7"/>
        <v>50</v>
      </c>
      <c r="AH34" s="15">
        <f>INDEX(章节关卡!$E$6:$E$20,芦花古楼!AC34)*芦花古楼!AD34</f>
        <v>12960</v>
      </c>
      <c r="AK34" s="19">
        <v>29</v>
      </c>
      <c r="AL34" s="19">
        <v>5</v>
      </c>
      <c r="AN34" s="19">
        <v>29</v>
      </c>
      <c r="AO34" s="19">
        <f t="shared" si="11"/>
        <v>6</v>
      </c>
      <c r="AQ34" s="19">
        <v>29</v>
      </c>
      <c r="AR34" s="19">
        <f t="shared" si="12"/>
        <v>7</v>
      </c>
      <c r="AT34" s="19">
        <v>29</v>
      </c>
      <c r="AU34" s="19">
        <f t="shared" si="13"/>
        <v>8</v>
      </c>
      <c r="AX34" s="19">
        <v>29</v>
      </c>
      <c r="AY34" s="15">
        <f t="shared" si="8"/>
        <v>315</v>
      </c>
      <c r="AZ34" s="15">
        <f t="shared" si="9"/>
        <v>350</v>
      </c>
      <c r="BA34" s="15">
        <f t="shared" si="10"/>
        <v>63000</v>
      </c>
      <c r="BC34" s="19">
        <v>30</v>
      </c>
      <c r="BD34" s="19">
        <v>30</v>
      </c>
      <c r="BG34" s="23">
        <v>16</v>
      </c>
      <c r="BH34" s="23">
        <f t="shared" si="23"/>
        <v>9.2094167238699285</v>
      </c>
      <c r="BI34" s="21">
        <f t="shared" si="15"/>
        <v>4.8367978862762062E-2</v>
      </c>
      <c r="BJ34" s="15">
        <f t="shared" si="16"/>
        <v>0</v>
      </c>
      <c r="BK34" s="15">
        <f t="shared" si="17"/>
        <v>0</v>
      </c>
      <c r="BL34" s="15">
        <f t="shared" si="18"/>
        <v>0</v>
      </c>
      <c r="BM34" s="15">
        <f t="shared" si="19"/>
        <v>0</v>
      </c>
      <c r="BN34" s="15">
        <f t="shared" si="20"/>
        <v>0</v>
      </c>
      <c r="BO34" s="15">
        <f t="shared" si="21"/>
        <v>0</v>
      </c>
      <c r="BP34" s="15">
        <f t="shared" si="22"/>
        <v>0</v>
      </c>
      <c r="BR34" s="23">
        <v>16</v>
      </c>
      <c r="BS34" s="23">
        <v>10</v>
      </c>
      <c r="BY34" s="52">
        <v>30</v>
      </c>
      <c r="BZ34" s="52">
        <v>1</v>
      </c>
      <c r="CA34" s="92" t="s">
        <v>542</v>
      </c>
      <c r="CB34" s="52">
        <v>30</v>
      </c>
      <c r="CC34" s="52"/>
      <c r="CD34" s="52"/>
      <c r="CE34" s="52"/>
      <c r="CF34" s="52" t="s">
        <v>543</v>
      </c>
      <c r="CG34" s="52">
        <v>3600</v>
      </c>
      <c r="CH34" s="52" t="s">
        <v>544</v>
      </c>
      <c r="CI34" s="52">
        <v>30</v>
      </c>
      <c r="CJ34" s="52"/>
      <c r="CK34" s="52"/>
      <c r="CL34" s="52" t="s">
        <v>544</v>
      </c>
      <c r="CM34" s="52">
        <v>50</v>
      </c>
      <c r="CN34" s="52"/>
      <c r="CO34" s="52"/>
      <c r="CP34" s="52"/>
      <c r="CQ34" s="52"/>
      <c r="CR34" s="52"/>
      <c r="CS34" s="52"/>
      <c r="CT34" s="52"/>
      <c r="CU34" s="52"/>
      <c r="CV34" s="52"/>
      <c r="CW34" s="52"/>
    </row>
    <row r="35" spans="1:101" ht="16.5" x14ac:dyDescent="0.2">
      <c r="A35" s="18">
        <v>31</v>
      </c>
      <c r="B35" s="26">
        <v>8</v>
      </c>
      <c r="C35" s="39">
        <v>60</v>
      </c>
      <c r="D35" s="26">
        <f>INDEX(章节关卡!$C$6:$C$20,芦花古楼!B35)*芦花古楼!C35</f>
        <v>1800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3600</v>
      </c>
      <c r="J35" s="18">
        <v>31</v>
      </c>
      <c r="K35" s="26">
        <v>7</v>
      </c>
      <c r="L35" s="39">
        <v>120</v>
      </c>
      <c r="M35" s="26">
        <f>INDEX(章节关卡!$C$6:$C$20,芦花古楼!K35)*芦花古楼!L35</f>
        <v>3000</v>
      </c>
      <c r="N35" s="23">
        <f t="shared" si="4"/>
        <v>40</v>
      </c>
      <c r="O35" s="23">
        <f t="shared" si="5"/>
        <v>50</v>
      </c>
      <c r="P35" s="15">
        <f>INDEX(章节关卡!$E$6:$E$20,芦花古楼!K35)*芦花古楼!L35</f>
        <v>6000</v>
      </c>
      <c r="S35" s="18">
        <v>31</v>
      </c>
      <c r="T35" s="26">
        <v>9</v>
      </c>
      <c r="U35" s="39">
        <v>180</v>
      </c>
      <c r="V35" s="26">
        <f>INDEX(章节关卡!$C$6:$C$20,芦花古楼!T35)*芦花古楼!U35</f>
        <v>6480</v>
      </c>
      <c r="W35" s="23">
        <f t="shared" si="0"/>
        <v>45</v>
      </c>
      <c r="X35" s="23">
        <f t="shared" si="1"/>
        <v>50</v>
      </c>
      <c r="Y35" s="15">
        <f>INDEX(章节关卡!$E$6:$E$20,芦花古楼!T35)*芦花古楼!U35</f>
        <v>12960</v>
      </c>
      <c r="AB35" s="18">
        <v>31</v>
      </c>
      <c r="AC35" s="26">
        <v>9</v>
      </c>
      <c r="AD35" s="39">
        <v>180</v>
      </c>
      <c r="AE35" s="26">
        <f>INDEX(章节关卡!$C$6:$C$20,芦花古楼!AC35)*芦花古楼!AD35</f>
        <v>6480</v>
      </c>
      <c r="AF35" s="23">
        <f t="shared" si="6"/>
        <v>50</v>
      </c>
      <c r="AG35" s="23">
        <f t="shared" si="7"/>
        <v>50</v>
      </c>
      <c r="AH35" s="15">
        <f>INDEX(章节关卡!$E$6:$E$20,芦花古楼!AC35)*芦花古楼!AD35</f>
        <v>12960</v>
      </c>
      <c r="AK35" s="19">
        <v>30</v>
      </c>
      <c r="AL35" s="19">
        <v>5</v>
      </c>
      <c r="AN35" s="19">
        <v>30</v>
      </c>
      <c r="AO35" s="19">
        <f t="shared" si="11"/>
        <v>6</v>
      </c>
      <c r="AQ35" s="19">
        <v>30</v>
      </c>
      <c r="AR35" s="19">
        <f t="shared" si="12"/>
        <v>7</v>
      </c>
      <c r="AT35" s="19">
        <v>30</v>
      </c>
      <c r="AU35" s="19">
        <f t="shared" si="13"/>
        <v>8</v>
      </c>
      <c r="AX35" s="19">
        <v>30</v>
      </c>
      <c r="AY35" s="15">
        <f t="shared" si="8"/>
        <v>320</v>
      </c>
      <c r="AZ35" s="15">
        <f t="shared" si="9"/>
        <v>355</v>
      </c>
      <c r="BA35" s="15">
        <f t="shared" si="10"/>
        <v>66600</v>
      </c>
      <c r="BC35" s="19">
        <v>31</v>
      </c>
      <c r="BD35" s="23">
        <v>30</v>
      </c>
      <c r="BG35" s="23">
        <v>17</v>
      </c>
      <c r="BH35" s="23">
        <f t="shared" si="23"/>
        <v>9.8015108911086273</v>
      </c>
      <c r="BI35" s="21">
        <f t="shared" si="15"/>
        <v>5.1477665287477554E-2</v>
      </c>
      <c r="BJ35" s="15">
        <f t="shared" si="16"/>
        <v>0</v>
      </c>
      <c r="BK35" s="15">
        <f t="shared" si="17"/>
        <v>0</v>
      </c>
      <c r="BL35" s="15">
        <f t="shared" si="18"/>
        <v>0</v>
      </c>
      <c r="BM35" s="15">
        <f t="shared" si="19"/>
        <v>0</v>
      </c>
      <c r="BN35" s="15">
        <f t="shared" si="20"/>
        <v>0</v>
      </c>
      <c r="BO35" s="15">
        <f t="shared" si="21"/>
        <v>0</v>
      </c>
      <c r="BP35" s="15">
        <f t="shared" si="22"/>
        <v>0</v>
      </c>
      <c r="BR35" s="23">
        <v>17</v>
      </c>
      <c r="BS35" s="23">
        <v>10</v>
      </c>
      <c r="BY35" s="52">
        <v>31</v>
      </c>
      <c r="BZ35" s="52">
        <v>1</v>
      </c>
      <c r="CA35" s="92" t="s">
        <v>542</v>
      </c>
      <c r="CB35" s="52">
        <v>31</v>
      </c>
      <c r="CC35" s="52"/>
      <c r="CD35" s="52"/>
      <c r="CE35" s="52"/>
      <c r="CF35" s="52" t="s">
        <v>543</v>
      </c>
      <c r="CG35" s="52">
        <v>3600</v>
      </c>
      <c r="CH35" s="52" t="s">
        <v>544</v>
      </c>
      <c r="CI35" s="52">
        <v>35</v>
      </c>
      <c r="CJ35" s="52"/>
      <c r="CK35" s="52"/>
      <c r="CL35" s="52" t="s">
        <v>544</v>
      </c>
      <c r="CM35" s="52">
        <v>50</v>
      </c>
      <c r="CN35" s="52"/>
      <c r="CO35" s="52"/>
      <c r="CP35" s="52"/>
      <c r="CQ35" s="52"/>
      <c r="CR35" s="52"/>
      <c r="CS35" s="52"/>
      <c r="CT35" s="52"/>
      <c r="CU35" s="52"/>
      <c r="CV35" s="52"/>
      <c r="CW35" s="52"/>
    </row>
    <row r="36" spans="1:101" ht="16.5" x14ac:dyDescent="0.2">
      <c r="A36" s="18">
        <v>32</v>
      </c>
      <c r="B36" s="26">
        <v>8</v>
      </c>
      <c r="C36" s="39">
        <v>60</v>
      </c>
      <c r="D36" s="26">
        <f>INDEX(章节关卡!$C$6:$C$20,芦花古楼!B36)*芦花古楼!C36</f>
        <v>1800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3600</v>
      </c>
      <c r="J36" s="18">
        <v>32</v>
      </c>
      <c r="K36" s="26">
        <v>7</v>
      </c>
      <c r="L36" s="39">
        <v>120</v>
      </c>
      <c r="M36" s="26">
        <f>INDEX(章节关卡!$C$6:$C$20,芦花古楼!K36)*芦花古楼!L36</f>
        <v>3000</v>
      </c>
      <c r="N36" s="23">
        <f t="shared" si="4"/>
        <v>40</v>
      </c>
      <c r="O36" s="23">
        <f t="shared" si="5"/>
        <v>50</v>
      </c>
      <c r="P36" s="15">
        <f>INDEX(章节关卡!$E$6:$E$20,芦花古楼!K36)*芦花古楼!L36</f>
        <v>6000</v>
      </c>
      <c r="S36" s="18">
        <v>32</v>
      </c>
      <c r="T36" s="26">
        <v>9</v>
      </c>
      <c r="U36" s="39">
        <v>180</v>
      </c>
      <c r="V36" s="26">
        <f>INDEX(章节关卡!$C$6:$C$20,芦花古楼!T36)*芦花古楼!U36</f>
        <v>6480</v>
      </c>
      <c r="W36" s="23">
        <f t="shared" si="0"/>
        <v>45</v>
      </c>
      <c r="X36" s="23">
        <f t="shared" si="1"/>
        <v>50</v>
      </c>
      <c r="Y36" s="15">
        <f>INDEX(章节关卡!$E$6:$E$20,芦花古楼!T36)*芦花古楼!U36</f>
        <v>12960</v>
      </c>
      <c r="AB36" s="18">
        <v>32</v>
      </c>
      <c r="AC36" s="26">
        <v>9</v>
      </c>
      <c r="AD36" s="39">
        <v>180</v>
      </c>
      <c r="AE36" s="26">
        <f>INDEX(章节关卡!$C$6:$C$20,芦花古楼!AC36)*芦花古楼!AD36</f>
        <v>6480</v>
      </c>
      <c r="AF36" s="23">
        <f t="shared" si="6"/>
        <v>50</v>
      </c>
      <c r="AG36" s="23">
        <f t="shared" si="7"/>
        <v>50</v>
      </c>
      <c r="AH36" s="15">
        <f>INDEX(章节关卡!$E$6:$E$20,芦花古楼!AC36)*芦花古楼!AD36</f>
        <v>12960</v>
      </c>
      <c r="AK36" s="19">
        <v>31</v>
      </c>
      <c r="AL36" s="19">
        <v>5</v>
      </c>
      <c r="AN36" s="19">
        <v>31</v>
      </c>
      <c r="AO36" s="19">
        <f t="shared" si="11"/>
        <v>6</v>
      </c>
      <c r="AQ36" s="19">
        <v>31</v>
      </c>
      <c r="AR36" s="19">
        <f t="shared" si="12"/>
        <v>7</v>
      </c>
      <c r="AT36" s="19">
        <v>31</v>
      </c>
      <c r="AU36" s="19">
        <f t="shared" si="13"/>
        <v>8</v>
      </c>
      <c r="AX36" s="19">
        <v>31</v>
      </c>
      <c r="AY36" s="15">
        <f t="shared" si="8"/>
        <v>250</v>
      </c>
      <c r="AZ36" s="15">
        <f t="shared" si="9"/>
        <v>360</v>
      </c>
      <c r="BA36" s="15">
        <f t="shared" si="10"/>
        <v>64800</v>
      </c>
      <c r="BC36" s="19">
        <v>32</v>
      </c>
      <c r="BD36" s="23">
        <v>30</v>
      </c>
      <c r="BG36" s="23">
        <v>18</v>
      </c>
      <c r="BH36" s="23">
        <f t="shared" si="23"/>
        <v>10.399526000019714</v>
      </c>
      <c r="BI36" s="21">
        <f t="shared" si="15"/>
        <v>5.4618448576440201E-2</v>
      </c>
      <c r="BJ36" s="15">
        <f t="shared" si="16"/>
        <v>0</v>
      </c>
      <c r="BK36" s="15">
        <f t="shared" si="17"/>
        <v>0</v>
      </c>
      <c r="BL36" s="15">
        <f t="shared" si="18"/>
        <v>0</v>
      </c>
      <c r="BM36" s="15">
        <f t="shared" si="19"/>
        <v>0</v>
      </c>
      <c r="BN36" s="15">
        <f t="shared" si="20"/>
        <v>0</v>
      </c>
      <c r="BO36" s="15">
        <f t="shared" si="21"/>
        <v>0</v>
      </c>
      <c r="BP36" s="15">
        <f t="shared" si="22"/>
        <v>0</v>
      </c>
      <c r="BR36" s="23">
        <v>18</v>
      </c>
      <c r="BS36" s="23">
        <v>10</v>
      </c>
      <c r="BY36" s="52">
        <v>32</v>
      </c>
      <c r="BZ36" s="52">
        <v>1</v>
      </c>
      <c r="CA36" s="92" t="s">
        <v>542</v>
      </c>
      <c r="CB36" s="52">
        <v>32</v>
      </c>
      <c r="CC36" s="52"/>
      <c r="CD36" s="52"/>
      <c r="CE36" s="52"/>
      <c r="CF36" s="52" t="s">
        <v>543</v>
      </c>
      <c r="CG36" s="52">
        <v>3600</v>
      </c>
      <c r="CH36" s="52" t="s">
        <v>544</v>
      </c>
      <c r="CI36" s="52">
        <v>35</v>
      </c>
      <c r="CJ36" s="52"/>
      <c r="CK36" s="52"/>
      <c r="CL36" s="52" t="s">
        <v>544</v>
      </c>
      <c r="CM36" s="52">
        <v>50</v>
      </c>
      <c r="CN36" s="52"/>
      <c r="CO36" s="52"/>
      <c r="CP36" s="52"/>
      <c r="CQ36" s="52"/>
      <c r="CR36" s="52"/>
      <c r="CS36" s="52"/>
      <c r="CT36" s="52"/>
      <c r="CU36" s="52"/>
      <c r="CV36" s="52"/>
      <c r="CW36" s="52"/>
    </row>
    <row r="37" spans="1:101" ht="16.5" x14ac:dyDescent="0.2">
      <c r="A37" s="18">
        <v>33</v>
      </c>
      <c r="B37" s="26">
        <v>8</v>
      </c>
      <c r="C37" s="39">
        <v>60</v>
      </c>
      <c r="D37" s="26">
        <f>INDEX(章节关卡!$C$6:$C$20,芦花古楼!B37)*芦花古楼!C37</f>
        <v>1800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3600</v>
      </c>
      <c r="J37" s="18">
        <v>33</v>
      </c>
      <c r="K37" s="26">
        <v>7</v>
      </c>
      <c r="L37" s="39">
        <v>120</v>
      </c>
      <c r="M37" s="26">
        <f>INDEX(章节关卡!$C$6:$C$20,芦花古楼!K37)*芦花古楼!L37</f>
        <v>3000</v>
      </c>
      <c r="N37" s="23">
        <f t="shared" si="4"/>
        <v>40</v>
      </c>
      <c r="O37" s="23">
        <f t="shared" si="5"/>
        <v>50</v>
      </c>
      <c r="P37" s="15">
        <f>INDEX(章节关卡!$E$6:$E$20,芦花古楼!K37)*芦花古楼!L37</f>
        <v>6000</v>
      </c>
      <c r="S37" s="18">
        <v>33</v>
      </c>
      <c r="T37" s="26">
        <v>9</v>
      </c>
      <c r="U37" s="39">
        <v>180</v>
      </c>
      <c r="V37" s="26">
        <f>INDEX(章节关卡!$C$6:$C$20,芦花古楼!T37)*芦花古楼!U37</f>
        <v>6480</v>
      </c>
      <c r="W37" s="23">
        <f t="shared" ref="W37:W68" si="24">INT((S37-1)/5+3)*5</f>
        <v>45</v>
      </c>
      <c r="X37" s="23">
        <f t="shared" ref="X37:X68" si="25">INT(S37/5)*5+20</f>
        <v>50</v>
      </c>
      <c r="Y37" s="15">
        <f>INDEX(章节关卡!$E$6:$E$20,芦花古楼!T37)*芦花古楼!U37</f>
        <v>12960</v>
      </c>
      <c r="AB37" s="18">
        <v>33</v>
      </c>
      <c r="AC37" s="26">
        <v>9</v>
      </c>
      <c r="AD37" s="39">
        <v>180</v>
      </c>
      <c r="AE37" s="26">
        <f>INDEX(章节关卡!$C$6:$C$20,芦花古楼!AC37)*芦花古楼!AD37</f>
        <v>6480</v>
      </c>
      <c r="AF37" s="23">
        <f t="shared" si="6"/>
        <v>50</v>
      </c>
      <c r="AG37" s="23">
        <f t="shared" si="7"/>
        <v>50</v>
      </c>
      <c r="AH37" s="15">
        <f>INDEX(章节关卡!$E$6:$E$20,芦花古楼!AC37)*芦花古楼!AD37</f>
        <v>12960</v>
      </c>
      <c r="AK37" s="19">
        <v>32</v>
      </c>
      <c r="AL37" s="19">
        <v>6</v>
      </c>
      <c r="AN37" s="19">
        <v>32</v>
      </c>
      <c r="AO37" s="19">
        <f t="shared" si="11"/>
        <v>7</v>
      </c>
      <c r="AQ37" s="19">
        <v>32</v>
      </c>
      <c r="AR37" s="19">
        <f t="shared" si="12"/>
        <v>8</v>
      </c>
      <c r="AT37" s="19">
        <v>32</v>
      </c>
      <c r="AU37" s="19">
        <f t="shared" si="13"/>
        <v>9</v>
      </c>
      <c r="AX37" s="19">
        <v>32</v>
      </c>
      <c r="AY37" s="15">
        <f t="shared" si="8"/>
        <v>250</v>
      </c>
      <c r="AZ37" s="15">
        <f t="shared" si="9"/>
        <v>360</v>
      </c>
      <c r="BA37" s="15">
        <f t="shared" si="10"/>
        <v>59400</v>
      </c>
      <c r="BC37" s="19">
        <v>33</v>
      </c>
      <c r="BD37" s="23">
        <v>30</v>
      </c>
      <c r="BG37" s="23">
        <v>19</v>
      </c>
      <c r="BH37" s="23">
        <f t="shared" si="23"/>
        <v>11.003521260019911</v>
      </c>
      <c r="BI37" s="21">
        <f t="shared" si="15"/>
        <v>5.779063969829247E-2</v>
      </c>
      <c r="BJ37" s="15">
        <f t="shared" si="16"/>
        <v>0</v>
      </c>
      <c r="BK37" s="15">
        <f t="shared" si="17"/>
        <v>0</v>
      </c>
      <c r="BL37" s="15">
        <f t="shared" si="18"/>
        <v>0</v>
      </c>
      <c r="BM37" s="15">
        <f t="shared" si="19"/>
        <v>0</v>
      </c>
      <c r="BN37" s="15">
        <f t="shared" si="20"/>
        <v>0</v>
      </c>
      <c r="BO37" s="15">
        <f t="shared" si="21"/>
        <v>0</v>
      </c>
      <c r="BP37" s="15">
        <f t="shared" si="22"/>
        <v>0</v>
      </c>
      <c r="BR37" s="23">
        <v>19</v>
      </c>
      <c r="BS37" s="23">
        <v>10</v>
      </c>
      <c r="BY37" s="52">
        <v>33</v>
      </c>
      <c r="BZ37" s="52">
        <v>1</v>
      </c>
      <c r="CA37" s="92" t="s">
        <v>542</v>
      </c>
      <c r="CB37" s="52">
        <v>33</v>
      </c>
      <c r="CC37" s="52"/>
      <c r="CD37" s="52"/>
      <c r="CE37" s="52"/>
      <c r="CF37" s="52" t="s">
        <v>543</v>
      </c>
      <c r="CG37" s="52">
        <v>3600</v>
      </c>
      <c r="CH37" s="52" t="s">
        <v>544</v>
      </c>
      <c r="CI37" s="52">
        <v>35</v>
      </c>
      <c r="CJ37" s="52"/>
      <c r="CK37" s="52"/>
      <c r="CL37" s="52" t="s">
        <v>544</v>
      </c>
      <c r="CM37" s="52">
        <v>50</v>
      </c>
      <c r="CN37" s="52"/>
      <c r="CO37" s="52"/>
      <c r="CP37" s="52"/>
      <c r="CQ37" s="52"/>
      <c r="CR37" s="52"/>
      <c r="CS37" s="52"/>
      <c r="CT37" s="52"/>
      <c r="CU37" s="52"/>
      <c r="CV37" s="52"/>
      <c r="CW37" s="52"/>
    </row>
    <row r="38" spans="1:101" ht="16.5" x14ac:dyDescent="0.2">
      <c r="A38" s="18">
        <v>34</v>
      </c>
      <c r="B38" s="26">
        <v>8</v>
      </c>
      <c r="C38" s="39">
        <v>60</v>
      </c>
      <c r="D38" s="26">
        <f>INDEX(章节关卡!$C$6:$C$20,芦花古楼!B38)*芦花古楼!C38</f>
        <v>1800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3600</v>
      </c>
      <c r="J38" s="18">
        <v>34</v>
      </c>
      <c r="K38" s="26">
        <v>7</v>
      </c>
      <c r="L38" s="39">
        <v>120</v>
      </c>
      <c r="M38" s="26">
        <f>INDEX(章节关卡!$C$6:$C$20,芦花古楼!K38)*芦花古楼!L38</f>
        <v>3000</v>
      </c>
      <c r="N38" s="23">
        <f t="shared" si="4"/>
        <v>40</v>
      </c>
      <c r="O38" s="23">
        <f t="shared" si="5"/>
        <v>50</v>
      </c>
      <c r="P38" s="15">
        <f>INDEX(章节关卡!$E$6:$E$20,芦花古楼!K38)*芦花古楼!L38</f>
        <v>6000</v>
      </c>
      <c r="S38" s="18">
        <v>34</v>
      </c>
      <c r="T38" s="26">
        <v>9</v>
      </c>
      <c r="U38" s="39">
        <v>180</v>
      </c>
      <c r="V38" s="26">
        <f>INDEX(章节关卡!$C$6:$C$20,芦花古楼!T38)*芦花古楼!U38</f>
        <v>6480</v>
      </c>
      <c r="W38" s="23">
        <f t="shared" si="24"/>
        <v>45</v>
      </c>
      <c r="X38" s="23">
        <f t="shared" si="25"/>
        <v>50</v>
      </c>
      <c r="Y38" s="15">
        <f>INDEX(章节关卡!$E$6:$E$20,芦花古楼!T38)*芦花古楼!U38</f>
        <v>12960</v>
      </c>
      <c r="AB38" s="18">
        <v>34</v>
      </c>
      <c r="AC38" s="26">
        <v>9</v>
      </c>
      <c r="AD38" s="39">
        <v>180</v>
      </c>
      <c r="AE38" s="26">
        <f>INDEX(章节关卡!$C$6:$C$20,芦花古楼!AC38)*芦花古楼!AD38</f>
        <v>6480</v>
      </c>
      <c r="AF38" s="23">
        <f t="shared" si="6"/>
        <v>50</v>
      </c>
      <c r="AG38" s="23">
        <f t="shared" si="7"/>
        <v>50</v>
      </c>
      <c r="AH38" s="15">
        <f>INDEX(章节关卡!$E$6:$E$20,芦花古楼!AC38)*芦花古楼!AD38</f>
        <v>12960</v>
      </c>
      <c r="AK38" s="19">
        <v>33</v>
      </c>
      <c r="AL38" s="19">
        <v>6</v>
      </c>
      <c r="AN38" s="19">
        <v>33</v>
      </c>
      <c r="AO38" s="19">
        <f t="shared" si="11"/>
        <v>7</v>
      </c>
      <c r="AQ38" s="19">
        <v>33</v>
      </c>
      <c r="AR38" s="19">
        <f t="shared" si="12"/>
        <v>8</v>
      </c>
      <c r="AT38" s="19">
        <v>33</v>
      </c>
      <c r="AU38" s="19">
        <f t="shared" si="13"/>
        <v>9</v>
      </c>
      <c r="AX38" s="19">
        <v>33</v>
      </c>
      <c r="AY38" s="15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5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5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19">
        <v>34</v>
      </c>
      <c r="BD38" s="23">
        <v>30</v>
      </c>
      <c r="BG38" s="23">
        <v>20</v>
      </c>
      <c r="BH38" s="23">
        <f t="shared" si="23"/>
        <v>11.613556472620109</v>
      </c>
      <c r="BI38" s="21">
        <f t="shared" si="15"/>
        <v>6.0994552731363255E-2</v>
      </c>
      <c r="BJ38" s="15">
        <f t="shared" si="16"/>
        <v>0</v>
      </c>
      <c r="BK38" s="15">
        <f t="shared" si="17"/>
        <v>0</v>
      </c>
      <c r="BL38" s="15">
        <f t="shared" si="18"/>
        <v>0</v>
      </c>
      <c r="BM38" s="15">
        <f t="shared" si="19"/>
        <v>0</v>
      </c>
      <c r="BN38" s="15">
        <f t="shared" si="20"/>
        <v>0</v>
      </c>
      <c r="BO38" s="15">
        <f t="shared" si="21"/>
        <v>0</v>
      </c>
      <c r="BP38" s="15">
        <f t="shared" si="22"/>
        <v>0</v>
      </c>
      <c r="BR38" s="23">
        <v>20</v>
      </c>
      <c r="BS38" s="23">
        <v>10</v>
      </c>
      <c r="BY38" s="52">
        <v>34</v>
      </c>
      <c r="BZ38" s="52">
        <v>1</v>
      </c>
      <c r="CA38" s="92" t="s">
        <v>542</v>
      </c>
      <c r="CB38" s="52">
        <v>34</v>
      </c>
      <c r="CC38" s="52"/>
      <c r="CD38" s="52"/>
      <c r="CE38" s="52"/>
      <c r="CF38" s="52" t="s">
        <v>543</v>
      </c>
      <c r="CG38" s="52">
        <v>3600</v>
      </c>
      <c r="CH38" s="52" t="s">
        <v>544</v>
      </c>
      <c r="CI38" s="52">
        <v>35</v>
      </c>
      <c r="CJ38" s="52"/>
      <c r="CK38" s="52"/>
      <c r="CL38" s="52" t="s">
        <v>544</v>
      </c>
      <c r="CM38" s="52">
        <v>50</v>
      </c>
      <c r="CN38" s="52"/>
      <c r="CO38" s="52"/>
      <c r="CP38" s="52"/>
      <c r="CQ38" s="52"/>
      <c r="CR38" s="52"/>
      <c r="CS38" s="52"/>
      <c r="CT38" s="52"/>
      <c r="CU38" s="52"/>
      <c r="CV38" s="52"/>
      <c r="CW38" s="52"/>
    </row>
    <row r="39" spans="1:101" ht="16.5" x14ac:dyDescent="0.2">
      <c r="A39" s="18">
        <v>35</v>
      </c>
      <c r="B39" s="26">
        <v>8</v>
      </c>
      <c r="C39" s="39">
        <v>60</v>
      </c>
      <c r="D39" s="26">
        <f>INDEX(章节关卡!$C$6:$C$20,芦花古楼!B39)*芦花古楼!C39</f>
        <v>1800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3600</v>
      </c>
      <c r="J39" s="18">
        <v>35</v>
      </c>
      <c r="K39" s="26">
        <v>8</v>
      </c>
      <c r="L39" s="39">
        <v>120</v>
      </c>
      <c r="M39" s="26">
        <f>INDEX(章节关卡!$C$6:$C$20,芦花古楼!K39)*芦花古楼!L39</f>
        <v>3600</v>
      </c>
      <c r="N39" s="23">
        <f t="shared" si="4"/>
        <v>40</v>
      </c>
      <c r="O39" s="23">
        <f t="shared" si="5"/>
        <v>55</v>
      </c>
      <c r="P39" s="15">
        <f>INDEX(章节关卡!$E$6:$E$20,芦花古楼!K39)*芦花古楼!L39</f>
        <v>7200</v>
      </c>
      <c r="S39" s="18">
        <v>35</v>
      </c>
      <c r="T39" s="26">
        <v>9</v>
      </c>
      <c r="U39" s="39">
        <v>180</v>
      </c>
      <c r="V39" s="26">
        <f>INDEX(章节关卡!$C$6:$C$20,芦花古楼!T39)*芦花古楼!U39</f>
        <v>6480</v>
      </c>
      <c r="W39" s="23">
        <f t="shared" si="24"/>
        <v>45</v>
      </c>
      <c r="X39" s="23">
        <f t="shared" si="25"/>
        <v>55</v>
      </c>
      <c r="Y39" s="15">
        <f>INDEX(章节关卡!$E$6:$E$20,芦花古楼!T39)*芦花古楼!U39</f>
        <v>12960</v>
      </c>
      <c r="AB39" s="18">
        <v>35</v>
      </c>
      <c r="AC39" s="26">
        <v>9</v>
      </c>
      <c r="AD39" s="39">
        <v>180</v>
      </c>
      <c r="AE39" s="26">
        <f>INDEX(章节关卡!$C$6:$C$20,芦花古楼!AC39)*芦花古楼!AD39</f>
        <v>6480</v>
      </c>
      <c r="AF39" s="23">
        <f t="shared" si="6"/>
        <v>50</v>
      </c>
      <c r="AG39" s="23">
        <f t="shared" si="7"/>
        <v>55</v>
      </c>
      <c r="AH39" s="15">
        <f>INDEX(章节关卡!$E$6:$E$20,芦花古楼!AC39)*芦花古楼!AD39</f>
        <v>12960</v>
      </c>
      <c r="AK39" s="19">
        <v>34</v>
      </c>
      <c r="AL39" s="19">
        <v>6</v>
      </c>
      <c r="AN39" s="19">
        <v>34</v>
      </c>
      <c r="AO39" s="19">
        <f t="shared" si="11"/>
        <v>7</v>
      </c>
      <c r="AQ39" s="19">
        <v>34</v>
      </c>
      <c r="AR39" s="19">
        <f t="shared" si="12"/>
        <v>8</v>
      </c>
      <c r="AT39" s="19">
        <v>34</v>
      </c>
      <c r="AU39" s="19">
        <f t="shared" si="13"/>
        <v>9</v>
      </c>
      <c r="AX39" s="19">
        <v>34</v>
      </c>
      <c r="AY39" s="15">
        <f t="shared" si="26"/>
        <v>160</v>
      </c>
      <c r="AZ39" s="15">
        <f t="shared" si="27"/>
        <v>360</v>
      </c>
      <c r="BA39" s="15">
        <f t="shared" si="28"/>
        <v>32400</v>
      </c>
      <c r="BC39" s="19">
        <v>35</v>
      </c>
      <c r="BD39" s="23">
        <v>30</v>
      </c>
      <c r="BG39" s="23">
        <v>21</v>
      </c>
      <c r="BH39" s="23">
        <f t="shared" si="23"/>
        <v>12.229692037346311</v>
      </c>
      <c r="BI39" s="21">
        <f t="shared" si="15"/>
        <v>6.4230504894764756E-2</v>
      </c>
      <c r="BJ39" s="15">
        <f t="shared" si="16"/>
        <v>0</v>
      </c>
      <c r="BK39" s="15">
        <f t="shared" si="17"/>
        <v>0</v>
      </c>
      <c r="BL39" s="15">
        <f t="shared" si="18"/>
        <v>0</v>
      </c>
      <c r="BM39" s="15">
        <f t="shared" si="19"/>
        <v>0</v>
      </c>
      <c r="BN39" s="15">
        <f t="shared" si="20"/>
        <v>0</v>
      </c>
      <c r="BO39" s="15">
        <f t="shared" si="21"/>
        <v>0</v>
      </c>
      <c r="BP39" s="15">
        <f t="shared" si="22"/>
        <v>0</v>
      </c>
      <c r="BR39" s="23">
        <v>21</v>
      </c>
      <c r="BS39" s="23">
        <v>15</v>
      </c>
      <c r="BY39" s="52">
        <v>35</v>
      </c>
      <c r="BZ39" s="52">
        <v>1</v>
      </c>
      <c r="CA39" s="92" t="s">
        <v>542</v>
      </c>
      <c r="CB39" s="52">
        <v>35</v>
      </c>
      <c r="CC39" s="52"/>
      <c r="CD39" s="52"/>
      <c r="CE39" s="52"/>
      <c r="CF39" s="52" t="s">
        <v>543</v>
      </c>
      <c r="CG39" s="52">
        <v>3600</v>
      </c>
      <c r="CH39" s="52" t="s">
        <v>544</v>
      </c>
      <c r="CI39" s="52">
        <v>35</v>
      </c>
      <c r="CJ39" s="52"/>
      <c r="CK39" s="52"/>
      <c r="CL39" s="52" t="s">
        <v>544</v>
      </c>
      <c r="CM39" s="52">
        <v>55</v>
      </c>
      <c r="CN39" s="52"/>
      <c r="CO39" s="52"/>
      <c r="CP39" s="52"/>
      <c r="CQ39" s="52"/>
      <c r="CR39" s="52"/>
      <c r="CS39" s="52"/>
      <c r="CT39" s="52"/>
      <c r="CU39" s="52"/>
      <c r="CV39" s="52"/>
      <c r="CW39" s="52"/>
    </row>
    <row r="40" spans="1:101" ht="16.5" x14ac:dyDescent="0.2">
      <c r="A40" s="18">
        <v>36</v>
      </c>
      <c r="B40" s="26">
        <v>8</v>
      </c>
      <c r="C40" s="39">
        <v>60</v>
      </c>
      <c r="D40" s="26">
        <f>INDEX(章节关卡!$C$6:$C$20,芦花古楼!B40)*芦花古楼!C40</f>
        <v>1800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3600</v>
      </c>
      <c r="J40" s="18">
        <v>36</v>
      </c>
      <c r="K40" s="26">
        <v>8</v>
      </c>
      <c r="L40" s="39">
        <v>120</v>
      </c>
      <c r="M40" s="26">
        <f>INDEX(章节关卡!$C$6:$C$20,芦花古楼!K40)*芦花古楼!L40</f>
        <v>3600</v>
      </c>
      <c r="N40" s="23">
        <f t="shared" si="4"/>
        <v>45</v>
      </c>
      <c r="O40" s="23">
        <f t="shared" si="5"/>
        <v>55</v>
      </c>
      <c r="P40" s="15">
        <f>INDEX(章节关卡!$E$6:$E$20,芦花古楼!K40)*芦花古楼!L40</f>
        <v>7200</v>
      </c>
      <c r="S40" s="18">
        <v>36</v>
      </c>
      <c r="T40" s="26">
        <v>9</v>
      </c>
      <c r="U40" s="39">
        <v>180</v>
      </c>
      <c r="V40" s="26">
        <f>INDEX(章节关卡!$C$6:$C$20,芦花古楼!T40)*芦花古楼!U40</f>
        <v>6480</v>
      </c>
      <c r="W40" s="23">
        <f t="shared" si="24"/>
        <v>50</v>
      </c>
      <c r="X40" s="23">
        <f t="shared" si="25"/>
        <v>55</v>
      </c>
      <c r="Y40" s="15">
        <f>INDEX(章节关卡!$E$6:$E$20,芦花古楼!T40)*芦花古楼!U40</f>
        <v>12960</v>
      </c>
      <c r="AB40" s="18">
        <v>36</v>
      </c>
      <c r="AC40" s="26">
        <v>9</v>
      </c>
      <c r="AD40" s="39">
        <v>180</v>
      </c>
      <c r="AE40" s="26">
        <f>INDEX(章节关卡!$C$6:$C$20,芦花古楼!AC40)*芦花古楼!AD40</f>
        <v>6480</v>
      </c>
      <c r="AF40" s="23">
        <f t="shared" si="6"/>
        <v>55</v>
      </c>
      <c r="AG40" s="23">
        <f t="shared" si="7"/>
        <v>55</v>
      </c>
      <c r="AH40" s="15">
        <f>INDEX(章节关卡!$E$6:$E$20,芦花古楼!AC40)*芦花古楼!AD40</f>
        <v>12960</v>
      </c>
      <c r="AK40" s="19">
        <v>35</v>
      </c>
      <c r="AL40" s="19">
        <v>6</v>
      </c>
      <c r="AN40" s="19">
        <v>35</v>
      </c>
      <c r="AO40" s="19">
        <f t="shared" si="11"/>
        <v>7</v>
      </c>
      <c r="AQ40" s="19">
        <v>35</v>
      </c>
      <c r="AR40" s="19">
        <f t="shared" si="12"/>
        <v>8</v>
      </c>
      <c r="AT40" s="19">
        <v>35</v>
      </c>
      <c r="AU40" s="19">
        <f t="shared" si="13"/>
        <v>9</v>
      </c>
      <c r="AX40" s="19">
        <v>35</v>
      </c>
      <c r="AY40" s="15">
        <f t="shared" si="26"/>
        <v>170</v>
      </c>
      <c r="AZ40" s="15">
        <f t="shared" si="27"/>
        <v>360</v>
      </c>
      <c r="BA40" s="15">
        <f t="shared" si="28"/>
        <v>37800</v>
      </c>
      <c r="BC40" s="19">
        <v>36</v>
      </c>
      <c r="BD40" s="23">
        <v>30</v>
      </c>
      <c r="BG40" s="23">
        <v>22</v>
      </c>
      <c r="BH40" s="23">
        <f t="shared" si="23"/>
        <v>12.851988957719774</v>
      </c>
      <c r="BI40" s="21">
        <f t="shared" si="15"/>
        <v>6.749881657980028E-2</v>
      </c>
      <c r="BJ40" s="15">
        <f t="shared" si="16"/>
        <v>0</v>
      </c>
      <c r="BK40" s="15">
        <f t="shared" si="17"/>
        <v>0</v>
      </c>
      <c r="BL40" s="15">
        <f t="shared" si="18"/>
        <v>0</v>
      </c>
      <c r="BM40" s="15">
        <f t="shared" si="19"/>
        <v>0</v>
      </c>
      <c r="BN40" s="15">
        <f t="shared" si="20"/>
        <v>0</v>
      </c>
      <c r="BO40" s="15">
        <f t="shared" si="21"/>
        <v>0</v>
      </c>
      <c r="BP40" s="15">
        <f t="shared" si="22"/>
        <v>0</v>
      </c>
      <c r="BR40" s="23">
        <v>22</v>
      </c>
      <c r="BS40" s="23">
        <v>15</v>
      </c>
      <c r="BY40" s="52">
        <v>36</v>
      </c>
      <c r="BZ40" s="52">
        <v>1</v>
      </c>
      <c r="CA40" s="92" t="s">
        <v>542</v>
      </c>
      <c r="CB40" s="52">
        <v>36</v>
      </c>
      <c r="CC40" s="52"/>
      <c r="CD40" s="52"/>
      <c r="CE40" s="52"/>
      <c r="CF40" s="52" t="s">
        <v>543</v>
      </c>
      <c r="CG40" s="52">
        <v>3600</v>
      </c>
      <c r="CH40" s="52" t="s">
        <v>544</v>
      </c>
      <c r="CI40" s="52">
        <v>40</v>
      </c>
      <c r="CJ40" s="52"/>
      <c r="CK40" s="52"/>
      <c r="CL40" s="52" t="s">
        <v>544</v>
      </c>
      <c r="CM40" s="52">
        <v>55</v>
      </c>
      <c r="CN40" s="52"/>
      <c r="CO40" s="52"/>
      <c r="CP40" s="52"/>
      <c r="CQ40" s="52"/>
      <c r="CR40" s="52"/>
      <c r="CS40" s="52"/>
      <c r="CT40" s="52"/>
      <c r="CU40" s="52"/>
      <c r="CV40" s="52"/>
      <c r="CW40" s="52"/>
    </row>
    <row r="41" spans="1:101" ht="16.5" x14ac:dyDescent="0.2">
      <c r="A41" s="18">
        <v>37</v>
      </c>
      <c r="B41" s="26">
        <v>8</v>
      </c>
      <c r="C41" s="39">
        <v>60</v>
      </c>
      <c r="D41" s="26">
        <f>INDEX(章节关卡!$C$6:$C$20,芦花古楼!B41)*芦花古楼!C41</f>
        <v>1800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3600</v>
      </c>
      <c r="J41" s="18">
        <v>37</v>
      </c>
      <c r="K41" s="26">
        <v>8</v>
      </c>
      <c r="L41" s="39">
        <v>120</v>
      </c>
      <c r="M41" s="26">
        <f>INDEX(章节关卡!$C$6:$C$20,芦花古楼!K41)*芦花古楼!L41</f>
        <v>3600</v>
      </c>
      <c r="N41" s="23">
        <f t="shared" si="4"/>
        <v>45</v>
      </c>
      <c r="O41" s="23">
        <f t="shared" si="5"/>
        <v>55</v>
      </c>
      <c r="P41" s="15">
        <f>INDEX(章节关卡!$E$6:$E$20,芦花古楼!K41)*芦花古楼!L41</f>
        <v>7200</v>
      </c>
      <c r="S41" s="18">
        <v>37</v>
      </c>
      <c r="T41" s="26">
        <v>9</v>
      </c>
      <c r="U41" s="39">
        <v>180</v>
      </c>
      <c r="V41" s="26">
        <f>INDEX(章节关卡!$C$6:$C$20,芦花古楼!T41)*芦花古楼!U41</f>
        <v>6480</v>
      </c>
      <c r="W41" s="23">
        <f t="shared" si="24"/>
        <v>50</v>
      </c>
      <c r="X41" s="23">
        <f t="shared" si="25"/>
        <v>55</v>
      </c>
      <c r="Y41" s="15">
        <f>INDEX(章节关卡!$E$6:$E$20,芦花古楼!T41)*芦花古楼!U41</f>
        <v>12960</v>
      </c>
      <c r="AB41" s="18">
        <v>37</v>
      </c>
      <c r="AC41" s="26">
        <v>9</v>
      </c>
      <c r="AD41" s="39">
        <v>180</v>
      </c>
      <c r="AE41" s="26">
        <f>INDEX(章节关卡!$C$6:$C$20,芦花古楼!AC41)*芦花古楼!AD41</f>
        <v>6480</v>
      </c>
      <c r="AF41" s="23">
        <f t="shared" si="6"/>
        <v>55</v>
      </c>
      <c r="AG41" s="23">
        <f t="shared" si="7"/>
        <v>55</v>
      </c>
      <c r="AH41" s="15">
        <f>INDEX(章节关卡!$E$6:$E$20,芦花古楼!AC41)*芦花古楼!AD41</f>
        <v>12960</v>
      </c>
      <c r="AK41" s="19">
        <v>36</v>
      </c>
      <c r="AL41" s="19">
        <v>7</v>
      </c>
      <c r="AN41" s="19">
        <v>36</v>
      </c>
      <c r="AO41" s="19">
        <f t="shared" si="11"/>
        <v>8</v>
      </c>
      <c r="AQ41" s="19">
        <v>36</v>
      </c>
      <c r="AR41" s="19">
        <f t="shared" si="12"/>
        <v>9</v>
      </c>
      <c r="AT41" s="19">
        <v>36</v>
      </c>
      <c r="AU41" s="19">
        <f t="shared" si="13"/>
        <v>10</v>
      </c>
      <c r="AX41" s="19">
        <v>36</v>
      </c>
      <c r="AY41" s="15">
        <f t="shared" si="26"/>
        <v>160</v>
      </c>
      <c r="AZ41" s="15">
        <f t="shared" si="27"/>
        <v>365</v>
      </c>
      <c r="BA41" s="15">
        <f t="shared" si="28"/>
        <v>33600</v>
      </c>
      <c r="BC41" s="19">
        <v>37</v>
      </c>
      <c r="BD41" s="23">
        <v>30</v>
      </c>
      <c r="BG41" s="23">
        <v>23</v>
      </c>
      <c r="BH41" s="23">
        <f t="shared" si="23"/>
        <v>13.480508847296973</v>
      </c>
      <c r="BI41" s="21">
        <f t="shared" si="15"/>
        <v>7.0799811381686159E-2</v>
      </c>
      <c r="BJ41" s="15">
        <f t="shared" si="16"/>
        <v>0</v>
      </c>
      <c r="BK41" s="15">
        <f t="shared" si="17"/>
        <v>0</v>
      </c>
      <c r="BL41" s="15">
        <f t="shared" si="18"/>
        <v>0</v>
      </c>
      <c r="BM41" s="15">
        <f t="shared" si="19"/>
        <v>0</v>
      </c>
      <c r="BN41" s="15">
        <f t="shared" si="20"/>
        <v>0</v>
      </c>
      <c r="BO41" s="15">
        <f t="shared" si="21"/>
        <v>0</v>
      </c>
      <c r="BP41" s="15">
        <f t="shared" si="22"/>
        <v>0</v>
      </c>
      <c r="BR41" s="23">
        <v>23</v>
      </c>
      <c r="BS41" s="23">
        <v>15</v>
      </c>
      <c r="BY41" s="52">
        <v>37</v>
      </c>
      <c r="BZ41" s="52">
        <v>1</v>
      </c>
      <c r="CA41" s="92" t="s">
        <v>542</v>
      </c>
      <c r="CB41" s="52">
        <v>37</v>
      </c>
      <c r="CC41" s="52"/>
      <c r="CD41" s="52"/>
      <c r="CE41" s="52"/>
      <c r="CF41" s="52" t="s">
        <v>543</v>
      </c>
      <c r="CG41" s="52">
        <v>3600</v>
      </c>
      <c r="CH41" s="52" t="s">
        <v>544</v>
      </c>
      <c r="CI41" s="52">
        <v>40</v>
      </c>
      <c r="CJ41" s="52"/>
      <c r="CK41" s="52"/>
      <c r="CL41" s="52" t="s">
        <v>544</v>
      </c>
      <c r="CM41" s="52">
        <v>55</v>
      </c>
      <c r="CN41" s="52"/>
      <c r="CO41" s="52"/>
      <c r="CP41" s="52"/>
      <c r="CQ41" s="52"/>
      <c r="CR41" s="52"/>
      <c r="CS41" s="52"/>
      <c r="CT41" s="52"/>
      <c r="CU41" s="52"/>
      <c r="CV41" s="52"/>
      <c r="CW41" s="52"/>
    </row>
    <row r="42" spans="1:101" ht="16.5" x14ac:dyDescent="0.2">
      <c r="A42" s="18">
        <v>38</v>
      </c>
      <c r="B42" s="26">
        <v>8</v>
      </c>
      <c r="C42" s="39">
        <v>60</v>
      </c>
      <c r="D42" s="26">
        <f>INDEX(章节关卡!$C$6:$C$20,芦花古楼!B42)*芦花古楼!C42</f>
        <v>1800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3600</v>
      </c>
      <c r="J42" s="18">
        <v>38</v>
      </c>
      <c r="K42" s="26">
        <v>8</v>
      </c>
      <c r="L42" s="39">
        <v>120</v>
      </c>
      <c r="M42" s="26">
        <f>INDEX(章节关卡!$C$6:$C$20,芦花古楼!K42)*芦花古楼!L42</f>
        <v>3600</v>
      </c>
      <c r="N42" s="23">
        <f t="shared" si="4"/>
        <v>45</v>
      </c>
      <c r="O42" s="23">
        <f t="shared" si="5"/>
        <v>55</v>
      </c>
      <c r="P42" s="15">
        <f>INDEX(章节关卡!$E$6:$E$20,芦花古楼!K42)*芦花古楼!L42</f>
        <v>7200</v>
      </c>
      <c r="S42" s="18">
        <v>38</v>
      </c>
      <c r="T42" s="26">
        <v>9</v>
      </c>
      <c r="U42" s="39">
        <v>180</v>
      </c>
      <c r="V42" s="26">
        <f>INDEX(章节关卡!$C$6:$C$20,芦花古楼!T42)*芦花古楼!U42</f>
        <v>6480</v>
      </c>
      <c r="W42" s="23">
        <f t="shared" si="24"/>
        <v>50</v>
      </c>
      <c r="X42" s="23">
        <f t="shared" si="25"/>
        <v>55</v>
      </c>
      <c r="Y42" s="15">
        <f>INDEX(章节关卡!$E$6:$E$20,芦花古楼!T42)*芦花古楼!U42</f>
        <v>12960</v>
      </c>
      <c r="AB42" s="18">
        <v>38</v>
      </c>
      <c r="AC42" s="26">
        <v>9</v>
      </c>
      <c r="AD42" s="39">
        <v>180</v>
      </c>
      <c r="AE42" s="26">
        <f>INDEX(章节关卡!$C$6:$C$20,芦花古楼!AC42)*芦花古楼!AD42</f>
        <v>6480</v>
      </c>
      <c r="AF42" s="23">
        <f t="shared" si="6"/>
        <v>55</v>
      </c>
      <c r="AG42" s="23">
        <f t="shared" si="7"/>
        <v>55</v>
      </c>
      <c r="AH42" s="15">
        <f>INDEX(章节关卡!$E$6:$E$20,芦花古楼!AC42)*芦花古楼!AD42</f>
        <v>12960</v>
      </c>
      <c r="AK42" s="19">
        <v>37</v>
      </c>
      <c r="AL42" s="19">
        <v>7</v>
      </c>
      <c r="AN42" s="19">
        <v>37</v>
      </c>
      <c r="AO42" s="19">
        <f t="shared" si="11"/>
        <v>8</v>
      </c>
      <c r="AQ42" s="19">
        <v>37</v>
      </c>
      <c r="AR42" s="19">
        <f t="shared" si="12"/>
        <v>9</v>
      </c>
      <c r="AT42" s="19">
        <v>37</v>
      </c>
      <c r="AU42" s="19">
        <f t="shared" si="13"/>
        <v>10</v>
      </c>
      <c r="AX42" s="19">
        <v>37</v>
      </c>
      <c r="AY42" s="15">
        <f t="shared" si="26"/>
        <v>170</v>
      </c>
      <c r="AZ42" s="15">
        <f t="shared" si="27"/>
        <v>370</v>
      </c>
      <c r="BA42" s="15">
        <f t="shared" si="28"/>
        <v>40200</v>
      </c>
      <c r="BC42" s="19">
        <v>38</v>
      </c>
      <c r="BD42" s="23">
        <v>30</v>
      </c>
      <c r="BG42" s="23">
        <v>24</v>
      </c>
      <c r="BH42" s="23">
        <f t="shared" si="23"/>
        <v>14.115313935769942</v>
      </c>
      <c r="BI42" s="21">
        <f t="shared" si="15"/>
        <v>7.4133816131590882E-2</v>
      </c>
      <c r="BJ42" s="15">
        <f t="shared" si="16"/>
        <v>0</v>
      </c>
      <c r="BK42" s="15">
        <f t="shared" si="17"/>
        <v>0</v>
      </c>
      <c r="BL42" s="15">
        <f t="shared" si="18"/>
        <v>0</v>
      </c>
      <c r="BM42" s="15">
        <f t="shared" si="19"/>
        <v>0</v>
      </c>
      <c r="BN42" s="15">
        <f t="shared" si="20"/>
        <v>0</v>
      </c>
      <c r="BO42" s="15">
        <f t="shared" si="21"/>
        <v>0</v>
      </c>
      <c r="BP42" s="15">
        <f t="shared" si="22"/>
        <v>0</v>
      </c>
      <c r="BR42" s="23">
        <v>24</v>
      </c>
      <c r="BS42" s="23">
        <v>15</v>
      </c>
      <c r="BY42" s="52">
        <v>38</v>
      </c>
      <c r="BZ42" s="52">
        <v>1</v>
      </c>
      <c r="CA42" s="92" t="s">
        <v>542</v>
      </c>
      <c r="CB42" s="52">
        <v>38</v>
      </c>
      <c r="CC42" s="52"/>
      <c r="CD42" s="52"/>
      <c r="CE42" s="52"/>
      <c r="CF42" s="52" t="s">
        <v>543</v>
      </c>
      <c r="CG42" s="52">
        <v>3600</v>
      </c>
      <c r="CH42" s="52" t="s">
        <v>544</v>
      </c>
      <c r="CI42" s="52">
        <v>40</v>
      </c>
      <c r="CJ42" s="52"/>
      <c r="CK42" s="52"/>
      <c r="CL42" s="52" t="s">
        <v>544</v>
      </c>
      <c r="CM42" s="52">
        <v>55</v>
      </c>
      <c r="CN42" s="52"/>
      <c r="CO42" s="52"/>
      <c r="CP42" s="52"/>
      <c r="CQ42" s="52"/>
      <c r="CR42" s="52"/>
      <c r="CS42" s="52"/>
      <c r="CT42" s="52"/>
      <c r="CU42" s="52"/>
      <c r="CV42" s="52"/>
      <c r="CW42" s="52"/>
    </row>
    <row r="43" spans="1:101" ht="16.5" x14ac:dyDescent="0.2">
      <c r="A43" s="18">
        <v>39</v>
      </c>
      <c r="B43" s="26">
        <v>8</v>
      </c>
      <c r="C43" s="39">
        <v>60</v>
      </c>
      <c r="D43" s="26">
        <f>INDEX(章节关卡!$C$6:$C$20,芦花古楼!B43)*芦花古楼!C43</f>
        <v>1800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3600</v>
      </c>
      <c r="J43" s="18">
        <v>39</v>
      </c>
      <c r="K43" s="26">
        <v>8</v>
      </c>
      <c r="L43" s="39">
        <v>120</v>
      </c>
      <c r="M43" s="26">
        <f>INDEX(章节关卡!$C$6:$C$20,芦花古楼!K43)*芦花古楼!L43</f>
        <v>3600</v>
      </c>
      <c r="N43" s="23">
        <f t="shared" si="4"/>
        <v>45</v>
      </c>
      <c r="O43" s="23">
        <f t="shared" si="5"/>
        <v>55</v>
      </c>
      <c r="P43" s="15">
        <f>INDEX(章节关卡!$E$6:$E$20,芦花古楼!K43)*芦花古楼!L43</f>
        <v>7200</v>
      </c>
      <c r="S43" s="18">
        <v>39</v>
      </c>
      <c r="T43" s="26">
        <v>9</v>
      </c>
      <c r="U43" s="39">
        <v>180</v>
      </c>
      <c r="V43" s="26">
        <f>INDEX(章节关卡!$C$6:$C$20,芦花古楼!T43)*芦花古楼!U43</f>
        <v>6480</v>
      </c>
      <c r="W43" s="23">
        <f t="shared" si="24"/>
        <v>50</v>
      </c>
      <c r="X43" s="23">
        <f t="shared" si="25"/>
        <v>55</v>
      </c>
      <c r="Y43" s="15">
        <f>INDEX(章节关卡!$E$6:$E$20,芦花古楼!T43)*芦花古楼!U43</f>
        <v>12960</v>
      </c>
      <c r="AB43" s="18">
        <v>39</v>
      </c>
      <c r="AC43" s="26">
        <v>9</v>
      </c>
      <c r="AD43" s="39">
        <v>180</v>
      </c>
      <c r="AE43" s="26">
        <f>INDEX(章节关卡!$C$6:$C$20,芦花古楼!AC43)*芦花古楼!AD43</f>
        <v>6480</v>
      </c>
      <c r="AF43" s="23">
        <f t="shared" si="6"/>
        <v>55</v>
      </c>
      <c r="AG43" s="23">
        <f t="shared" si="7"/>
        <v>55</v>
      </c>
      <c r="AH43" s="15">
        <f>INDEX(章节关卡!$E$6:$E$20,芦花古楼!AC43)*芦花古楼!AD43</f>
        <v>12960</v>
      </c>
      <c r="AK43" s="19">
        <v>38</v>
      </c>
      <c r="AL43" s="19">
        <v>7</v>
      </c>
      <c r="AN43" s="19">
        <v>38</v>
      </c>
      <c r="AO43" s="19">
        <f t="shared" si="11"/>
        <v>8</v>
      </c>
      <c r="AQ43" s="19">
        <v>38</v>
      </c>
      <c r="AR43" s="19">
        <f t="shared" si="12"/>
        <v>9</v>
      </c>
      <c r="AT43" s="19">
        <v>38</v>
      </c>
      <c r="AU43" s="19">
        <f t="shared" si="13"/>
        <v>10</v>
      </c>
      <c r="AX43" s="19">
        <v>38</v>
      </c>
      <c r="AY43" s="15">
        <f t="shared" si="26"/>
        <v>165</v>
      </c>
      <c r="AZ43" s="15">
        <f t="shared" si="27"/>
        <v>375</v>
      </c>
      <c r="BA43" s="15">
        <f t="shared" si="28"/>
        <v>33600</v>
      </c>
      <c r="BC43" s="19">
        <v>39</v>
      </c>
      <c r="BD43" s="23">
        <v>30</v>
      </c>
      <c r="BG43" s="23">
        <v>25</v>
      </c>
      <c r="BH43" s="23">
        <f t="shared" si="23"/>
        <v>14.756467075127642</v>
      </c>
      <c r="BI43" s="21">
        <f t="shared" si="15"/>
        <v>7.7501160928994658E-2</v>
      </c>
      <c r="BJ43" s="15">
        <f t="shared" si="16"/>
        <v>0</v>
      </c>
      <c r="BK43" s="15">
        <f t="shared" si="17"/>
        <v>0</v>
      </c>
      <c r="BL43" s="15">
        <f t="shared" si="18"/>
        <v>0</v>
      </c>
      <c r="BM43" s="15">
        <f t="shared" si="19"/>
        <v>0</v>
      </c>
      <c r="BN43" s="15">
        <f t="shared" si="20"/>
        <v>0</v>
      </c>
      <c r="BO43" s="15">
        <f t="shared" si="21"/>
        <v>0</v>
      </c>
      <c r="BP43" s="15">
        <f t="shared" si="22"/>
        <v>0</v>
      </c>
      <c r="BR43" s="23">
        <v>25</v>
      </c>
      <c r="BS43" s="23">
        <v>15</v>
      </c>
      <c r="BY43" s="52">
        <v>39</v>
      </c>
      <c r="BZ43" s="52">
        <v>1</v>
      </c>
      <c r="CA43" s="92" t="s">
        <v>542</v>
      </c>
      <c r="CB43" s="52">
        <v>39</v>
      </c>
      <c r="CC43" s="52"/>
      <c r="CD43" s="52"/>
      <c r="CE43" s="52"/>
      <c r="CF43" s="52" t="s">
        <v>543</v>
      </c>
      <c r="CG43" s="52">
        <v>3600</v>
      </c>
      <c r="CH43" s="52" t="s">
        <v>544</v>
      </c>
      <c r="CI43" s="52">
        <v>40</v>
      </c>
      <c r="CJ43" s="52"/>
      <c r="CK43" s="52"/>
      <c r="CL43" s="52" t="s">
        <v>544</v>
      </c>
      <c r="CM43" s="52">
        <v>55</v>
      </c>
      <c r="CN43" s="52"/>
      <c r="CO43" s="52"/>
      <c r="CP43" s="52"/>
      <c r="CQ43" s="52"/>
      <c r="CR43" s="52"/>
      <c r="CS43" s="52"/>
      <c r="CT43" s="52"/>
      <c r="CU43" s="52"/>
      <c r="CV43" s="52"/>
      <c r="CW43" s="52"/>
    </row>
    <row r="44" spans="1:101" ht="16.5" x14ac:dyDescent="0.2">
      <c r="A44" s="18">
        <v>40</v>
      </c>
      <c r="B44" s="26">
        <v>8</v>
      </c>
      <c r="C44" s="39">
        <v>60</v>
      </c>
      <c r="D44" s="26">
        <f>INDEX(章节关卡!$C$6:$C$20,芦花古楼!B44)*芦花古楼!C44</f>
        <v>1800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3600</v>
      </c>
      <c r="J44" s="18">
        <v>40</v>
      </c>
      <c r="K44" s="26">
        <v>8</v>
      </c>
      <c r="L44" s="39">
        <v>120</v>
      </c>
      <c r="M44" s="26">
        <f>INDEX(章节关卡!$C$6:$C$20,芦花古楼!K44)*芦花古楼!L44</f>
        <v>3600</v>
      </c>
      <c r="N44" s="23">
        <f t="shared" si="4"/>
        <v>45</v>
      </c>
      <c r="O44" s="23">
        <f t="shared" si="5"/>
        <v>60</v>
      </c>
      <c r="P44" s="15">
        <f>INDEX(章节关卡!$E$6:$E$20,芦花古楼!K44)*芦花古楼!L44</f>
        <v>7200</v>
      </c>
      <c r="S44" s="18">
        <v>40</v>
      </c>
      <c r="T44" s="26">
        <v>10</v>
      </c>
      <c r="U44" s="39">
        <v>180</v>
      </c>
      <c r="V44" s="26">
        <f>INDEX(章节关卡!$C$6:$C$20,芦花古楼!T44)*芦花古楼!U44</f>
        <v>7920</v>
      </c>
      <c r="W44" s="23">
        <f t="shared" si="24"/>
        <v>50</v>
      </c>
      <c r="X44" s="23">
        <f t="shared" si="25"/>
        <v>60</v>
      </c>
      <c r="Y44" s="15">
        <f>INDEX(章节关卡!$E$6:$E$20,芦花古楼!T44)*芦花古楼!U44</f>
        <v>16200</v>
      </c>
      <c r="AB44" s="18">
        <v>40</v>
      </c>
      <c r="AC44" s="26">
        <v>10</v>
      </c>
      <c r="AD44" s="39">
        <v>180</v>
      </c>
      <c r="AE44" s="26">
        <f>INDEX(章节关卡!$C$6:$C$20,芦花古楼!AC44)*芦花古楼!AD44</f>
        <v>7920</v>
      </c>
      <c r="AF44" s="23">
        <f t="shared" si="6"/>
        <v>55</v>
      </c>
      <c r="AG44" s="23">
        <f t="shared" si="7"/>
        <v>60</v>
      </c>
      <c r="AH44" s="15">
        <f>INDEX(章节关卡!$E$6:$E$20,芦花古楼!AC44)*芦花古楼!AD44</f>
        <v>16200</v>
      </c>
      <c r="AK44" s="19">
        <v>39</v>
      </c>
      <c r="AL44" s="19">
        <v>8</v>
      </c>
      <c r="AN44" s="19">
        <v>39</v>
      </c>
      <c r="AO44" s="19">
        <f t="shared" si="11"/>
        <v>9</v>
      </c>
      <c r="AQ44" s="19">
        <v>39</v>
      </c>
      <c r="AR44" s="19">
        <f t="shared" si="12"/>
        <v>10</v>
      </c>
      <c r="AT44" s="19">
        <v>39</v>
      </c>
      <c r="AU44" s="19">
        <f t="shared" si="13"/>
        <v>11</v>
      </c>
      <c r="AX44" s="19">
        <v>39</v>
      </c>
      <c r="AY44" s="15">
        <f t="shared" si="26"/>
        <v>175</v>
      </c>
      <c r="AZ44" s="15">
        <f t="shared" si="27"/>
        <v>380</v>
      </c>
      <c r="BA44" s="15">
        <f t="shared" si="28"/>
        <v>40200</v>
      </c>
      <c r="BC44" s="19">
        <v>40</v>
      </c>
      <c r="BD44" s="19">
        <v>50</v>
      </c>
      <c r="BG44" s="23">
        <v>26</v>
      </c>
      <c r="BH44" s="23"/>
      <c r="BI44" s="21">
        <f>BI43*1.1</f>
        <v>8.5251277021894126E-2</v>
      </c>
      <c r="BJ44" s="15">
        <f t="shared" si="16"/>
        <v>0</v>
      </c>
      <c r="BK44" s="15">
        <f t="shared" si="17"/>
        <v>0</v>
      </c>
      <c r="BL44" s="15">
        <f t="shared" si="18"/>
        <v>0</v>
      </c>
      <c r="BM44" s="15">
        <f t="shared" si="19"/>
        <v>0</v>
      </c>
      <c r="BN44" s="15">
        <f t="shared" si="20"/>
        <v>0</v>
      </c>
      <c r="BO44" s="15">
        <f t="shared" si="21"/>
        <v>0</v>
      </c>
      <c r="BP44" s="15">
        <f t="shared" si="22"/>
        <v>0</v>
      </c>
      <c r="BR44" s="23">
        <v>26</v>
      </c>
      <c r="BS44" s="23">
        <v>25</v>
      </c>
      <c r="BY44" s="52">
        <v>40</v>
      </c>
      <c r="BZ44" s="52">
        <v>1</v>
      </c>
      <c r="CA44" s="92" t="s">
        <v>542</v>
      </c>
      <c r="CB44" s="52">
        <v>40</v>
      </c>
      <c r="CC44" s="52"/>
      <c r="CD44" s="52"/>
      <c r="CE44" s="52"/>
      <c r="CF44" s="52" t="s">
        <v>543</v>
      </c>
      <c r="CG44" s="52">
        <v>3600</v>
      </c>
      <c r="CH44" s="52" t="s">
        <v>544</v>
      </c>
      <c r="CI44" s="52">
        <v>40</v>
      </c>
      <c r="CJ44" s="52"/>
      <c r="CK44" s="52"/>
      <c r="CL44" s="52" t="s">
        <v>544</v>
      </c>
      <c r="CM44" s="52">
        <v>60</v>
      </c>
      <c r="CN44" s="52"/>
      <c r="CO44" s="52"/>
      <c r="CP44" s="52"/>
      <c r="CQ44" s="52"/>
      <c r="CR44" s="52"/>
      <c r="CS44" s="52"/>
      <c r="CT44" s="52"/>
      <c r="CU44" s="52"/>
      <c r="CV44" s="52"/>
      <c r="CW44" s="52"/>
    </row>
    <row r="45" spans="1:101" ht="16.5" x14ac:dyDescent="0.2">
      <c r="A45" s="18">
        <v>41</v>
      </c>
      <c r="B45" s="26">
        <v>8</v>
      </c>
      <c r="C45" s="39">
        <v>60</v>
      </c>
      <c r="D45" s="26">
        <f>INDEX(章节关卡!$C$6:$C$20,芦花古楼!B45)*芦花古楼!C45</f>
        <v>1800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3600</v>
      </c>
      <c r="J45" s="18">
        <v>41</v>
      </c>
      <c r="K45" s="26">
        <v>8</v>
      </c>
      <c r="L45" s="39">
        <v>120</v>
      </c>
      <c r="M45" s="26">
        <f>INDEX(章节关卡!$C$6:$C$20,芦花古楼!K45)*芦花古楼!L45</f>
        <v>3600</v>
      </c>
      <c r="N45" s="23">
        <f t="shared" si="4"/>
        <v>50</v>
      </c>
      <c r="O45" s="23">
        <f t="shared" si="5"/>
        <v>60</v>
      </c>
      <c r="P45" s="15">
        <f>INDEX(章节关卡!$E$6:$E$20,芦花古楼!K45)*芦花古楼!L45</f>
        <v>7200</v>
      </c>
      <c r="S45" s="18">
        <v>41</v>
      </c>
      <c r="T45" s="26">
        <v>10</v>
      </c>
      <c r="U45" s="39">
        <v>180</v>
      </c>
      <c r="V45" s="26">
        <f>INDEX(章节关卡!$C$6:$C$20,芦花古楼!T45)*芦花古楼!U45</f>
        <v>7920</v>
      </c>
      <c r="W45" s="23">
        <f t="shared" si="24"/>
        <v>55</v>
      </c>
      <c r="X45" s="23">
        <f t="shared" si="25"/>
        <v>60</v>
      </c>
      <c r="Y45" s="15">
        <f>INDEX(章节关卡!$E$6:$E$20,芦花古楼!T45)*芦花古楼!U45</f>
        <v>16200</v>
      </c>
      <c r="AB45" s="18">
        <v>41</v>
      </c>
      <c r="AC45" s="26">
        <v>10</v>
      </c>
      <c r="AD45" s="39">
        <v>180</v>
      </c>
      <c r="AE45" s="26">
        <f>INDEX(章节关卡!$C$6:$C$20,芦花古楼!AC45)*芦花古楼!AD45</f>
        <v>7920</v>
      </c>
      <c r="AF45" s="23">
        <f t="shared" si="6"/>
        <v>60</v>
      </c>
      <c r="AG45" s="23">
        <f t="shared" si="7"/>
        <v>60</v>
      </c>
      <c r="AH45" s="15">
        <f>INDEX(章节关卡!$E$6:$E$20,芦花古楼!AC45)*芦花古楼!AD45</f>
        <v>16200</v>
      </c>
      <c r="AK45" s="19">
        <v>40</v>
      </c>
      <c r="AL45" s="19">
        <v>8</v>
      </c>
      <c r="AN45" s="19">
        <v>40</v>
      </c>
      <c r="AO45" s="19">
        <f t="shared" si="11"/>
        <v>9</v>
      </c>
      <c r="AQ45" s="19">
        <v>40</v>
      </c>
      <c r="AR45" s="19">
        <f t="shared" si="12"/>
        <v>10</v>
      </c>
      <c r="AT45" s="19">
        <v>40</v>
      </c>
      <c r="AU45" s="19">
        <f t="shared" si="13"/>
        <v>11</v>
      </c>
      <c r="AX45" s="19">
        <v>40</v>
      </c>
      <c r="AY45" s="15">
        <f t="shared" si="26"/>
        <v>170</v>
      </c>
      <c r="AZ45" s="15">
        <f t="shared" si="27"/>
        <v>380</v>
      </c>
      <c r="BA45" s="15">
        <f t="shared" si="28"/>
        <v>33600</v>
      </c>
      <c r="BG45" s="23">
        <v>27</v>
      </c>
      <c r="BH45" s="23"/>
      <c r="BI45" s="21">
        <f t="shared" ref="BI45:BI58" si="29">BI44*1.1</f>
        <v>9.3776404724083551E-2</v>
      </c>
      <c r="BJ45" s="15">
        <f t="shared" ref="BJ45:BJ58" si="30">INT($BH$14/$BH$9*$BI45*BH$6/5)*5</f>
        <v>0</v>
      </c>
      <c r="BK45" s="15">
        <f t="shared" ref="BK45:BK58" si="31">INT($BH$14/$BH$9*$BI45*BI$6/5)*5</f>
        <v>0</v>
      </c>
      <c r="BL45" s="15">
        <f t="shared" ref="BL45:BL58" si="32">INT($BH$14/$BH$9*$BI45*BJ$6/5)*5</f>
        <v>0</v>
      </c>
      <c r="BM45" s="15">
        <f t="shared" ref="BM45:BM58" si="33">INT($BH$14/$BH$9*$BI45*BK$6/5)*5</f>
        <v>0</v>
      </c>
      <c r="BN45" s="15">
        <f t="shared" ref="BN45:BN58" si="34">INT($BH$14/$BH$9*$BI45*BL$6/5)*5</f>
        <v>0</v>
      </c>
      <c r="BO45" s="15">
        <f t="shared" ref="BO45:BO58" si="35">INT($BH$14/$BH$9*$BI45*BM$6/5)*5</f>
        <v>0</v>
      </c>
      <c r="BP45" s="15">
        <f t="shared" ref="BP45:BP58" si="36">INT($BH$14/$BH$9*$BI45*BN$6/5)*5</f>
        <v>0</v>
      </c>
      <c r="BR45" s="23">
        <v>27</v>
      </c>
      <c r="BS45" s="23">
        <v>25</v>
      </c>
      <c r="BY45" s="52">
        <v>41</v>
      </c>
      <c r="BZ45" s="52">
        <v>1</v>
      </c>
      <c r="CA45" s="92" t="s">
        <v>542</v>
      </c>
      <c r="CB45" s="52">
        <v>41</v>
      </c>
      <c r="CC45" s="52"/>
      <c r="CD45" s="52"/>
      <c r="CE45" s="52"/>
      <c r="CF45" s="52" t="s">
        <v>543</v>
      </c>
      <c r="CG45" s="52">
        <v>3600</v>
      </c>
      <c r="CH45" s="52" t="s">
        <v>544</v>
      </c>
      <c r="CI45" s="52">
        <v>45</v>
      </c>
      <c r="CJ45" s="52"/>
      <c r="CK45" s="52"/>
      <c r="CL45" s="52" t="s">
        <v>544</v>
      </c>
      <c r="CM45" s="52">
        <v>60</v>
      </c>
      <c r="CN45" s="52"/>
      <c r="CO45" s="52"/>
      <c r="CP45" s="52"/>
      <c r="CQ45" s="52"/>
      <c r="CR45" s="52"/>
      <c r="CS45" s="52"/>
      <c r="CT45" s="52"/>
      <c r="CU45" s="52"/>
      <c r="CV45" s="52"/>
      <c r="CW45" s="52"/>
    </row>
    <row r="46" spans="1:101" ht="16.5" x14ac:dyDescent="0.2">
      <c r="A46" s="18">
        <v>42</v>
      </c>
      <c r="B46" s="26">
        <v>8</v>
      </c>
      <c r="C46" s="39">
        <v>60</v>
      </c>
      <c r="D46" s="26">
        <f>INDEX(章节关卡!$C$6:$C$20,芦花古楼!B46)*芦花古楼!C46</f>
        <v>1800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3600</v>
      </c>
      <c r="J46" s="18">
        <v>42</v>
      </c>
      <c r="K46" s="26">
        <v>8</v>
      </c>
      <c r="L46" s="39">
        <v>120</v>
      </c>
      <c r="M46" s="26">
        <f>INDEX(章节关卡!$C$6:$C$20,芦花古楼!K46)*芦花古楼!L46</f>
        <v>3600</v>
      </c>
      <c r="N46" s="23">
        <f t="shared" si="4"/>
        <v>50</v>
      </c>
      <c r="O46" s="23">
        <f t="shared" si="5"/>
        <v>60</v>
      </c>
      <c r="P46" s="15">
        <f>INDEX(章节关卡!$E$6:$E$20,芦花古楼!K46)*芦花古楼!L46</f>
        <v>7200</v>
      </c>
      <c r="S46" s="18">
        <v>42</v>
      </c>
      <c r="T46" s="26">
        <v>10</v>
      </c>
      <c r="U46" s="39">
        <v>180</v>
      </c>
      <c r="V46" s="26">
        <f>INDEX(章节关卡!$C$6:$C$20,芦花古楼!T46)*芦花古楼!U46</f>
        <v>7920</v>
      </c>
      <c r="W46" s="23">
        <f t="shared" si="24"/>
        <v>55</v>
      </c>
      <c r="X46" s="23">
        <f t="shared" si="25"/>
        <v>60</v>
      </c>
      <c r="Y46" s="15">
        <f>INDEX(章节关卡!$E$6:$E$20,芦花古楼!T46)*芦花古楼!U46</f>
        <v>16200</v>
      </c>
      <c r="AB46" s="18">
        <v>42</v>
      </c>
      <c r="AC46" s="26">
        <v>10</v>
      </c>
      <c r="AD46" s="39">
        <v>180</v>
      </c>
      <c r="AE46" s="26">
        <f>INDEX(章节关卡!$C$6:$C$20,芦花古楼!AC46)*芦花古楼!AD46</f>
        <v>7920</v>
      </c>
      <c r="AF46" s="23">
        <f t="shared" si="6"/>
        <v>60</v>
      </c>
      <c r="AG46" s="23">
        <f t="shared" si="7"/>
        <v>60</v>
      </c>
      <c r="AH46" s="15">
        <f>INDEX(章节关卡!$E$6:$E$20,芦花古楼!AC46)*芦花古楼!AD46</f>
        <v>16200</v>
      </c>
      <c r="AK46" s="19">
        <v>41</v>
      </c>
      <c r="AL46" s="19">
        <v>8</v>
      </c>
      <c r="AN46" s="19">
        <v>41</v>
      </c>
      <c r="AO46" s="19">
        <f t="shared" si="11"/>
        <v>9</v>
      </c>
      <c r="AQ46" s="19">
        <v>41</v>
      </c>
      <c r="AR46" s="19">
        <f t="shared" si="12"/>
        <v>10</v>
      </c>
      <c r="AT46" s="19">
        <v>41</v>
      </c>
      <c r="AU46" s="19">
        <f t="shared" si="13"/>
        <v>11</v>
      </c>
      <c r="AX46" s="19">
        <v>41</v>
      </c>
      <c r="AY46" s="15">
        <f t="shared" si="26"/>
        <v>180</v>
      </c>
      <c r="AZ46" s="15">
        <f t="shared" si="27"/>
        <v>380</v>
      </c>
      <c r="BA46" s="15">
        <f t="shared" si="28"/>
        <v>40200</v>
      </c>
      <c r="BG46" s="23">
        <v>28</v>
      </c>
      <c r="BH46" s="23"/>
      <c r="BI46" s="21">
        <f t="shared" si="29"/>
        <v>0.10315404519649192</v>
      </c>
      <c r="BJ46" s="15">
        <f t="shared" si="30"/>
        <v>0</v>
      </c>
      <c r="BK46" s="15">
        <f t="shared" si="31"/>
        <v>0</v>
      </c>
      <c r="BL46" s="15">
        <f t="shared" si="32"/>
        <v>0</v>
      </c>
      <c r="BM46" s="15">
        <f t="shared" si="33"/>
        <v>0</v>
      </c>
      <c r="BN46" s="15">
        <f t="shared" si="34"/>
        <v>0</v>
      </c>
      <c r="BO46" s="15">
        <f t="shared" si="35"/>
        <v>0</v>
      </c>
      <c r="BP46" s="15">
        <f t="shared" si="36"/>
        <v>0</v>
      </c>
      <c r="BR46" s="23">
        <v>28</v>
      </c>
      <c r="BS46" s="23">
        <v>25</v>
      </c>
      <c r="BY46" s="52">
        <v>42</v>
      </c>
      <c r="BZ46" s="52">
        <v>1</v>
      </c>
      <c r="CA46" s="92" t="s">
        <v>542</v>
      </c>
      <c r="CB46" s="52">
        <v>42</v>
      </c>
      <c r="CC46" s="52"/>
      <c r="CD46" s="52"/>
      <c r="CE46" s="52"/>
      <c r="CF46" s="52" t="s">
        <v>543</v>
      </c>
      <c r="CG46" s="52">
        <v>3600</v>
      </c>
      <c r="CH46" s="52" t="s">
        <v>544</v>
      </c>
      <c r="CI46" s="52">
        <v>45</v>
      </c>
      <c r="CJ46" s="52"/>
      <c r="CK46" s="52"/>
      <c r="CL46" s="52" t="s">
        <v>544</v>
      </c>
      <c r="CM46" s="52">
        <v>60</v>
      </c>
      <c r="CN46" s="52"/>
      <c r="CO46" s="52"/>
      <c r="CP46" s="52"/>
      <c r="CQ46" s="52"/>
      <c r="CR46" s="52"/>
      <c r="CS46" s="52"/>
      <c r="CT46" s="52"/>
      <c r="CU46" s="52"/>
      <c r="CV46" s="52"/>
      <c r="CW46" s="52"/>
    </row>
    <row r="47" spans="1:101" ht="16.5" x14ac:dyDescent="0.2">
      <c r="A47" s="18">
        <v>43</v>
      </c>
      <c r="B47" s="26">
        <v>8</v>
      </c>
      <c r="C47" s="39">
        <v>60</v>
      </c>
      <c r="D47" s="26">
        <f>INDEX(章节关卡!$C$6:$C$20,芦花古楼!B47)*芦花古楼!C47</f>
        <v>1800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3600</v>
      </c>
      <c r="J47" s="18">
        <v>43</v>
      </c>
      <c r="K47" s="26">
        <v>8</v>
      </c>
      <c r="L47" s="39">
        <v>120</v>
      </c>
      <c r="M47" s="26">
        <f>INDEX(章节关卡!$C$6:$C$20,芦花古楼!K47)*芦花古楼!L47</f>
        <v>3600</v>
      </c>
      <c r="N47" s="23">
        <f t="shared" si="4"/>
        <v>50</v>
      </c>
      <c r="O47" s="23">
        <f t="shared" si="5"/>
        <v>60</v>
      </c>
      <c r="P47" s="15">
        <f>INDEX(章节关卡!$E$6:$E$20,芦花古楼!K47)*芦花古楼!L47</f>
        <v>7200</v>
      </c>
      <c r="S47" s="18">
        <v>43</v>
      </c>
      <c r="T47" s="26">
        <v>10</v>
      </c>
      <c r="U47" s="39">
        <v>180</v>
      </c>
      <c r="V47" s="26">
        <f>INDEX(章节关卡!$C$6:$C$20,芦花古楼!T47)*芦花古楼!U47</f>
        <v>7920</v>
      </c>
      <c r="W47" s="23">
        <f t="shared" si="24"/>
        <v>55</v>
      </c>
      <c r="X47" s="23">
        <f t="shared" si="25"/>
        <v>60</v>
      </c>
      <c r="Y47" s="15">
        <f>INDEX(章节关卡!$E$6:$E$20,芦花古楼!T47)*芦花古楼!U47</f>
        <v>16200</v>
      </c>
      <c r="AB47" s="18">
        <v>43</v>
      </c>
      <c r="AC47" s="26">
        <v>10</v>
      </c>
      <c r="AD47" s="39">
        <v>180</v>
      </c>
      <c r="AE47" s="26">
        <f>INDEX(章节关卡!$C$6:$C$20,芦花古楼!AC47)*芦花古楼!AD47</f>
        <v>7920</v>
      </c>
      <c r="AF47" s="23">
        <f t="shared" si="6"/>
        <v>60</v>
      </c>
      <c r="AG47" s="23">
        <f t="shared" si="7"/>
        <v>60</v>
      </c>
      <c r="AH47" s="15">
        <f>INDEX(章节关卡!$E$6:$E$20,芦花古楼!AC47)*芦花古楼!AD47</f>
        <v>16200</v>
      </c>
      <c r="AK47" s="19">
        <v>42</v>
      </c>
      <c r="AL47" s="19">
        <v>9</v>
      </c>
      <c r="AN47" s="19">
        <v>42</v>
      </c>
      <c r="AO47" s="19">
        <f t="shared" si="11"/>
        <v>10</v>
      </c>
      <c r="AQ47" s="19">
        <v>42</v>
      </c>
      <c r="AR47" s="19">
        <f t="shared" si="12"/>
        <v>11</v>
      </c>
      <c r="AT47" s="19">
        <v>42</v>
      </c>
      <c r="AU47" s="19">
        <f t="shared" si="13"/>
        <v>12</v>
      </c>
      <c r="AX47" s="19">
        <v>42</v>
      </c>
      <c r="AY47" s="15">
        <f t="shared" si="26"/>
        <v>170</v>
      </c>
      <c r="AZ47" s="15">
        <f t="shared" si="27"/>
        <v>380</v>
      </c>
      <c r="BA47" s="15">
        <f t="shared" si="28"/>
        <v>33600</v>
      </c>
      <c r="BG47" s="23">
        <v>29</v>
      </c>
      <c r="BH47" s="23"/>
      <c r="BI47" s="21">
        <f t="shared" si="29"/>
        <v>0.11346944971614112</v>
      </c>
      <c r="BJ47" s="15">
        <f t="shared" si="30"/>
        <v>0</v>
      </c>
      <c r="BK47" s="15">
        <f t="shared" si="31"/>
        <v>0</v>
      </c>
      <c r="BL47" s="15">
        <f t="shared" si="32"/>
        <v>0</v>
      </c>
      <c r="BM47" s="15">
        <f t="shared" si="33"/>
        <v>0</v>
      </c>
      <c r="BN47" s="15">
        <f t="shared" si="34"/>
        <v>0</v>
      </c>
      <c r="BO47" s="15">
        <f t="shared" si="35"/>
        <v>0</v>
      </c>
      <c r="BP47" s="15">
        <f t="shared" si="36"/>
        <v>0</v>
      </c>
      <c r="BR47" s="23">
        <v>29</v>
      </c>
      <c r="BS47" s="23">
        <v>25</v>
      </c>
      <c r="BY47" s="52">
        <v>43</v>
      </c>
      <c r="BZ47" s="52">
        <v>1</v>
      </c>
      <c r="CA47" s="92" t="s">
        <v>542</v>
      </c>
      <c r="CB47" s="52">
        <v>43</v>
      </c>
      <c r="CC47" s="52"/>
      <c r="CD47" s="52"/>
      <c r="CE47" s="52"/>
      <c r="CF47" s="52" t="s">
        <v>543</v>
      </c>
      <c r="CG47" s="52">
        <v>3600</v>
      </c>
      <c r="CH47" s="52" t="s">
        <v>544</v>
      </c>
      <c r="CI47" s="52">
        <v>45</v>
      </c>
      <c r="CJ47" s="52"/>
      <c r="CK47" s="52"/>
      <c r="CL47" s="52" t="s">
        <v>544</v>
      </c>
      <c r="CM47" s="52">
        <v>60</v>
      </c>
      <c r="CN47" s="52"/>
      <c r="CO47" s="52"/>
      <c r="CP47" s="52"/>
      <c r="CQ47" s="52"/>
      <c r="CR47" s="52"/>
      <c r="CS47" s="52"/>
      <c r="CT47" s="52"/>
      <c r="CU47" s="52"/>
      <c r="CV47" s="52"/>
      <c r="CW47" s="52"/>
    </row>
    <row r="48" spans="1:101" ht="16.5" x14ac:dyDescent="0.2">
      <c r="A48" s="18">
        <v>44</v>
      </c>
      <c r="B48" s="26">
        <v>8</v>
      </c>
      <c r="C48" s="39">
        <v>60</v>
      </c>
      <c r="D48" s="26">
        <f>INDEX(章节关卡!$C$6:$C$20,芦花古楼!B48)*芦花古楼!C48</f>
        <v>1800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3600</v>
      </c>
      <c r="J48" s="18">
        <v>44</v>
      </c>
      <c r="K48" s="26">
        <v>8</v>
      </c>
      <c r="L48" s="39">
        <v>120</v>
      </c>
      <c r="M48" s="26">
        <f>INDEX(章节关卡!$C$6:$C$20,芦花古楼!K48)*芦花古楼!L48</f>
        <v>3600</v>
      </c>
      <c r="N48" s="23">
        <f t="shared" si="4"/>
        <v>50</v>
      </c>
      <c r="O48" s="23">
        <f t="shared" si="5"/>
        <v>60</v>
      </c>
      <c r="P48" s="15">
        <f>INDEX(章节关卡!$E$6:$E$20,芦花古楼!K48)*芦花古楼!L48</f>
        <v>7200</v>
      </c>
      <c r="S48" s="18">
        <v>44</v>
      </c>
      <c r="T48" s="26">
        <v>10</v>
      </c>
      <c r="U48" s="39">
        <v>180</v>
      </c>
      <c r="V48" s="26">
        <f>INDEX(章节关卡!$C$6:$C$20,芦花古楼!T48)*芦花古楼!U48</f>
        <v>7920</v>
      </c>
      <c r="W48" s="23">
        <f t="shared" si="24"/>
        <v>55</v>
      </c>
      <c r="X48" s="23">
        <f t="shared" si="25"/>
        <v>60</v>
      </c>
      <c r="Y48" s="15">
        <f>INDEX(章节关卡!$E$6:$E$20,芦花古楼!T48)*芦花古楼!U48</f>
        <v>16200</v>
      </c>
      <c r="AB48" s="18">
        <v>44</v>
      </c>
      <c r="AC48" s="26">
        <v>10</v>
      </c>
      <c r="AD48" s="39">
        <v>180</v>
      </c>
      <c r="AE48" s="26">
        <f>INDEX(章节关卡!$C$6:$C$20,芦花古楼!AC48)*芦花古楼!AD48</f>
        <v>7920</v>
      </c>
      <c r="AF48" s="23">
        <f t="shared" si="6"/>
        <v>60</v>
      </c>
      <c r="AG48" s="23">
        <f t="shared" si="7"/>
        <v>60</v>
      </c>
      <c r="AH48" s="15">
        <f>INDEX(章节关卡!$E$6:$E$20,芦花古楼!AC48)*芦花古楼!AD48</f>
        <v>16200</v>
      </c>
      <c r="AK48" s="19">
        <v>43</v>
      </c>
      <c r="AL48" s="19">
        <v>9</v>
      </c>
      <c r="AN48" s="19">
        <v>43</v>
      </c>
      <c r="AO48" s="19">
        <f t="shared" si="11"/>
        <v>10</v>
      </c>
      <c r="AQ48" s="19">
        <v>43</v>
      </c>
      <c r="AR48" s="19">
        <f t="shared" si="12"/>
        <v>11</v>
      </c>
      <c r="AT48" s="19">
        <v>43</v>
      </c>
      <c r="AU48" s="19">
        <f t="shared" si="13"/>
        <v>12</v>
      </c>
      <c r="AX48" s="19">
        <v>43</v>
      </c>
      <c r="AY48" s="15">
        <f t="shared" si="26"/>
        <v>180</v>
      </c>
      <c r="AZ48" s="15">
        <f t="shared" si="27"/>
        <v>380</v>
      </c>
      <c r="BA48" s="15">
        <f t="shared" si="28"/>
        <v>40200</v>
      </c>
      <c r="BG48" s="23">
        <v>30</v>
      </c>
      <c r="BH48" s="23"/>
      <c r="BI48" s="21">
        <f t="shared" si="29"/>
        <v>0.12481639468775524</v>
      </c>
      <c r="BJ48" s="15">
        <f t="shared" si="30"/>
        <v>0</v>
      </c>
      <c r="BK48" s="15">
        <f t="shared" si="31"/>
        <v>0</v>
      </c>
      <c r="BL48" s="15">
        <f t="shared" si="32"/>
        <v>0</v>
      </c>
      <c r="BM48" s="15">
        <f t="shared" si="33"/>
        <v>0</v>
      </c>
      <c r="BN48" s="15">
        <f t="shared" si="34"/>
        <v>0</v>
      </c>
      <c r="BO48" s="15">
        <f t="shared" si="35"/>
        <v>0</v>
      </c>
      <c r="BP48" s="15">
        <f t="shared" si="36"/>
        <v>0</v>
      </c>
      <c r="BR48" s="23">
        <v>30</v>
      </c>
      <c r="BS48" s="23">
        <v>25</v>
      </c>
      <c r="BY48" s="52">
        <v>44</v>
      </c>
      <c r="BZ48" s="52">
        <v>1</v>
      </c>
      <c r="CA48" s="92" t="s">
        <v>542</v>
      </c>
      <c r="CB48" s="52">
        <v>44</v>
      </c>
      <c r="CC48" s="52"/>
      <c r="CD48" s="52"/>
      <c r="CE48" s="52"/>
      <c r="CF48" s="52" t="s">
        <v>543</v>
      </c>
      <c r="CG48" s="52">
        <v>3600</v>
      </c>
      <c r="CH48" s="52" t="s">
        <v>544</v>
      </c>
      <c r="CI48" s="52">
        <v>45</v>
      </c>
      <c r="CJ48" s="52"/>
      <c r="CK48" s="52"/>
      <c r="CL48" s="52" t="s">
        <v>544</v>
      </c>
      <c r="CM48" s="52">
        <v>60</v>
      </c>
      <c r="CN48" s="52"/>
      <c r="CO48" s="52"/>
      <c r="CP48" s="52"/>
      <c r="CQ48" s="52"/>
      <c r="CR48" s="52"/>
      <c r="CS48" s="52"/>
      <c r="CT48" s="52"/>
      <c r="CU48" s="52"/>
      <c r="CV48" s="52"/>
      <c r="CW48" s="52"/>
    </row>
    <row r="49" spans="1:101" ht="16.5" x14ac:dyDescent="0.2">
      <c r="A49" s="18">
        <v>45</v>
      </c>
      <c r="B49" s="26">
        <v>9</v>
      </c>
      <c r="C49" s="39">
        <v>60</v>
      </c>
      <c r="D49" s="26">
        <f>INDEX(章节关卡!$C$6:$C$20,芦花古楼!B49)*芦花古楼!C49</f>
        <v>2160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4320</v>
      </c>
      <c r="J49" s="18">
        <v>45</v>
      </c>
      <c r="K49" s="26">
        <v>9</v>
      </c>
      <c r="L49" s="39">
        <v>120</v>
      </c>
      <c r="M49" s="26">
        <f>INDEX(章节关卡!$C$6:$C$20,芦花古楼!K49)*芦花古楼!L49</f>
        <v>4320</v>
      </c>
      <c r="N49" s="23">
        <f t="shared" si="4"/>
        <v>50</v>
      </c>
      <c r="O49" s="23">
        <f t="shared" si="5"/>
        <v>65</v>
      </c>
      <c r="P49" s="15">
        <f>INDEX(章节关卡!$E$6:$E$20,芦花古楼!K49)*芦花古楼!L49</f>
        <v>8640</v>
      </c>
      <c r="S49" s="18">
        <v>45</v>
      </c>
      <c r="T49" s="26">
        <v>10</v>
      </c>
      <c r="U49" s="39">
        <v>180</v>
      </c>
      <c r="V49" s="26">
        <f>INDEX(章节关卡!$C$6:$C$20,芦花古楼!T49)*芦花古楼!U49</f>
        <v>7920</v>
      </c>
      <c r="W49" s="23">
        <f t="shared" si="24"/>
        <v>55</v>
      </c>
      <c r="X49" s="23">
        <f t="shared" si="25"/>
        <v>65</v>
      </c>
      <c r="Y49" s="15">
        <f>INDEX(章节关卡!$E$6:$E$20,芦花古楼!T49)*芦花古楼!U49</f>
        <v>16200</v>
      </c>
      <c r="AB49" s="18">
        <v>45</v>
      </c>
      <c r="AC49" s="26">
        <v>10</v>
      </c>
      <c r="AD49" s="39">
        <v>180</v>
      </c>
      <c r="AE49" s="26">
        <f>INDEX(章节关卡!$C$6:$C$20,芦花古楼!AC49)*芦花古楼!AD49</f>
        <v>7920</v>
      </c>
      <c r="AF49" s="23">
        <f t="shared" si="6"/>
        <v>60</v>
      </c>
      <c r="AG49" s="23">
        <f t="shared" si="7"/>
        <v>65</v>
      </c>
      <c r="AH49" s="15">
        <f>INDEX(章节关卡!$E$6:$E$20,芦花古楼!AC49)*芦花古楼!AD49</f>
        <v>16200</v>
      </c>
      <c r="AK49" s="19">
        <v>44</v>
      </c>
      <c r="AL49" s="19">
        <v>9</v>
      </c>
      <c r="AN49" s="19">
        <v>44</v>
      </c>
      <c r="AO49" s="19">
        <f t="shared" si="11"/>
        <v>10</v>
      </c>
      <c r="AQ49" s="19">
        <v>44</v>
      </c>
      <c r="AR49" s="19">
        <f t="shared" si="12"/>
        <v>11</v>
      </c>
      <c r="AT49" s="19">
        <v>44</v>
      </c>
      <c r="AU49" s="19">
        <f t="shared" si="13"/>
        <v>12</v>
      </c>
      <c r="AX49" s="19">
        <v>44</v>
      </c>
      <c r="AY49" s="15">
        <f t="shared" si="26"/>
        <v>170</v>
      </c>
      <c r="AZ49" s="15">
        <f t="shared" si="27"/>
        <v>380</v>
      </c>
      <c r="BA49" s="15">
        <f t="shared" si="28"/>
        <v>33600</v>
      </c>
      <c r="BG49" s="23">
        <v>31</v>
      </c>
      <c r="BH49" s="23"/>
      <c r="BI49" s="21">
        <f t="shared" si="29"/>
        <v>0.13729803415653077</v>
      </c>
      <c r="BJ49" s="15">
        <f t="shared" si="30"/>
        <v>0</v>
      </c>
      <c r="BK49" s="15">
        <f t="shared" si="31"/>
        <v>0</v>
      </c>
      <c r="BL49" s="15">
        <f t="shared" si="32"/>
        <v>0</v>
      </c>
      <c r="BM49" s="15">
        <f t="shared" si="33"/>
        <v>0</v>
      </c>
      <c r="BN49" s="15">
        <f t="shared" si="34"/>
        <v>0</v>
      </c>
      <c r="BO49" s="15">
        <f t="shared" si="35"/>
        <v>0</v>
      </c>
      <c r="BP49" s="15">
        <f t="shared" si="36"/>
        <v>0</v>
      </c>
      <c r="BR49" s="23">
        <v>31</v>
      </c>
      <c r="BS49" s="23">
        <v>30</v>
      </c>
      <c r="BY49" s="52">
        <v>45</v>
      </c>
      <c r="BZ49" s="52">
        <v>1</v>
      </c>
      <c r="CA49" s="92" t="s">
        <v>542</v>
      </c>
      <c r="CB49" s="52">
        <v>45</v>
      </c>
      <c r="CC49" s="52"/>
      <c r="CD49" s="52"/>
      <c r="CE49" s="52"/>
      <c r="CF49" s="52" t="s">
        <v>543</v>
      </c>
      <c r="CG49" s="52">
        <v>4320</v>
      </c>
      <c r="CH49" s="52" t="s">
        <v>544</v>
      </c>
      <c r="CI49" s="52">
        <v>45</v>
      </c>
      <c r="CJ49" s="52"/>
      <c r="CK49" s="52"/>
      <c r="CL49" s="52" t="s">
        <v>544</v>
      </c>
      <c r="CM49" s="52">
        <v>65</v>
      </c>
      <c r="CN49" s="52"/>
      <c r="CO49" s="52"/>
      <c r="CP49" s="52"/>
      <c r="CQ49" s="52"/>
      <c r="CR49" s="52"/>
      <c r="CS49" s="52"/>
      <c r="CT49" s="52"/>
      <c r="CU49" s="52"/>
      <c r="CV49" s="52"/>
      <c r="CW49" s="52"/>
    </row>
    <row r="50" spans="1:101" ht="16.5" x14ac:dyDescent="0.2">
      <c r="A50" s="18">
        <v>46</v>
      </c>
      <c r="B50" s="26">
        <v>9</v>
      </c>
      <c r="C50" s="39">
        <v>60</v>
      </c>
      <c r="D50" s="26">
        <f>INDEX(章节关卡!$C$6:$C$20,芦花古楼!B50)*芦花古楼!C50</f>
        <v>2160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4320</v>
      </c>
      <c r="J50" s="18">
        <v>46</v>
      </c>
      <c r="K50" s="26">
        <v>9</v>
      </c>
      <c r="L50" s="39">
        <v>120</v>
      </c>
      <c r="M50" s="26">
        <f>INDEX(章节关卡!$C$6:$C$20,芦花古楼!K50)*芦花古楼!L50</f>
        <v>4320</v>
      </c>
      <c r="N50" s="23">
        <f t="shared" si="4"/>
        <v>55</v>
      </c>
      <c r="O50" s="23">
        <f t="shared" si="5"/>
        <v>65</v>
      </c>
      <c r="P50" s="15">
        <f>INDEX(章节关卡!$E$6:$E$20,芦花古楼!K50)*芦花古楼!L50</f>
        <v>8640</v>
      </c>
      <c r="S50" s="18">
        <v>46</v>
      </c>
      <c r="T50" s="26">
        <v>10</v>
      </c>
      <c r="U50" s="39">
        <v>180</v>
      </c>
      <c r="V50" s="26">
        <f>INDEX(章节关卡!$C$6:$C$20,芦花古楼!T50)*芦花古楼!U50</f>
        <v>7920</v>
      </c>
      <c r="W50" s="23">
        <f t="shared" si="24"/>
        <v>60</v>
      </c>
      <c r="X50" s="23">
        <f t="shared" si="25"/>
        <v>65</v>
      </c>
      <c r="Y50" s="15">
        <f>INDEX(章节关卡!$E$6:$E$20,芦花古楼!T50)*芦花古楼!U50</f>
        <v>16200</v>
      </c>
      <c r="AB50" s="18">
        <v>46</v>
      </c>
      <c r="AC50" s="26">
        <v>10</v>
      </c>
      <c r="AD50" s="39">
        <v>180</v>
      </c>
      <c r="AE50" s="26">
        <f>INDEX(章节关卡!$C$6:$C$20,芦花古楼!AC50)*芦花古楼!AD50</f>
        <v>7920</v>
      </c>
      <c r="AF50" s="23">
        <f t="shared" si="6"/>
        <v>65</v>
      </c>
      <c r="AG50" s="23">
        <f t="shared" si="7"/>
        <v>65</v>
      </c>
      <c r="AH50" s="15">
        <f>INDEX(章节关卡!$E$6:$E$20,芦花古楼!AC50)*芦花古楼!AD50</f>
        <v>16200</v>
      </c>
      <c r="AK50" s="19">
        <v>45</v>
      </c>
      <c r="AL50" s="19">
        <v>11</v>
      </c>
      <c r="AN50" s="19">
        <v>45</v>
      </c>
      <c r="AO50" s="19">
        <f t="shared" si="11"/>
        <v>12</v>
      </c>
      <c r="AQ50" s="19">
        <v>45</v>
      </c>
      <c r="AR50" s="19">
        <f t="shared" si="12"/>
        <v>13</v>
      </c>
      <c r="AT50" s="19">
        <v>45</v>
      </c>
      <c r="AU50" s="19">
        <f t="shared" si="13"/>
        <v>14</v>
      </c>
      <c r="AX50" s="19">
        <v>45</v>
      </c>
      <c r="AY50" s="15">
        <f t="shared" si="26"/>
        <v>180</v>
      </c>
      <c r="AZ50" s="15">
        <f t="shared" si="27"/>
        <v>380</v>
      </c>
      <c r="BA50" s="15">
        <f t="shared" si="28"/>
        <v>40200</v>
      </c>
      <c r="BG50" s="23">
        <v>32</v>
      </c>
      <c r="BH50" s="23"/>
      <c r="BI50" s="21">
        <f t="shared" si="29"/>
        <v>0.15102783757218385</v>
      </c>
      <c r="BJ50" s="15">
        <f t="shared" si="30"/>
        <v>0</v>
      </c>
      <c r="BK50" s="15">
        <f t="shared" si="31"/>
        <v>0</v>
      </c>
      <c r="BL50" s="15">
        <f t="shared" si="32"/>
        <v>0</v>
      </c>
      <c r="BM50" s="15">
        <f t="shared" si="33"/>
        <v>0</v>
      </c>
      <c r="BN50" s="15">
        <f t="shared" si="34"/>
        <v>0</v>
      </c>
      <c r="BO50" s="15">
        <f t="shared" si="35"/>
        <v>0</v>
      </c>
      <c r="BP50" s="15">
        <f t="shared" si="36"/>
        <v>0</v>
      </c>
      <c r="BR50" s="23">
        <v>32</v>
      </c>
      <c r="BS50" s="23">
        <v>30</v>
      </c>
      <c r="BY50" s="52">
        <v>46</v>
      </c>
      <c r="BZ50" s="52">
        <v>1</v>
      </c>
      <c r="CA50" s="92" t="s">
        <v>542</v>
      </c>
      <c r="CB50" s="52">
        <v>46</v>
      </c>
      <c r="CC50" s="52"/>
      <c r="CD50" s="52"/>
      <c r="CE50" s="52"/>
      <c r="CF50" s="52" t="s">
        <v>543</v>
      </c>
      <c r="CG50" s="52">
        <v>4320</v>
      </c>
      <c r="CH50" s="52" t="s">
        <v>544</v>
      </c>
      <c r="CI50" s="52">
        <v>50</v>
      </c>
      <c r="CJ50" s="52"/>
      <c r="CK50" s="52"/>
      <c r="CL50" s="52" t="s">
        <v>544</v>
      </c>
      <c r="CM50" s="52">
        <v>65</v>
      </c>
      <c r="CN50" s="52"/>
      <c r="CO50" s="52"/>
      <c r="CP50" s="52"/>
      <c r="CQ50" s="52"/>
      <c r="CR50" s="52"/>
      <c r="CS50" s="52"/>
      <c r="CT50" s="52"/>
      <c r="CU50" s="52"/>
      <c r="CV50" s="52"/>
      <c r="CW50" s="52"/>
    </row>
    <row r="51" spans="1:101" ht="16.5" x14ac:dyDescent="0.2">
      <c r="A51" s="18">
        <v>47</v>
      </c>
      <c r="B51" s="26">
        <v>9</v>
      </c>
      <c r="C51" s="39">
        <v>60</v>
      </c>
      <c r="D51" s="26">
        <f>INDEX(章节关卡!$C$6:$C$20,芦花古楼!B51)*芦花古楼!C51</f>
        <v>2160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4320</v>
      </c>
      <c r="J51" s="18">
        <v>47</v>
      </c>
      <c r="K51" s="26">
        <v>9</v>
      </c>
      <c r="L51" s="39">
        <v>120</v>
      </c>
      <c r="M51" s="26">
        <f>INDEX(章节关卡!$C$6:$C$20,芦花古楼!K51)*芦花古楼!L51</f>
        <v>4320</v>
      </c>
      <c r="N51" s="23">
        <f t="shared" si="4"/>
        <v>55</v>
      </c>
      <c r="O51" s="23">
        <f t="shared" si="5"/>
        <v>65</v>
      </c>
      <c r="P51" s="15">
        <f>INDEX(章节关卡!$E$6:$E$20,芦花古楼!K51)*芦花古楼!L51</f>
        <v>8640</v>
      </c>
      <c r="S51" s="18">
        <v>47</v>
      </c>
      <c r="T51" s="26">
        <v>10</v>
      </c>
      <c r="U51" s="39">
        <v>180</v>
      </c>
      <c r="V51" s="26">
        <f>INDEX(章节关卡!$C$6:$C$20,芦花古楼!T51)*芦花古楼!U51</f>
        <v>7920</v>
      </c>
      <c r="W51" s="23">
        <f t="shared" si="24"/>
        <v>60</v>
      </c>
      <c r="X51" s="23">
        <f t="shared" si="25"/>
        <v>65</v>
      </c>
      <c r="Y51" s="15">
        <f>INDEX(章节关卡!$E$6:$E$20,芦花古楼!T51)*芦花古楼!U51</f>
        <v>16200</v>
      </c>
      <c r="AB51" s="18">
        <v>47</v>
      </c>
      <c r="AC51" s="26">
        <v>10</v>
      </c>
      <c r="AD51" s="39">
        <v>180</v>
      </c>
      <c r="AE51" s="26">
        <f>INDEX(章节关卡!$C$6:$C$20,芦花古楼!AC51)*芦花古楼!AD51</f>
        <v>7920</v>
      </c>
      <c r="AF51" s="23">
        <f t="shared" si="6"/>
        <v>65</v>
      </c>
      <c r="AG51" s="23">
        <f t="shared" si="7"/>
        <v>65</v>
      </c>
      <c r="AH51" s="15">
        <f>INDEX(章节关卡!$E$6:$E$20,芦花古楼!AC51)*芦花古楼!AD51</f>
        <v>16200</v>
      </c>
      <c r="AK51" s="19">
        <v>46</v>
      </c>
      <c r="AL51" s="19">
        <v>11</v>
      </c>
      <c r="AN51" s="19">
        <v>46</v>
      </c>
      <c r="AO51" s="19">
        <f t="shared" si="11"/>
        <v>12</v>
      </c>
      <c r="AQ51" s="19">
        <v>46</v>
      </c>
      <c r="AR51" s="19">
        <f t="shared" si="12"/>
        <v>13</v>
      </c>
      <c r="AT51" s="19">
        <v>46</v>
      </c>
      <c r="AU51" s="19">
        <f t="shared" si="13"/>
        <v>14</v>
      </c>
      <c r="AX51" s="19">
        <v>46</v>
      </c>
      <c r="AY51" s="15">
        <f t="shared" si="26"/>
        <v>170</v>
      </c>
      <c r="AZ51" s="15">
        <f t="shared" si="27"/>
        <v>385</v>
      </c>
      <c r="BA51" s="15">
        <f t="shared" si="28"/>
        <v>33600</v>
      </c>
      <c r="BG51" s="23">
        <v>33</v>
      </c>
      <c r="BH51" s="23"/>
      <c r="BI51" s="21">
        <f t="shared" si="29"/>
        <v>0.16613062132940226</v>
      </c>
      <c r="BJ51" s="15">
        <f t="shared" si="30"/>
        <v>0</v>
      </c>
      <c r="BK51" s="15">
        <f t="shared" si="31"/>
        <v>0</v>
      </c>
      <c r="BL51" s="15">
        <f t="shared" si="32"/>
        <v>0</v>
      </c>
      <c r="BM51" s="15">
        <f t="shared" si="33"/>
        <v>0</v>
      </c>
      <c r="BN51" s="15">
        <f t="shared" si="34"/>
        <v>0</v>
      </c>
      <c r="BO51" s="15">
        <f t="shared" si="35"/>
        <v>0</v>
      </c>
      <c r="BP51" s="15">
        <f t="shared" si="36"/>
        <v>0</v>
      </c>
      <c r="BR51" s="23">
        <v>33</v>
      </c>
      <c r="BS51" s="23">
        <v>30</v>
      </c>
      <c r="BY51" s="52">
        <v>47</v>
      </c>
      <c r="BZ51" s="52">
        <v>1</v>
      </c>
      <c r="CA51" s="92" t="s">
        <v>542</v>
      </c>
      <c r="CB51" s="52">
        <v>47</v>
      </c>
      <c r="CC51" s="52"/>
      <c r="CD51" s="52"/>
      <c r="CE51" s="52"/>
      <c r="CF51" s="52" t="s">
        <v>543</v>
      </c>
      <c r="CG51" s="52">
        <v>4320</v>
      </c>
      <c r="CH51" s="52" t="s">
        <v>544</v>
      </c>
      <c r="CI51" s="52">
        <v>50</v>
      </c>
      <c r="CJ51" s="52"/>
      <c r="CK51" s="52"/>
      <c r="CL51" s="52" t="s">
        <v>544</v>
      </c>
      <c r="CM51" s="52">
        <v>65</v>
      </c>
      <c r="CN51" s="52"/>
      <c r="CO51" s="52"/>
      <c r="CP51" s="52"/>
      <c r="CQ51" s="52"/>
      <c r="CR51" s="52"/>
      <c r="CS51" s="52"/>
      <c r="CT51" s="52"/>
      <c r="CU51" s="52"/>
      <c r="CV51" s="52"/>
      <c r="CW51" s="52"/>
    </row>
    <row r="52" spans="1:101" ht="16.5" x14ac:dyDescent="0.2">
      <c r="A52" s="18">
        <v>48</v>
      </c>
      <c r="B52" s="26">
        <v>9</v>
      </c>
      <c r="C52" s="39">
        <v>60</v>
      </c>
      <c r="D52" s="26">
        <f>INDEX(章节关卡!$C$6:$C$20,芦花古楼!B52)*芦花古楼!C52</f>
        <v>2160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4320</v>
      </c>
      <c r="J52" s="18">
        <v>48</v>
      </c>
      <c r="K52" s="26">
        <v>9</v>
      </c>
      <c r="L52" s="39">
        <v>120</v>
      </c>
      <c r="M52" s="26">
        <f>INDEX(章节关卡!$C$6:$C$20,芦花古楼!K52)*芦花古楼!L52</f>
        <v>4320</v>
      </c>
      <c r="N52" s="23">
        <f t="shared" si="4"/>
        <v>55</v>
      </c>
      <c r="O52" s="23">
        <f t="shared" si="5"/>
        <v>65</v>
      </c>
      <c r="P52" s="15">
        <f>INDEX(章节关卡!$E$6:$E$20,芦花古楼!K52)*芦花古楼!L52</f>
        <v>8640</v>
      </c>
      <c r="S52" s="18">
        <v>48</v>
      </c>
      <c r="T52" s="26">
        <v>10</v>
      </c>
      <c r="U52" s="39">
        <v>180</v>
      </c>
      <c r="V52" s="26">
        <f>INDEX(章节关卡!$C$6:$C$20,芦花古楼!T52)*芦花古楼!U52</f>
        <v>7920</v>
      </c>
      <c r="W52" s="23">
        <f t="shared" si="24"/>
        <v>60</v>
      </c>
      <c r="X52" s="23">
        <f t="shared" si="25"/>
        <v>65</v>
      </c>
      <c r="Y52" s="15">
        <f>INDEX(章节关卡!$E$6:$E$20,芦花古楼!T52)*芦花古楼!U52</f>
        <v>16200</v>
      </c>
      <c r="AB52" s="18">
        <v>48</v>
      </c>
      <c r="AC52" s="26">
        <v>10</v>
      </c>
      <c r="AD52" s="39">
        <v>180</v>
      </c>
      <c r="AE52" s="26">
        <f>INDEX(章节关卡!$C$6:$C$20,芦花古楼!AC52)*芦花古楼!AD52</f>
        <v>7920</v>
      </c>
      <c r="AF52" s="23">
        <f t="shared" si="6"/>
        <v>65</v>
      </c>
      <c r="AG52" s="23">
        <f t="shared" si="7"/>
        <v>65</v>
      </c>
      <c r="AH52" s="15">
        <f>INDEX(章节关卡!$E$6:$E$20,芦花古楼!AC52)*芦花古楼!AD52</f>
        <v>16200</v>
      </c>
      <c r="AK52" s="19">
        <v>47</v>
      </c>
      <c r="AL52" s="19">
        <v>12</v>
      </c>
      <c r="AN52" s="19">
        <v>47</v>
      </c>
      <c r="AO52" s="19">
        <f t="shared" si="11"/>
        <v>13</v>
      </c>
      <c r="AQ52" s="19">
        <v>47</v>
      </c>
      <c r="AR52" s="19">
        <f t="shared" si="12"/>
        <v>14</v>
      </c>
      <c r="AT52" s="19">
        <v>47</v>
      </c>
      <c r="AU52" s="19">
        <f t="shared" si="13"/>
        <v>15</v>
      </c>
      <c r="AX52" s="19">
        <v>47</v>
      </c>
      <c r="AY52" s="15">
        <f t="shared" si="26"/>
        <v>180</v>
      </c>
      <c r="AZ52" s="15">
        <f t="shared" si="27"/>
        <v>390</v>
      </c>
      <c r="BA52" s="15">
        <f t="shared" si="28"/>
        <v>40200</v>
      </c>
      <c r="BG52" s="23">
        <v>34</v>
      </c>
      <c r="BH52" s="23"/>
      <c r="BI52" s="21">
        <f t="shared" si="29"/>
        <v>0.18274368346234252</v>
      </c>
      <c r="BJ52" s="15">
        <f t="shared" si="30"/>
        <v>0</v>
      </c>
      <c r="BK52" s="15">
        <f t="shared" si="31"/>
        <v>0</v>
      </c>
      <c r="BL52" s="15">
        <f t="shared" si="32"/>
        <v>0</v>
      </c>
      <c r="BM52" s="15">
        <f t="shared" si="33"/>
        <v>0</v>
      </c>
      <c r="BN52" s="15">
        <f t="shared" si="34"/>
        <v>0</v>
      </c>
      <c r="BO52" s="15">
        <f t="shared" si="35"/>
        <v>0</v>
      </c>
      <c r="BP52" s="15">
        <f t="shared" si="36"/>
        <v>0</v>
      </c>
      <c r="BR52" s="23">
        <v>34</v>
      </c>
      <c r="BS52" s="23">
        <v>30</v>
      </c>
      <c r="BY52" s="52">
        <v>48</v>
      </c>
      <c r="BZ52" s="52">
        <v>1</v>
      </c>
      <c r="CA52" s="92" t="s">
        <v>542</v>
      </c>
      <c r="CB52" s="52">
        <v>48</v>
      </c>
      <c r="CC52" s="52"/>
      <c r="CD52" s="52"/>
      <c r="CE52" s="52"/>
      <c r="CF52" s="52" t="s">
        <v>543</v>
      </c>
      <c r="CG52" s="52">
        <v>4320</v>
      </c>
      <c r="CH52" s="52" t="s">
        <v>544</v>
      </c>
      <c r="CI52" s="52">
        <v>50</v>
      </c>
      <c r="CJ52" s="52"/>
      <c r="CK52" s="52"/>
      <c r="CL52" s="52" t="s">
        <v>544</v>
      </c>
      <c r="CM52" s="52">
        <v>65</v>
      </c>
      <c r="CN52" s="52"/>
      <c r="CO52" s="52"/>
      <c r="CP52" s="52"/>
      <c r="CQ52" s="52"/>
      <c r="CR52" s="52"/>
      <c r="CS52" s="52"/>
      <c r="CT52" s="52"/>
      <c r="CU52" s="52"/>
      <c r="CV52" s="52"/>
      <c r="CW52" s="52"/>
    </row>
    <row r="53" spans="1:101" ht="16.5" x14ac:dyDescent="0.2">
      <c r="A53" s="18">
        <v>49</v>
      </c>
      <c r="B53" s="26">
        <v>9</v>
      </c>
      <c r="C53" s="39">
        <v>60</v>
      </c>
      <c r="D53" s="26">
        <f>INDEX(章节关卡!$C$6:$C$20,芦花古楼!B53)*芦花古楼!C53</f>
        <v>2160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4320</v>
      </c>
      <c r="J53" s="18">
        <v>49</v>
      </c>
      <c r="K53" s="26">
        <v>9</v>
      </c>
      <c r="L53" s="39">
        <v>120</v>
      </c>
      <c r="M53" s="26">
        <f>INDEX(章节关卡!$C$6:$C$20,芦花古楼!K53)*芦花古楼!L53</f>
        <v>4320</v>
      </c>
      <c r="N53" s="23">
        <f t="shared" si="4"/>
        <v>55</v>
      </c>
      <c r="O53" s="23">
        <f t="shared" si="5"/>
        <v>65</v>
      </c>
      <c r="P53" s="15">
        <f>INDEX(章节关卡!$E$6:$E$20,芦花古楼!K53)*芦花古楼!L53</f>
        <v>8640</v>
      </c>
      <c r="S53" s="18">
        <v>49</v>
      </c>
      <c r="T53" s="26">
        <v>10</v>
      </c>
      <c r="U53" s="39">
        <v>180</v>
      </c>
      <c r="V53" s="26">
        <f>INDEX(章节关卡!$C$6:$C$20,芦花古楼!T53)*芦花古楼!U53</f>
        <v>7920</v>
      </c>
      <c r="W53" s="23">
        <f t="shared" si="24"/>
        <v>60</v>
      </c>
      <c r="X53" s="23">
        <f t="shared" si="25"/>
        <v>65</v>
      </c>
      <c r="Y53" s="15">
        <f>INDEX(章节关卡!$E$6:$E$20,芦花古楼!T53)*芦花古楼!U53</f>
        <v>16200</v>
      </c>
      <c r="AB53" s="18">
        <v>49</v>
      </c>
      <c r="AC53" s="26">
        <v>10</v>
      </c>
      <c r="AD53" s="39">
        <v>180</v>
      </c>
      <c r="AE53" s="26">
        <f>INDEX(章节关卡!$C$6:$C$20,芦花古楼!AC53)*芦花古楼!AD53</f>
        <v>7920</v>
      </c>
      <c r="AF53" s="23">
        <f t="shared" si="6"/>
        <v>65</v>
      </c>
      <c r="AG53" s="23">
        <f t="shared" si="7"/>
        <v>65</v>
      </c>
      <c r="AH53" s="15">
        <f>INDEX(章节关卡!$E$6:$E$20,芦花古楼!AC53)*芦花古楼!AD53</f>
        <v>16200</v>
      </c>
      <c r="AK53" s="19">
        <v>48</v>
      </c>
      <c r="AL53" s="19">
        <v>12</v>
      </c>
      <c r="AN53" s="19">
        <v>48</v>
      </c>
      <c r="AO53" s="19">
        <f t="shared" si="11"/>
        <v>13</v>
      </c>
      <c r="AQ53" s="19">
        <v>48</v>
      </c>
      <c r="AR53" s="19">
        <f t="shared" si="12"/>
        <v>14</v>
      </c>
      <c r="AT53" s="19">
        <v>48</v>
      </c>
      <c r="AU53" s="19">
        <f t="shared" si="13"/>
        <v>15</v>
      </c>
      <c r="AX53" s="19">
        <v>48</v>
      </c>
      <c r="AY53" s="15">
        <f t="shared" si="26"/>
        <v>175</v>
      </c>
      <c r="AZ53" s="15">
        <f t="shared" si="27"/>
        <v>395</v>
      </c>
      <c r="BA53" s="15">
        <f t="shared" si="28"/>
        <v>38100</v>
      </c>
      <c r="BG53" s="23">
        <v>35</v>
      </c>
      <c r="BH53" s="23"/>
      <c r="BI53" s="21">
        <f t="shared" si="29"/>
        <v>0.20101805180857679</v>
      </c>
      <c r="BJ53" s="15">
        <f t="shared" si="30"/>
        <v>0</v>
      </c>
      <c r="BK53" s="15">
        <f t="shared" si="31"/>
        <v>0</v>
      </c>
      <c r="BL53" s="15">
        <f t="shared" si="32"/>
        <v>0</v>
      </c>
      <c r="BM53" s="15">
        <f t="shared" si="33"/>
        <v>0</v>
      </c>
      <c r="BN53" s="15">
        <f t="shared" si="34"/>
        <v>0</v>
      </c>
      <c r="BO53" s="15">
        <f t="shared" si="35"/>
        <v>0</v>
      </c>
      <c r="BP53" s="15">
        <f t="shared" si="36"/>
        <v>0</v>
      </c>
      <c r="BR53" s="23">
        <v>35</v>
      </c>
      <c r="BS53" s="23">
        <v>30</v>
      </c>
      <c r="BY53" s="52">
        <v>49</v>
      </c>
      <c r="BZ53" s="52">
        <v>1</v>
      </c>
      <c r="CA53" s="92" t="s">
        <v>542</v>
      </c>
      <c r="CB53" s="52">
        <v>49</v>
      </c>
      <c r="CC53" s="52"/>
      <c r="CD53" s="52"/>
      <c r="CE53" s="52"/>
      <c r="CF53" s="52" t="s">
        <v>543</v>
      </c>
      <c r="CG53" s="52">
        <v>4320</v>
      </c>
      <c r="CH53" s="52" t="s">
        <v>544</v>
      </c>
      <c r="CI53" s="52">
        <v>50</v>
      </c>
      <c r="CJ53" s="52"/>
      <c r="CK53" s="52"/>
      <c r="CL53" s="52" t="s">
        <v>544</v>
      </c>
      <c r="CM53" s="52">
        <v>65</v>
      </c>
      <c r="CN53" s="52"/>
      <c r="CO53" s="52"/>
      <c r="CP53" s="52"/>
      <c r="CQ53" s="52"/>
      <c r="CR53" s="52"/>
      <c r="CS53" s="52"/>
      <c r="CT53" s="52"/>
      <c r="CU53" s="52"/>
      <c r="CV53" s="52"/>
      <c r="CW53" s="52"/>
    </row>
    <row r="54" spans="1:101" ht="16.5" x14ac:dyDescent="0.2">
      <c r="A54" s="18">
        <v>50</v>
      </c>
      <c r="B54" s="26">
        <v>9</v>
      </c>
      <c r="C54" s="39">
        <v>60</v>
      </c>
      <c r="D54" s="26">
        <f>INDEX(章节关卡!$C$6:$C$20,芦花古楼!B54)*芦花古楼!C54</f>
        <v>2160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4320</v>
      </c>
      <c r="J54" s="18">
        <v>50</v>
      </c>
      <c r="K54" s="26">
        <v>9</v>
      </c>
      <c r="L54" s="39">
        <v>120</v>
      </c>
      <c r="M54" s="26">
        <f>INDEX(章节关卡!$C$6:$C$20,芦花古楼!K54)*芦花古楼!L54</f>
        <v>4320</v>
      </c>
      <c r="N54" s="23">
        <f t="shared" si="4"/>
        <v>55</v>
      </c>
      <c r="O54" s="23">
        <f t="shared" si="5"/>
        <v>70</v>
      </c>
      <c r="P54" s="15">
        <f>INDEX(章节关卡!$E$6:$E$20,芦花古楼!K54)*芦花古楼!L54</f>
        <v>8640</v>
      </c>
      <c r="S54" s="18">
        <v>50</v>
      </c>
      <c r="T54" s="26">
        <v>11</v>
      </c>
      <c r="U54" s="39">
        <v>180</v>
      </c>
      <c r="V54" s="26">
        <f>INDEX(章节关卡!$C$6:$C$20,芦花古楼!T54)*芦花古楼!U54</f>
        <v>9540</v>
      </c>
      <c r="W54" s="23">
        <f t="shared" si="24"/>
        <v>60</v>
      </c>
      <c r="X54" s="23">
        <f t="shared" si="25"/>
        <v>70</v>
      </c>
      <c r="Y54" s="15">
        <f>INDEX(章节关卡!$E$6:$E$20,芦花古楼!T54)*芦花古楼!U54</f>
        <v>19800</v>
      </c>
      <c r="AB54" s="18">
        <v>50</v>
      </c>
      <c r="AC54" s="26">
        <v>11</v>
      </c>
      <c r="AD54" s="39">
        <v>180</v>
      </c>
      <c r="AE54" s="26">
        <f>INDEX(章节关卡!$C$6:$C$20,芦花古楼!AC54)*芦花古楼!AD54</f>
        <v>9540</v>
      </c>
      <c r="AF54" s="23">
        <f t="shared" si="6"/>
        <v>65</v>
      </c>
      <c r="AG54" s="23">
        <f t="shared" si="7"/>
        <v>70</v>
      </c>
      <c r="AH54" s="15">
        <f>INDEX(章节关卡!$E$6:$E$20,芦花古楼!AC54)*芦花古楼!AD54</f>
        <v>19800</v>
      </c>
      <c r="AK54" s="19">
        <v>49</v>
      </c>
      <c r="AL54" s="19">
        <v>13</v>
      </c>
      <c r="AN54" s="19">
        <v>49</v>
      </c>
      <c r="AO54" s="19">
        <f t="shared" si="11"/>
        <v>14</v>
      </c>
      <c r="AQ54" s="19">
        <v>49</v>
      </c>
      <c r="AR54" s="19">
        <f t="shared" si="12"/>
        <v>15</v>
      </c>
      <c r="AT54" s="19">
        <v>49</v>
      </c>
      <c r="AU54" s="19">
        <f t="shared" si="13"/>
        <v>16</v>
      </c>
      <c r="AX54" s="19">
        <v>49</v>
      </c>
      <c r="AY54" s="15">
        <f t="shared" si="26"/>
        <v>185</v>
      </c>
      <c r="AZ54" s="15">
        <f t="shared" si="27"/>
        <v>400</v>
      </c>
      <c r="BA54" s="15">
        <f t="shared" si="28"/>
        <v>44700</v>
      </c>
      <c r="BG54" s="23">
        <v>36</v>
      </c>
      <c r="BH54" s="23"/>
      <c r="BI54" s="21">
        <f t="shared" si="29"/>
        <v>0.22111985698943448</v>
      </c>
      <c r="BJ54" s="15">
        <f t="shared" si="30"/>
        <v>0</v>
      </c>
      <c r="BK54" s="15">
        <f t="shared" si="31"/>
        <v>0</v>
      </c>
      <c r="BL54" s="15">
        <f t="shared" si="32"/>
        <v>0</v>
      </c>
      <c r="BM54" s="15">
        <f t="shared" si="33"/>
        <v>0</v>
      </c>
      <c r="BN54" s="15">
        <f t="shared" si="34"/>
        <v>0</v>
      </c>
      <c r="BO54" s="15">
        <f t="shared" si="35"/>
        <v>0</v>
      </c>
      <c r="BP54" s="15">
        <f t="shared" si="36"/>
        <v>0</v>
      </c>
      <c r="BR54" s="23">
        <v>36</v>
      </c>
      <c r="BS54" s="23">
        <v>40</v>
      </c>
      <c r="BY54" s="52">
        <v>50</v>
      </c>
      <c r="BZ54" s="52">
        <v>1</v>
      </c>
      <c r="CA54" s="92" t="s">
        <v>542</v>
      </c>
      <c r="CB54" s="52">
        <v>50</v>
      </c>
      <c r="CC54" s="52"/>
      <c r="CD54" s="52"/>
      <c r="CE54" s="52"/>
      <c r="CF54" s="52" t="s">
        <v>543</v>
      </c>
      <c r="CG54" s="52">
        <v>4320</v>
      </c>
      <c r="CH54" s="52" t="s">
        <v>544</v>
      </c>
      <c r="CI54" s="52">
        <v>50</v>
      </c>
      <c r="CJ54" s="52"/>
      <c r="CK54" s="52"/>
      <c r="CL54" s="52" t="s">
        <v>544</v>
      </c>
      <c r="CM54" s="52">
        <v>70</v>
      </c>
      <c r="CN54" s="52"/>
      <c r="CO54" s="52"/>
      <c r="CP54" s="52"/>
      <c r="CQ54" s="52"/>
      <c r="CR54" s="52"/>
      <c r="CS54" s="52"/>
      <c r="CT54" s="52"/>
      <c r="CU54" s="52"/>
      <c r="CV54" s="52"/>
      <c r="CW54" s="52"/>
    </row>
    <row r="55" spans="1:101" ht="16.5" x14ac:dyDescent="0.2">
      <c r="A55" s="18">
        <v>51</v>
      </c>
      <c r="B55" s="26">
        <v>9</v>
      </c>
      <c r="C55" s="39">
        <v>60</v>
      </c>
      <c r="D55" s="26">
        <f>INDEX(章节关卡!$C$6:$C$20,芦花古楼!B55)*芦花古楼!C55</f>
        <v>2160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4320</v>
      </c>
      <c r="J55" s="18">
        <v>51</v>
      </c>
      <c r="K55" s="26">
        <v>9</v>
      </c>
      <c r="L55" s="39">
        <v>120</v>
      </c>
      <c r="M55" s="26">
        <f>INDEX(章节关卡!$C$6:$C$20,芦花古楼!K55)*芦花古楼!L55</f>
        <v>4320</v>
      </c>
      <c r="N55" s="23">
        <f t="shared" si="4"/>
        <v>60</v>
      </c>
      <c r="O55" s="23">
        <f t="shared" si="5"/>
        <v>70</v>
      </c>
      <c r="P55" s="15">
        <f>INDEX(章节关卡!$E$6:$E$20,芦花古楼!K55)*芦花古楼!L55</f>
        <v>8640</v>
      </c>
      <c r="S55" s="18">
        <v>51</v>
      </c>
      <c r="T55" s="26">
        <v>11</v>
      </c>
      <c r="U55" s="39">
        <v>180</v>
      </c>
      <c r="V55" s="26">
        <f>INDEX(章节关卡!$C$6:$C$20,芦花古楼!T55)*芦花古楼!U55</f>
        <v>9540</v>
      </c>
      <c r="W55" s="23">
        <f t="shared" si="24"/>
        <v>65</v>
      </c>
      <c r="X55" s="23">
        <f t="shared" si="25"/>
        <v>70</v>
      </c>
      <c r="Y55" s="15">
        <f>INDEX(章节关卡!$E$6:$E$20,芦花古楼!T55)*芦花古楼!U55</f>
        <v>19800</v>
      </c>
      <c r="AB55" s="18">
        <v>51</v>
      </c>
      <c r="AC55" s="26">
        <v>11</v>
      </c>
      <c r="AD55" s="39">
        <v>180</v>
      </c>
      <c r="AE55" s="26">
        <f>INDEX(章节关卡!$C$6:$C$20,芦花古楼!AC55)*芦花古楼!AD55</f>
        <v>9540</v>
      </c>
      <c r="AF55" s="23">
        <f t="shared" si="6"/>
        <v>70</v>
      </c>
      <c r="AG55" s="23">
        <f t="shared" si="7"/>
        <v>70</v>
      </c>
      <c r="AH55" s="15">
        <f>INDEX(章节关卡!$E$6:$E$20,芦花古楼!AC55)*芦花古楼!AD55</f>
        <v>19800</v>
      </c>
      <c r="AK55" s="19">
        <v>50</v>
      </c>
      <c r="AL55" s="19">
        <v>13</v>
      </c>
      <c r="AN55" s="19">
        <v>50</v>
      </c>
      <c r="AO55" s="19">
        <f t="shared" si="11"/>
        <v>14</v>
      </c>
      <c r="AQ55" s="19">
        <v>50</v>
      </c>
      <c r="AR55" s="19">
        <f t="shared" si="12"/>
        <v>15</v>
      </c>
      <c r="AT55" s="19">
        <v>50</v>
      </c>
      <c r="AU55" s="19">
        <f t="shared" si="13"/>
        <v>16</v>
      </c>
      <c r="AX55" s="19">
        <v>50</v>
      </c>
      <c r="AY55" s="15">
        <f t="shared" si="26"/>
        <v>180</v>
      </c>
      <c r="AZ55" s="15">
        <f t="shared" si="27"/>
        <v>400</v>
      </c>
      <c r="BA55" s="15">
        <f t="shared" si="28"/>
        <v>38100</v>
      </c>
      <c r="BG55" s="23">
        <v>37</v>
      </c>
      <c r="BH55" s="23"/>
      <c r="BI55" s="21">
        <f t="shared" si="29"/>
        <v>0.24323184268837794</v>
      </c>
      <c r="BJ55" s="15">
        <f t="shared" si="30"/>
        <v>0</v>
      </c>
      <c r="BK55" s="15">
        <f t="shared" si="31"/>
        <v>0</v>
      </c>
      <c r="BL55" s="15">
        <f t="shared" si="32"/>
        <v>0</v>
      </c>
      <c r="BM55" s="15">
        <f t="shared" si="33"/>
        <v>0</v>
      </c>
      <c r="BN55" s="15">
        <f t="shared" si="34"/>
        <v>0</v>
      </c>
      <c r="BO55" s="15">
        <f t="shared" si="35"/>
        <v>0</v>
      </c>
      <c r="BP55" s="15">
        <f t="shared" si="36"/>
        <v>0</v>
      </c>
      <c r="BR55" s="23">
        <v>37</v>
      </c>
      <c r="BS55" s="23">
        <v>40</v>
      </c>
      <c r="BY55" s="52">
        <v>51</v>
      </c>
      <c r="BZ55" s="52">
        <v>1</v>
      </c>
      <c r="CA55" s="92" t="s">
        <v>542</v>
      </c>
      <c r="CB55" s="52">
        <v>51</v>
      </c>
      <c r="CC55" s="52"/>
      <c r="CD55" s="52"/>
      <c r="CE55" s="52"/>
      <c r="CF55" s="52" t="s">
        <v>543</v>
      </c>
      <c r="CG55" s="52">
        <v>4320</v>
      </c>
      <c r="CH55" s="52" t="s">
        <v>544</v>
      </c>
      <c r="CI55" s="52">
        <v>55</v>
      </c>
      <c r="CJ55" s="52"/>
      <c r="CK55" s="52"/>
      <c r="CL55" s="52" t="s">
        <v>544</v>
      </c>
      <c r="CM55" s="52">
        <v>70</v>
      </c>
      <c r="CN55" s="52"/>
      <c r="CO55" s="52"/>
      <c r="CP55" s="52"/>
      <c r="CQ55" s="52"/>
      <c r="CR55" s="52"/>
      <c r="CS55" s="52"/>
      <c r="CT55" s="52"/>
      <c r="CU55" s="52"/>
      <c r="CV55" s="52"/>
      <c r="CW55" s="52"/>
    </row>
    <row r="56" spans="1:101" ht="16.5" x14ac:dyDescent="0.2">
      <c r="A56" s="18">
        <v>52</v>
      </c>
      <c r="B56" s="26">
        <v>9</v>
      </c>
      <c r="C56" s="39">
        <v>60</v>
      </c>
      <c r="D56" s="26">
        <f>INDEX(章节关卡!$C$6:$C$20,芦花古楼!B56)*芦花古楼!C56</f>
        <v>2160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4320</v>
      </c>
      <c r="J56" s="18">
        <v>52</v>
      </c>
      <c r="K56" s="26">
        <v>9</v>
      </c>
      <c r="L56" s="39">
        <v>120</v>
      </c>
      <c r="M56" s="26">
        <f>INDEX(章节关卡!$C$6:$C$20,芦花古楼!K56)*芦花古楼!L56</f>
        <v>4320</v>
      </c>
      <c r="N56" s="23">
        <f t="shared" si="4"/>
        <v>60</v>
      </c>
      <c r="O56" s="23">
        <f t="shared" si="5"/>
        <v>70</v>
      </c>
      <c r="P56" s="15">
        <f>INDEX(章节关卡!$E$6:$E$20,芦花古楼!K56)*芦花古楼!L56</f>
        <v>8640</v>
      </c>
      <c r="S56" s="18">
        <v>52</v>
      </c>
      <c r="T56" s="26">
        <v>11</v>
      </c>
      <c r="U56" s="39">
        <v>180</v>
      </c>
      <c r="V56" s="26">
        <f>INDEX(章节关卡!$C$6:$C$20,芦花古楼!T56)*芦花古楼!U56</f>
        <v>9540</v>
      </c>
      <c r="W56" s="23">
        <f t="shared" si="24"/>
        <v>65</v>
      </c>
      <c r="X56" s="23">
        <f t="shared" si="25"/>
        <v>70</v>
      </c>
      <c r="Y56" s="15">
        <f>INDEX(章节关卡!$E$6:$E$20,芦花古楼!T56)*芦花古楼!U56</f>
        <v>19800</v>
      </c>
      <c r="AB56" s="18">
        <v>52</v>
      </c>
      <c r="AC56" s="26">
        <v>11</v>
      </c>
      <c r="AD56" s="39">
        <v>180</v>
      </c>
      <c r="AE56" s="26">
        <f>INDEX(章节关卡!$C$6:$C$20,芦花古楼!AC56)*芦花古楼!AD56</f>
        <v>9540</v>
      </c>
      <c r="AF56" s="23">
        <f t="shared" si="6"/>
        <v>70</v>
      </c>
      <c r="AG56" s="23">
        <f t="shared" si="7"/>
        <v>70</v>
      </c>
      <c r="AH56" s="15">
        <f>INDEX(章节关卡!$E$6:$E$20,芦花古楼!AC56)*芦花古楼!AD56</f>
        <v>19800</v>
      </c>
      <c r="AK56" s="19">
        <v>51</v>
      </c>
      <c r="AL56" s="19">
        <v>14</v>
      </c>
      <c r="AN56" s="19">
        <v>51</v>
      </c>
      <c r="AO56" s="19">
        <f t="shared" si="11"/>
        <v>15</v>
      </c>
      <c r="AQ56" s="19">
        <v>51</v>
      </c>
      <c r="AR56" s="19">
        <f t="shared" si="12"/>
        <v>16</v>
      </c>
      <c r="AT56" s="19">
        <v>51</v>
      </c>
      <c r="AU56" s="19">
        <f t="shared" si="13"/>
        <v>17</v>
      </c>
      <c r="AX56" s="19">
        <v>51</v>
      </c>
      <c r="AY56" s="15">
        <f t="shared" si="26"/>
        <v>190</v>
      </c>
      <c r="AZ56" s="15">
        <f t="shared" si="27"/>
        <v>400</v>
      </c>
      <c r="BA56" s="15">
        <f t="shared" si="28"/>
        <v>44700</v>
      </c>
      <c r="BG56" s="23">
        <v>38</v>
      </c>
      <c r="BH56" s="23"/>
      <c r="BI56" s="21">
        <f t="shared" si="29"/>
        <v>0.26755502695721578</v>
      </c>
      <c r="BJ56" s="15">
        <f t="shared" si="30"/>
        <v>0</v>
      </c>
      <c r="BK56" s="15">
        <f t="shared" si="31"/>
        <v>0</v>
      </c>
      <c r="BL56" s="15">
        <f t="shared" si="32"/>
        <v>0</v>
      </c>
      <c r="BM56" s="15">
        <f t="shared" si="33"/>
        <v>0</v>
      </c>
      <c r="BN56" s="15">
        <f t="shared" si="34"/>
        <v>0</v>
      </c>
      <c r="BO56" s="15">
        <f t="shared" si="35"/>
        <v>0</v>
      </c>
      <c r="BP56" s="15">
        <f t="shared" si="36"/>
        <v>0</v>
      </c>
      <c r="BR56" s="23">
        <v>38</v>
      </c>
      <c r="BS56" s="23">
        <v>40</v>
      </c>
      <c r="BY56" s="52">
        <v>52</v>
      </c>
      <c r="BZ56" s="52">
        <v>1</v>
      </c>
      <c r="CA56" s="92" t="s">
        <v>542</v>
      </c>
      <c r="CB56" s="52">
        <v>52</v>
      </c>
      <c r="CC56" s="52"/>
      <c r="CD56" s="52"/>
      <c r="CE56" s="52"/>
      <c r="CF56" s="52" t="s">
        <v>543</v>
      </c>
      <c r="CG56" s="52">
        <v>4320</v>
      </c>
      <c r="CH56" s="52" t="s">
        <v>544</v>
      </c>
      <c r="CI56" s="52">
        <v>55</v>
      </c>
      <c r="CJ56" s="52"/>
      <c r="CK56" s="52"/>
      <c r="CL56" s="52" t="s">
        <v>544</v>
      </c>
      <c r="CM56" s="52">
        <v>70</v>
      </c>
      <c r="CN56" s="52"/>
      <c r="CO56" s="52"/>
      <c r="CP56" s="52"/>
      <c r="CQ56" s="52"/>
      <c r="CR56" s="52"/>
      <c r="CS56" s="52"/>
      <c r="CT56" s="52"/>
      <c r="CU56" s="52"/>
      <c r="CV56" s="52"/>
      <c r="CW56" s="52"/>
    </row>
    <row r="57" spans="1:101" ht="16.5" x14ac:dyDescent="0.2">
      <c r="A57" s="18">
        <v>53</v>
      </c>
      <c r="B57" s="26">
        <v>9</v>
      </c>
      <c r="C57" s="39">
        <v>60</v>
      </c>
      <c r="D57" s="26">
        <f>INDEX(章节关卡!$C$6:$C$20,芦花古楼!B57)*芦花古楼!C57</f>
        <v>2160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4320</v>
      </c>
      <c r="J57" s="18">
        <v>53</v>
      </c>
      <c r="K57" s="26">
        <v>9</v>
      </c>
      <c r="L57" s="39">
        <v>120</v>
      </c>
      <c r="M57" s="26">
        <f>INDEX(章节关卡!$C$6:$C$20,芦花古楼!K57)*芦花古楼!L57</f>
        <v>4320</v>
      </c>
      <c r="N57" s="23">
        <f t="shared" si="4"/>
        <v>60</v>
      </c>
      <c r="O57" s="23">
        <f t="shared" si="5"/>
        <v>70</v>
      </c>
      <c r="P57" s="15">
        <f>INDEX(章节关卡!$E$6:$E$20,芦花古楼!K57)*芦花古楼!L57</f>
        <v>8640</v>
      </c>
      <c r="S57" s="18">
        <v>53</v>
      </c>
      <c r="T57" s="26">
        <v>11</v>
      </c>
      <c r="U57" s="39">
        <v>180</v>
      </c>
      <c r="V57" s="26">
        <f>INDEX(章节关卡!$C$6:$C$20,芦花古楼!T57)*芦花古楼!U57</f>
        <v>9540</v>
      </c>
      <c r="W57" s="23">
        <f t="shared" si="24"/>
        <v>65</v>
      </c>
      <c r="X57" s="23">
        <f t="shared" si="25"/>
        <v>70</v>
      </c>
      <c r="Y57" s="15">
        <f>INDEX(章节关卡!$E$6:$E$20,芦花古楼!T57)*芦花古楼!U57</f>
        <v>19800</v>
      </c>
      <c r="AB57" s="18">
        <v>53</v>
      </c>
      <c r="AC57" s="26">
        <v>11</v>
      </c>
      <c r="AD57" s="39">
        <v>180</v>
      </c>
      <c r="AE57" s="26">
        <f>INDEX(章节关卡!$C$6:$C$20,芦花古楼!AC57)*芦花古楼!AD57</f>
        <v>9540</v>
      </c>
      <c r="AF57" s="23">
        <f t="shared" si="6"/>
        <v>70</v>
      </c>
      <c r="AG57" s="23">
        <f t="shared" si="7"/>
        <v>70</v>
      </c>
      <c r="AH57" s="15">
        <f>INDEX(章节关卡!$E$6:$E$20,芦花古楼!AC57)*芦花古楼!AD57</f>
        <v>19800</v>
      </c>
      <c r="AK57" s="19">
        <v>52</v>
      </c>
      <c r="AL57" s="19">
        <v>14</v>
      </c>
      <c r="AN57" s="19">
        <v>52</v>
      </c>
      <c r="AO57" s="19">
        <f t="shared" si="11"/>
        <v>15</v>
      </c>
      <c r="AQ57" s="19">
        <v>52</v>
      </c>
      <c r="AR57" s="19">
        <f t="shared" si="12"/>
        <v>16</v>
      </c>
      <c r="AT57" s="19">
        <v>52</v>
      </c>
      <c r="AU57" s="19">
        <f t="shared" si="13"/>
        <v>17</v>
      </c>
      <c r="AX57" s="19">
        <v>52</v>
      </c>
      <c r="AY57" s="15">
        <f t="shared" si="26"/>
        <v>180</v>
      </c>
      <c r="AZ57" s="15">
        <f t="shared" si="27"/>
        <v>400</v>
      </c>
      <c r="BA57" s="15">
        <f t="shared" si="28"/>
        <v>38100</v>
      </c>
      <c r="BG57" s="23">
        <v>39</v>
      </c>
      <c r="BH57" s="23"/>
      <c r="BI57" s="21">
        <f t="shared" si="29"/>
        <v>0.29431052965293736</v>
      </c>
      <c r="BJ57" s="15">
        <f t="shared" si="30"/>
        <v>0</v>
      </c>
      <c r="BK57" s="15">
        <f t="shared" si="31"/>
        <v>0</v>
      </c>
      <c r="BL57" s="15">
        <f t="shared" si="32"/>
        <v>0</v>
      </c>
      <c r="BM57" s="15">
        <f t="shared" si="33"/>
        <v>0</v>
      </c>
      <c r="BN57" s="15">
        <f t="shared" si="34"/>
        <v>0</v>
      </c>
      <c r="BO57" s="15">
        <f t="shared" si="35"/>
        <v>0</v>
      </c>
      <c r="BP57" s="15">
        <f t="shared" si="36"/>
        <v>0</v>
      </c>
      <c r="BR57" s="23">
        <v>39</v>
      </c>
      <c r="BS57" s="23">
        <v>40</v>
      </c>
      <c r="BY57" s="52">
        <v>53</v>
      </c>
      <c r="BZ57" s="52">
        <v>1</v>
      </c>
      <c r="CA57" s="92" t="s">
        <v>542</v>
      </c>
      <c r="CB57" s="52">
        <v>53</v>
      </c>
      <c r="CC57" s="52"/>
      <c r="CD57" s="52"/>
      <c r="CE57" s="52"/>
      <c r="CF57" s="52" t="s">
        <v>543</v>
      </c>
      <c r="CG57" s="52">
        <v>4320</v>
      </c>
      <c r="CH57" s="52" t="s">
        <v>544</v>
      </c>
      <c r="CI57" s="52">
        <v>55</v>
      </c>
      <c r="CJ57" s="52"/>
      <c r="CK57" s="52"/>
      <c r="CL57" s="52" t="s">
        <v>544</v>
      </c>
      <c r="CM57" s="52">
        <v>70</v>
      </c>
      <c r="CN57" s="52"/>
      <c r="CO57" s="52"/>
      <c r="CP57" s="52"/>
      <c r="CQ57" s="52"/>
      <c r="CR57" s="52"/>
      <c r="CS57" s="52"/>
      <c r="CT57" s="52"/>
      <c r="CU57" s="52"/>
      <c r="CV57" s="52"/>
      <c r="CW57" s="52"/>
    </row>
    <row r="58" spans="1:101" ht="16.5" x14ac:dyDescent="0.2">
      <c r="A58" s="18">
        <v>54</v>
      </c>
      <c r="B58" s="26">
        <v>9</v>
      </c>
      <c r="C58" s="39">
        <v>60</v>
      </c>
      <c r="D58" s="26">
        <f>INDEX(章节关卡!$C$6:$C$20,芦花古楼!B58)*芦花古楼!C58</f>
        <v>2160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4320</v>
      </c>
      <c r="J58" s="18">
        <v>54</v>
      </c>
      <c r="K58" s="26">
        <v>9</v>
      </c>
      <c r="L58" s="39">
        <v>120</v>
      </c>
      <c r="M58" s="26">
        <f>INDEX(章节关卡!$C$6:$C$20,芦花古楼!K58)*芦花古楼!L58</f>
        <v>4320</v>
      </c>
      <c r="N58" s="23">
        <f t="shared" si="4"/>
        <v>60</v>
      </c>
      <c r="O58" s="23">
        <f t="shared" si="5"/>
        <v>70</v>
      </c>
      <c r="P58" s="15">
        <f>INDEX(章节关卡!$E$6:$E$20,芦花古楼!K58)*芦花古楼!L58</f>
        <v>8640</v>
      </c>
      <c r="S58" s="18">
        <v>54</v>
      </c>
      <c r="T58" s="26">
        <v>11</v>
      </c>
      <c r="U58" s="39">
        <v>180</v>
      </c>
      <c r="V58" s="26">
        <f>INDEX(章节关卡!$C$6:$C$20,芦花古楼!T58)*芦花古楼!U58</f>
        <v>9540</v>
      </c>
      <c r="W58" s="23">
        <f t="shared" si="24"/>
        <v>65</v>
      </c>
      <c r="X58" s="23">
        <f t="shared" si="25"/>
        <v>70</v>
      </c>
      <c r="Y58" s="15">
        <f>INDEX(章节关卡!$E$6:$E$20,芦花古楼!T58)*芦花古楼!U58</f>
        <v>19800</v>
      </c>
      <c r="AB58" s="18">
        <v>54</v>
      </c>
      <c r="AC58" s="26">
        <v>11</v>
      </c>
      <c r="AD58" s="39">
        <v>180</v>
      </c>
      <c r="AE58" s="26">
        <f>INDEX(章节关卡!$C$6:$C$20,芦花古楼!AC58)*芦花古楼!AD58</f>
        <v>9540</v>
      </c>
      <c r="AF58" s="23">
        <f t="shared" si="6"/>
        <v>70</v>
      </c>
      <c r="AG58" s="23">
        <f t="shared" si="7"/>
        <v>70</v>
      </c>
      <c r="AH58" s="15">
        <f>INDEX(章节关卡!$E$6:$E$20,芦花古楼!AC58)*芦花古楼!AD58</f>
        <v>19800</v>
      </c>
      <c r="AK58" s="19">
        <v>53</v>
      </c>
      <c r="AL58" s="19">
        <v>15</v>
      </c>
      <c r="AN58" s="19">
        <v>53</v>
      </c>
      <c r="AO58" s="19">
        <f t="shared" si="11"/>
        <v>16</v>
      </c>
      <c r="AQ58" s="19">
        <v>53</v>
      </c>
      <c r="AR58" s="19">
        <f t="shared" si="12"/>
        <v>17</v>
      </c>
      <c r="AT58" s="19">
        <v>53</v>
      </c>
      <c r="AU58" s="19">
        <f t="shared" si="13"/>
        <v>18</v>
      </c>
      <c r="AX58" s="19">
        <v>53</v>
      </c>
      <c r="AY58" s="15">
        <f t="shared" si="26"/>
        <v>190</v>
      </c>
      <c r="AZ58" s="15">
        <f t="shared" si="27"/>
        <v>400</v>
      </c>
      <c r="BA58" s="15">
        <f t="shared" si="28"/>
        <v>44700</v>
      </c>
      <c r="BG58" s="23">
        <v>40</v>
      </c>
      <c r="BH58" s="23"/>
      <c r="BI58" s="21">
        <f t="shared" si="29"/>
        <v>0.32374158261823111</v>
      </c>
      <c r="BJ58" s="15">
        <f t="shared" si="30"/>
        <v>0</v>
      </c>
      <c r="BK58" s="15">
        <f t="shared" si="31"/>
        <v>0</v>
      </c>
      <c r="BL58" s="15">
        <f t="shared" si="32"/>
        <v>0</v>
      </c>
      <c r="BM58" s="15">
        <f t="shared" si="33"/>
        <v>0</v>
      </c>
      <c r="BN58" s="15">
        <f t="shared" si="34"/>
        <v>0</v>
      </c>
      <c r="BO58" s="15">
        <f t="shared" si="35"/>
        <v>0</v>
      </c>
      <c r="BP58" s="15">
        <f t="shared" si="36"/>
        <v>0</v>
      </c>
      <c r="BR58" s="23">
        <v>40</v>
      </c>
      <c r="BS58" s="23">
        <v>40</v>
      </c>
      <c r="BY58" s="52">
        <v>54</v>
      </c>
      <c r="BZ58" s="52">
        <v>1</v>
      </c>
      <c r="CA58" s="92" t="s">
        <v>542</v>
      </c>
      <c r="CB58" s="52">
        <v>54</v>
      </c>
      <c r="CC58" s="52"/>
      <c r="CD58" s="52"/>
      <c r="CE58" s="52"/>
      <c r="CF58" s="52" t="s">
        <v>543</v>
      </c>
      <c r="CG58" s="52">
        <v>4320</v>
      </c>
      <c r="CH58" s="52" t="s">
        <v>544</v>
      </c>
      <c r="CI58" s="52">
        <v>55</v>
      </c>
      <c r="CJ58" s="52"/>
      <c r="CK58" s="52"/>
      <c r="CL58" s="52" t="s">
        <v>544</v>
      </c>
      <c r="CM58" s="52">
        <v>70</v>
      </c>
      <c r="CN58" s="52"/>
      <c r="CO58" s="52"/>
      <c r="CP58" s="52"/>
      <c r="CQ58" s="52"/>
      <c r="CR58" s="52"/>
      <c r="CS58" s="52"/>
      <c r="CT58" s="52"/>
      <c r="CU58" s="52"/>
      <c r="CV58" s="52"/>
      <c r="CW58" s="52"/>
    </row>
    <row r="59" spans="1:101" ht="16.5" x14ac:dyDescent="0.2">
      <c r="A59" s="18">
        <v>55</v>
      </c>
      <c r="B59" s="26">
        <v>9</v>
      </c>
      <c r="C59" s="39">
        <v>60</v>
      </c>
      <c r="D59" s="26">
        <f>INDEX(章节关卡!$C$6:$C$20,芦花古楼!B59)*芦花古楼!C59</f>
        <v>2160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4320</v>
      </c>
      <c r="J59" s="18">
        <v>55</v>
      </c>
      <c r="K59" s="26">
        <v>9</v>
      </c>
      <c r="L59" s="39">
        <v>120</v>
      </c>
      <c r="M59" s="26">
        <f>INDEX(章节关卡!$C$6:$C$20,芦花古楼!K59)*芦花古楼!L59</f>
        <v>4320</v>
      </c>
      <c r="N59" s="23">
        <f t="shared" si="4"/>
        <v>60</v>
      </c>
      <c r="O59" s="23">
        <f t="shared" si="5"/>
        <v>75</v>
      </c>
      <c r="P59" s="15">
        <f>INDEX(章节关卡!$E$6:$E$20,芦花古楼!K59)*芦花古楼!L59</f>
        <v>8640</v>
      </c>
      <c r="S59" s="18">
        <v>55</v>
      </c>
      <c r="T59" s="26">
        <v>11</v>
      </c>
      <c r="U59" s="39">
        <v>180</v>
      </c>
      <c r="V59" s="26">
        <f>INDEX(章节关卡!$C$6:$C$20,芦花古楼!T59)*芦花古楼!U59</f>
        <v>9540</v>
      </c>
      <c r="W59" s="23">
        <f t="shared" si="24"/>
        <v>65</v>
      </c>
      <c r="X59" s="23">
        <f t="shared" si="25"/>
        <v>75</v>
      </c>
      <c r="Y59" s="15">
        <f>INDEX(章节关卡!$E$6:$E$20,芦花古楼!T59)*芦花古楼!U59</f>
        <v>19800</v>
      </c>
      <c r="AB59" s="18">
        <v>55</v>
      </c>
      <c r="AC59" s="26">
        <v>11</v>
      </c>
      <c r="AD59" s="39">
        <v>180</v>
      </c>
      <c r="AE59" s="26">
        <f>INDEX(章节关卡!$C$6:$C$20,芦花古楼!AC59)*芦花古楼!AD59</f>
        <v>9540</v>
      </c>
      <c r="AF59" s="23">
        <f t="shared" si="6"/>
        <v>70</v>
      </c>
      <c r="AG59" s="23">
        <f t="shared" si="7"/>
        <v>75</v>
      </c>
      <c r="AH59" s="15">
        <f>INDEX(章节关卡!$E$6:$E$20,芦花古楼!AC59)*芦花古楼!AD59</f>
        <v>19800</v>
      </c>
      <c r="AK59" s="19">
        <v>54</v>
      </c>
      <c r="AL59" s="19">
        <v>15</v>
      </c>
      <c r="AN59" s="19">
        <v>54</v>
      </c>
      <c r="AO59" s="19">
        <f t="shared" si="11"/>
        <v>16</v>
      </c>
      <c r="AQ59" s="19">
        <v>54</v>
      </c>
      <c r="AR59" s="19">
        <f t="shared" si="12"/>
        <v>17</v>
      </c>
      <c r="AT59" s="19">
        <v>54</v>
      </c>
      <c r="AU59" s="19">
        <f t="shared" si="13"/>
        <v>18</v>
      </c>
      <c r="AX59" s="19">
        <v>54</v>
      </c>
      <c r="AY59" s="15">
        <f t="shared" si="26"/>
        <v>180</v>
      </c>
      <c r="AZ59" s="15">
        <f t="shared" si="27"/>
        <v>400</v>
      </c>
      <c r="BA59" s="15">
        <f t="shared" si="28"/>
        <v>38100</v>
      </c>
      <c r="BY59" s="52">
        <v>55</v>
      </c>
      <c r="BZ59" s="52">
        <v>1</v>
      </c>
      <c r="CA59" s="92" t="s">
        <v>542</v>
      </c>
      <c r="CB59" s="52">
        <v>55</v>
      </c>
      <c r="CC59" s="52"/>
      <c r="CD59" s="52"/>
      <c r="CE59" s="52"/>
      <c r="CF59" s="52" t="s">
        <v>543</v>
      </c>
      <c r="CG59" s="52">
        <v>4320</v>
      </c>
      <c r="CH59" s="52" t="s">
        <v>544</v>
      </c>
      <c r="CI59" s="52">
        <v>55</v>
      </c>
      <c r="CJ59" s="52"/>
      <c r="CK59" s="52"/>
      <c r="CL59" s="52" t="s">
        <v>544</v>
      </c>
      <c r="CM59" s="52">
        <v>75</v>
      </c>
      <c r="CN59" s="52"/>
      <c r="CO59" s="52"/>
      <c r="CP59" s="52"/>
      <c r="CQ59" s="52"/>
      <c r="CR59" s="52"/>
      <c r="CS59" s="52"/>
      <c r="CT59" s="52"/>
      <c r="CU59" s="52"/>
      <c r="CV59" s="52"/>
      <c r="CW59" s="52"/>
    </row>
    <row r="60" spans="1:101" ht="16.5" x14ac:dyDescent="0.2">
      <c r="A60" s="18">
        <v>56</v>
      </c>
      <c r="B60" s="26">
        <v>9</v>
      </c>
      <c r="C60" s="39">
        <v>60</v>
      </c>
      <c r="D60" s="26">
        <f>INDEX(章节关卡!$C$6:$C$20,芦花古楼!B60)*芦花古楼!C60</f>
        <v>2160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4320</v>
      </c>
      <c r="J60" s="18">
        <v>56</v>
      </c>
      <c r="K60" s="26">
        <v>9</v>
      </c>
      <c r="L60" s="39">
        <v>120</v>
      </c>
      <c r="M60" s="26">
        <f>INDEX(章节关卡!$C$6:$C$20,芦花古楼!K60)*芦花古楼!L60</f>
        <v>4320</v>
      </c>
      <c r="N60" s="23">
        <f t="shared" si="4"/>
        <v>65</v>
      </c>
      <c r="O60" s="23">
        <f t="shared" si="5"/>
        <v>75</v>
      </c>
      <c r="P60" s="15">
        <f>INDEX(章节关卡!$E$6:$E$20,芦花古楼!K60)*芦花古楼!L60</f>
        <v>8640</v>
      </c>
      <c r="S60" s="18">
        <v>56</v>
      </c>
      <c r="T60" s="26">
        <v>11</v>
      </c>
      <c r="U60" s="39">
        <v>180</v>
      </c>
      <c r="V60" s="26">
        <f>INDEX(章节关卡!$C$6:$C$20,芦花古楼!T60)*芦花古楼!U60</f>
        <v>9540</v>
      </c>
      <c r="W60" s="23">
        <f t="shared" si="24"/>
        <v>70</v>
      </c>
      <c r="X60" s="23">
        <f t="shared" si="25"/>
        <v>75</v>
      </c>
      <c r="Y60" s="15">
        <f>INDEX(章节关卡!$E$6:$E$20,芦花古楼!T60)*芦花古楼!U60</f>
        <v>19800</v>
      </c>
      <c r="AB60" s="18">
        <v>56</v>
      </c>
      <c r="AC60" s="26">
        <v>11</v>
      </c>
      <c r="AD60" s="39">
        <v>180</v>
      </c>
      <c r="AE60" s="26">
        <f>INDEX(章节关卡!$C$6:$C$20,芦花古楼!AC60)*芦花古楼!AD60</f>
        <v>9540</v>
      </c>
      <c r="AF60" s="23">
        <f t="shared" si="6"/>
        <v>75</v>
      </c>
      <c r="AG60" s="23">
        <f t="shared" si="7"/>
        <v>75</v>
      </c>
      <c r="AH60" s="15">
        <f>INDEX(章节关卡!$E$6:$E$20,芦花古楼!AC60)*芦花古楼!AD60</f>
        <v>19800</v>
      </c>
      <c r="AK60" s="19">
        <v>55</v>
      </c>
      <c r="AL60" s="19">
        <v>16</v>
      </c>
      <c r="AN60" s="19">
        <v>55</v>
      </c>
      <c r="AO60" s="19">
        <f t="shared" si="11"/>
        <v>17</v>
      </c>
      <c r="AQ60" s="19">
        <v>55</v>
      </c>
      <c r="AR60" s="19">
        <f t="shared" si="12"/>
        <v>18</v>
      </c>
      <c r="AT60" s="19">
        <v>55</v>
      </c>
      <c r="AU60" s="19">
        <f t="shared" si="13"/>
        <v>19</v>
      </c>
      <c r="AX60" s="19">
        <v>55</v>
      </c>
      <c r="AY60" s="15">
        <f t="shared" si="26"/>
        <v>190</v>
      </c>
      <c r="AZ60" s="15">
        <f t="shared" si="27"/>
        <v>400</v>
      </c>
      <c r="BA60" s="15">
        <f t="shared" si="28"/>
        <v>44700</v>
      </c>
      <c r="BY60" s="52">
        <v>56</v>
      </c>
      <c r="BZ60" s="52">
        <v>1</v>
      </c>
      <c r="CA60" s="92" t="s">
        <v>542</v>
      </c>
      <c r="CB60" s="52">
        <v>56</v>
      </c>
      <c r="CC60" s="52"/>
      <c r="CD60" s="52"/>
      <c r="CE60" s="52"/>
      <c r="CF60" s="52" t="s">
        <v>543</v>
      </c>
      <c r="CG60" s="52">
        <v>4320</v>
      </c>
      <c r="CH60" s="52" t="s">
        <v>544</v>
      </c>
      <c r="CI60" s="52">
        <v>60</v>
      </c>
      <c r="CJ60" s="52"/>
      <c r="CK60" s="52"/>
      <c r="CL60" s="52" t="s">
        <v>544</v>
      </c>
      <c r="CM60" s="52">
        <v>75</v>
      </c>
      <c r="CN60" s="52"/>
      <c r="CO60" s="52"/>
      <c r="CP60" s="52"/>
      <c r="CQ60" s="52"/>
      <c r="CR60" s="52"/>
      <c r="CS60" s="52"/>
      <c r="CT60" s="52"/>
      <c r="CU60" s="52"/>
      <c r="CV60" s="52"/>
      <c r="CW60" s="52"/>
    </row>
    <row r="61" spans="1:101" ht="16.5" x14ac:dyDescent="0.2">
      <c r="A61" s="18">
        <v>57</v>
      </c>
      <c r="B61" s="26">
        <v>9</v>
      </c>
      <c r="C61" s="39">
        <v>60</v>
      </c>
      <c r="D61" s="26">
        <f>INDEX(章节关卡!$C$6:$C$20,芦花古楼!B61)*芦花古楼!C61</f>
        <v>2160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4320</v>
      </c>
      <c r="J61" s="18">
        <v>57</v>
      </c>
      <c r="K61" s="26">
        <v>9</v>
      </c>
      <c r="L61" s="39">
        <v>120</v>
      </c>
      <c r="M61" s="26">
        <f>INDEX(章节关卡!$C$6:$C$20,芦花古楼!K61)*芦花古楼!L61</f>
        <v>4320</v>
      </c>
      <c r="N61" s="23">
        <f t="shared" si="4"/>
        <v>65</v>
      </c>
      <c r="O61" s="23">
        <f t="shared" si="5"/>
        <v>75</v>
      </c>
      <c r="P61" s="15">
        <f>INDEX(章节关卡!$E$6:$E$20,芦花古楼!K61)*芦花古楼!L61</f>
        <v>8640</v>
      </c>
      <c r="S61" s="18">
        <v>57</v>
      </c>
      <c r="T61" s="26">
        <v>11</v>
      </c>
      <c r="U61" s="39">
        <v>180</v>
      </c>
      <c r="V61" s="26">
        <f>INDEX(章节关卡!$C$6:$C$20,芦花古楼!T61)*芦花古楼!U61</f>
        <v>9540</v>
      </c>
      <c r="W61" s="23">
        <f t="shared" si="24"/>
        <v>70</v>
      </c>
      <c r="X61" s="23">
        <f t="shared" si="25"/>
        <v>75</v>
      </c>
      <c r="Y61" s="15">
        <f>INDEX(章节关卡!$E$6:$E$20,芦花古楼!T61)*芦花古楼!U61</f>
        <v>19800</v>
      </c>
      <c r="AB61" s="18">
        <v>57</v>
      </c>
      <c r="AC61" s="26">
        <v>11</v>
      </c>
      <c r="AD61" s="39">
        <v>180</v>
      </c>
      <c r="AE61" s="26">
        <f>INDEX(章节关卡!$C$6:$C$20,芦花古楼!AC61)*芦花古楼!AD61</f>
        <v>9540</v>
      </c>
      <c r="AF61" s="23">
        <f t="shared" si="6"/>
        <v>75</v>
      </c>
      <c r="AG61" s="23">
        <f t="shared" si="7"/>
        <v>75</v>
      </c>
      <c r="AH61" s="15">
        <f>INDEX(章节关卡!$E$6:$E$20,芦花古楼!AC61)*芦花古楼!AD61</f>
        <v>19800</v>
      </c>
      <c r="AK61" s="19">
        <v>56</v>
      </c>
      <c r="AL61" s="19">
        <v>16</v>
      </c>
      <c r="AN61" s="19">
        <v>56</v>
      </c>
      <c r="AO61" s="19">
        <f t="shared" si="11"/>
        <v>17</v>
      </c>
      <c r="AQ61" s="19">
        <v>56</v>
      </c>
      <c r="AR61" s="19">
        <f t="shared" si="12"/>
        <v>18</v>
      </c>
      <c r="AT61" s="19">
        <v>56</v>
      </c>
      <c r="AU61" s="19">
        <f t="shared" si="13"/>
        <v>19</v>
      </c>
      <c r="AX61" s="19">
        <v>56</v>
      </c>
      <c r="AY61" s="15">
        <f t="shared" si="26"/>
        <v>180</v>
      </c>
      <c r="AZ61" s="15">
        <f t="shared" si="27"/>
        <v>405</v>
      </c>
      <c r="BA61" s="15">
        <f t="shared" si="28"/>
        <v>38100</v>
      </c>
      <c r="BY61" s="52">
        <v>57</v>
      </c>
      <c r="BZ61" s="52">
        <v>1</v>
      </c>
      <c r="CA61" s="92" t="s">
        <v>542</v>
      </c>
      <c r="CB61" s="52">
        <v>57</v>
      </c>
      <c r="CC61" s="52"/>
      <c r="CD61" s="52"/>
      <c r="CE61" s="52"/>
      <c r="CF61" s="52" t="s">
        <v>543</v>
      </c>
      <c r="CG61" s="52">
        <v>4320</v>
      </c>
      <c r="CH61" s="52" t="s">
        <v>544</v>
      </c>
      <c r="CI61" s="52">
        <v>60</v>
      </c>
      <c r="CJ61" s="52"/>
      <c r="CK61" s="52"/>
      <c r="CL61" s="52" t="s">
        <v>544</v>
      </c>
      <c r="CM61" s="52">
        <v>75</v>
      </c>
      <c r="CN61" s="52"/>
      <c r="CO61" s="52"/>
      <c r="CP61" s="52"/>
      <c r="CQ61" s="52"/>
      <c r="CR61" s="52"/>
      <c r="CS61" s="52"/>
      <c r="CT61" s="52"/>
      <c r="CU61" s="52"/>
      <c r="CV61" s="52"/>
      <c r="CW61" s="52"/>
    </row>
    <row r="62" spans="1:101" ht="16.5" x14ac:dyDescent="0.2">
      <c r="A62" s="18">
        <v>58</v>
      </c>
      <c r="B62" s="26">
        <v>9</v>
      </c>
      <c r="C62" s="39">
        <v>60</v>
      </c>
      <c r="D62" s="26">
        <f>INDEX(章节关卡!$C$6:$C$20,芦花古楼!B62)*芦花古楼!C62</f>
        <v>2160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4320</v>
      </c>
      <c r="J62" s="18">
        <v>58</v>
      </c>
      <c r="K62" s="26">
        <v>9</v>
      </c>
      <c r="L62" s="39">
        <v>120</v>
      </c>
      <c r="M62" s="26">
        <f>INDEX(章节关卡!$C$6:$C$20,芦花古楼!K62)*芦花古楼!L62</f>
        <v>4320</v>
      </c>
      <c r="N62" s="23">
        <f t="shared" si="4"/>
        <v>65</v>
      </c>
      <c r="O62" s="23">
        <f t="shared" si="5"/>
        <v>75</v>
      </c>
      <c r="P62" s="15">
        <f>INDEX(章节关卡!$E$6:$E$20,芦花古楼!K62)*芦花古楼!L62</f>
        <v>8640</v>
      </c>
      <c r="S62" s="18">
        <v>58</v>
      </c>
      <c r="T62" s="26">
        <v>11</v>
      </c>
      <c r="U62" s="39">
        <v>180</v>
      </c>
      <c r="V62" s="26">
        <f>INDEX(章节关卡!$C$6:$C$20,芦花古楼!T62)*芦花古楼!U62</f>
        <v>9540</v>
      </c>
      <c r="W62" s="23">
        <f t="shared" si="24"/>
        <v>70</v>
      </c>
      <c r="X62" s="23">
        <f t="shared" si="25"/>
        <v>75</v>
      </c>
      <c r="Y62" s="15">
        <f>INDEX(章节关卡!$E$6:$E$20,芦花古楼!T62)*芦花古楼!U62</f>
        <v>19800</v>
      </c>
      <c r="AB62" s="18">
        <v>58</v>
      </c>
      <c r="AC62" s="26">
        <v>11</v>
      </c>
      <c r="AD62" s="39">
        <v>180</v>
      </c>
      <c r="AE62" s="26">
        <f>INDEX(章节关卡!$C$6:$C$20,芦花古楼!AC62)*芦花古楼!AD62</f>
        <v>9540</v>
      </c>
      <c r="AF62" s="23">
        <f t="shared" si="6"/>
        <v>75</v>
      </c>
      <c r="AG62" s="23">
        <f t="shared" si="7"/>
        <v>75</v>
      </c>
      <c r="AH62" s="15">
        <f>INDEX(章节关卡!$E$6:$E$20,芦花古楼!AC62)*芦花古楼!AD62</f>
        <v>19800</v>
      </c>
      <c r="AK62" s="19">
        <v>57</v>
      </c>
      <c r="AL62" s="19">
        <v>17</v>
      </c>
      <c r="AN62" s="19">
        <v>57</v>
      </c>
      <c r="AO62" s="19">
        <f t="shared" si="11"/>
        <v>18</v>
      </c>
      <c r="AQ62" s="19">
        <v>57</v>
      </c>
      <c r="AR62" s="19">
        <f t="shared" si="12"/>
        <v>19</v>
      </c>
      <c r="AT62" s="19">
        <v>57</v>
      </c>
      <c r="AU62" s="19">
        <f t="shared" si="13"/>
        <v>20</v>
      </c>
      <c r="AX62" s="19">
        <v>57</v>
      </c>
      <c r="AY62" s="15">
        <f t="shared" si="26"/>
        <v>190</v>
      </c>
      <c r="AZ62" s="15">
        <f t="shared" si="27"/>
        <v>410</v>
      </c>
      <c r="BA62" s="15">
        <f t="shared" si="28"/>
        <v>44700</v>
      </c>
      <c r="BY62" s="52">
        <v>58</v>
      </c>
      <c r="BZ62" s="52">
        <v>1</v>
      </c>
      <c r="CA62" s="92" t="s">
        <v>542</v>
      </c>
      <c r="CB62" s="52">
        <v>58</v>
      </c>
      <c r="CC62" s="52"/>
      <c r="CD62" s="52"/>
      <c r="CE62" s="52"/>
      <c r="CF62" s="52" t="s">
        <v>543</v>
      </c>
      <c r="CG62" s="52">
        <v>4320</v>
      </c>
      <c r="CH62" s="52" t="s">
        <v>544</v>
      </c>
      <c r="CI62" s="52">
        <v>60</v>
      </c>
      <c r="CJ62" s="52"/>
      <c r="CK62" s="52"/>
      <c r="CL62" s="52" t="s">
        <v>544</v>
      </c>
      <c r="CM62" s="52">
        <v>75</v>
      </c>
      <c r="CN62" s="52"/>
      <c r="CO62" s="52"/>
      <c r="CP62" s="52"/>
      <c r="CQ62" s="52"/>
      <c r="CR62" s="52"/>
      <c r="CS62" s="52"/>
      <c r="CT62" s="52"/>
      <c r="CU62" s="52"/>
      <c r="CV62" s="52"/>
      <c r="CW62" s="52"/>
    </row>
    <row r="63" spans="1:101" ht="16.5" x14ac:dyDescent="0.2">
      <c r="A63" s="18">
        <v>59</v>
      </c>
      <c r="B63" s="26">
        <v>9</v>
      </c>
      <c r="C63" s="39">
        <v>60</v>
      </c>
      <c r="D63" s="26">
        <f>INDEX(章节关卡!$C$6:$C$20,芦花古楼!B63)*芦花古楼!C63</f>
        <v>2160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4320</v>
      </c>
      <c r="J63" s="18">
        <v>59</v>
      </c>
      <c r="K63" s="26">
        <v>9</v>
      </c>
      <c r="L63" s="39">
        <v>120</v>
      </c>
      <c r="M63" s="26">
        <f>INDEX(章节关卡!$C$6:$C$20,芦花古楼!K63)*芦花古楼!L63</f>
        <v>4320</v>
      </c>
      <c r="N63" s="23">
        <f t="shared" si="4"/>
        <v>65</v>
      </c>
      <c r="O63" s="23">
        <f t="shared" si="5"/>
        <v>75</v>
      </c>
      <c r="P63" s="15">
        <f>INDEX(章节关卡!$E$6:$E$20,芦花古楼!K63)*芦花古楼!L63</f>
        <v>8640</v>
      </c>
      <c r="S63" s="18">
        <v>59</v>
      </c>
      <c r="T63" s="26">
        <v>11</v>
      </c>
      <c r="U63" s="39">
        <v>180</v>
      </c>
      <c r="V63" s="26">
        <f>INDEX(章节关卡!$C$6:$C$20,芦花古楼!T63)*芦花古楼!U63</f>
        <v>9540</v>
      </c>
      <c r="W63" s="23">
        <f t="shared" si="24"/>
        <v>70</v>
      </c>
      <c r="X63" s="23">
        <f t="shared" si="25"/>
        <v>75</v>
      </c>
      <c r="Y63" s="15">
        <f>INDEX(章节关卡!$E$6:$E$20,芦花古楼!T63)*芦花古楼!U63</f>
        <v>19800</v>
      </c>
      <c r="AB63" s="18">
        <v>59</v>
      </c>
      <c r="AC63" s="26">
        <v>11</v>
      </c>
      <c r="AD63" s="39">
        <v>180</v>
      </c>
      <c r="AE63" s="26">
        <f>INDEX(章节关卡!$C$6:$C$20,芦花古楼!AC63)*芦花古楼!AD63</f>
        <v>9540</v>
      </c>
      <c r="AF63" s="23">
        <f t="shared" si="6"/>
        <v>75</v>
      </c>
      <c r="AG63" s="23">
        <f t="shared" si="7"/>
        <v>75</v>
      </c>
      <c r="AH63" s="15">
        <f>INDEX(章节关卡!$E$6:$E$20,芦花古楼!AC63)*芦花古楼!AD63</f>
        <v>19800</v>
      </c>
      <c r="AK63" s="19">
        <v>58</v>
      </c>
      <c r="AL63" s="19">
        <v>17</v>
      </c>
      <c r="AN63" s="19">
        <v>58</v>
      </c>
      <c r="AO63" s="19">
        <f t="shared" si="11"/>
        <v>18</v>
      </c>
      <c r="AQ63" s="19">
        <v>58</v>
      </c>
      <c r="AR63" s="19">
        <f t="shared" si="12"/>
        <v>19</v>
      </c>
      <c r="AT63" s="19">
        <v>58</v>
      </c>
      <c r="AU63" s="19">
        <f t="shared" si="13"/>
        <v>20</v>
      </c>
      <c r="AX63" s="19">
        <v>58</v>
      </c>
      <c r="AY63" s="15">
        <f t="shared" si="26"/>
        <v>185</v>
      </c>
      <c r="AZ63" s="15">
        <f t="shared" si="27"/>
        <v>415</v>
      </c>
      <c r="BA63" s="15">
        <f t="shared" si="28"/>
        <v>38100</v>
      </c>
      <c r="BY63" s="52">
        <v>59</v>
      </c>
      <c r="BZ63" s="52">
        <v>1</v>
      </c>
      <c r="CA63" s="92" t="s">
        <v>542</v>
      </c>
      <c r="CB63" s="52">
        <v>59</v>
      </c>
      <c r="CC63" s="52"/>
      <c r="CD63" s="52"/>
      <c r="CE63" s="52"/>
      <c r="CF63" s="52" t="s">
        <v>543</v>
      </c>
      <c r="CG63" s="52">
        <v>4320</v>
      </c>
      <c r="CH63" s="52" t="s">
        <v>544</v>
      </c>
      <c r="CI63" s="52">
        <v>60</v>
      </c>
      <c r="CJ63" s="52"/>
      <c r="CK63" s="52"/>
      <c r="CL63" s="52" t="s">
        <v>544</v>
      </c>
      <c r="CM63" s="52">
        <v>75</v>
      </c>
      <c r="CN63" s="52"/>
      <c r="CO63" s="52"/>
      <c r="CP63" s="52"/>
      <c r="CQ63" s="52"/>
      <c r="CR63" s="52"/>
      <c r="CS63" s="52"/>
      <c r="CT63" s="52"/>
      <c r="CU63" s="52"/>
      <c r="CV63" s="52"/>
      <c r="CW63" s="52"/>
    </row>
    <row r="64" spans="1:101" ht="16.5" x14ac:dyDescent="0.2">
      <c r="A64" s="18">
        <v>60</v>
      </c>
      <c r="B64" s="26">
        <v>10</v>
      </c>
      <c r="C64" s="39">
        <v>60</v>
      </c>
      <c r="D64" s="26">
        <f>INDEX(章节关卡!$C$6:$C$20,芦花古楼!B64)*芦花古楼!C64</f>
        <v>2640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5400</v>
      </c>
      <c r="J64" s="18">
        <v>60</v>
      </c>
      <c r="K64" s="26">
        <v>10</v>
      </c>
      <c r="L64" s="39">
        <v>120</v>
      </c>
      <c r="M64" s="26">
        <f>INDEX(章节关卡!$C$6:$C$20,芦花古楼!K64)*芦花古楼!L64</f>
        <v>5280</v>
      </c>
      <c r="N64" s="23">
        <f t="shared" si="4"/>
        <v>65</v>
      </c>
      <c r="O64" s="23">
        <f t="shared" si="5"/>
        <v>80</v>
      </c>
      <c r="P64" s="15">
        <f>INDEX(章节关卡!$E$6:$E$20,芦花古楼!K64)*芦花古楼!L64</f>
        <v>10800</v>
      </c>
      <c r="S64" s="18">
        <v>60</v>
      </c>
      <c r="T64" s="26">
        <v>12</v>
      </c>
      <c r="U64" s="39">
        <v>180</v>
      </c>
      <c r="V64" s="26">
        <f>INDEX(章节关卡!$C$6:$C$20,芦花古楼!T64)*芦花古楼!U64</f>
        <v>11700</v>
      </c>
      <c r="W64" s="23">
        <f t="shared" si="24"/>
        <v>70</v>
      </c>
      <c r="X64" s="23">
        <f t="shared" si="25"/>
        <v>80</v>
      </c>
      <c r="Y64" s="15">
        <f>INDEX(章节关卡!$E$6:$E$20,芦花古楼!T64)*芦花古楼!U64</f>
        <v>23400</v>
      </c>
      <c r="AB64" s="18">
        <v>60</v>
      </c>
      <c r="AC64" s="26">
        <v>12</v>
      </c>
      <c r="AD64" s="39">
        <v>180</v>
      </c>
      <c r="AE64" s="26">
        <f>INDEX(章节关卡!$C$6:$C$20,芦花古楼!AC64)*芦花古楼!AD64</f>
        <v>11700</v>
      </c>
      <c r="AF64" s="23">
        <f t="shared" si="6"/>
        <v>75</v>
      </c>
      <c r="AG64" s="23">
        <f t="shared" si="7"/>
        <v>80</v>
      </c>
      <c r="AH64" s="15">
        <f>INDEX(章节关卡!$E$6:$E$20,芦花古楼!AC64)*芦花古楼!AD64</f>
        <v>23400</v>
      </c>
      <c r="AK64" s="19">
        <v>59</v>
      </c>
      <c r="AL64" s="19">
        <v>18</v>
      </c>
      <c r="AN64" s="19">
        <v>59</v>
      </c>
      <c r="AO64" s="19">
        <f t="shared" si="11"/>
        <v>19</v>
      </c>
      <c r="AQ64" s="19">
        <v>59</v>
      </c>
      <c r="AR64" s="19">
        <f t="shared" si="12"/>
        <v>20</v>
      </c>
      <c r="AT64" s="19">
        <v>59</v>
      </c>
      <c r="AU64" s="19">
        <f t="shared" si="13"/>
        <v>21</v>
      </c>
      <c r="AX64" s="19">
        <v>59</v>
      </c>
      <c r="AY64" s="15">
        <f t="shared" si="26"/>
        <v>195</v>
      </c>
      <c r="AZ64" s="15">
        <f t="shared" si="27"/>
        <v>420</v>
      </c>
      <c r="BA64" s="15">
        <f t="shared" si="28"/>
        <v>44700</v>
      </c>
      <c r="BY64" s="52">
        <v>60</v>
      </c>
      <c r="BZ64" s="52">
        <v>1</v>
      </c>
      <c r="CA64" s="92" t="s">
        <v>542</v>
      </c>
      <c r="CB64" s="52">
        <v>60</v>
      </c>
      <c r="CC64" s="52"/>
      <c r="CD64" s="52"/>
      <c r="CE64" s="52"/>
      <c r="CF64" s="52" t="s">
        <v>543</v>
      </c>
      <c r="CG64" s="52">
        <v>5400</v>
      </c>
      <c r="CH64" s="52" t="s">
        <v>544</v>
      </c>
      <c r="CI64" s="52">
        <v>60</v>
      </c>
      <c r="CJ64" s="52"/>
      <c r="CK64" s="52"/>
      <c r="CL64" s="52" t="s">
        <v>544</v>
      </c>
      <c r="CM64" s="52">
        <v>80</v>
      </c>
      <c r="CN64" s="52"/>
      <c r="CO64" s="52"/>
      <c r="CP64" s="52"/>
      <c r="CQ64" s="52"/>
      <c r="CR64" s="52"/>
      <c r="CS64" s="52"/>
      <c r="CT64" s="52"/>
      <c r="CU64" s="52"/>
      <c r="CV64" s="52"/>
      <c r="CW64" s="52"/>
    </row>
    <row r="65" spans="1:101" ht="16.5" x14ac:dyDescent="0.2">
      <c r="A65" s="18">
        <v>61</v>
      </c>
      <c r="B65" s="26">
        <v>10</v>
      </c>
      <c r="C65" s="39">
        <v>60</v>
      </c>
      <c r="D65" s="26">
        <f>INDEX(章节关卡!$C$6:$C$20,芦花古楼!B65)*芦花古楼!C65</f>
        <v>2640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5400</v>
      </c>
      <c r="J65" s="18">
        <v>61</v>
      </c>
      <c r="K65" s="26">
        <v>10</v>
      </c>
      <c r="L65" s="39">
        <v>120</v>
      </c>
      <c r="M65" s="26">
        <f>INDEX(章节关卡!$C$6:$C$20,芦花古楼!K65)*芦花古楼!L65</f>
        <v>5280</v>
      </c>
      <c r="N65" s="23">
        <f t="shared" si="4"/>
        <v>70</v>
      </c>
      <c r="O65" s="23">
        <f t="shared" si="5"/>
        <v>80</v>
      </c>
      <c r="P65" s="15">
        <f>INDEX(章节关卡!$E$6:$E$20,芦花古楼!K65)*芦花古楼!L65</f>
        <v>10800</v>
      </c>
      <c r="S65" s="18">
        <v>61</v>
      </c>
      <c r="T65" s="26">
        <v>12</v>
      </c>
      <c r="U65" s="39">
        <v>180</v>
      </c>
      <c r="V65" s="26">
        <f>INDEX(章节关卡!$C$6:$C$20,芦花古楼!T65)*芦花古楼!U65</f>
        <v>11700</v>
      </c>
      <c r="W65" s="23">
        <f t="shared" si="24"/>
        <v>75</v>
      </c>
      <c r="X65" s="23">
        <f t="shared" si="25"/>
        <v>80</v>
      </c>
      <c r="Y65" s="15">
        <f>INDEX(章节关卡!$E$6:$E$20,芦花古楼!T65)*芦花古楼!U65</f>
        <v>23400</v>
      </c>
      <c r="AB65" s="18">
        <v>61</v>
      </c>
      <c r="AC65" s="26">
        <v>12</v>
      </c>
      <c r="AD65" s="39">
        <v>180</v>
      </c>
      <c r="AE65" s="26">
        <f>INDEX(章节关卡!$C$6:$C$20,芦花古楼!AC65)*芦花古楼!AD65</f>
        <v>11700</v>
      </c>
      <c r="AF65" s="23">
        <f t="shared" si="6"/>
        <v>80</v>
      </c>
      <c r="AG65" s="23">
        <f t="shared" si="7"/>
        <v>80</v>
      </c>
      <c r="AH65" s="15">
        <f>INDEX(章节关卡!$E$6:$E$20,芦花古楼!AC65)*芦花古楼!AD65</f>
        <v>23400</v>
      </c>
      <c r="AK65" s="19">
        <v>60</v>
      </c>
      <c r="AL65" s="19">
        <v>18</v>
      </c>
      <c r="AN65" s="19">
        <v>60</v>
      </c>
      <c r="AO65" s="19">
        <f t="shared" si="11"/>
        <v>19</v>
      </c>
      <c r="AQ65" s="19">
        <v>60</v>
      </c>
      <c r="AR65" s="19">
        <f t="shared" si="12"/>
        <v>20</v>
      </c>
      <c r="AT65" s="19">
        <v>60</v>
      </c>
      <c r="AU65" s="19">
        <f t="shared" si="13"/>
        <v>21</v>
      </c>
      <c r="AX65" s="19">
        <v>60</v>
      </c>
      <c r="AY65" s="15">
        <f t="shared" si="26"/>
        <v>190</v>
      </c>
      <c r="AZ65" s="15">
        <f t="shared" si="27"/>
        <v>420</v>
      </c>
      <c r="BA65" s="15">
        <f t="shared" si="28"/>
        <v>38100</v>
      </c>
      <c r="BY65" s="52">
        <v>61</v>
      </c>
      <c r="BZ65" s="52">
        <v>1</v>
      </c>
      <c r="CA65" s="92" t="s">
        <v>542</v>
      </c>
      <c r="CB65" s="52">
        <v>61</v>
      </c>
      <c r="CC65" s="52"/>
      <c r="CD65" s="52"/>
      <c r="CE65" s="52"/>
      <c r="CF65" s="52" t="s">
        <v>543</v>
      </c>
      <c r="CG65" s="52">
        <v>5400</v>
      </c>
      <c r="CH65" s="52" t="s">
        <v>544</v>
      </c>
      <c r="CI65" s="52">
        <v>65</v>
      </c>
      <c r="CJ65" s="52"/>
      <c r="CK65" s="52"/>
      <c r="CL65" s="52" t="s">
        <v>544</v>
      </c>
      <c r="CM65" s="52">
        <v>80</v>
      </c>
      <c r="CN65" s="52"/>
      <c r="CO65" s="52"/>
      <c r="CP65" s="52"/>
      <c r="CQ65" s="52"/>
      <c r="CR65" s="52"/>
      <c r="CS65" s="52"/>
      <c r="CT65" s="52"/>
      <c r="CU65" s="52"/>
      <c r="CV65" s="52"/>
      <c r="CW65" s="52"/>
    </row>
    <row r="66" spans="1:101" ht="16.5" x14ac:dyDescent="0.2">
      <c r="A66" s="18">
        <v>62</v>
      </c>
      <c r="B66" s="26">
        <v>10</v>
      </c>
      <c r="C66" s="39">
        <v>60</v>
      </c>
      <c r="D66" s="26">
        <f>INDEX(章节关卡!$C$6:$C$20,芦花古楼!B66)*芦花古楼!C66</f>
        <v>2640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5400</v>
      </c>
      <c r="J66" s="18">
        <v>62</v>
      </c>
      <c r="K66" s="26">
        <v>10</v>
      </c>
      <c r="L66" s="39">
        <v>120</v>
      </c>
      <c r="M66" s="26">
        <f>INDEX(章节关卡!$C$6:$C$20,芦花古楼!K66)*芦花古楼!L66</f>
        <v>5280</v>
      </c>
      <c r="N66" s="23">
        <f t="shared" si="4"/>
        <v>70</v>
      </c>
      <c r="O66" s="23">
        <f t="shared" si="5"/>
        <v>80</v>
      </c>
      <c r="P66" s="15">
        <f>INDEX(章节关卡!$E$6:$E$20,芦花古楼!K66)*芦花古楼!L66</f>
        <v>10800</v>
      </c>
      <c r="S66" s="18">
        <v>62</v>
      </c>
      <c r="T66" s="26">
        <v>12</v>
      </c>
      <c r="U66" s="39">
        <v>180</v>
      </c>
      <c r="V66" s="26">
        <f>INDEX(章节关卡!$C$6:$C$20,芦花古楼!T66)*芦花古楼!U66</f>
        <v>11700</v>
      </c>
      <c r="W66" s="23">
        <f t="shared" si="24"/>
        <v>75</v>
      </c>
      <c r="X66" s="23">
        <f t="shared" si="25"/>
        <v>80</v>
      </c>
      <c r="Y66" s="15">
        <f>INDEX(章节关卡!$E$6:$E$20,芦花古楼!T66)*芦花古楼!U66</f>
        <v>23400</v>
      </c>
      <c r="AB66" s="18">
        <v>62</v>
      </c>
      <c r="AC66" s="26">
        <v>12</v>
      </c>
      <c r="AD66" s="39">
        <v>180</v>
      </c>
      <c r="AE66" s="26">
        <f>INDEX(章节关卡!$C$6:$C$20,芦花古楼!AC66)*芦花古楼!AD66</f>
        <v>11700</v>
      </c>
      <c r="AF66" s="23">
        <f t="shared" si="6"/>
        <v>80</v>
      </c>
      <c r="AG66" s="23">
        <f t="shared" si="7"/>
        <v>80</v>
      </c>
      <c r="AH66" s="15">
        <f>INDEX(章节关卡!$E$6:$E$20,芦花古楼!AC66)*芦花古楼!AD66</f>
        <v>23400</v>
      </c>
      <c r="AK66" s="19">
        <v>61</v>
      </c>
      <c r="AL66" s="19">
        <v>19</v>
      </c>
      <c r="AN66" s="19">
        <v>61</v>
      </c>
      <c r="AO66" s="19">
        <f t="shared" si="11"/>
        <v>20</v>
      </c>
      <c r="AQ66" s="19">
        <v>61</v>
      </c>
      <c r="AR66" s="19">
        <f t="shared" si="12"/>
        <v>21</v>
      </c>
      <c r="AT66" s="19">
        <v>61</v>
      </c>
      <c r="AU66" s="19">
        <f t="shared" si="13"/>
        <v>22</v>
      </c>
      <c r="AX66" s="19">
        <v>61</v>
      </c>
      <c r="AY66" s="15">
        <f t="shared" si="26"/>
        <v>200</v>
      </c>
      <c r="AZ66" s="15">
        <f t="shared" si="27"/>
        <v>420</v>
      </c>
      <c r="BA66" s="15">
        <f t="shared" si="28"/>
        <v>44700</v>
      </c>
      <c r="BY66" s="52">
        <v>62</v>
      </c>
      <c r="BZ66" s="52">
        <v>1</v>
      </c>
      <c r="CA66" s="92" t="s">
        <v>542</v>
      </c>
      <c r="CB66" s="52">
        <v>62</v>
      </c>
      <c r="CC66" s="52"/>
      <c r="CD66" s="52"/>
      <c r="CE66" s="52"/>
      <c r="CF66" s="52" t="s">
        <v>543</v>
      </c>
      <c r="CG66" s="52">
        <v>5400</v>
      </c>
      <c r="CH66" s="52" t="s">
        <v>544</v>
      </c>
      <c r="CI66" s="52">
        <v>65</v>
      </c>
      <c r="CJ66" s="52"/>
      <c r="CK66" s="52"/>
      <c r="CL66" s="52" t="s">
        <v>544</v>
      </c>
      <c r="CM66" s="52">
        <v>80</v>
      </c>
      <c r="CN66" s="52"/>
      <c r="CO66" s="52"/>
      <c r="CP66" s="52"/>
      <c r="CQ66" s="52"/>
      <c r="CR66" s="52"/>
      <c r="CS66" s="52"/>
      <c r="CT66" s="52"/>
      <c r="CU66" s="52"/>
      <c r="CV66" s="52"/>
      <c r="CW66" s="52"/>
    </row>
    <row r="67" spans="1:101" ht="16.5" x14ac:dyDescent="0.2">
      <c r="A67" s="18">
        <v>63</v>
      </c>
      <c r="B67" s="26">
        <v>10</v>
      </c>
      <c r="C67" s="39">
        <v>60</v>
      </c>
      <c r="D67" s="26">
        <f>INDEX(章节关卡!$C$6:$C$20,芦花古楼!B67)*芦花古楼!C67</f>
        <v>2640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5400</v>
      </c>
      <c r="J67" s="18">
        <v>63</v>
      </c>
      <c r="K67" s="26">
        <v>10</v>
      </c>
      <c r="L67" s="39">
        <v>120</v>
      </c>
      <c r="M67" s="26">
        <f>INDEX(章节关卡!$C$6:$C$20,芦花古楼!K67)*芦花古楼!L67</f>
        <v>5280</v>
      </c>
      <c r="N67" s="23">
        <f t="shared" si="4"/>
        <v>70</v>
      </c>
      <c r="O67" s="23">
        <f t="shared" si="5"/>
        <v>80</v>
      </c>
      <c r="P67" s="15">
        <f>INDEX(章节关卡!$E$6:$E$20,芦花古楼!K67)*芦花古楼!L67</f>
        <v>10800</v>
      </c>
      <c r="S67" s="18">
        <v>63</v>
      </c>
      <c r="T67" s="26">
        <v>12</v>
      </c>
      <c r="U67" s="39">
        <v>180</v>
      </c>
      <c r="V67" s="26">
        <f>INDEX(章节关卡!$C$6:$C$20,芦花古楼!T67)*芦花古楼!U67</f>
        <v>11700</v>
      </c>
      <c r="W67" s="23">
        <f t="shared" si="24"/>
        <v>75</v>
      </c>
      <c r="X67" s="23">
        <f t="shared" si="25"/>
        <v>80</v>
      </c>
      <c r="Y67" s="15">
        <f>INDEX(章节关卡!$E$6:$E$20,芦花古楼!T67)*芦花古楼!U67</f>
        <v>23400</v>
      </c>
      <c r="AB67" s="18">
        <v>63</v>
      </c>
      <c r="AC67" s="26">
        <v>12</v>
      </c>
      <c r="AD67" s="39">
        <v>180</v>
      </c>
      <c r="AE67" s="26">
        <f>INDEX(章节关卡!$C$6:$C$20,芦花古楼!AC67)*芦花古楼!AD67</f>
        <v>11700</v>
      </c>
      <c r="AF67" s="23">
        <f t="shared" si="6"/>
        <v>80</v>
      </c>
      <c r="AG67" s="23">
        <f t="shared" si="7"/>
        <v>80</v>
      </c>
      <c r="AH67" s="15">
        <f>INDEX(章节关卡!$E$6:$E$20,芦花古楼!AC67)*芦花古楼!AD67</f>
        <v>23400</v>
      </c>
      <c r="AK67" s="19">
        <v>62</v>
      </c>
      <c r="AL67" s="19">
        <v>20</v>
      </c>
      <c r="AN67" s="19">
        <v>62</v>
      </c>
      <c r="AO67" s="19">
        <f t="shared" si="11"/>
        <v>21</v>
      </c>
      <c r="AQ67" s="19">
        <v>62</v>
      </c>
      <c r="AR67" s="19">
        <f t="shared" si="12"/>
        <v>22</v>
      </c>
      <c r="AT67" s="19">
        <v>62</v>
      </c>
      <c r="AU67" s="19">
        <f t="shared" si="13"/>
        <v>23</v>
      </c>
      <c r="AX67" s="19">
        <v>62</v>
      </c>
      <c r="AY67" s="15">
        <f t="shared" si="26"/>
        <v>100</v>
      </c>
      <c r="AZ67" s="15">
        <f t="shared" si="27"/>
        <v>420</v>
      </c>
      <c r="BA67" s="15">
        <f t="shared" si="28"/>
        <v>31500</v>
      </c>
      <c r="BY67" s="52">
        <v>63</v>
      </c>
      <c r="BZ67" s="52">
        <v>1</v>
      </c>
      <c r="CA67" s="92" t="s">
        <v>542</v>
      </c>
      <c r="CB67" s="52">
        <v>63</v>
      </c>
      <c r="CC67" s="52"/>
      <c r="CD67" s="52"/>
      <c r="CE67" s="52"/>
      <c r="CF67" s="52" t="s">
        <v>543</v>
      </c>
      <c r="CG67" s="52">
        <v>5400</v>
      </c>
      <c r="CH67" s="52" t="s">
        <v>544</v>
      </c>
      <c r="CI67" s="52">
        <v>65</v>
      </c>
      <c r="CJ67" s="52"/>
      <c r="CK67" s="52"/>
      <c r="CL67" s="52" t="s">
        <v>544</v>
      </c>
      <c r="CM67" s="52">
        <v>80</v>
      </c>
      <c r="CN67" s="52"/>
      <c r="CO67" s="52"/>
      <c r="CP67" s="52"/>
      <c r="CQ67" s="52"/>
      <c r="CR67" s="52"/>
      <c r="CS67" s="52"/>
      <c r="CT67" s="52"/>
      <c r="CU67" s="52"/>
      <c r="CV67" s="52"/>
      <c r="CW67" s="52"/>
    </row>
    <row r="68" spans="1:101" ht="16.5" x14ac:dyDescent="0.2">
      <c r="A68" s="18">
        <v>64</v>
      </c>
      <c r="B68" s="26">
        <v>10</v>
      </c>
      <c r="C68" s="39">
        <v>60</v>
      </c>
      <c r="D68" s="26">
        <f>INDEX(章节关卡!$C$6:$C$20,芦花古楼!B68)*芦花古楼!C68</f>
        <v>2640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5400</v>
      </c>
      <c r="J68" s="18">
        <v>64</v>
      </c>
      <c r="K68" s="26">
        <v>10</v>
      </c>
      <c r="L68" s="39">
        <v>120</v>
      </c>
      <c r="M68" s="26">
        <f>INDEX(章节关卡!$C$6:$C$20,芦花古楼!K68)*芦花古楼!L68</f>
        <v>5280</v>
      </c>
      <c r="N68" s="23">
        <f t="shared" si="4"/>
        <v>70</v>
      </c>
      <c r="O68" s="23">
        <f t="shared" si="5"/>
        <v>80</v>
      </c>
      <c r="P68" s="15">
        <f>INDEX(章节关卡!$E$6:$E$20,芦花古楼!K68)*芦花古楼!L68</f>
        <v>10800</v>
      </c>
      <c r="S68" s="18">
        <v>64</v>
      </c>
      <c r="T68" s="26">
        <v>12</v>
      </c>
      <c r="U68" s="39">
        <v>180</v>
      </c>
      <c r="V68" s="26">
        <f>INDEX(章节关卡!$C$6:$C$20,芦花古楼!T68)*芦花古楼!U68</f>
        <v>11700</v>
      </c>
      <c r="W68" s="23">
        <f t="shared" si="24"/>
        <v>75</v>
      </c>
      <c r="X68" s="23">
        <f t="shared" si="25"/>
        <v>80</v>
      </c>
      <c r="Y68" s="15">
        <f>INDEX(章节关卡!$E$6:$E$20,芦花古楼!T68)*芦花古楼!U68</f>
        <v>23400</v>
      </c>
      <c r="AB68" s="18">
        <v>64</v>
      </c>
      <c r="AC68" s="26">
        <v>12</v>
      </c>
      <c r="AD68" s="39">
        <v>180</v>
      </c>
      <c r="AE68" s="26">
        <f>INDEX(章节关卡!$C$6:$C$20,芦花古楼!AC68)*芦花古楼!AD68</f>
        <v>11700</v>
      </c>
      <c r="AF68" s="23">
        <f t="shared" si="6"/>
        <v>80</v>
      </c>
      <c r="AG68" s="23">
        <f t="shared" si="7"/>
        <v>80</v>
      </c>
      <c r="AH68" s="15">
        <f>INDEX(章节关卡!$E$6:$E$20,芦花古楼!AC68)*芦花古楼!AD68</f>
        <v>23400</v>
      </c>
      <c r="AK68" s="19">
        <v>63</v>
      </c>
      <c r="AL68" s="19">
        <v>21</v>
      </c>
      <c r="AN68" s="19">
        <v>63</v>
      </c>
      <c r="AO68" s="19">
        <f t="shared" si="11"/>
        <v>22</v>
      </c>
      <c r="AQ68" s="19">
        <v>63</v>
      </c>
      <c r="AR68" s="19">
        <f t="shared" si="12"/>
        <v>23</v>
      </c>
      <c r="AT68" s="19">
        <v>63</v>
      </c>
      <c r="AU68" s="19">
        <f t="shared" si="13"/>
        <v>24</v>
      </c>
      <c r="AX68" s="19">
        <v>63</v>
      </c>
      <c r="AY68" s="15">
        <f t="shared" si="26"/>
        <v>195</v>
      </c>
      <c r="AZ68" s="15">
        <f t="shared" si="27"/>
        <v>420</v>
      </c>
      <c r="BA68" s="15">
        <f t="shared" si="28"/>
        <v>38100</v>
      </c>
      <c r="BY68" s="52">
        <v>64</v>
      </c>
      <c r="BZ68" s="52">
        <v>1</v>
      </c>
      <c r="CA68" s="92" t="s">
        <v>542</v>
      </c>
      <c r="CB68" s="52">
        <v>64</v>
      </c>
      <c r="CC68" s="52"/>
      <c r="CD68" s="52"/>
      <c r="CE68" s="52"/>
      <c r="CF68" s="52" t="s">
        <v>543</v>
      </c>
      <c r="CG68" s="52">
        <v>5400</v>
      </c>
      <c r="CH68" s="52" t="s">
        <v>544</v>
      </c>
      <c r="CI68" s="52">
        <v>65</v>
      </c>
      <c r="CJ68" s="52"/>
      <c r="CK68" s="52"/>
      <c r="CL68" s="52" t="s">
        <v>544</v>
      </c>
      <c r="CM68" s="52">
        <v>80</v>
      </c>
      <c r="CN68" s="52"/>
      <c r="CO68" s="52"/>
      <c r="CP68" s="52"/>
      <c r="CQ68" s="52"/>
      <c r="CR68" s="52"/>
      <c r="CS68" s="52"/>
      <c r="CT68" s="52"/>
      <c r="CU68" s="52"/>
      <c r="CV68" s="52"/>
      <c r="CW68" s="52"/>
    </row>
    <row r="69" spans="1:101" ht="16.5" x14ac:dyDescent="0.2">
      <c r="A69" s="18">
        <v>65</v>
      </c>
      <c r="B69" s="26">
        <v>10</v>
      </c>
      <c r="C69" s="39">
        <v>60</v>
      </c>
      <c r="D69" s="26">
        <f>INDEX(章节关卡!$C$6:$C$20,芦花古楼!B69)*芦花古楼!C69</f>
        <v>2640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5400</v>
      </c>
      <c r="J69" s="18">
        <v>65</v>
      </c>
      <c r="K69" s="26">
        <v>10</v>
      </c>
      <c r="L69" s="39">
        <v>120</v>
      </c>
      <c r="M69" s="26">
        <f>INDEX(章节关卡!$C$6:$C$20,芦花古楼!K69)*芦花古楼!L69</f>
        <v>5280</v>
      </c>
      <c r="N69" s="23">
        <f t="shared" si="4"/>
        <v>70</v>
      </c>
      <c r="O69" s="23">
        <f t="shared" si="5"/>
        <v>85</v>
      </c>
      <c r="P69" s="15">
        <f>INDEX(章节关卡!$E$6:$E$20,芦花古楼!K69)*芦花古楼!L69</f>
        <v>10800</v>
      </c>
      <c r="S69" s="18">
        <v>65</v>
      </c>
      <c r="T69" s="26">
        <v>12</v>
      </c>
      <c r="U69" s="39">
        <v>180</v>
      </c>
      <c r="V69" s="26">
        <f>INDEX(章节关卡!$C$6:$C$20,芦花古楼!T69)*芦花古楼!U69</f>
        <v>11700</v>
      </c>
      <c r="W69" s="23">
        <f t="shared" ref="W69:W104" si="37">INT((S69-1)/5+3)*5</f>
        <v>75</v>
      </c>
      <c r="X69" s="23">
        <f t="shared" ref="X69:X104" si="38">INT(S69/5)*5+20</f>
        <v>85</v>
      </c>
      <c r="Y69" s="15">
        <f>INDEX(章节关卡!$E$6:$E$20,芦花古楼!T69)*芦花古楼!U69</f>
        <v>23400</v>
      </c>
      <c r="AB69" s="18">
        <v>65</v>
      </c>
      <c r="AC69" s="26">
        <v>12</v>
      </c>
      <c r="AD69" s="39">
        <v>180</v>
      </c>
      <c r="AE69" s="26">
        <f>INDEX(章节关卡!$C$6:$C$20,芦花古楼!AC69)*芦花古楼!AD69</f>
        <v>11700</v>
      </c>
      <c r="AF69" s="23">
        <f t="shared" si="6"/>
        <v>80</v>
      </c>
      <c r="AG69" s="23">
        <f t="shared" si="7"/>
        <v>85</v>
      </c>
      <c r="AH69" s="15">
        <f>INDEX(章节关卡!$E$6:$E$20,芦花古楼!AC69)*芦花古楼!AD69</f>
        <v>23400</v>
      </c>
      <c r="AK69" s="19">
        <v>64</v>
      </c>
      <c r="AL69" s="19">
        <v>22</v>
      </c>
      <c r="AN69" s="19">
        <v>64</v>
      </c>
      <c r="AO69" s="19">
        <f t="shared" si="11"/>
        <v>23</v>
      </c>
      <c r="AQ69" s="19">
        <v>64</v>
      </c>
      <c r="AR69" s="19">
        <f t="shared" si="12"/>
        <v>24</v>
      </c>
      <c r="AT69" s="19">
        <v>64</v>
      </c>
      <c r="AU69" s="19">
        <f t="shared" si="13"/>
        <v>25</v>
      </c>
      <c r="AX69" s="19">
        <v>64</v>
      </c>
      <c r="AY69" s="15">
        <f t="shared" si="26"/>
        <v>95</v>
      </c>
      <c r="AZ69" s="15">
        <f t="shared" si="27"/>
        <v>420</v>
      </c>
      <c r="BA69" s="15">
        <f t="shared" si="28"/>
        <v>13200</v>
      </c>
      <c r="BY69" s="52">
        <v>65</v>
      </c>
      <c r="BZ69" s="52">
        <v>1</v>
      </c>
      <c r="CA69" s="92" t="s">
        <v>542</v>
      </c>
      <c r="CB69" s="52">
        <v>65</v>
      </c>
      <c r="CC69" s="52"/>
      <c r="CD69" s="52"/>
      <c r="CE69" s="52"/>
      <c r="CF69" s="52" t="s">
        <v>543</v>
      </c>
      <c r="CG69" s="52">
        <v>5400</v>
      </c>
      <c r="CH69" s="52" t="s">
        <v>544</v>
      </c>
      <c r="CI69" s="52">
        <v>65</v>
      </c>
      <c r="CJ69" s="52"/>
      <c r="CK69" s="52"/>
      <c r="CL69" s="52" t="s">
        <v>544</v>
      </c>
      <c r="CM69" s="52">
        <v>85</v>
      </c>
      <c r="CN69" s="52"/>
      <c r="CO69" s="52"/>
      <c r="CP69" s="52"/>
      <c r="CQ69" s="52"/>
      <c r="CR69" s="52"/>
      <c r="CS69" s="52"/>
      <c r="CT69" s="52"/>
      <c r="CU69" s="52"/>
      <c r="CV69" s="52"/>
      <c r="CW69" s="52"/>
    </row>
    <row r="70" spans="1:101" ht="16.5" x14ac:dyDescent="0.2">
      <c r="A70" s="18">
        <v>66</v>
      </c>
      <c r="B70" s="26">
        <v>10</v>
      </c>
      <c r="C70" s="39">
        <v>60</v>
      </c>
      <c r="D70" s="26">
        <f>INDEX(章节关卡!$C$6:$C$20,芦花古楼!B70)*芦花古楼!C70</f>
        <v>2640</v>
      </c>
      <c r="E70" s="23">
        <f t="shared" ref="E70:E104" si="39">INT((A70-1)/5+1)*5</f>
        <v>70</v>
      </c>
      <c r="F70" s="23">
        <f t="shared" ref="F70:F104" si="40">INT(A70/5)*5+20</f>
        <v>85</v>
      </c>
      <c r="G70" s="15">
        <f>INDEX(章节关卡!$E$6:$E$20,芦花古楼!B70)*芦花古楼!C70</f>
        <v>5400</v>
      </c>
      <c r="J70" s="18">
        <v>66</v>
      </c>
      <c r="K70" s="26">
        <v>10</v>
      </c>
      <c r="L70" s="39">
        <v>120</v>
      </c>
      <c r="M70" s="26">
        <f>INDEX(章节关卡!$C$6:$C$20,芦花古楼!K70)*芦花古楼!L70</f>
        <v>5280</v>
      </c>
      <c r="N70" s="23">
        <f t="shared" ref="N70:N104" si="41">INT((J70-1)/5+2)*5</f>
        <v>75</v>
      </c>
      <c r="O70" s="23">
        <f t="shared" ref="O70:O104" si="42">INT(J70/5)*5+20</f>
        <v>85</v>
      </c>
      <c r="P70" s="15">
        <f>INDEX(章节关卡!$E$6:$E$20,芦花古楼!K70)*芦花古楼!L70</f>
        <v>10800</v>
      </c>
      <c r="S70" s="18">
        <v>66</v>
      </c>
      <c r="T70" s="26">
        <v>12</v>
      </c>
      <c r="U70" s="39">
        <v>180</v>
      </c>
      <c r="V70" s="26">
        <f>INDEX(章节关卡!$C$6:$C$20,芦花古楼!T70)*芦花古楼!U70</f>
        <v>11700</v>
      </c>
      <c r="W70" s="23">
        <f t="shared" si="37"/>
        <v>80</v>
      </c>
      <c r="X70" s="23">
        <f t="shared" si="38"/>
        <v>85</v>
      </c>
      <c r="Y70" s="15">
        <f>INDEX(章节关卡!$E$6:$E$20,芦花古楼!T70)*芦花古楼!U70</f>
        <v>23400</v>
      </c>
      <c r="AB70" s="18">
        <v>66</v>
      </c>
      <c r="AC70" s="26">
        <v>12</v>
      </c>
      <c r="AD70" s="39">
        <v>180</v>
      </c>
      <c r="AE70" s="26">
        <f>INDEX(章节关卡!$C$6:$C$20,芦花古楼!AC70)*芦花古楼!AD70</f>
        <v>11700</v>
      </c>
      <c r="AF70" s="23">
        <f t="shared" ref="AF70:AF104" si="43">INT((AB70-1)/5+4)*5</f>
        <v>85</v>
      </c>
      <c r="AG70" s="23">
        <f t="shared" ref="AG70:AG104" si="44">INT(AB70/5)*5+20</f>
        <v>85</v>
      </c>
      <c r="AH70" s="15">
        <f>INDEX(章节关卡!$E$6:$E$20,芦花古楼!AC70)*芦花古楼!AD70</f>
        <v>23400</v>
      </c>
      <c r="AK70" s="19">
        <v>65</v>
      </c>
      <c r="AL70" s="19">
        <v>23</v>
      </c>
      <c r="AN70" s="19">
        <v>65</v>
      </c>
      <c r="AO70" s="19">
        <f t="shared" si="11"/>
        <v>24</v>
      </c>
      <c r="AQ70" s="19">
        <v>65</v>
      </c>
      <c r="AR70" s="19">
        <f t="shared" si="12"/>
        <v>25</v>
      </c>
      <c r="AT70" s="19">
        <v>65</v>
      </c>
      <c r="AU70" s="19">
        <f t="shared" si="13"/>
        <v>26</v>
      </c>
      <c r="AX70" s="19">
        <v>65</v>
      </c>
      <c r="AY70" s="15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5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5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  <c r="BY70" s="52">
        <v>66</v>
      </c>
      <c r="BZ70" s="52">
        <v>1</v>
      </c>
      <c r="CA70" s="92" t="s">
        <v>542</v>
      </c>
      <c r="CB70" s="52">
        <v>66</v>
      </c>
      <c r="CC70" s="52"/>
      <c r="CD70" s="52"/>
      <c r="CE70" s="52"/>
      <c r="CF70" s="52" t="s">
        <v>543</v>
      </c>
      <c r="CG70" s="52">
        <v>5400</v>
      </c>
      <c r="CH70" s="52" t="s">
        <v>544</v>
      </c>
      <c r="CI70" s="52">
        <v>70</v>
      </c>
      <c r="CJ70" s="52"/>
      <c r="CK70" s="52"/>
      <c r="CL70" s="52" t="s">
        <v>544</v>
      </c>
      <c r="CM70" s="52">
        <v>85</v>
      </c>
      <c r="CN70" s="52"/>
      <c r="CO70" s="52"/>
      <c r="CP70" s="52"/>
      <c r="CQ70" s="52"/>
      <c r="CR70" s="52"/>
      <c r="CS70" s="52"/>
      <c r="CT70" s="52"/>
      <c r="CU70" s="52"/>
      <c r="CV70" s="52"/>
      <c r="CW70" s="52"/>
    </row>
    <row r="71" spans="1:101" ht="16.5" x14ac:dyDescent="0.2">
      <c r="A71" s="18">
        <v>67</v>
      </c>
      <c r="B71" s="26">
        <v>10</v>
      </c>
      <c r="C71" s="39">
        <v>60</v>
      </c>
      <c r="D71" s="26">
        <f>INDEX(章节关卡!$C$6:$C$20,芦花古楼!B71)*芦花古楼!C71</f>
        <v>2640</v>
      </c>
      <c r="E71" s="23">
        <f t="shared" si="39"/>
        <v>70</v>
      </c>
      <c r="F71" s="23">
        <f t="shared" si="40"/>
        <v>85</v>
      </c>
      <c r="G71" s="15">
        <f>INDEX(章节关卡!$E$6:$E$20,芦花古楼!B71)*芦花古楼!C71</f>
        <v>5400</v>
      </c>
      <c r="J71" s="18">
        <v>67</v>
      </c>
      <c r="K71" s="26">
        <v>10</v>
      </c>
      <c r="L71" s="39">
        <v>120</v>
      </c>
      <c r="M71" s="26">
        <f>INDEX(章节关卡!$C$6:$C$20,芦花古楼!K71)*芦花古楼!L71</f>
        <v>5280</v>
      </c>
      <c r="N71" s="23">
        <f t="shared" si="41"/>
        <v>75</v>
      </c>
      <c r="O71" s="23">
        <f t="shared" si="42"/>
        <v>85</v>
      </c>
      <c r="P71" s="15">
        <f>INDEX(章节关卡!$E$6:$E$20,芦花古楼!K71)*芦花古楼!L71</f>
        <v>10800</v>
      </c>
      <c r="S71" s="18">
        <v>67</v>
      </c>
      <c r="T71" s="26">
        <v>12</v>
      </c>
      <c r="U71" s="39">
        <v>180</v>
      </c>
      <c r="V71" s="26">
        <f>INDEX(章节关卡!$C$6:$C$20,芦花古楼!T71)*芦花古楼!U71</f>
        <v>11700</v>
      </c>
      <c r="W71" s="23">
        <f t="shared" si="37"/>
        <v>80</v>
      </c>
      <c r="X71" s="23">
        <f t="shared" si="38"/>
        <v>85</v>
      </c>
      <c r="Y71" s="15">
        <f>INDEX(章节关卡!$E$6:$E$20,芦花古楼!T71)*芦花古楼!U71</f>
        <v>23400</v>
      </c>
      <c r="AB71" s="18">
        <v>67</v>
      </c>
      <c r="AC71" s="26">
        <v>12</v>
      </c>
      <c r="AD71" s="39">
        <v>180</v>
      </c>
      <c r="AE71" s="26">
        <f>INDEX(章节关卡!$C$6:$C$20,芦花古楼!AC71)*芦花古楼!AD71</f>
        <v>11700</v>
      </c>
      <c r="AF71" s="23">
        <f t="shared" si="43"/>
        <v>85</v>
      </c>
      <c r="AG71" s="23">
        <f t="shared" si="44"/>
        <v>85</v>
      </c>
      <c r="AH71" s="15">
        <f>INDEX(章节关卡!$E$6:$E$20,芦花古楼!AC71)*芦花古楼!AD71</f>
        <v>23400</v>
      </c>
      <c r="AK71" s="19">
        <v>66</v>
      </c>
      <c r="AL71" s="19">
        <v>24</v>
      </c>
      <c r="AN71" s="19">
        <v>66</v>
      </c>
      <c r="AO71" s="19">
        <f t="shared" ref="AO71:AO105" si="48">AL71+1</f>
        <v>25</v>
      </c>
      <c r="AQ71" s="19">
        <v>66</v>
      </c>
      <c r="AR71" s="19">
        <f t="shared" ref="AR71:AR105" si="49">AO71+1</f>
        <v>26</v>
      </c>
      <c r="AT71" s="19">
        <v>66</v>
      </c>
      <c r="AU71" s="19">
        <f t="shared" ref="AU71:AU105" si="50">AR71+1</f>
        <v>27</v>
      </c>
      <c r="AX71" s="19">
        <v>66</v>
      </c>
      <c r="AY71" s="15">
        <f t="shared" si="45"/>
        <v>195</v>
      </c>
      <c r="AZ71" s="15">
        <f t="shared" si="46"/>
        <v>420</v>
      </c>
      <c r="BA71" s="15">
        <f t="shared" si="47"/>
        <v>38100</v>
      </c>
      <c r="BY71" s="52">
        <v>67</v>
      </c>
      <c r="BZ71" s="52">
        <v>1</v>
      </c>
      <c r="CA71" s="92" t="s">
        <v>542</v>
      </c>
      <c r="CB71" s="52">
        <v>67</v>
      </c>
      <c r="CC71" s="52"/>
      <c r="CD71" s="52"/>
      <c r="CE71" s="52"/>
      <c r="CF71" s="52" t="s">
        <v>543</v>
      </c>
      <c r="CG71" s="52">
        <v>5400</v>
      </c>
      <c r="CH71" s="52" t="s">
        <v>544</v>
      </c>
      <c r="CI71" s="52">
        <v>70</v>
      </c>
      <c r="CJ71" s="52"/>
      <c r="CK71" s="52"/>
      <c r="CL71" s="52" t="s">
        <v>544</v>
      </c>
      <c r="CM71" s="52">
        <v>85</v>
      </c>
      <c r="CN71" s="52"/>
      <c r="CO71" s="52"/>
      <c r="CP71" s="52"/>
      <c r="CQ71" s="52"/>
      <c r="CR71" s="52"/>
      <c r="CS71" s="52"/>
      <c r="CT71" s="52"/>
      <c r="CU71" s="52"/>
      <c r="CV71" s="52"/>
      <c r="CW71" s="52"/>
    </row>
    <row r="72" spans="1:101" ht="16.5" x14ac:dyDescent="0.2">
      <c r="A72" s="18">
        <v>68</v>
      </c>
      <c r="B72" s="26">
        <v>10</v>
      </c>
      <c r="C72" s="39">
        <v>60</v>
      </c>
      <c r="D72" s="26">
        <f>INDEX(章节关卡!$C$6:$C$20,芦花古楼!B72)*芦花古楼!C72</f>
        <v>2640</v>
      </c>
      <c r="E72" s="23">
        <f t="shared" si="39"/>
        <v>70</v>
      </c>
      <c r="F72" s="23">
        <f t="shared" si="40"/>
        <v>85</v>
      </c>
      <c r="G72" s="15">
        <f>INDEX(章节关卡!$E$6:$E$20,芦花古楼!B72)*芦花古楼!C72</f>
        <v>5400</v>
      </c>
      <c r="J72" s="18">
        <v>68</v>
      </c>
      <c r="K72" s="26">
        <v>10</v>
      </c>
      <c r="L72" s="39">
        <v>120</v>
      </c>
      <c r="M72" s="26">
        <f>INDEX(章节关卡!$C$6:$C$20,芦花古楼!K72)*芦花古楼!L72</f>
        <v>5280</v>
      </c>
      <c r="N72" s="23">
        <f t="shared" si="41"/>
        <v>75</v>
      </c>
      <c r="O72" s="23">
        <f t="shared" si="42"/>
        <v>85</v>
      </c>
      <c r="P72" s="15">
        <f>INDEX(章节关卡!$E$6:$E$20,芦花古楼!K72)*芦花古楼!L72</f>
        <v>10800</v>
      </c>
      <c r="S72" s="18">
        <v>68</v>
      </c>
      <c r="T72" s="26">
        <v>12</v>
      </c>
      <c r="U72" s="39">
        <v>180</v>
      </c>
      <c r="V72" s="26">
        <f>INDEX(章节关卡!$C$6:$C$20,芦花古楼!T72)*芦花古楼!U72</f>
        <v>11700</v>
      </c>
      <c r="W72" s="23">
        <f t="shared" si="37"/>
        <v>80</v>
      </c>
      <c r="X72" s="23">
        <f t="shared" si="38"/>
        <v>85</v>
      </c>
      <c r="Y72" s="15">
        <f>INDEX(章节关卡!$E$6:$E$20,芦花古楼!T72)*芦花古楼!U72</f>
        <v>23400</v>
      </c>
      <c r="AB72" s="18">
        <v>68</v>
      </c>
      <c r="AC72" s="26">
        <v>12</v>
      </c>
      <c r="AD72" s="39">
        <v>180</v>
      </c>
      <c r="AE72" s="26">
        <f>INDEX(章节关卡!$C$6:$C$20,芦花古楼!AC72)*芦花古楼!AD72</f>
        <v>11700</v>
      </c>
      <c r="AF72" s="23">
        <f t="shared" si="43"/>
        <v>85</v>
      </c>
      <c r="AG72" s="23">
        <f t="shared" si="44"/>
        <v>85</v>
      </c>
      <c r="AH72" s="15">
        <f>INDEX(章节关卡!$E$6:$E$20,芦花古楼!AC72)*芦花古楼!AD72</f>
        <v>23400</v>
      </c>
      <c r="AK72" s="19">
        <v>67</v>
      </c>
      <c r="AL72" s="19">
        <v>25</v>
      </c>
      <c r="AN72" s="19">
        <v>67</v>
      </c>
      <c r="AO72" s="19">
        <f t="shared" si="48"/>
        <v>26</v>
      </c>
      <c r="AQ72" s="19">
        <v>67</v>
      </c>
      <c r="AR72" s="19">
        <f t="shared" si="49"/>
        <v>27</v>
      </c>
      <c r="AT72" s="19">
        <v>67</v>
      </c>
      <c r="AU72" s="19">
        <f t="shared" si="50"/>
        <v>28</v>
      </c>
      <c r="AX72" s="19">
        <v>67</v>
      </c>
      <c r="AY72" s="15">
        <f t="shared" si="45"/>
        <v>95</v>
      </c>
      <c r="AZ72" s="15">
        <f t="shared" si="46"/>
        <v>420</v>
      </c>
      <c r="BA72" s="15">
        <f t="shared" si="47"/>
        <v>13200</v>
      </c>
      <c r="BY72" s="52">
        <v>68</v>
      </c>
      <c r="BZ72" s="52">
        <v>1</v>
      </c>
      <c r="CA72" s="92" t="s">
        <v>542</v>
      </c>
      <c r="CB72" s="52">
        <v>68</v>
      </c>
      <c r="CC72" s="52"/>
      <c r="CD72" s="52"/>
      <c r="CE72" s="52"/>
      <c r="CF72" s="52" t="s">
        <v>543</v>
      </c>
      <c r="CG72" s="52">
        <v>5400</v>
      </c>
      <c r="CH72" s="52" t="s">
        <v>544</v>
      </c>
      <c r="CI72" s="52">
        <v>70</v>
      </c>
      <c r="CJ72" s="52"/>
      <c r="CK72" s="52"/>
      <c r="CL72" s="52" t="s">
        <v>544</v>
      </c>
      <c r="CM72" s="52">
        <v>85</v>
      </c>
      <c r="CN72" s="52"/>
      <c r="CO72" s="52"/>
      <c r="CP72" s="52"/>
      <c r="CQ72" s="52"/>
      <c r="CR72" s="52"/>
      <c r="CS72" s="52"/>
      <c r="CT72" s="52"/>
      <c r="CU72" s="52"/>
      <c r="CV72" s="52"/>
      <c r="CW72" s="52"/>
    </row>
    <row r="73" spans="1:101" ht="16.5" x14ac:dyDescent="0.2">
      <c r="A73" s="18">
        <v>69</v>
      </c>
      <c r="B73" s="26">
        <v>10</v>
      </c>
      <c r="C73" s="39">
        <v>60</v>
      </c>
      <c r="D73" s="26">
        <f>INDEX(章节关卡!$C$6:$C$20,芦花古楼!B73)*芦花古楼!C73</f>
        <v>2640</v>
      </c>
      <c r="E73" s="23">
        <f t="shared" si="39"/>
        <v>70</v>
      </c>
      <c r="F73" s="23">
        <f t="shared" si="40"/>
        <v>85</v>
      </c>
      <c r="G73" s="15">
        <f>INDEX(章节关卡!$E$6:$E$20,芦花古楼!B73)*芦花古楼!C73</f>
        <v>5400</v>
      </c>
      <c r="J73" s="18">
        <v>69</v>
      </c>
      <c r="K73" s="26">
        <v>10</v>
      </c>
      <c r="L73" s="39">
        <v>120</v>
      </c>
      <c r="M73" s="26">
        <f>INDEX(章节关卡!$C$6:$C$20,芦花古楼!K73)*芦花古楼!L73</f>
        <v>5280</v>
      </c>
      <c r="N73" s="23">
        <f t="shared" si="41"/>
        <v>75</v>
      </c>
      <c r="O73" s="23">
        <f t="shared" si="42"/>
        <v>85</v>
      </c>
      <c r="P73" s="15">
        <f>INDEX(章节关卡!$E$6:$E$20,芦花古楼!K73)*芦花古楼!L73</f>
        <v>10800</v>
      </c>
      <c r="S73" s="18">
        <v>69</v>
      </c>
      <c r="T73" s="26">
        <v>12</v>
      </c>
      <c r="U73" s="39">
        <v>180</v>
      </c>
      <c r="V73" s="26">
        <f>INDEX(章节关卡!$C$6:$C$20,芦花古楼!T73)*芦花古楼!U73</f>
        <v>11700</v>
      </c>
      <c r="W73" s="23">
        <f t="shared" si="37"/>
        <v>80</v>
      </c>
      <c r="X73" s="23">
        <f t="shared" si="38"/>
        <v>85</v>
      </c>
      <c r="Y73" s="15">
        <f>INDEX(章节关卡!$E$6:$E$20,芦花古楼!T73)*芦花古楼!U73</f>
        <v>23400</v>
      </c>
      <c r="AB73" s="18">
        <v>69</v>
      </c>
      <c r="AC73" s="26">
        <v>12</v>
      </c>
      <c r="AD73" s="39">
        <v>180</v>
      </c>
      <c r="AE73" s="26">
        <f>INDEX(章节关卡!$C$6:$C$20,芦花古楼!AC73)*芦花古楼!AD73</f>
        <v>11700</v>
      </c>
      <c r="AF73" s="23">
        <f t="shared" si="43"/>
        <v>85</v>
      </c>
      <c r="AG73" s="23">
        <f t="shared" si="44"/>
        <v>85</v>
      </c>
      <c r="AH73" s="15">
        <f>INDEX(章节关卡!$E$6:$E$20,芦花古楼!AC73)*芦花古楼!AD73</f>
        <v>23400</v>
      </c>
      <c r="AK73" s="19">
        <v>68</v>
      </c>
      <c r="AL73" s="19">
        <v>26</v>
      </c>
      <c r="AN73" s="19">
        <v>68</v>
      </c>
      <c r="AO73" s="19">
        <f t="shared" si="48"/>
        <v>27</v>
      </c>
      <c r="AQ73" s="19">
        <v>68</v>
      </c>
      <c r="AR73" s="19">
        <f t="shared" si="49"/>
        <v>28</v>
      </c>
      <c r="AT73" s="19">
        <v>68</v>
      </c>
      <c r="AU73" s="19">
        <f t="shared" si="50"/>
        <v>29</v>
      </c>
      <c r="AX73" s="19">
        <v>68</v>
      </c>
      <c r="AY73" s="15">
        <f t="shared" si="45"/>
        <v>100</v>
      </c>
      <c r="AZ73" s="15">
        <f t="shared" si="46"/>
        <v>420</v>
      </c>
      <c r="BA73" s="15">
        <f t="shared" si="47"/>
        <v>31500</v>
      </c>
      <c r="BY73" s="52">
        <v>69</v>
      </c>
      <c r="BZ73" s="52">
        <v>1</v>
      </c>
      <c r="CA73" s="92" t="s">
        <v>542</v>
      </c>
      <c r="CB73" s="52">
        <v>69</v>
      </c>
      <c r="CC73" s="52"/>
      <c r="CD73" s="52"/>
      <c r="CE73" s="52"/>
      <c r="CF73" s="52" t="s">
        <v>543</v>
      </c>
      <c r="CG73" s="52">
        <v>5400</v>
      </c>
      <c r="CH73" s="52" t="s">
        <v>544</v>
      </c>
      <c r="CI73" s="52">
        <v>70</v>
      </c>
      <c r="CJ73" s="52"/>
      <c r="CK73" s="52"/>
      <c r="CL73" s="52" t="s">
        <v>544</v>
      </c>
      <c r="CM73" s="52">
        <v>85</v>
      </c>
      <c r="CN73" s="52"/>
      <c r="CO73" s="52"/>
      <c r="CP73" s="52"/>
      <c r="CQ73" s="52"/>
      <c r="CR73" s="52"/>
      <c r="CS73" s="52"/>
      <c r="CT73" s="52"/>
      <c r="CU73" s="52"/>
      <c r="CV73" s="52"/>
      <c r="CW73" s="52"/>
    </row>
    <row r="74" spans="1:101" ht="16.5" x14ac:dyDescent="0.2">
      <c r="A74" s="18">
        <v>70</v>
      </c>
      <c r="B74" s="26">
        <v>10</v>
      </c>
      <c r="C74" s="39">
        <v>60</v>
      </c>
      <c r="D74" s="26">
        <f>INDEX(章节关卡!$C$6:$C$20,芦花古楼!B74)*芦花古楼!C74</f>
        <v>2640</v>
      </c>
      <c r="E74" s="23">
        <f t="shared" si="39"/>
        <v>70</v>
      </c>
      <c r="F74" s="23">
        <f t="shared" si="40"/>
        <v>90</v>
      </c>
      <c r="G74" s="15">
        <f>INDEX(章节关卡!$E$6:$E$20,芦花古楼!B74)*芦花古楼!C74</f>
        <v>5400</v>
      </c>
      <c r="J74" s="18">
        <v>70</v>
      </c>
      <c r="K74" s="26">
        <v>10</v>
      </c>
      <c r="L74" s="39">
        <v>120</v>
      </c>
      <c r="M74" s="26">
        <f>INDEX(章节关卡!$C$6:$C$20,芦花古楼!K74)*芦花古楼!L74</f>
        <v>5280</v>
      </c>
      <c r="N74" s="23">
        <f t="shared" si="41"/>
        <v>75</v>
      </c>
      <c r="O74" s="23">
        <f t="shared" si="42"/>
        <v>90</v>
      </c>
      <c r="P74" s="15">
        <f>INDEX(章节关卡!$E$6:$E$20,芦花古楼!K74)*芦花古楼!L74</f>
        <v>10800</v>
      </c>
      <c r="S74" s="18">
        <v>70</v>
      </c>
      <c r="T74" s="26">
        <v>13</v>
      </c>
      <c r="U74" s="39">
        <v>180</v>
      </c>
      <c r="V74" s="26">
        <f>INDEX(章节关卡!$C$6:$C$20,芦花古楼!T74)*芦花古楼!U74</f>
        <v>14400</v>
      </c>
      <c r="W74" s="23">
        <f t="shared" si="37"/>
        <v>80</v>
      </c>
      <c r="X74" s="23">
        <f t="shared" si="38"/>
        <v>90</v>
      </c>
      <c r="Y74" s="15">
        <f>INDEX(章节关卡!$E$6:$E$20,芦花古楼!T74)*芦花古楼!U74</f>
        <v>27000</v>
      </c>
      <c r="AB74" s="18">
        <v>70</v>
      </c>
      <c r="AC74" s="26">
        <v>13</v>
      </c>
      <c r="AD74" s="39">
        <v>180</v>
      </c>
      <c r="AE74" s="26">
        <f>INDEX(章节关卡!$C$6:$C$20,芦花古楼!AC74)*芦花古楼!AD74</f>
        <v>14400</v>
      </c>
      <c r="AF74" s="23">
        <f t="shared" si="43"/>
        <v>85</v>
      </c>
      <c r="AG74" s="23">
        <f t="shared" si="44"/>
        <v>90</v>
      </c>
      <c r="AH74" s="15">
        <f>INDEX(章节关卡!$E$6:$E$20,芦花古楼!AC74)*芦花古楼!AD74</f>
        <v>27000</v>
      </c>
      <c r="AK74" s="19">
        <v>69</v>
      </c>
      <c r="AL74" s="19">
        <v>27</v>
      </c>
      <c r="AN74" s="19">
        <v>69</v>
      </c>
      <c r="AO74" s="19">
        <f t="shared" si="48"/>
        <v>28</v>
      </c>
      <c r="AQ74" s="19">
        <v>69</v>
      </c>
      <c r="AR74" s="19">
        <f t="shared" si="49"/>
        <v>29</v>
      </c>
      <c r="AT74" s="19">
        <v>69</v>
      </c>
      <c r="AU74" s="19">
        <f t="shared" si="50"/>
        <v>30</v>
      </c>
      <c r="AX74" s="19">
        <v>69</v>
      </c>
      <c r="AY74" s="15">
        <f t="shared" si="45"/>
        <v>195</v>
      </c>
      <c r="AZ74" s="15">
        <f t="shared" si="46"/>
        <v>425</v>
      </c>
      <c r="BA74" s="15">
        <f t="shared" si="47"/>
        <v>39300</v>
      </c>
      <c r="BY74" s="52">
        <v>70</v>
      </c>
      <c r="BZ74" s="52">
        <v>1</v>
      </c>
      <c r="CA74" s="92" t="s">
        <v>542</v>
      </c>
      <c r="CB74" s="52">
        <v>70</v>
      </c>
      <c r="CC74" s="52"/>
      <c r="CD74" s="52"/>
      <c r="CE74" s="52"/>
      <c r="CF74" s="52" t="s">
        <v>543</v>
      </c>
      <c r="CG74" s="52">
        <v>5400</v>
      </c>
      <c r="CH74" s="52" t="s">
        <v>544</v>
      </c>
      <c r="CI74" s="52">
        <v>70</v>
      </c>
      <c r="CJ74" s="52"/>
      <c r="CK74" s="52"/>
      <c r="CL74" s="52" t="s">
        <v>544</v>
      </c>
      <c r="CM74" s="52">
        <v>90</v>
      </c>
      <c r="CN74" s="52"/>
      <c r="CO74" s="52"/>
      <c r="CP74" s="52"/>
      <c r="CQ74" s="52"/>
      <c r="CR74" s="52"/>
      <c r="CS74" s="52"/>
      <c r="CT74" s="52"/>
      <c r="CU74" s="52"/>
      <c r="CV74" s="52"/>
      <c r="CW74" s="52"/>
    </row>
    <row r="75" spans="1:101" ht="16.5" x14ac:dyDescent="0.2">
      <c r="A75" s="23">
        <v>71</v>
      </c>
      <c r="B75" s="26">
        <v>10</v>
      </c>
      <c r="C75" s="39">
        <v>60</v>
      </c>
      <c r="D75" s="26">
        <f>INDEX(章节关卡!$C$6:$C$20,芦花古楼!B75)*芦花古楼!C75</f>
        <v>2640</v>
      </c>
      <c r="E75" s="23">
        <f t="shared" si="39"/>
        <v>75</v>
      </c>
      <c r="F75" s="23">
        <f t="shared" si="40"/>
        <v>90</v>
      </c>
      <c r="G75" s="15">
        <f>INDEX(章节关卡!$E$6:$E$20,芦花古楼!B75)*芦花古楼!C75</f>
        <v>5400</v>
      </c>
      <c r="J75" s="23">
        <v>71</v>
      </c>
      <c r="K75" s="26">
        <v>10</v>
      </c>
      <c r="L75" s="39">
        <v>120</v>
      </c>
      <c r="M75" s="26">
        <f>INDEX(章节关卡!$C$6:$C$20,芦花古楼!K75)*芦花古楼!L75</f>
        <v>5280</v>
      </c>
      <c r="N75" s="23">
        <f t="shared" si="41"/>
        <v>80</v>
      </c>
      <c r="O75" s="23">
        <f t="shared" si="42"/>
        <v>90</v>
      </c>
      <c r="P75" s="15">
        <f>INDEX(章节关卡!$E$6:$E$20,芦花古楼!K75)*芦花古楼!L75</f>
        <v>10800</v>
      </c>
      <c r="S75" s="23">
        <v>71</v>
      </c>
      <c r="T75" s="26">
        <v>13</v>
      </c>
      <c r="U75" s="39">
        <v>180</v>
      </c>
      <c r="V75" s="26">
        <f>INDEX(章节关卡!$C$6:$C$20,芦花古楼!T75)*芦花古楼!U75</f>
        <v>14400</v>
      </c>
      <c r="W75" s="23">
        <f t="shared" si="37"/>
        <v>85</v>
      </c>
      <c r="X75" s="23">
        <f t="shared" si="38"/>
        <v>90</v>
      </c>
      <c r="Y75" s="15">
        <f>INDEX(章节关卡!$E$6:$E$20,芦花古楼!T75)*芦花古楼!U75</f>
        <v>27000</v>
      </c>
      <c r="AB75" s="23">
        <v>71</v>
      </c>
      <c r="AC75" s="26">
        <v>13</v>
      </c>
      <c r="AD75" s="39">
        <v>180</v>
      </c>
      <c r="AE75" s="26">
        <f>INDEX(章节关卡!$C$6:$C$20,芦花古楼!AC75)*芦花古楼!AD75</f>
        <v>14400</v>
      </c>
      <c r="AF75" s="23">
        <f t="shared" si="43"/>
        <v>90</v>
      </c>
      <c r="AG75" s="23">
        <f t="shared" si="44"/>
        <v>90</v>
      </c>
      <c r="AH75" s="15">
        <f>INDEX(章节关卡!$E$6:$E$20,芦花古楼!AC75)*芦花古楼!AD75</f>
        <v>27000</v>
      </c>
      <c r="AK75" s="19">
        <v>70</v>
      </c>
      <c r="AL75" s="19">
        <v>28</v>
      </c>
      <c r="AN75" s="19">
        <v>70</v>
      </c>
      <c r="AO75" s="19">
        <f t="shared" si="48"/>
        <v>29</v>
      </c>
      <c r="AQ75" s="19">
        <v>70</v>
      </c>
      <c r="AR75" s="19">
        <f t="shared" si="49"/>
        <v>30</v>
      </c>
      <c r="AT75" s="19">
        <v>70</v>
      </c>
      <c r="AU75" s="19">
        <f t="shared" si="50"/>
        <v>31</v>
      </c>
      <c r="AX75" s="19">
        <v>70</v>
      </c>
      <c r="AY75" s="15">
        <f t="shared" si="45"/>
        <v>95</v>
      </c>
      <c r="AZ75" s="15">
        <f t="shared" si="46"/>
        <v>430</v>
      </c>
      <c r="BA75" s="15">
        <f t="shared" si="47"/>
        <v>15600</v>
      </c>
      <c r="BY75" s="52">
        <v>71</v>
      </c>
      <c r="BZ75" s="52">
        <v>1</v>
      </c>
      <c r="CA75" s="92" t="s">
        <v>542</v>
      </c>
      <c r="CB75" s="52">
        <v>71</v>
      </c>
      <c r="CC75" s="52"/>
      <c r="CD75" s="52"/>
      <c r="CE75" s="52"/>
      <c r="CF75" s="52" t="s">
        <v>543</v>
      </c>
      <c r="CG75" s="52">
        <v>5400</v>
      </c>
      <c r="CH75" s="52" t="s">
        <v>544</v>
      </c>
      <c r="CI75" s="52">
        <v>75</v>
      </c>
      <c r="CJ75" s="52"/>
      <c r="CK75" s="52"/>
      <c r="CL75" s="52" t="s">
        <v>544</v>
      </c>
      <c r="CM75" s="52">
        <v>90</v>
      </c>
      <c r="CN75" s="52"/>
      <c r="CO75" s="52"/>
      <c r="CP75" s="52"/>
      <c r="CQ75" s="52"/>
      <c r="CR75" s="52"/>
      <c r="CS75" s="52"/>
      <c r="CT75" s="52"/>
      <c r="CU75" s="52"/>
      <c r="CV75" s="52"/>
      <c r="CW75" s="52"/>
    </row>
    <row r="76" spans="1:101" ht="16.5" x14ac:dyDescent="0.2">
      <c r="A76" s="23">
        <v>72</v>
      </c>
      <c r="B76" s="26">
        <v>10</v>
      </c>
      <c r="C76" s="39">
        <v>60</v>
      </c>
      <c r="D76" s="26">
        <f>INDEX(章节关卡!$C$6:$C$20,芦花古楼!B76)*芦花古楼!C76</f>
        <v>2640</v>
      </c>
      <c r="E76" s="23">
        <f t="shared" si="39"/>
        <v>75</v>
      </c>
      <c r="F76" s="23">
        <f t="shared" si="40"/>
        <v>90</v>
      </c>
      <c r="G76" s="15">
        <f>INDEX(章节关卡!$E$6:$E$20,芦花古楼!B76)*芦花古楼!C76</f>
        <v>5400</v>
      </c>
      <c r="J76" s="23">
        <v>72</v>
      </c>
      <c r="K76" s="26">
        <v>10</v>
      </c>
      <c r="L76" s="39">
        <v>120</v>
      </c>
      <c r="M76" s="26">
        <f>INDEX(章节关卡!$C$6:$C$20,芦花古楼!K76)*芦花古楼!L76</f>
        <v>5280</v>
      </c>
      <c r="N76" s="23">
        <f t="shared" si="41"/>
        <v>80</v>
      </c>
      <c r="O76" s="23">
        <f t="shared" si="42"/>
        <v>90</v>
      </c>
      <c r="P76" s="15">
        <f>INDEX(章节关卡!$E$6:$E$20,芦花古楼!K76)*芦花古楼!L76</f>
        <v>10800</v>
      </c>
      <c r="S76" s="23">
        <v>72</v>
      </c>
      <c r="T76" s="26">
        <v>13</v>
      </c>
      <c r="U76" s="39">
        <v>180</v>
      </c>
      <c r="V76" s="26">
        <f>INDEX(章节关卡!$C$6:$C$20,芦花古楼!T76)*芦花古楼!U76</f>
        <v>14400</v>
      </c>
      <c r="W76" s="23">
        <f t="shared" si="37"/>
        <v>85</v>
      </c>
      <c r="X76" s="23">
        <f t="shared" si="38"/>
        <v>90</v>
      </c>
      <c r="Y76" s="15">
        <f>INDEX(章节关卡!$E$6:$E$20,芦花古楼!T76)*芦花古楼!U76</f>
        <v>27000</v>
      </c>
      <c r="AB76" s="23">
        <v>72</v>
      </c>
      <c r="AC76" s="26">
        <v>13</v>
      </c>
      <c r="AD76" s="39">
        <v>180</v>
      </c>
      <c r="AE76" s="26">
        <f>INDEX(章节关卡!$C$6:$C$20,芦花古楼!AC76)*芦花古楼!AD76</f>
        <v>14400</v>
      </c>
      <c r="AF76" s="23">
        <f t="shared" si="43"/>
        <v>90</v>
      </c>
      <c r="AG76" s="23">
        <f t="shared" si="44"/>
        <v>90</v>
      </c>
      <c r="AH76" s="15">
        <f>INDEX(章节关卡!$E$6:$E$20,芦花古楼!AC76)*芦花古楼!AD76</f>
        <v>27000</v>
      </c>
      <c r="AK76" s="19">
        <v>71</v>
      </c>
      <c r="AL76" s="19">
        <v>29</v>
      </c>
      <c r="AN76" s="19">
        <v>71</v>
      </c>
      <c r="AO76" s="19">
        <f t="shared" si="48"/>
        <v>30</v>
      </c>
      <c r="AQ76" s="19">
        <v>71</v>
      </c>
      <c r="AR76" s="19">
        <f t="shared" si="49"/>
        <v>31</v>
      </c>
      <c r="AT76" s="19">
        <v>71</v>
      </c>
      <c r="AU76" s="19">
        <f t="shared" si="50"/>
        <v>32</v>
      </c>
      <c r="AX76" s="19">
        <v>71</v>
      </c>
      <c r="AY76" s="15">
        <f t="shared" si="45"/>
        <v>100</v>
      </c>
      <c r="AZ76" s="15">
        <f t="shared" si="46"/>
        <v>435</v>
      </c>
      <c r="BA76" s="15">
        <f t="shared" si="47"/>
        <v>36000</v>
      </c>
      <c r="BY76" s="52">
        <v>72</v>
      </c>
      <c r="BZ76" s="52">
        <v>1</v>
      </c>
      <c r="CA76" s="92" t="s">
        <v>542</v>
      </c>
      <c r="CB76" s="52">
        <v>72</v>
      </c>
      <c r="CC76" s="52"/>
      <c r="CD76" s="52"/>
      <c r="CE76" s="52"/>
      <c r="CF76" s="52" t="s">
        <v>543</v>
      </c>
      <c r="CG76" s="52">
        <v>5400</v>
      </c>
      <c r="CH76" s="52" t="s">
        <v>544</v>
      </c>
      <c r="CI76" s="52">
        <v>75</v>
      </c>
      <c r="CJ76" s="52"/>
      <c r="CK76" s="52"/>
      <c r="CL76" s="52" t="s">
        <v>544</v>
      </c>
      <c r="CM76" s="52">
        <v>90</v>
      </c>
      <c r="CN76" s="52"/>
      <c r="CO76" s="52"/>
      <c r="CP76" s="52"/>
      <c r="CQ76" s="52"/>
      <c r="CR76" s="52"/>
      <c r="CS76" s="52"/>
      <c r="CT76" s="52"/>
      <c r="CU76" s="52"/>
      <c r="CV76" s="52"/>
      <c r="CW76" s="52"/>
    </row>
    <row r="77" spans="1:101" ht="16.5" x14ac:dyDescent="0.2">
      <c r="A77" s="23">
        <v>73</v>
      </c>
      <c r="B77" s="26">
        <v>10</v>
      </c>
      <c r="C77" s="39">
        <v>60</v>
      </c>
      <c r="D77" s="26">
        <f>INDEX(章节关卡!$C$6:$C$20,芦花古楼!B77)*芦花古楼!C77</f>
        <v>2640</v>
      </c>
      <c r="E77" s="23">
        <f t="shared" si="39"/>
        <v>75</v>
      </c>
      <c r="F77" s="23">
        <f t="shared" si="40"/>
        <v>90</v>
      </c>
      <c r="G77" s="15">
        <f>INDEX(章节关卡!$E$6:$E$20,芦花古楼!B77)*芦花古楼!C77</f>
        <v>5400</v>
      </c>
      <c r="J77" s="23">
        <v>73</v>
      </c>
      <c r="K77" s="26">
        <v>10</v>
      </c>
      <c r="L77" s="39">
        <v>120</v>
      </c>
      <c r="M77" s="26">
        <f>INDEX(章节关卡!$C$6:$C$20,芦花古楼!K77)*芦花古楼!L77</f>
        <v>5280</v>
      </c>
      <c r="N77" s="23">
        <f t="shared" si="41"/>
        <v>80</v>
      </c>
      <c r="O77" s="23">
        <f t="shared" si="42"/>
        <v>90</v>
      </c>
      <c r="P77" s="15">
        <f>INDEX(章节关卡!$E$6:$E$20,芦花古楼!K77)*芦花古楼!L77</f>
        <v>10800</v>
      </c>
      <c r="S77" s="23">
        <v>73</v>
      </c>
      <c r="T77" s="26">
        <v>13</v>
      </c>
      <c r="U77" s="39">
        <v>180</v>
      </c>
      <c r="V77" s="26">
        <f>INDEX(章节关卡!$C$6:$C$20,芦花古楼!T77)*芦花古楼!U77</f>
        <v>14400</v>
      </c>
      <c r="W77" s="23">
        <f t="shared" si="37"/>
        <v>85</v>
      </c>
      <c r="X77" s="23">
        <f t="shared" si="38"/>
        <v>90</v>
      </c>
      <c r="Y77" s="15">
        <f>INDEX(章节关卡!$E$6:$E$20,芦花古楼!T77)*芦花古楼!U77</f>
        <v>27000</v>
      </c>
      <c r="AB77" s="23">
        <v>73</v>
      </c>
      <c r="AC77" s="26">
        <v>13</v>
      </c>
      <c r="AD77" s="39">
        <v>180</v>
      </c>
      <c r="AE77" s="26">
        <f>INDEX(章节关卡!$C$6:$C$20,芦花古楼!AC77)*芦花古楼!AD77</f>
        <v>14400</v>
      </c>
      <c r="AF77" s="23">
        <f t="shared" si="43"/>
        <v>90</v>
      </c>
      <c r="AG77" s="23">
        <f t="shared" si="44"/>
        <v>90</v>
      </c>
      <c r="AH77" s="15">
        <f>INDEX(章节关卡!$E$6:$E$20,芦花古楼!AC77)*芦花古楼!AD77</f>
        <v>27000</v>
      </c>
      <c r="AK77" s="19">
        <v>72</v>
      </c>
      <c r="AL77" s="19">
        <v>30</v>
      </c>
      <c r="AN77" s="19">
        <v>72</v>
      </c>
      <c r="AO77" s="19">
        <f t="shared" si="48"/>
        <v>31</v>
      </c>
      <c r="AQ77" s="19">
        <v>72</v>
      </c>
      <c r="AR77" s="19">
        <f t="shared" si="49"/>
        <v>32</v>
      </c>
      <c r="AT77" s="19">
        <v>72</v>
      </c>
      <c r="AU77" s="19">
        <f t="shared" si="50"/>
        <v>33</v>
      </c>
      <c r="AX77" s="19">
        <v>72</v>
      </c>
      <c r="AY77" s="15">
        <f t="shared" si="45"/>
        <v>200</v>
      </c>
      <c r="AZ77" s="15">
        <f t="shared" si="46"/>
        <v>440</v>
      </c>
      <c r="BA77" s="15">
        <f t="shared" si="47"/>
        <v>43800</v>
      </c>
      <c r="BY77" s="52">
        <v>73</v>
      </c>
      <c r="BZ77" s="52">
        <v>1</v>
      </c>
      <c r="CA77" s="92" t="s">
        <v>542</v>
      </c>
      <c r="CB77" s="52">
        <v>73</v>
      </c>
      <c r="CC77" s="52"/>
      <c r="CD77" s="52"/>
      <c r="CE77" s="52"/>
      <c r="CF77" s="52" t="s">
        <v>543</v>
      </c>
      <c r="CG77" s="52">
        <v>5400</v>
      </c>
      <c r="CH77" s="52" t="s">
        <v>544</v>
      </c>
      <c r="CI77" s="52">
        <v>75</v>
      </c>
      <c r="CJ77" s="52"/>
      <c r="CK77" s="52"/>
      <c r="CL77" s="52" t="s">
        <v>544</v>
      </c>
      <c r="CM77" s="52">
        <v>90</v>
      </c>
      <c r="CN77" s="52"/>
      <c r="CO77" s="52"/>
      <c r="CP77" s="52"/>
      <c r="CQ77" s="52"/>
      <c r="CR77" s="52"/>
      <c r="CS77" s="52"/>
      <c r="CT77" s="52"/>
      <c r="CU77" s="52"/>
      <c r="CV77" s="52"/>
      <c r="CW77" s="52"/>
    </row>
    <row r="78" spans="1:101" ht="16.5" x14ac:dyDescent="0.2">
      <c r="A78" s="23">
        <v>74</v>
      </c>
      <c r="B78" s="26">
        <v>10</v>
      </c>
      <c r="C78" s="39">
        <v>60</v>
      </c>
      <c r="D78" s="26">
        <f>INDEX(章节关卡!$C$6:$C$20,芦花古楼!B78)*芦花古楼!C78</f>
        <v>2640</v>
      </c>
      <c r="E78" s="23">
        <f t="shared" si="39"/>
        <v>75</v>
      </c>
      <c r="F78" s="23">
        <f t="shared" si="40"/>
        <v>90</v>
      </c>
      <c r="G78" s="15">
        <f>INDEX(章节关卡!$E$6:$E$20,芦花古楼!B78)*芦花古楼!C78</f>
        <v>5400</v>
      </c>
      <c r="J78" s="23">
        <v>74</v>
      </c>
      <c r="K78" s="26">
        <v>10</v>
      </c>
      <c r="L78" s="39">
        <v>120</v>
      </c>
      <c r="M78" s="26">
        <f>INDEX(章节关卡!$C$6:$C$20,芦花古楼!K78)*芦花古楼!L78</f>
        <v>5280</v>
      </c>
      <c r="N78" s="23">
        <f t="shared" si="41"/>
        <v>80</v>
      </c>
      <c r="O78" s="23">
        <f t="shared" si="42"/>
        <v>90</v>
      </c>
      <c r="P78" s="15">
        <f>INDEX(章节关卡!$E$6:$E$20,芦花古楼!K78)*芦花古楼!L78</f>
        <v>10800</v>
      </c>
      <c r="S78" s="23">
        <v>74</v>
      </c>
      <c r="T78" s="26">
        <v>13</v>
      </c>
      <c r="U78" s="39">
        <v>180</v>
      </c>
      <c r="V78" s="26">
        <f>INDEX(章节关卡!$C$6:$C$20,芦花古楼!T78)*芦花古楼!U78</f>
        <v>14400</v>
      </c>
      <c r="W78" s="23">
        <f t="shared" si="37"/>
        <v>85</v>
      </c>
      <c r="X78" s="23">
        <f t="shared" si="38"/>
        <v>90</v>
      </c>
      <c r="Y78" s="15">
        <f>INDEX(章节关卡!$E$6:$E$20,芦花古楼!T78)*芦花古楼!U78</f>
        <v>27000</v>
      </c>
      <c r="AB78" s="23">
        <v>74</v>
      </c>
      <c r="AC78" s="26">
        <v>13</v>
      </c>
      <c r="AD78" s="39">
        <v>180</v>
      </c>
      <c r="AE78" s="26">
        <f>INDEX(章节关卡!$C$6:$C$20,芦花古楼!AC78)*芦花古楼!AD78</f>
        <v>14400</v>
      </c>
      <c r="AF78" s="23">
        <f t="shared" si="43"/>
        <v>90</v>
      </c>
      <c r="AG78" s="23">
        <f t="shared" si="44"/>
        <v>90</v>
      </c>
      <c r="AH78" s="15">
        <f>INDEX(章节关卡!$E$6:$E$20,芦花古楼!AC78)*芦花古楼!AD78</f>
        <v>27000</v>
      </c>
      <c r="AK78" s="19">
        <v>73</v>
      </c>
      <c r="AL78" s="19">
        <v>32</v>
      </c>
      <c r="AN78" s="19">
        <v>73</v>
      </c>
      <c r="AO78" s="19">
        <f t="shared" si="48"/>
        <v>33</v>
      </c>
      <c r="AQ78" s="19">
        <v>73</v>
      </c>
      <c r="AR78" s="19">
        <f t="shared" si="49"/>
        <v>34</v>
      </c>
      <c r="AT78" s="19">
        <v>73</v>
      </c>
      <c r="AU78" s="19">
        <f t="shared" si="50"/>
        <v>35</v>
      </c>
      <c r="AX78" s="19">
        <v>73</v>
      </c>
      <c r="AY78" s="15">
        <f t="shared" si="45"/>
        <v>100</v>
      </c>
      <c r="AZ78" s="15">
        <f t="shared" si="46"/>
        <v>440</v>
      </c>
      <c r="BA78" s="15">
        <f t="shared" si="47"/>
        <v>15600</v>
      </c>
      <c r="BY78" s="52">
        <v>74</v>
      </c>
      <c r="BZ78" s="52">
        <v>1</v>
      </c>
      <c r="CA78" s="92" t="s">
        <v>542</v>
      </c>
      <c r="CB78" s="52">
        <v>74</v>
      </c>
      <c r="CC78" s="52"/>
      <c r="CD78" s="52"/>
      <c r="CE78" s="52"/>
      <c r="CF78" s="52" t="s">
        <v>543</v>
      </c>
      <c r="CG78" s="52">
        <v>5400</v>
      </c>
      <c r="CH78" s="52" t="s">
        <v>544</v>
      </c>
      <c r="CI78" s="52">
        <v>75</v>
      </c>
      <c r="CJ78" s="52"/>
      <c r="CK78" s="52"/>
      <c r="CL78" s="52" t="s">
        <v>544</v>
      </c>
      <c r="CM78" s="52">
        <v>90</v>
      </c>
      <c r="CN78" s="52"/>
      <c r="CO78" s="52"/>
      <c r="CP78" s="52"/>
      <c r="CQ78" s="52"/>
      <c r="CR78" s="52"/>
      <c r="CS78" s="52"/>
      <c r="CT78" s="52"/>
      <c r="CU78" s="52"/>
      <c r="CV78" s="52"/>
      <c r="CW78" s="52"/>
    </row>
    <row r="79" spans="1:101" ht="16.5" x14ac:dyDescent="0.2">
      <c r="A79" s="23">
        <v>75</v>
      </c>
      <c r="B79" s="26">
        <v>11</v>
      </c>
      <c r="C79" s="39">
        <v>60</v>
      </c>
      <c r="D79" s="26">
        <f>INDEX(章节关卡!$C$6:$C$20,芦花古楼!B79)*芦花古楼!C79</f>
        <v>3180</v>
      </c>
      <c r="E79" s="23">
        <f t="shared" si="39"/>
        <v>75</v>
      </c>
      <c r="F79" s="23">
        <f t="shared" si="40"/>
        <v>95</v>
      </c>
      <c r="G79" s="15">
        <f>INDEX(章节关卡!$E$6:$E$20,芦花古楼!B79)*芦花古楼!C79</f>
        <v>6600</v>
      </c>
      <c r="J79" s="23">
        <v>75</v>
      </c>
      <c r="K79" s="26">
        <v>11</v>
      </c>
      <c r="L79" s="39">
        <v>120</v>
      </c>
      <c r="M79" s="26">
        <f>INDEX(章节关卡!$C$6:$C$20,芦花古楼!K79)*芦花古楼!L79</f>
        <v>6360</v>
      </c>
      <c r="N79" s="23">
        <f t="shared" si="41"/>
        <v>80</v>
      </c>
      <c r="O79" s="23">
        <f t="shared" si="42"/>
        <v>95</v>
      </c>
      <c r="P79" s="15">
        <f>INDEX(章节关卡!$E$6:$E$20,芦花古楼!K79)*芦花古楼!L79</f>
        <v>13200</v>
      </c>
      <c r="S79" s="23">
        <v>75</v>
      </c>
      <c r="T79" s="26">
        <v>13</v>
      </c>
      <c r="U79" s="39">
        <v>180</v>
      </c>
      <c r="V79" s="26">
        <f>INDEX(章节关卡!$C$6:$C$20,芦花古楼!T79)*芦花古楼!U79</f>
        <v>14400</v>
      </c>
      <c r="W79" s="23">
        <f t="shared" si="37"/>
        <v>85</v>
      </c>
      <c r="X79" s="23">
        <f t="shared" si="38"/>
        <v>95</v>
      </c>
      <c r="Y79" s="15">
        <f>INDEX(章节关卡!$E$6:$E$20,芦花古楼!T79)*芦花古楼!U79</f>
        <v>27000</v>
      </c>
      <c r="AB79" s="23">
        <v>75</v>
      </c>
      <c r="AC79" s="26">
        <v>13</v>
      </c>
      <c r="AD79" s="39">
        <v>180</v>
      </c>
      <c r="AE79" s="26">
        <f>INDEX(章节关卡!$C$6:$C$20,芦花古楼!AC79)*芦花古楼!AD79</f>
        <v>14400</v>
      </c>
      <c r="AF79" s="23">
        <f t="shared" si="43"/>
        <v>90</v>
      </c>
      <c r="AG79" s="23">
        <f t="shared" si="44"/>
        <v>95</v>
      </c>
      <c r="AH79" s="15">
        <f>INDEX(章节关卡!$E$6:$E$20,芦花古楼!AC79)*芦花古楼!AD79</f>
        <v>27000</v>
      </c>
      <c r="AK79" s="19">
        <v>74</v>
      </c>
      <c r="AL79" s="19">
        <v>34</v>
      </c>
      <c r="AN79" s="19">
        <v>74</v>
      </c>
      <c r="AO79" s="19">
        <f t="shared" si="48"/>
        <v>35</v>
      </c>
      <c r="AQ79" s="19">
        <v>74</v>
      </c>
      <c r="AR79" s="19">
        <f t="shared" si="49"/>
        <v>36</v>
      </c>
      <c r="AT79" s="19">
        <v>74</v>
      </c>
      <c r="AU79" s="19">
        <f t="shared" si="50"/>
        <v>37</v>
      </c>
      <c r="AX79" s="19">
        <v>74</v>
      </c>
      <c r="AY79" s="15">
        <f t="shared" si="45"/>
        <v>105</v>
      </c>
      <c r="AZ79" s="15">
        <f t="shared" si="46"/>
        <v>440</v>
      </c>
      <c r="BA79" s="15">
        <f t="shared" si="47"/>
        <v>36000</v>
      </c>
      <c r="BY79" s="52">
        <v>75</v>
      </c>
      <c r="BZ79" s="52">
        <v>1</v>
      </c>
      <c r="CA79" s="92" t="s">
        <v>542</v>
      </c>
      <c r="CB79" s="52">
        <v>75</v>
      </c>
      <c r="CC79" s="52"/>
      <c r="CD79" s="52"/>
      <c r="CE79" s="52"/>
      <c r="CF79" s="52" t="s">
        <v>543</v>
      </c>
      <c r="CG79" s="52">
        <v>6600</v>
      </c>
      <c r="CH79" s="52" t="s">
        <v>544</v>
      </c>
      <c r="CI79" s="52">
        <v>75</v>
      </c>
      <c r="CJ79" s="52"/>
      <c r="CK79" s="52"/>
      <c r="CL79" s="52" t="s">
        <v>544</v>
      </c>
      <c r="CM79" s="52">
        <v>95</v>
      </c>
      <c r="CN79" s="52"/>
      <c r="CO79" s="52"/>
      <c r="CP79" s="52"/>
      <c r="CQ79" s="52"/>
      <c r="CR79" s="52"/>
      <c r="CS79" s="52"/>
      <c r="CT79" s="52"/>
      <c r="CU79" s="52"/>
      <c r="CV79" s="52"/>
      <c r="CW79" s="52"/>
    </row>
    <row r="80" spans="1:101" ht="16.5" x14ac:dyDescent="0.2">
      <c r="A80" s="23">
        <v>76</v>
      </c>
      <c r="B80" s="26">
        <v>11</v>
      </c>
      <c r="C80" s="39">
        <v>60</v>
      </c>
      <c r="D80" s="26">
        <f>INDEX(章节关卡!$C$6:$C$20,芦花古楼!B80)*芦花古楼!C80</f>
        <v>3180</v>
      </c>
      <c r="E80" s="23">
        <f t="shared" si="39"/>
        <v>80</v>
      </c>
      <c r="F80" s="23">
        <f t="shared" si="40"/>
        <v>95</v>
      </c>
      <c r="G80" s="15">
        <f>INDEX(章节关卡!$E$6:$E$20,芦花古楼!B80)*芦花古楼!C80</f>
        <v>6600</v>
      </c>
      <c r="J80" s="23">
        <v>76</v>
      </c>
      <c r="K80" s="26">
        <v>11</v>
      </c>
      <c r="L80" s="39">
        <v>120</v>
      </c>
      <c r="M80" s="26">
        <f>INDEX(章节关卡!$C$6:$C$20,芦花古楼!K80)*芦花古楼!L80</f>
        <v>6360</v>
      </c>
      <c r="N80" s="23">
        <f t="shared" si="41"/>
        <v>85</v>
      </c>
      <c r="O80" s="23">
        <f t="shared" si="42"/>
        <v>95</v>
      </c>
      <c r="P80" s="15">
        <f>INDEX(章节关卡!$E$6:$E$20,芦花古楼!K80)*芦花古楼!L80</f>
        <v>13200</v>
      </c>
      <c r="S80" s="23">
        <v>76</v>
      </c>
      <c r="T80" s="26">
        <v>13</v>
      </c>
      <c r="U80" s="39">
        <v>180</v>
      </c>
      <c r="V80" s="26">
        <f>INDEX(章节关卡!$C$6:$C$20,芦花古楼!T80)*芦花古楼!U80</f>
        <v>14400</v>
      </c>
      <c r="W80" s="23">
        <f t="shared" si="37"/>
        <v>90</v>
      </c>
      <c r="X80" s="23">
        <f t="shared" si="38"/>
        <v>95</v>
      </c>
      <c r="Y80" s="15">
        <f>INDEX(章节关卡!$E$6:$E$20,芦花古楼!T80)*芦花古楼!U80</f>
        <v>27000</v>
      </c>
      <c r="AB80" s="23">
        <v>76</v>
      </c>
      <c r="AC80" s="26">
        <v>13</v>
      </c>
      <c r="AD80" s="39">
        <v>180</v>
      </c>
      <c r="AE80" s="26">
        <f>INDEX(章节关卡!$C$6:$C$20,芦花古楼!AC80)*芦花古楼!AD80</f>
        <v>14400</v>
      </c>
      <c r="AF80" s="23">
        <f t="shared" si="43"/>
        <v>95</v>
      </c>
      <c r="AG80" s="23">
        <f t="shared" si="44"/>
        <v>95</v>
      </c>
      <c r="AH80" s="15">
        <f>INDEX(章节关卡!$E$6:$E$20,芦花古楼!AC80)*芦花古楼!AD80</f>
        <v>27000</v>
      </c>
      <c r="AK80" s="19">
        <v>75</v>
      </c>
      <c r="AL80" s="19">
        <v>36</v>
      </c>
      <c r="AN80" s="19">
        <v>75</v>
      </c>
      <c r="AO80" s="19">
        <f t="shared" si="48"/>
        <v>37</v>
      </c>
      <c r="AQ80" s="19">
        <v>75</v>
      </c>
      <c r="AR80" s="19">
        <f t="shared" si="49"/>
        <v>38</v>
      </c>
      <c r="AT80" s="19">
        <v>75</v>
      </c>
      <c r="AU80" s="19">
        <f t="shared" si="50"/>
        <v>39</v>
      </c>
      <c r="AX80" s="19">
        <v>75</v>
      </c>
      <c r="AY80" s="15">
        <f t="shared" si="45"/>
        <v>205</v>
      </c>
      <c r="AZ80" s="15">
        <f t="shared" si="46"/>
        <v>440</v>
      </c>
      <c r="BA80" s="15">
        <f t="shared" si="47"/>
        <v>43800</v>
      </c>
      <c r="BY80" s="52">
        <v>76</v>
      </c>
      <c r="BZ80" s="52">
        <v>1</v>
      </c>
      <c r="CA80" s="92" t="s">
        <v>542</v>
      </c>
      <c r="CB80" s="52">
        <v>76</v>
      </c>
      <c r="CC80" s="52"/>
      <c r="CD80" s="52"/>
      <c r="CE80" s="52"/>
      <c r="CF80" s="52" t="s">
        <v>543</v>
      </c>
      <c r="CG80" s="52">
        <v>6600</v>
      </c>
      <c r="CH80" s="52" t="s">
        <v>544</v>
      </c>
      <c r="CI80" s="52">
        <v>80</v>
      </c>
      <c r="CJ80" s="52"/>
      <c r="CK80" s="52"/>
      <c r="CL80" s="52" t="s">
        <v>544</v>
      </c>
      <c r="CM80" s="52">
        <v>95</v>
      </c>
      <c r="CN80" s="52"/>
      <c r="CO80" s="52"/>
      <c r="CP80" s="52"/>
      <c r="CQ80" s="52"/>
      <c r="CR80" s="52"/>
      <c r="CS80" s="52"/>
      <c r="CT80" s="52"/>
      <c r="CU80" s="52"/>
      <c r="CV80" s="52"/>
      <c r="CW80" s="52"/>
    </row>
    <row r="81" spans="1:101" ht="16.5" x14ac:dyDescent="0.2">
      <c r="A81" s="23">
        <v>77</v>
      </c>
      <c r="B81" s="26">
        <v>11</v>
      </c>
      <c r="C81" s="39">
        <v>60</v>
      </c>
      <c r="D81" s="26">
        <f>INDEX(章节关卡!$C$6:$C$20,芦花古楼!B81)*芦花古楼!C81</f>
        <v>3180</v>
      </c>
      <c r="E81" s="23">
        <f t="shared" si="39"/>
        <v>80</v>
      </c>
      <c r="F81" s="23">
        <f t="shared" si="40"/>
        <v>95</v>
      </c>
      <c r="G81" s="15">
        <f>INDEX(章节关卡!$E$6:$E$20,芦花古楼!B81)*芦花古楼!C81</f>
        <v>6600</v>
      </c>
      <c r="J81" s="23">
        <v>77</v>
      </c>
      <c r="K81" s="26">
        <v>11</v>
      </c>
      <c r="L81" s="39">
        <v>120</v>
      </c>
      <c r="M81" s="26">
        <f>INDEX(章节关卡!$C$6:$C$20,芦花古楼!K81)*芦花古楼!L81</f>
        <v>6360</v>
      </c>
      <c r="N81" s="23">
        <f t="shared" si="41"/>
        <v>85</v>
      </c>
      <c r="O81" s="23">
        <f t="shared" si="42"/>
        <v>95</v>
      </c>
      <c r="P81" s="15">
        <f>INDEX(章节关卡!$E$6:$E$20,芦花古楼!K81)*芦花古楼!L81</f>
        <v>13200</v>
      </c>
      <c r="S81" s="23">
        <v>77</v>
      </c>
      <c r="T81" s="26">
        <v>13</v>
      </c>
      <c r="U81" s="39">
        <v>180</v>
      </c>
      <c r="V81" s="26">
        <f>INDEX(章节关卡!$C$6:$C$20,芦花古楼!T81)*芦花古楼!U81</f>
        <v>14400</v>
      </c>
      <c r="W81" s="23">
        <f t="shared" si="37"/>
        <v>90</v>
      </c>
      <c r="X81" s="23">
        <f t="shared" si="38"/>
        <v>95</v>
      </c>
      <c r="Y81" s="15">
        <f>INDEX(章节关卡!$E$6:$E$20,芦花古楼!T81)*芦花古楼!U81</f>
        <v>27000</v>
      </c>
      <c r="AB81" s="23">
        <v>77</v>
      </c>
      <c r="AC81" s="26">
        <v>13</v>
      </c>
      <c r="AD81" s="39">
        <v>180</v>
      </c>
      <c r="AE81" s="26">
        <f>INDEX(章节关卡!$C$6:$C$20,芦花古楼!AC81)*芦花古楼!AD81</f>
        <v>14400</v>
      </c>
      <c r="AF81" s="23">
        <f t="shared" si="43"/>
        <v>95</v>
      </c>
      <c r="AG81" s="23">
        <f t="shared" si="44"/>
        <v>95</v>
      </c>
      <c r="AH81" s="15">
        <f>INDEX(章节关卡!$E$6:$E$20,芦花古楼!AC81)*芦花古楼!AD81</f>
        <v>27000</v>
      </c>
      <c r="AK81" s="19">
        <v>76</v>
      </c>
      <c r="AL81" s="19">
        <v>38</v>
      </c>
      <c r="AN81" s="19">
        <v>76</v>
      </c>
      <c r="AO81" s="19">
        <f t="shared" si="48"/>
        <v>39</v>
      </c>
      <c r="AQ81" s="19">
        <v>76</v>
      </c>
      <c r="AR81" s="19">
        <f t="shared" si="49"/>
        <v>40</v>
      </c>
      <c r="AT81" s="19">
        <v>76</v>
      </c>
      <c r="AU81" s="19">
        <f t="shared" si="50"/>
        <v>41</v>
      </c>
      <c r="AX81" s="19">
        <v>76</v>
      </c>
      <c r="AY81" s="15">
        <f t="shared" si="45"/>
        <v>100</v>
      </c>
      <c r="AZ81" s="15">
        <f t="shared" si="46"/>
        <v>440</v>
      </c>
      <c r="BA81" s="15">
        <f t="shared" si="47"/>
        <v>15600</v>
      </c>
      <c r="BY81" s="52">
        <v>77</v>
      </c>
      <c r="BZ81" s="52">
        <v>1</v>
      </c>
      <c r="CA81" s="92" t="s">
        <v>542</v>
      </c>
      <c r="CB81" s="52">
        <v>77</v>
      </c>
      <c r="CC81" s="52"/>
      <c r="CD81" s="52"/>
      <c r="CE81" s="52"/>
      <c r="CF81" s="52" t="s">
        <v>543</v>
      </c>
      <c r="CG81" s="52">
        <v>6600</v>
      </c>
      <c r="CH81" s="52" t="s">
        <v>544</v>
      </c>
      <c r="CI81" s="52">
        <v>80</v>
      </c>
      <c r="CJ81" s="52"/>
      <c r="CK81" s="52"/>
      <c r="CL81" s="52" t="s">
        <v>544</v>
      </c>
      <c r="CM81" s="52">
        <v>95</v>
      </c>
      <c r="CN81" s="52"/>
      <c r="CO81" s="52"/>
      <c r="CP81" s="52"/>
      <c r="CQ81" s="52"/>
      <c r="CR81" s="52"/>
      <c r="CS81" s="52"/>
      <c r="CT81" s="52"/>
      <c r="CU81" s="52"/>
      <c r="CV81" s="52"/>
      <c r="CW81" s="52"/>
    </row>
    <row r="82" spans="1:101" ht="16.5" x14ac:dyDescent="0.2">
      <c r="A82" s="23">
        <v>78</v>
      </c>
      <c r="B82" s="26">
        <v>11</v>
      </c>
      <c r="C82" s="39">
        <v>60</v>
      </c>
      <c r="D82" s="26">
        <f>INDEX(章节关卡!$C$6:$C$20,芦花古楼!B82)*芦花古楼!C82</f>
        <v>3180</v>
      </c>
      <c r="E82" s="23">
        <f t="shared" si="39"/>
        <v>80</v>
      </c>
      <c r="F82" s="23">
        <f t="shared" si="40"/>
        <v>95</v>
      </c>
      <c r="G82" s="15">
        <f>INDEX(章节关卡!$E$6:$E$20,芦花古楼!B82)*芦花古楼!C82</f>
        <v>6600</v>
      </c>
      <c r="J82" s="23">
        <v>78</v>
      </c>
      <c r="K82" s="26">
        <v>11</v>
      </c>
      <c r="L82" s="39">
        <v>120</v>
      </c>
      <c r="M82" s="26">
        <f>INDEX(章节关卡!$C$6:$C$20,芦花古楼!K82)*芦花古楼!L82</f>
        <v>6360</v>
      </c>
      <c r="N82" s="23">
        <f t="shared" si="41"/>
        <v>85</v>
      </c>
      <c r="O82" s="23">
        <f t="shared" si="42"/>
        <v>95</v>
      </c>
      <c r="P82" s="15">
        <f>INDEX(章节关卡!$E$6:$E$20,芦花古楼!K82)*芦花古楼!L82</f>
        <v>13200</v>
      </c>
      <c r="S82" s="23">
        <v>78</v>
      </c>
      <c r="T82" s="26">
        <v>13</v>
      </c>
      <c r="U82" s="39">
        <v>180</v>
      </c>
      <c r="V82" s="26">
        <f>INDEX(章节关卡!$C$6:$C$20,芦花古楼!T82)*芦花古楼!U82</f>
        <v>14400</v>
      </c>
      <c r="W82" s="23">
        <f t="shared" si="37"/>
        <v>90</v>
      </c>
      <c r="X82" s="23">
        <f t="shared" si="38"/>
        <v>95</v>
      </c>
      <c r="Y82" s="15">
        <f>INDEX(章节关卡!$E$6:$E$20,芦花古楼!T82)*芦花古楼!U82</f>
        <v>27000</v>
      </c>
      <c r="AB82" s="23">
        <v>78</v>
      </c>
      <c r="AC82" s="26">
        <v>13</v>
      </c>
      <c r="AD82" s="39">
        <v>180</v>
      </c>
      <c r="AE82" s="26">
        <f>INDEX(章节关卡!$C$6:$C$20,芦花古楼!AC82)*芦花古楼!AD82</f>
        <v>14400</v>
      </c>
      <c r="AF82" s="23">
        <f t="shared" si="43"/>
        <v>95</v>
      </c>
      <c r="AG82" s="23">
        <f t="shared" si="44"/>
        <v>95</v>
      </c>
      <c r="AH82" s="15">
        <f>INDEX(章节关卡!$E$6:$E$20,芦花古楼!AC82)*芦花古楼!AD82</f>
        <v>27000</v>
      </c>
      <c r="AK82" s="19">
        <v>77</v>
      </c>
      <c r="AL82" s="19">
        <v>40</v>
      </c>
      <c r="AN82" s="19">
        <v>77</v>
      </c>
      <c r="AO82" s="19">
        <f t="shared" si="48"/>
        <v>41</v>
      </c>
      <c r="AQ82" s="19">
        <v>77</v>
      </c>
      <c r="AR82" s="19">
        <f t="shared" si="49"/>
        <v>42</v>
      </c>
      <c r="AT82" s="19">
        <v>77</v>
      </c>
      <c r="AU82" s="19">
        <f t="shared" si="50"/>
        <v>43</v>
      </c>
      <c r="AX82" s="19">
        <v>77</v>
      </c>
      <c r="AY82" s="15">
        <f t="shared" si="45"/>
        <v>105</v>
      </c>
      <c r="AZ82" s="15">
        <f t="shared" si="46"/>
        <v>440</v>
      </c>
      <c r="BA82" s="15">
        <f t="shared" si="47"/>
        <v>36000</v>
      </c>
      <c r="BY82" s="52">
        <v>78</v>
      </c>
      <c r="BZ82" s="52">
        <v>1</v>
      </c>
      <c r="CA82" s="92" t="s">
        <v>542</v>
      </c>
      <c r="CB82" s="52">
        <v>78</v>
      </c>
      <c r="CC82" s="52"/>
      <c r="CD82" s="52"/>
      <c r="CE82" s="52"/>
      <c r="CF82" s="52" t="s">
        <v>543</v>
      </c>
      <c r="CG82" s="52">
        <v>6600</v>
      </c>
      <c r="CH82" s="52" t="s">
        <v>544</v>
      </c>
      <c r="CI82" s="52">
        <v>80</v>
      </c>
      <c r="CJ82" s="52"/>
      <c r="CK82" s="52"/>
      <c r="CL82" s="52" t="s">
        <v>544</v>
      </c>
      <c r="CM82" s="52">
        <v>95</v>
      </c>
      <c r="CN82" s="52"/>
      <c r="CO82" s="52"/>
      <c r="CP82" s="52"/>
      <c r="CQ82" s="52"/>
      <c r="CR82" s="52"/>
      <c r="CS82" s="52"/>
      <c r="CT82" s="52"/>
      <c r="CU82" s="52"/>
      <c r="CV82" s="52"/>
      <c r="CW82" s="52"/>
    </row>
    <row r="83" spans="1:101" ht="16.5" x14ac:dyDescent="0.2">
      <c r="A83" s="23">
        <v>79</v>
      </c>
      <c r="B83" s="26">
        <v>11</v>
      </c>
      <c r="C83" s="39">
        <v>60</v>
      </c>
      <c r="D83" s="26">
        <f>INDEX(章节关卡!$C$6:$C$20,芦花古楼!B83)*芦花古楼!C83</f>
        <v>3180</v>
      </c>
      <c r="E83" s="23">
        <f t="shared" si="39"/>
        <v>80</v>
      </c>
      <c r="F83" s="23">
        <f t="shared" si="40"/>
        <v>95</v>
      </c>
      <c r="G83" s="15">
        <f>INDEX(章节关卡!$E$6:$E$20,芦花古楼!B83)*芦花古楼!C83</f>
        <v>6600</v>
      </c>
      <c r="J83" s="23">
        <v>79</v>
      </c>
      <c r="K83" s="26">
        <v>11</v>
      </c>
      <c r="L83" s="39">
        <v>120</v>
      </c>
      <c r="M83" s="26">
        <f>INDEX(章节关卡!$C$6:$C$20,芦花古楼!K83)*芦花古楼!L83</f>
        <v>6360</v>
      </c>
      <c r="N83" s="23">
        <f t="shared" si="41"/>
        <v>85</v>
      </c>
      <c r="O83" s="23">
        <f t="shared" si="42"/>
        <v>95</v>
      </c>
      <c r="P83" s="15">
        <f>INDEX(章节关卡!$E$6:$E$20,芦花古楼!K83)*芦花古楼!L83</f>
        <v>13200</v>
      </c>
      <c r="S83" s="23">
        <v>79</v>
      </c>
      <c r="T83" s="26">
        <v>13</v>
      </c>
      <c r="U83" s="39">
        <v>180</v>
      </c>
      <c r="V83" s="26">
        <f>INDEX(章节关卡!$C$6:$C$20,芦花古楼!T83)*芦花古楼!U83</f>
        <v>14400</v>
      </c>
      <c r="W83" s="23">
        <f t="shared" si="37"/>
        <v>90</v>
      </c>
      <c r="X83" s="23">
        <f t="shared" si="38"/>
        <v>95</v>
      </c>
      <c r="Y83" s="15">
        <f>INDEX(章节关卡!$E$6:$E$20,芦花古楼!T83)*芦花古楼!U83</f>
        <v>27000</v>
      </c>
      <c r="AB83" s="23">
        <v>79</v>
      </c>
      <c r="AC83" s="26">
        <v>13</v>
      </c>
      <c r="AD83" s="39">
        <v>180</v>
      </c>
      <c r="AE83" s="26">
        <f>INDEX(章节关卡!$C$6:$C$20,芦花古楼!AC83)*芦花古楼!AD83</f>
        <v>14400</v>
      </c>
      <c r="AF83" s="23">
        <f t="shared" si="43"/>
        <v>95</v>
      </c>
      <c r="AG83" s="23">
        <f t="shared" si="44"/>
        <v>95</v>
      </c>
      <c r="AH83" s="15">
        <f>INDEX(章节关卡!$E$6:$E$20,芦花古楼!AC83)*芦花古楼!AD83</f>
        <v>27000</v>
      </c>
      <c r="AK83" s="19">
        <v>78</v>
      </c>
      <c r="AL83" s="19">
        <v>42</v>
      </c>
      <c r="AN83" s="19">
        <v>78</v>
      </c>
      <c r="AO83" s="19">
        <f t="shared" si="48"/>
        <v>43</v>
      </c>
      <c r="AQ83" s="19">
        <v>78</v>
      </c>
      <c r="AR83" s="19">
        <f t="shared" si="49"/>
        <v>44</v>
      </c>
      <c r="AT83" s="19">
        <v>78</v>
      </c>
      <c r="AU83" s="19">
        <f t="shared" si="50"/>
        <v>45</v>
      </c>
      <c r="AX83" s="19">
        <v>78</v>
      </c>
      <c r="AY83" s="15">
        <f t="shared" si="45"/>
        <v>205</v>
      </c>
      <c r="AZ83" s="15">
        <f t="shared" si="46"/>
        <v>440</v>
      </c>
      <c r="BA83" s="15">
        <f t="shared" si="47"/>
        <v>43800</v>
      </c>
      <c r="BY83" s="52">
        <v>79</v>
      </c>
      <c r="BZ83" s="52">
        <v>1</v>
      </c>
      <c r="CA83" s="92" t="s">
        <v>542</v>
      </c>
      <c r="CB83" s="52">
        <v>79</v>
      </c>
      <c r="CC83" s="52"/>
      <c r="CD83" s="52"/>
      <c r="CE83" s="52"/>
      <c r="CF83" s="52" t="s">
        <v>543</v>
      </c>
      <c r="CG83" s="52">
        <v>6600</v>
      </c>
      <c r="CH83" s="52" t="s">
        <v>544</v>
      </c>
      <c r="CI83" s="52">
        <v>80</v>
      </c>
      <c r="CJ83" s="52"/>
      <c r="CK83" s="52"/>
      <c r="CL83" s="52" t="s">
        <v>544</v>
      </c>
      <c r="CM83" s="52">
        <v>95</v>
      </c>
      <c r="CN83" s="52"/>
      <c r="CO83" s="52"/>
      <c r="CP83" s="52"/>
      <c r="CQ83" s="52"/>
      <c r="CR83" s="52"/>
      <c r="CS83" s="52"/>
      <c r="CT83" s="52"/>
      <c r="CU83" s="52"/>
      <c r="CV83" s="52"/>
      <c r="CW83" s="52"/>
    </row>
    <row r="84" spans="1:101" ht="16.5" x14ac:dyDescent="0.2">
      <c r="A84" s="23">
        <v>80</v>
      </c>
      <c r="B84" s="26">
        <v>11</v>
      </c>
      <c r="C84" s="39">
        <v>60</v>
      </c>
      <c r="D84" s="26">
        <f>INDEX(章节关卡!$C$6:$C$20,芦花古楼!B84)*芦花古楼!C84</f>
        <v>3180</v>
      </c>
      <c r="E84" s="23">
        <f t="shared" si="39"/>
        <v>80</v>
      </c>
      <c r="F84" s="23">
        <f t="shared" si="40"/>
        <v>100</v>
      </c>
      <c r="G84" s="15">
        <f>INDEX(章节关卡!$E$6:$E$20,芦花古楼!B84)*芦花古楼!C84</f>
        <v>6600</v>
      </c>
      <c r="J84" s="23">
        <v>80</v>
      </c>
      <c r="K84" s="26">
        <v>11</v>
      </c>
      <c r="L84" s="39">
        <v>120</v>
      </c>
      <c r="M84" s="26">
        <f>INDEX(章节关卡!$C$6:$C$20,芦花古楼!K84)*芦花古楼!L84</f>
        <v>6360</v>
      </c>
      <c r="N84" s="23">
        <f t="shared" si="41"/>
        <v>85</v>
      </c>
      <c r="O84" s="23">
        <f t="shared" si="42"/>
        <v>100</v>
      </c>
      <c r="P84" s="15">
        <f>INDEX(章节关卡!$E$6:$E$20,芦花古楼!K84)*芦花古楼!L84</f>
        <v>13200</v>
      </c>
      <c r="S84" s="23">
        <v>80</v>
      </c>
      <c r="T84" s="26">
        <v>14</v>
      </c>
      <c r="U84" s="39">
        <v>180</v>
      </c>
      <c r="V84" s="26">
        <f>INDEX(章节关卡!$C$6:$C$20,芦花古楼!T84)*芦花古楼!U84</f>
        <v>18000</v>
      </c>
      <c r="W84" s="23">
        <f t="shared" si="37"/>
        <v>90</v>
      </c>
      <c r="X84" s="23">
        <f t="shared" si="38"/>
        <v>100</v>
      </c>
      <c r="Y84" s="15">
        <f>INDEX(章节关卡!$E$6:$E$20,芦花古楼!T84)*芦花古楼!U84</f>
        <v>31500</v>
      </c>
      <c r="AB84" s="23">
        <v>80</v>
      </c>
      <c r="AC84" s="26">
        <v>14</v>
      </c>
      <c r="AD84" s="39">
        <v>180</v>
      </c>
      <c r="AE84" s="26">
        <f>INDEX(章节关卡!$C$6:$C$20,芦花古楼!AC84)*芦花古楼!AD84</f>
        <v>18000</v>
      </c>
      <c r="AF84" s="23">
        <f t="shared" si="43"/>
        <v>95</v>
      </c>
      <c r="AG84" s="23">
        <f t="shared" si="44"/>
        <v>100</v>
      </c>
      <c r="AH84" s="15">
        <f>INDEX(章节关卡!$E$6:$E$20,芦花古楼!AC84)*芦花古楼!AD84</f>
        <v>31500</v>
      </c>
      <c r="AK84" s="19">
        <v>79</v>
      </c>
      <c r="AL84" s="19">
        <v>44</v>
      </c>
      <c r="AN84" s="19">
        <v>79</v>
      </c>
      <c r="AO84" s="19">
        <f t="shared" si="48"/>
        <v>45</v>
      </c>
      <c r="AQ84" s="19">
        <v>79</v>
      </c>
      <c r="AR84" s="19">
        <f t="shared" si="49"/>
        <v>46</v>
      </c>
      <c r="AT84" s="19">
        <v>79</v>
      </c>
      <c r="AU84" s="19">
        <f t="shared" si="50"/>
        <v>47</v>
      </c>
      <c r="AX84" s="19">
        <v>79</v>
      </c>
      <c r="AY84" s="15">
        <f t="shared" si="45"/>
        <v>100</v>
      </c>
      <c r="AZ84" s="15">
        <f t="shared" si="46"/>
        <v>440</v>
      </c>
      <c r="BA84" s="15">
        <f t="shared" si="47"/>
        <v>15600</v>
      </c>
      <c r="BY84" s="52">
        <v>80</v>
      </c>
      <c r="BZ84" s="52">
        <v>1</v>
      </c>
      <c r="CA84" s="92" t="s">
        <v>542</v>
      </c>
      <c r="CB84" s="52">
        <v>80</v>
      </c>
      <c r="CC84" s="52"/>
      <c r="CD84" s="52"/>
      <c r="CE84" s="52"/>
      <c r="CF84" s="52" t="s">
        <v>543</v>
      </c>
      <c r="CG84" s="52">
        <v>6600</v>
      </c>
      <c r="CH84" s="52" t="s">
        <v>544</v>
      </c>
      <c r="CI84" s="52">
        <v>80</v>
      </c>
      <c r="CJ84" s="52"/>
      <c r="CK84" s="52"/>
      <c r="CL84" s="52" t="s">
        <v>544</v>
      </c>
      <c r="CM84" s="52">
        <v>100</v>
      </c>
      <c r="CN84" s="52"/>
      <c r="CO84" s="52"/>
      <c r="CP84" s="52"/>
      <c r="CQ84" s="52"/>
      <c r="CR84" s="52"/>
      <c r="CS84" s="52"/>
      <c r="CT84" s="52"/>
      <c r="CU84" s="52"/>
      <c r="CV84" s="52"/>
      <c r="CW84" s="52"/>
    </row>
    <row r="85" spans="1:101" ht="16.5" x14ac:dyDescent="0.2">
      <c r="A85" s="23">
        <v>81</v>
      </c>
      <c r="B85" s="26">
        <v>11</v>
      </c>
      <c r="C85" s="39">
        <v>60</v>
      </c>
      <c r="D85" s="26">
        <f>INDEX(章节关卡!$C$6:$C$20,芦花古楼!B85)*芦花古楼!C85</f>
        <v>3180</v>
      </c>
      <c r="E85" s="23">
        <f t="shared" si="39"/>
        <v>85</v>
      </c>
      <c r="F85" s="23">
        <f t="shared" si="40"/>
        <v>100</v>
      </c>
      <c r="G85" s="15">
        <f>INDEX(章节关卡!$E$6:$E$20,芦花古楼!B85)*芦花古楼!C85</f>
        <v>6600</v>
      </c>
      <c r="J85" s="23">
        <v>81</v>
      </c>
      <c r="K85" s="26">
        <v>11</v>
      </c>
      <c r="L85" s="39">
        <v>120</v>
      </c>
      <c r="M85" s="26">
        <f>INDEX(章节关卡!$C$6:$C$20,芦花古楼!K85)*芦花古楼!L85</f>
        <v>6360</v>
      </c>
      <c r="N85" s="23">
        <f t="shared" si="41"/>
        <v>90</v>
      </c>
      <c r="O85" s="23">
        <f t="shared" si="42"/>
        <v>100</v>
      </c>
      <c r="P85" s="15">
        <f>INDEX(章节关卡!$E$6:$E$20,芦花古楼!K85)*芦花古楼!L85</f>
        <v>13200</v>
      </c>
      <c r="S85" s="23">
        <v>81</v>
      </c>
      <c r="T85" s="26">
        <v>14</v>
      </c>
      <c r="U85" s="39">
        <v>180</v>
      </c>
      <c r="V85" s="26">
        <f>INDEX(章节关卡!$C$6:$C$20,芦花古楼!T85)*芦花古楼!U85</f>
        <v>18000</v>
      </c>
      <c r="W85" s="23">
        <f t="shared" si="37"/>
        <v>95</v>
      </c>
      <c r="X85" s="23">
        <f t="shared" si="38"/>
        <v>100</v>
      </c>
      <c r="Y85" s="15">
        <f>INDEX(章节关卡!$E$6:$E$20,芦花古楼!T85)*芦花古楼!U85</f>
        <v>31500</v>
      </c>
      <c r="AB85" s="23">
        <v>81</v>
      </c>
      <c r="AC85" s="26">
        <v>14</v>
      </c>
      <c r="AD85" s="39">
        <v>180</v>
      </c>
      <c r="AE85" s="26">
        <f>INDEX(章节关卡!$C$6:$C$20,芦花古楼!AC85)*芦花古楼!AD85</f>
        <v>18000</v>
      </c>
      <c r="AF85" s="23">
        <f t="shared" si="43"/>
        <v>100</v>
      </c>
      <c r="AG85" s="23">
        <f t="shared" si="44"/>
        <v>100</v>
      </c>
      <c r="AH85" s="15">
        <f>INDEX(章节关卡!$E$6:$E$20,芦花古楼!AC85)*芦花古楼!AD85</f>
        <v>31500</v>
      </c>
      <c r="AK85" s="19">
        <v>80</v>
      </c>
      <c r="AL85" s="19">
        <v>46</v>
      </c>
      <c r="AN85" s="19">
        <v>80</v>
      </c>
      <c r="AO85" s="19">
        <f t="shared" si="48"/>
        <v>47</v>
      </c>
      <c r="AQ85" s="19">
        <v>80</v>
      </c>
      <c r="AR85" s="19">
        <f t="shared" si="49"/>
        <v>48</v>
      </c>
      <c r="AT85" s="19">
        <v>80</v>
      </c>
      <c r="AU85" s="19">
        <f t="shared" si="50"/>
        <v>49</v>
      </c>
      <c r="AX85" s="19">
        <v>80</v>
      </c>
      <c r="AY85" s="15">
        <f t="shared" si="45"/>
        <v>105</v>
      </c>
      <c r="AZ85" s="15">
        <f t="shared" si="46"/>
        <v>440</v>
      </c>
      <c r="BA85" s="15">
        <f t="shared" si="47"/>
        <v>36000</v>
      </c>
      <c r="BY85" s="52">
        <v>81</v>
      </c>
      <c r="BZ85" s="52">
        <v>1</v>
      </c>
      <c r="CA85" s="92" t="s">
        <v>542</v>
      </c>
      <c r="CB85" s="52">
        <v>81</v>
      </c>
      <c r="CC85" s="52"/>
      <c r="CD85" s="52"/>
      <c r="CE85" s="52"/>
      <c r="CF85" s="52" t="s">
        <v>543</v>
      </c>
      <c r="CG85" s="52">
        <v>6600</v>
      </c>
      <c r="CH85" s="52" t="s">
        <v>544</v>
      </c>
      <c r="CI85" s="52">
        <v>85</v>
      </c>
      <c r="CJ85" s="52"/>
      <c r="CK85" s="52"/>
      <c r="CL85" s="52" t="s">
        <v>544</v>
      </c>
      <c r="CM85" s="52">
        <v>100</v>
      </c>
      <c r="CN85" s="52"/>
      <c r="CO85" s="52"/>
      <c r="CP85" s="52"/>
      <c r="CQ85" s="52"/>
      <c r="CR85" s="52"/>
      <c r="CS85" s="52"/>
      <c r="CT85" s="52"/>
      <c r="CU85" s="52"/>
      <c r="CV85" s="52"/>
      <c r="CW85" s="52"/>
    </row>
    <row r="86" spans="1:101" ht="16.5" x14ac:dyDescent="0.2">
      <c r="A86" s="23">
        <v>82</v>
      </c>
      <c r="B86" s="26">
        <v>11</v>
      </c>
      <c r="C86" s="39">
        <v>60</v>
      </c>
      <c r="D86" s="26">
        <f>INDEX(章节关卡!$C$6:$C$20,芦花古楼!B86)*芦花古楼!C86</f>
        <v>3180</v>
      </c>
      <c r="E86" s="23">
        <f t="shared" si="39"/>
        <v>85</v>
      </c>
      <c r="F86" s="23">
        <f t="shared" si="40"/>
        <v>100</v>
      </c>
      <c r="G86" s="15">
        <f>INDEX(章节关卡!$E$6:$E$20,芦花古楼!B86)*芦花古楼!C86</f>
        <v>6600</v>
      </c>
      <c r="J86" s="23">
        <v>82</v>
      </c>
      <c r="K86" s="26">
        <v>11</v>
      </c>
      <c r="L86" s="39">
        <v>120</v>
      </c>
      <c r="M86" s="26">
        <f>INDEX(章节关卡!$C$6:$C$20,芦花古楼!K86)*芦花古楼!L86</f>
        <v>6360</v>
      </c>
      <c r="N86" s="23">
        <f t="shared" si="41"/>
        <v>90</v>
      </c>
      <c r="O86" s="23">
        <f t="shared" si="42"/>
        <v>100</v>
      </c>
      <c r="P86" s="15">
        <f>INDEX(章节关卡!$E$6:$E$20,芦花古楼!K86)*芦花古楼!L86</f>
        <v>13200</v>
      </c>
      <c r="S86" s="23">
        <v>82</v>
      </c>
      <c r="T86" s="26">
        <v>14</v>
      </c>
      <c r="U86" s="39">
        <v>180</v>
      </c>
      <c r="V86" s="26">
        <f>INDEX(章节关卡!$C$6:$C$20,芦花古楼!T86)*芦花古楼!U86</f>
        <v>18000</v>
      </c>
      <c r="W86" s="23">
        <f t="shared" si="37"/>
        <v>95</v>
      </c>
      <c r="X86" s="23">
        <f t="shared" si="38"/>
        <v>100</v>
      </c>
      <c r="Y86" s="15">
        <f>INDEX(章节关卡!$E$6:$E$20,芦花古楼!T86)*芦花古楼!U86</f>
        <v>31500</v>
      </c>
      <c r="AB86" s="23">
        <v>82</v>
      </c>
      <c r="AC86" s="26">
        <v>14</v>
      </c>
      <c r="AD86" s="39">
        <v>180</v>
      </c>
      <c r="AE86" s="26">
        <f>INDEX(章节关卡!$C$6:$C$20,芦花古楼!AC86)*芦花古楼!AD86</f>
        <v>18000</v>
      </c>
      <c r="AF86" s="23">
        <f t="shared" si="43"/>
        <v>100</v>
      </c>
      <c r="AG86" s="23">
        <f t="shared" si="44"/>
        <v>100</v>
      </c>
      <c r="AH86" s="15">
        <f>INDEX(章节关卡!$E$6:$E$20,芦花古楼!AC86)*芦花古楼!AD86</f>
        <v>31500</v>
      </c>
      <c r="AK86" s="19">
        <v>81</v>
      </c>
      <c r="AL86" s="19">
        <v>48</v>
      </c>
      <c r="AN86" s="19">
        <v>81</v>
      </c>
      <c r="AO86" s="19">
        <f t="shared" si="48"/>
        <v>49</v>
      </c>
      <c r="AQ86" s="19">
        <v>81</v>
      </c>
      <c r="AR86" s="19">
        <f t="shared" si="49"/>
        <v>50</v>
      </c>
      <c r="AT86" s="19">
        <v>81</v>
      </c>
      <c r="AU86" s="19">
        <f t="shared" si="50"/>
        <v>51</v>
      </c>
      <c r="AX86" s="19">
        <v>81</v>
      </c>
      <c r="AY86" s="15">
        <f t="shared" si="45"/>
        <v>205</v>
      </c>
      <c r="AZ86" s="15">
        <f t="shared" si="46"/>
        <v>440</v>
      </c>
      <c r="BA86" s="15">
        <f t="shared" si="47"/>
        <v>43800</v>
      </c>
      <c r="BY86" s="52">
        <v>82</v>
      </c>
      <c r="BZ86" s="52">
        <v>1</v>
      </c>
      <c r="CA86" s="92" t="s">
        <v>542</v>
      </c>
      <c r="CB86" s="52">
        <v>82</v>
      </c>
      <c r="CC86" s="52"/>
      <c r="CD86" s="52"/>
      <c r="CE86" s="52"/>
      <c r="CF86" s="52" t="s">
        <v>543</v>
      </c>
      <c r="CG86" s="52">
        <v>6600</v>
      </c>
      <c r="CH86" s="52" t="s">
        <v>544</v>
      </c>
      <c r="CI86" s="52">
        <v>85</v>
      </c>
      <c r="CJ86" s="52"/>
      <c r="CK86" s="52"/>
      <c r="CL86" s="52" t="s">
        <v>544</v>
      </c>
      <c r="CM86" s="52">
        <v>100</v>
      </c>
      <c r="CN86" s="52"/>
      <c r="CO86" s="52"/>
      <c r="CP86" s="52"/>
      <c r="CQ86" s="52"/>
      <c r="CR86" s="52"/>
      <c r="CS86" s="52"/>
      <c r="CT86" s="52"/>
      <c r="CU86" s="52"/>
      <c r="CV86" s="52"/>
      <c r="CW86" s="52"/>
    </row>
    <row r="87" spans="1:101" ht="16.5" x14ac:dyDescent="0.2">
      <c r="A87" s="23">
        <v>83</v>
      </c>
      <c r="B87" s="26">
        <v>11</v>
      </c>
      <c r="C87" s="39">
        <v>60</v>
      </c>
      <c r="D87" s="26">
        <f>INDEX(章节关卡!$C$6:$C$20,芦花古楼!B87)*芦花古楼!C87</f>
        <v>3180</v>
      </c>
      <c r="E87" s="23">
        <f t="shared" si="39"/>
        <v>85</v>
      </c>
      <c r="F87" s="23">
        <f t="shared" si="40"/>
        <v>100</v>
      </c>
      <c r="G87" s="15">
        <f>INDEX(章节关卡!$E$6:$E$20,芦花古楼!B87)*芦花古楼!C87</f>
        <v>6600</v>
      </c>
      <c r="J87" s="23">
        <v>83</v>
      </c>
      <c r="K87" s="26">
        <v>11</v>
      </c>
      <c r="L87" s="39">
        <v>120</v>
      </c>
      <c r="M87" s="26">
        <f>INDEX(章节关卡!$C$6:$C$20,芦花古楼!K87)*芦花古楼!L87</f>
        <v>6360</v>
      </c>
      <c r="N87" s="23">
        <f t="shared" si="41"/>
        <v>90</v>
      </c>
      <c r="O87" s="23">
        <f t="shared" si="42"/>
        <v>100</v>
      </c>
      <c r="P87" s="15">
        <f>INDEX(章节关卡!$E$6:$E$20,芦花古楼!K87)*芦花古楼!L87</f>
        <v>13200</v>
      </c>
      <c r="S87" s="23">
        <v>83</v>
      </c>
      <c r="T87" s="26">
        <v>14</v>
      </c>
      <c r="U87" s="39">
        <v>180</v>
      </c>
      <c r="V87" s="26">
        <f>INDEX(章节关卡!$C$6:$C$20,芦花古楼!T87)*芦花古楼!U87</f>
        <v>18000</v>
      </c>
      <c r="W87" s="23">
        <f t="shared" si="37"/>
        <v>95</v>
      </c>
      <c r="X87" s="23">
        <f t="shared" si="38"/>
        <v>100</v>
      </c>
      <c r="Y87" s="15">
        <f>INDEX(章节关卡!$E$6:$E$20,芦花古楼!T87)*芦花古楼!U87</f>
        <v>31500</v>
      </c>
      <c r="AB87" s="23">
        <v>83</v>
      </c>
      <c r="AC87" s="26">
        <v>14</v>
      </c>
      <c r="AD87" s="39">
        <v>180</v>
      </c>
      <c r="AE87" s="26">
        <f>INDEX(章节关卡!$C$6:$C$20,芦花古楼!AC87)*芦花古楼!AD87</f>
        <v>18000</v>
      </c>
      <c r="AF87" s="23">
        <f t="shared" si="43"/>
        <v>100</v>
      </c>
      <c r="AG87" s="23">
        <f t="shared" si="44"/>
        <v>100</v>
      </c>
      <c r="AH87" s="15">
        <f>INDEX(章节关卡!$E$6:$E$20,芦花古楼!AC87)*芦花古楼!AD87</f>
        <v>31500</v>
      </c>
      <c r="AK87" s="19">
        <v>82</v>
      </c>
      <c r="AL87" s="19">
        <v>50</v>
      </c>
      <c r="AN87" s="19">
        <v>82</v>
      </c>
      <c r="AO87" s="19">
        <f t="shared" si="48"/>
        <v>51</v>
      </c>
      <c r="AQ87" s="19">
        <v>82</v>
      </c>
      <c r="AR87" s="19">
        <f t="shared" si="49"/>
        <v>52</v>
      </c>
      <c r="AT87" s="19">
        <v>82</v>
      </c>
      <c r="AU87" s="19">
        <f t="shared" si="50"/>
        <v>53</v>
      </c>
      <c r="AX87" s="19">
        <v>82</v>
      </c>
      <c r="AY87" s="15">
        <f t="shared" si="45"/>
        <v>100</v>
      </c>
      <c r="AZ87" s="15">
        <f t="shared" si="46"/>
        <v>440</v>
      </c>
      <c r="BA87" s="15">
        <f t="shared" si="47"/>
        <v>15600</v>
      </c>
      <c r="BY87" s="52">
        <v>83</v>
      </c>
      <c r="BZ87" s="52">
        <v>1</v>
      </c>
      <c r="CA87" s="92" t="s">
        <v>542</v>
      </c>
      <c r="CB87" s="52">
        <v>83</v>
      </c>
      <c r="CC87" s="52"/>
      <c r="CD87" s="52"/>
      <c r="CE87" s="52"/>
      <c r="CF87" s="52" t="s">
        <v>543</v>
      </c>
      <c r="CG87" s="52">
        <v>6600</v>
      </c>
      <c r="CH87" s="52" t="s">
        <v>544</v>
      </c>
      <c r="CI87" s="52">
        <v>85</v>
      </c>
      <c r="CJ87" s="52"/>
      <c r="CK87" s="52"/>
      <c r="CL87" s="52" t="s">
        <v>544</v>
      </c>
      <c r="CM87" s="52">
        <v>100</v>
      </c>
      <c r="CN87" s="52"/>
      <c r="CO87" s="52"/>
      <c r="CP87" s="52"/>
      <c r="CQ87" s="52"/>
      <c r="CR87" s="52"/>
      <c r="CS87" s="52"/>
      <c r="CT87" s="52"/>
      <c r="CU87" s="52"/>
      <c r="CV87" s="52"/>
      <c r="CW87" s="52"/>
    </row>
    <row r="88" spans="1:101" ht="16.5" x14ac:dyDescent="0.2">
      <c r="A88" s="23">
        <v>84</v>
      </c>
      <c r="B88" s="26">
        <v>11</v>
      </c>
      <c r="C88" s="39">
        <v>60</v>
      </c>
      <c r="D88" s="26">
        <f>INDEX(章节关卡!$C$6:$C$20,芦花古楼!B88)*芦花古楼!C88</f>
        <v>3180</v>
      </c>
      <c r="E88" s="23">
        <f t="shared" si="39"/>
        <v>85</v>
      </c>
      <c r="F88" s="23">
        <f t="shared" si="40"/>
        <v>100</v>
      </c>
      <c r="G88" s="15">
        <f>INDEX(章节关卡!$E$6:$E$20,芦花古楼!B88)*芦花古楼!C88</f>
        <v>6600</v>
      </c>
      <c r="J88" s="23">
        <v>84</v>
      </c>
      <c r="K88" s="26">
        <v>11</v>
      </c>
      <c r="L88" s="39">
        <v>120</v>
      </c>
      <c r="M88" s="26">
        <f>INDEX(章节关卡!$C$6:$C$20,芦花古楼!K88)*芦花古楼!L88</f>
        <v>6360</v>
      </c>
      <c r="N88" s="23">
        <f t="shared" si="41"/>
        <v>90</v>
      </c>
      <c r="O88" s="23">
        <f t="shared" si="42"/>
        <v>100</v>
      </c>
      <c r="P88" s="15">
        <f>INDEX(章节关卡!$E$6:$E$20,芦花古楼!K88)*芦花古楼!L88</f>
        <v>13200</v>
      </c>
      <c r="S88" s="23">
        <v>84</v>
      </c>
      <c r="T88" s="26">
        <v>14</v>
      </c>
      <c r="U88" s="39">
        <v>180</v>
      </c>
      <c r="V88" s="26">
        <f>INDEX(章节关卡!$C$6:$C$20,芦花古楼!T88)*芦花古楼!U88</f>
        <v>18000</v>
      </c>
      <c r="W88" s="23">
        <f t="shared" si="37"/>
        <v>95</v>
      </c>
      <c r="X88" s="23">
        <f t="shared" si="38"/>
        <v>100</v>
      </c>
      <c r="Y88" s="15">
        <f>INDEX(章节关卡!$E$6:$E$20,芦花古楼!T88)*芦花古楼!U88</f>
        <v>31500</v>
      </c>
      <c r="AB88" s="23">
        <v>84</v>
      </c>
      <c r="AC88" s="26">
        <v>14</v>
      </c>
      <c r="AD88" s="39">
        <v>180</v>
      </c>
      <c r="AE88" s="26">
        <f>INDEX(章节关卡!$C$6:$C$20,芦花古楼!AC88)*芦花古楼!AD88</f>
        <v>18000</v>
      </c>
      <c r="AF88" s="23">
        <f t="shared" si="43"/>
        <v>100</v>
      </c>
      <c r="AG88" s="23">
        <f t="shared" si="44"/>
        <v>100</v>
      </c>
      <c r="AH88" s="15">
        <f>INDEX(章节关卡!$E$6:$E$20,芦花古楼!AC88)*芦花古楼!AD88</f>
        <v>31500</v>
      </c>
      <c r="AK88" s="19">
        <v>83</v>
      </c>
      <c r="AL88" s="19">
        <v>52</v>
      </c>
      <c r="AN88" s="19">
        <v>83</v>
      </c>
      <c r="AO88" s="19">
        <f t="shared" si="48"/>
        <v>53</v>
      </c>
      <c r="AQ88" s="19">
        <v>83</v>
      </c>
      <c r="AR88" s="19">
        <f t="shared" si="49"/>
        <v>54</v>
      </c>
      <c r="AT88" s="19">
        <v>83</v>
      </c>
      <c r="AU88" s="19">
        <f t="shared" si="50"/>
        <v>55</v>
      </c>
      <c r="AX88" s="19">
        <v>83</v>
      </c>
      <c r="AY88" s="15">
        <f t="shared" si="45"/>
        <v>105</v>
      </c>
      <c r="AZ88" s="15">
        <f t="shared" si="46"/>
        <v>440</v>
      </c>
      <c r="BA88" s="15">
        <f t="shared" si="47"/>
        <v>36000</v>
      </c>
      <c r="BY88" s="52">
        <v>84</v>
      </c>
      <c r="BZ88" s="52">
        <v>1</v>
      </c>
      <c r="CA88" s="92" t="s">
        <v>542</v>
      </c>
      <c r="CB88" s="52">
        <v>84</v>
      </c>
      <c r="CC88" s="52"/>
      <c r="CD88" s="52"/>
      <c r="CE88" s="52"/>
      <c r="CF88" s="52" t="s">
        <v>543</v>
      </c>
      <c r="CG88" s="52">
        <v>6600</v>
      </c>
      <c r="CH88" s="52" t="s">
        <v>544</v>
      </c>
      <c r="CI88" s="52">
        <v>85</v>
      </c>
      <c r="CJ88" s="52"/>
      <c r="CK88" s="52"/>
      <c r="CL88" s="52" t="s">
        <v>544</v>
      </c>
      <c r="CM88" s="52">
        <v>100</v>
      </c>
      <c r="CN88" s="52"/>
      <c r="CO88" s="52"/>
      <c r="CP88" s="52"/>
      <c r="CQ88" s="52"/>
      <c r="CR88" s="52"/>
      <c r="CS88" s="52"/>
      <c r="CT88" s="52"/>
      <c r="CU88" s="52"/>
      <c r="CV88" s="52"/>
      <c r="CW88" s="52"/>
    </row>
    <row r="89" spans="1:101" ht="16.5" x14ac:dyDescent="0.2">
      <c r="A89" s="23">
        <v>85</v>
      </c>
      <c r="B89" s="26">
        <v>11</v>
      </c>
      <c r="C89" s="39">
        <v>60</v>
      </c>
      <c r="D89" s="26">
        <f>INDEX(章节关卡!$C$6:$C$20,芦花古楼!B89)*芦花古楼!C89</f>
        <v>3180</v>
      </c>
      <c r="E89" s="23">
        <f t="shared" si="39"/>
        <v>85</v>
      </c>
      <c r="F89" s="23">
        <f t="shared" si="40"/>
        <v>105</v>
      </c>
      <c r="G89" s="15">
        <f>INDEX(章节关卡!$E$6:$E$20,芦花古楼!B89)*芦花古楼!C89</f>
        <v>6600</v>
      </c>
      <c r="J89" s="23">
        <v>85</v>
      </c>
      <c r="K89" s="26">
        <v>11</v>
      </c>
      <c r="L89" s="39">
        <v>120</v>
      </c>
      <c r="M89" s="26">
        <f>INDEX(章节关卡!$C$6:$C$20,芦花古楼!K89)*芦花古楼!L89</f>
        <v>6360</v>
      </c>
      <c r="N89" s="23">
        <f t="shared" si="41"/>
        <v>90</v>
      </c>
      <c r="O89" s="23">
        <f t="shared" si="42"/>
        <v>105</v>
      </c>
      <c r="P89" s="15">
        <f>INDEX(章节关卡!$E$6:$E$20,芦花古楼!K89)*芦花古楼!L89</f>
        <v>13200</v>
      </c>
      <c r="S89" s="23">
        <v>85</v>
      </c>
      <c r="T89" s="26">
        <v>14</v>
      </c>
      <c r="U89" s="39">
        <v>180</v>
      </c>
      <c r="V89" s="26">
        <f>INDEX(章节关卡!$C$6:$C$20,芦花古楼!T89)*芦花古楼!U89</f>
        <v>18000</v>
      </c>
      <c r="W89" s="23">
        <f t="shared" si="37"/>
        <v>95</v>
      </c>
      <c r="X89" s="23">
        <f t="shared" si="38"/>
        <v>105</v>
      </c>
      <c r="Y89" s="15">
        <f>INDEX(章节关卡!$E$6:$E$20,芦花古楼!T89)*芦花古楼!U89</f>
        <v>31500</v>
      </c>
      <c r="AB89" s="23">
        <v>85</v>
      </c>
      <c r="AC89" s="26">
        <v>14</v>
      </c>
      <c r="AD89" s="39">
        <v>180</v>
      </c>
      <c r="AE89" s="26">
        <f>INDEX(章节关卡!$C$6:$C$20,芦花古楼!AC89)*芦花古楼!AD89</f>
        <v>18000</v>
      </c>
      <c r="AF89" s="23">
        <f t="shared" si="43"/>
        <v>100</v>
      </c>
      <c r="AG89" s="23">
        <f t="shared" si="44"/>
        <v>105</v>
      </c>
      <c r="AH89" s="15">
        <f>INDEX(章节关卡!$E$6:$E$20,芦花古楼!AC89)*芦花古楼!AD89</f>
        <v>31500</v>
      </c>
      <c r="AK89" s="19">
        <v>84</v>
      </c>
      <c r="AL89" s="19">
        <v>54</v>
      </c>
      <c r="AN89" s="19">
        <v>84</v>
      </c>
      <c r="AO89" s="19">
        <f t="shared" si="48"/>
        <v>55</v>
      </c>
      <c r="AQ89" s="19">
        <v>84</v>
      </c>
      <c r="AR89" s="19">
        <f t="shared" si="49"/>
        <v>56</v>
      </c>
      <c r="AT89" s="19">
        <v>84</v>
      </c>
      <c r="AU89" s="19">
        <f t="shared" si="50"/>
        <v>57</v>
      </c>
      <c r="AX89" s="19">
        <v>84</v>
      </c>
      <c r="AY89" s="15">
        <f t="shared" si="45"/>
        <v>205</v>
      </c>
      <c r="AZ89" s="15">
        <f t="shared" si="46"/>
        <v>445</v>
      </c>
      <c r="BA89" s="15">
        <f t="shared" si="47"/>
        <v>43800</v>
      </c>
      <c r="BY89" s="52">
        <v>85</v>
      </c>
      <c r="BZ89" s="52">
        <v>1</v>
      </c>
      <c r="CA89" s="92" t="s">
        <v>542</v>
      </c>
      <c r="CB89" s="52">
        <v>85</v>
      </c>
      <c r="CC89" s="52"/>
      <c r="CD89" s="52"/>
      <c r="CE89" s="52"/>
      <c r="CF89" s="52" t="s">
        <v>543</v>
      </c>
      <c r="CG89" s="52">
        <v>6600</v>
      </c>
      <c r="CH89" s="52" t="s">
        <v>544</v>
      </c>
      <c r="CI89" s="52">
        <v>85</v>
      </c>
      <c r="CJ89" s="52"/>
      <c r="CK89" s="52"/>
      <c r="CL89" s="52" t="s">
        <v>544</v>
      </c>
      <c r="CM89" s="52">
        <v>105</v>
      </c>
      <c r="CN89" s="52"/>
      <c r="CO89" s="52"/>
      <c r="CP89" s="52"/>
      <c r="CQ89" s="52"/>
      <c r="CR89" s="52"/>
      <c r="CS89" s="52"/>
      <c r="CT89" s="52"/>
      <c r="CU89" s="52"/>
      <c r="CV89" s="52"/>
      <c r="CW89" s="52"/>
    </row>
    <row r="90" spans="1:101" ht="16.5" x14ac:dyDescent="0.2">
      <c r="A90" s="23">
        <v>86</v>
      </c>
      <c r="B90" s="26">
        <v>11</v>
      </c>
      <c r="C90" s="39">
        <v>60</v>
      </c>
      <c r="D90" s="26">
        <f>INDEX(章节关卡!$C$6:$C$20,芦花古楼!B90)*芦花古楼!C90</f>
        <v>3180</v>
      </c>
      <c r="E90" s="23">
        <f t="shared" si="39"/>
        <v>90</v>
      </c>
      <c r="F90" s="23">
        <f t="shared" si="40"/>
        <v>105</v>
      </c>
      <c r="G90" s="15">
        <f>INDEX(章节关卡!$E$6:$E$20,芦花古楼!B90)*芦花古楼!C90</f>
        <v>6600</v>
      </c>
      <c r="J90" s="23">
        <v>86</v>
      </c>
      <c r="K90" s="26">
        <v>11</v>
      </c>
      <c r="L90" s="39">
        <v>120</v>
      </c>
      <c r="M90" s="26">
        <f>INDEX(章节关卡!$C$6:$C$20,芦花古楼!K90)*芦花古楼!L90</f>
        <v>6360</v>
      </c>
      <c r="N90" s="23">
        <f t="shared" si="41"/>
        <v>95</v>
      </c>
      <c r="O90" s="23">
        <f t="shared" si="42"/>
        <v>105</v>
      </c>
      <c r="P90" s="15">
        <f>INDEX(章节关卡!$E$6:$E$20,芦花古楼!K90)*芦花古楼!L90</f>
        <v>13200</v>
      </c>
      <c r="S90" s="23">
        <v>86</v>
      </c>
      <c r="T90" s="26">
        <v>14</v>
      </c>
      <c r="U90" s="39">
        <v>180</v>
      </c>
      <c r="V90" s="26">
        <f>INDEX(章节关卡!$C$6:$C$20,芦花古楼!T90)*芦花古楼!U90</f>
        <v>18000</v>
      </c>
      <c r="W90" s="23">
        <f t="shared" si="37"/>
        <v>100</v>
      </c>
      <c r="X90" s="23">
        <f t="shared" si="38"/>
        <v>105</v>
      </c>
      <c r="Y90" s="15">
        <f>INDEX(章节关卡!$E$6:$E$20,芦花古楼!T90)*芦花古楼!U90</f>
        <v>31500</v>
      </c>
      <c r="AB90" s="23">
        <v>86</v>
      </c>
      <c r="AC90" s="26">
        <v>14</v>
      </c>
      <c r="AD90" s="39">
        <v>180</v>
      </c>
      <c r="AE90" s="26">
        <f>INDEX(章节关卡!$C$6:$C$20,芦花古楼!AC90)*芦花古楼!AD90</f>
        <v>18000</v>
      </c>
      <c r="AF90" s="23">
        <f t="shared" si="43"/>
        <v>105</v>
      </c>
      <c r="AG90" s="23">
        <f t="shared" si="44"/>
        <v>105</v>
      </c>
      <c r="AH90" s="15">
        <f>INDEX(章节关卡!$E$6:$E$20,芦花古楼!AC90)*芦花古楼!AD90</f>
        <v>31500</v>
      </c>
      <c r="AK90" s="19">
        <v>85</v>
      </c>
      <c r="AL90" s="19">
        <v>56</v>
      </c>
      <c r="AN90" s="19">
        <v>85</v>
      </c>
      <c r="AO90" s="19">
        <f t="shared" si="48"/>
        <v>57</v>
      </c>
      <c r="AQ90" s="19">
        <v>85</v>
      </c>
      <c r="AR90" s="19">
        <f t="shared" si="49"/>
        <v>58</v>
      </c>
      <c r="AT90" s="19">
        <v>85</v>
      </c>
      <c r="AU90" s="19">
        <f t="shared" si="50"/>
        <v>59</v>
      </c>
      <c r="AX90" s="19">
        <v>85</v>
      </c>
      <c r="AY90" s="15">
        <f t="shared" si="45"/>
        <v>100</v>
      </c>
      <c r="AZ90" s="15">
        <f t="shared" si="46"/>
        <v>450</v>
      </c>
      <c r="BA90" s="15">
        <f t="shared" si="47"/>
        <v>15600</v>
      </c>
      <c r="BY90" s="52">
        <v>86</v>
      </c>
      <c r="BZ90" s="52">
        <v>1</v>
      </c>
      <c r="CA90" s="92" t="s">
        <v>542</v>
      </c>
      <c r="CB90" s="52">
        <v>86</v>
      </c>
      <c r="CC90" s="52"/>
      <c r="CD90" s="52"/>
      <c r="CE90" s="52"/>
      <c r="CF90" s="52" t="s">
        <v>543</v>
      </c>
      <c r="CG90" s="52">
        <v>6600</v>
      </c>
      <c r="CH90" s="52" t="s">
        <v>544</v>
      </c>
      <c r="CI90" s="52">
        <v>90</v>
      </c>
      <c r="CJ90" s="52"/>
      <c r="CK90" s="52"/>
      <c r="CL90" s="52" t="s">
        <v>544</v>
      </c>
      <c r="CM90" s="52">
        <v>105</v>
      </c>
      <c r="CN90" s="52"/>
      <c r="CO90" s="52"/>
      <c r="CP90" s="52"/>
      <c r="CQ90" s="52"/>
      <c r="CR90" s="52"/>
      <c r="CS90" s="52"/>
      <c r="CT90" s="52"/>
      <c r="CU90" s="52"/>
      <c r="CV90" s="52"/>
      <c r="CW90" s="52"/>
    </row>
    <row r="91" spans="1:101" ht="16.5" x14ac:dyDescent="0.2">
      <c r="A91" s="23">
        <v>87</v>
      </c>
      <c r="B91" s="26">
        <v>11</v>
      </c>
      <c r="C91" s="39">
        <v>60</v>
      </c>
      <c r="D91" s="26">
        <f>INDEX(章节关卡!$C$6:$C$20,芦花古楼!B91)*芦花古楼!C91</f>
        <v>3180</v>
      </c>
      <c r="E91" s="23">
        <f t="shared" si="39"/>
        <v>90</v>
      </c>
      <c r="F91" s="23">
        <f t="shared" si="40"/>
        <v>105</v>
      </c>
      <c r="G91" s="15">
        <f>INDEX(章节关卡!$E$6:$E$20,芦花古楼!B91)*芦花古楼!C91</f>
        <v>6600</v>
      </c>
      <c r="J91" s="23">
        <v>87</v>
      </c>
      <c r="K91" s="26">
        <v>11</v>
      </c>
      <c r="L91" s="39">
        <v>120</v>
      </c>
      <c r="M91" s="26">
        <f>INDEX(章节关卡!$C$6:$C$20,芦花古楼!K91)*芦花古楼!L91</f>
        <v>6360</v>
      </c>
      <c r="N91" s="23">
        <f t="shared" si="41"/>
        <v>95</v>
      </c>
      <c r="O91" s="23">
        <f t="shared" si="42"/>
        <v>105</v>
      </c>
      <c r="P91" s="15">
        <f>INDEX(章节关卡!$E$6:$E$20,芦花古楼!K91)*芦花古楼!L91</f>
        <v>13200</v>
      </c>
      <c r="S91" s="23">
        <v>87</v>
      </c>
      <c r="T91" s="26">
        <v>14</v>
      </c>
      <c r="U91" s="39">
        <v>180</v>
      </c>
      <c r="V91" s="26">
        <f>INDEX(章节关卡!$C$6:$C$20,芦花古楼!T91)*芦花古楼!U91</f>
        <v>18000</v>
      </c>
      <c r="W91" s="23">
        <f t="shared" si="37"/>
        <v>100</v>
      </c>
      <c r="X91" s="23">
        <f t="shared" si="38"/>
        <v>105</v>
      </c>
      <c r="Y91" s="15">
        <f>INDEX(章节关卡!$E$6:$E$20,芦花古楼!T91)*芦花古楼!U91</f>
        <v>31500</v>
      </c>
      <c r="AB91" s="23">
        <v>87</v>
      </c>
      <c r="AC91" s="26">
        <v>14</v>
      </c>
      <c r="AD91" s="39">
        <v>180</v>
      </c>
      <c r="AE91" s="26">
        <f>INDEX(章节关卡!$C$6:$C$20,芦花古楼!AC91)*芦花古楼!AD91</f>
        <v>18000</v>
      </c>
      <c r="AF91" s="23">
        <f t="shared" si="43"/>
        <v>105</v>
      </c>
      <c r="AG91" s="23">
        <f t="shared" si="44"/>
        <v>105</v>
      </c>
      <c r="AH91" s="15">
        <f>INDEX(章节关卡!$E$6:$E$20,芦花古楼!AC91)*芦花古楼!AD91</f>
        <v>31500</v>
      </c>
      <c r="AK91" s="19">
        <v>86</v>
      </c>
      <c r="AL91" s="19">
        <v>58</v>
      </c>
      <c r="AN91" s="19">
        <v>86</v>
      </c>
      <c r="AO91" s="19">
        <f t="shared" si="48"/>
        <v>59</v>
      </c>
      <c r="AQ91" s="19">
        <v>86</v>
      </c>
      <c r="AR91" s="19">
        <f t="shared" si="49"/>
        <v>60</v>
      </c>
      <c r="AT91" s="19">
        <v>86</v>
      </c>
      <c r="AU91" s="19">
        <f t="shared" si="50"/>
        <v>61</v>
      </c>
      <c r="AX91" s="19">
        <v>86</v>
      </c>
      <c r="AY91" s="15">
        <f t="shared" si="45"/>
        <v>105</v>
      </c>
      <c r="AZ91" s="15">
        <f t="shared" si="46"/>
        <v>455</v>
      </c>
      <c r="BA91" s="15">
        <f t="shared" si="47"/>
        <v>36000</v>
      </c>
      <c r="BY91" s="52">
        <v>87</v>
      </c>
      <c r="BZ91" s="52">
        <v>1</v>
      </c>
      <c r="CA91" s="92" t="s">
        <v>542</v>
      </c>
      <c r="CB91" s="52">
        <v>87</v>
      </c>
      <c r="CC91" s="52"/>
      <c r="CD91" s="52"/>
      <c r="CE91" s="52"/>
      <c r="CF91" s="52" t="s">
        <v>543</v>
      </c>
      <c r="CG91" s="52">
        <v>6600</v>
      </c>
      <c r="CH91" s="52" t="s">
        <v>544</v>
      </c>
      <c r="CI91" s="52">
        <v>90</v>
      </c>
      <c r="CJ91" s="52"/>
      <c r="CK91" s="52"/>
      <c r="CL91" s="52" t="s">
        <v>544</v>
      </c>
      <c r="CM91" s="52">
        <v>105</v>
      </c>
      <c r="CN91" s="52"/>
      <c r="CO91" s="52"/>
      <c r="CP91" s="52"/>
      <c r="CQ91" s="52"/>
      <c r="CR91" s="52"/>
      <c r="CS91" s="52"/>
      <c r="CT91" s="52"/>
      <c r="CU91" s="52"/>
      <c r="CV91" s="52"/>
      <c r="CW91" s="52"/>
    </row>
    <row r="92" spans="1:101" ht="16.5" x14ac:dyDescent="0.2">
      <c r="A92" s="23">
        <v>88</v>
      </c>
      <c r="B92" s="26">
        <v>11</v>
      </c>
      <c r="C92" s="39">
        <v>60</v>
      </c>
      <c r="D92" s="26">
        <f>INDEX(章节关卡!$C$6:$C$20,芦花古楼!B92)*芦花古楼!C92</f>
        <v>3180</v>
      </c>
      <c r="E92" s="23">
        <f t="shared" si="39"/>
        <v>90</v>
      </c>
      <c r="F92" s="23">
        <f t="shared" si="40"/>
        <v>105</v>
      </c>
      <c r="G92" s="15">
        <f>INDEX(章节关卡!$E$6:$E$20,芦花古楼!B92)*芦花古楼!C92</f>
        <v>6600</v>
      </c>
      <c r="J92" s="23">
        <v>88</v>
      </c>
      <c r="K92" s="26">
        <v>11</v>
      </c>
      <c r="L92" s="39">
        <v>120</v>
      </c>
      <c r="M92" s="26">
        <f>INDEX(章节关卡!$C$6:$C$20,芦花古楼!K92)*芦花古楼!L92</f>
        <v>6360</v>
      </c>
      <c r="N92" s="23">
        <f t="shared" si="41"/>
        <v>95</v>
      </c>
      <c r="O92" s="23">
        <f t="shared" si="42"/>
        <v>105</v>
      </c>
      <c r="P92" s="15">
        <f>INDEX(章节关卡!$E$6:$E$20,芦花古楼!K92)*芦花古楼!L92</f>
        <v>13200</v>
      </c>
      <c r="S92" s="23">
        <v>88</v>
      </c>
      <c r="T92" s="26">
        <v>14</v>
      </c>
      <c r="U92" s="39">
        <v>180</v>
      </c>
      <c r="V92" s="26">
        <f>INDEX(章节关卡!$C$6:$C$20,芦花古楼!T92)*芦花古楼!U92</f>
        <v>18000</v>
      </c>
      <c r="W92" s="23">
        <f t="shared" si="37"/>
        <v>100</v>
      </c>
      <c r="X92" s="23">
        <f t="shared" si="38"/>
        <v>105</v>
      </c>
      <c r="Y92" s="15">
        <f>INDEX(章节关卡!$E$6:$E$20,芦花古楼!T92)*芦花古楼!U92</f>
        <v>31500</v>
      </c>
      <c r="AB92" s="23">
        <v>88</v>
      </c>
      <c r="AC92" s="26">
        <v>14</v>
      </c>
      <c r="AD92" s="39">
        <v>180</v>
      </c>
      <c r="AE92" s="26">
        <f>INDEX(章节关卡!$C$6:$C$20,芦花古楼!AC92)*芦花古楼!AD92</f>
        <v>18000</v>
      </c>
      <c r="AF92" s="23">
        <f t="shared" si="43"/>
        <v>105</v>
      </c>
      <c r="AG92" s="23">
        <f t="shared" si="44"/>
        <v>105</v>
      </c>
      <c r="AH92" s="15">
        <f>INDEX(章节关卡!$E$6:$E$20,芦花古楼!AC92)*芦花古楼!AD92</f>
        <v>31500</v>
      </c>
      <c r="AK92" s="19">
        <v>87</v>
      </c>
      <c r="AL92" s="19">
        <v>60</v>
      </c>
      <c r="AN92" s="19">
        <v>87</v>
      </c>
      <c r="AO92" s="19">
        <f t="shared" si="48"/>
        <v>61</v>
      </c>
      <c r="AQ92" s="19">
        <v>87</v>
      </c>
      <c r="AR92" s="19">
        <f t="shared" si="49"/>
        <v>62</v>
      </c>
      <c r="AT92" s="19">
        <v>87</v>
      </c>
      <c r="AU92" s="19">
        <f t="shared" si="50"/>
        <v>63</v>
      </c>
      <c r="AX92" s="19">
        <v>87</v>
      </c>
      <c r="AY92" s="15">
        <f t="shared" si="45"/>
        <v>210</v>
      </c>
      <c r="AZ92" s="15">
        <f t="shared" si="46"/>
        <v>460</v>
      </c>
      <c r="BA92" s="15">
        <f t="shared" si="47"/>
        <v>43800</v>
      </c>
      <c r="BY92" s="52">
        <v>88</v>
      </c>
      <c r="BZ92" s="52">
        <v>1</v>
      </c>
      <c r="CA92" s="92" t="s">
        <v>542</v>
      </c>
      <c r="CB92" s="52">
        <v>88</v>
      </c>
      <c r="CC92" s="52"/>
      <c r="CD92" s="52"/>
      <c r="CE92" s="52"/>
      <c r="CF92" s="52" t="s">
        <v>543</v>
      </c>
      <c r="CG92" s="52">
        <v>6600</v>
      </c>
      <c r="CH92" s="52" t="s">
        <v>544</v>
      </c>
      <c r="CI92" s="52">
        <v>90</v>
      </c>
      <c r="CJ92" s="52"/>
      <c r="CK92" s="52"/>
      <c r="CL92" s="52" t="s">
        <v>544</v>
      </c>
      <c r="CM92" s="52">
        <v>105</v>
      </c>
      <c r="CN92" s="52"/>
      <c r="CO92" s="52"/>
      <c r="CP92" s="52"/>
      <c r="CQ92" s="52"/>
      <c r="CR92" s="52"/>
      <c r="CS92" s="52"/>
      <c r="CT92" s="52"/>
      <c r="CU92" s="52"/>
      <c r="CV92" s="52"/>
      <c r="CW92" s="52"/>
    </row>
    <row r="93" spans="1:101" ht="16.5" x14ac:dyDescent="0.2">
      <c r="A93" s="23">
        <v>89</v>
      </c>
      <c r="B93" s="26">
        <v>11</v>
      </c>
      <c r="C93" s="39">
        <v>60</v>
      </c>
      <c r="D93" s="26">
        <f>INDEX(章节关卡!$C$6:$C$20,芦花古楼!B93)*芦花古楼!C93</f>
        <v>3180</v>
      </c>
      <c r="E93" s="23">
        <f t="shared" si="39"/>
        <v>90</v>
      </c>
      <c r="F93" s="23">
        <f t="shared" si="40"/>
        <v>105</v>
      </c>
      <c r="G93" s="15">
        <f>INDEX(章节关卡!$E$6:$E$20,芦花古楼!B93)*芦花古楼!C93</f>
        <v>6600</v>
      </c>
      <c r="J93" s="23">
        <v>89</v>
      </c>
      <c r="K93" s="26">
        <v>11</v>
      </c>
      <c r="L93" s="39">
        <v>120</v>
      </c>
      <c r="M93" s="26">
        <f>INDEX(章节关卡!$C$6:$C$20,芦花古楼!K93)*芦花古楼!L93</f>
        <v>6360</v>
      </c>
      <c r="N93" s="23">
        <f t="shared" si="41"/>
        <v>95</v>
      </c>
      <c r="O93" s="23">
        <f t="shared" si="42"/>
        <v>105</v>
      </c>
      <c r="P93" s="15">
        <f>INDEX(章节关卡!$E$6:$E$20,芦花古楼!K93)*芦花古楼!L93</f>
        <v>13200</v>
      </c>
      <c r="S93" s="23">
        <v>89</v>
      </c>
      <c r="T93" s="26">
        <v>14</v>
      </c>
      <c r="U93" s="39">
        <v>180</v>
      </c>
      <c r="V93" s="26">
        <f>INDEX(章节关卡!$C$6:$C$20,芦花古楼!T93)*芦花古楼!U93</f>
        <v>18000</v>
      </c>
      <c r="W93" s="23">
        <f t="shared" si="37"/>
        <v>100</v>
      </c>
      <c r="X93" s="23">
        <f t="shared" si="38"/>
        <v>105</v>
      </c>
      <c r="Y93" s="15">
        <f>INDEX(章节关卡!$E$6:$E$20,芦花古楼!T93)*芦花古楼!U93</f>
        <v>31500</v>
      </c>
      <c r="AB93" s="23">
        <v>89</v>
      </c>
      <c r="AC93" s="26">
        <v>14</v>
      </c>
      <c r="AD93" s="39">
        <v>180</v>
      </c>
      <c r="AE93" s="26">
        <f>INDEX(章节关卡!$C$6:$C$20,芦花古楼!AC93)*芦花古楼!AD93</f>
        <v>18000</v>
      </c>
      <c r="AF93" s="23">
        <f t="shared" si="43"/>
        <v>105</v>
      </c>
      <c r="AG93" s="23">
        <f t="shared" si="44"/>
        <v>105</v>
      </c>
      <c r="AH93" s="15">
        <f>INDEX(章节关卡!$E$6:$E$20,芦花古楼!AC93)*芦花古楼!AD93</f>
        <v>31500</v>
      </c>
      <c r="AK93" s="19">
        <v>88</v>
      </c>
      <c r="AL93" s="19">
        <v>63</v>
      </c>
      <c r="AN93" s="19">
        <v>88</v>
      </c>
      <c r="AO93" s="19">
        <f t="shared" si="48"/>
        <v>64</v>
      </c>
      <c r="AQ93" s="19">
        <v>88</v>
      </c>
      <c r="AR93" s="19">
        <f t="shared" si="49"/>
        <v>65</v>
      </c>
      <c r="AT93" s="19">
        <v>88</v>
      </c>
      <c r="AU93" s="19">
        <f t="shared" si="50"/>
        <v>66</v>
      </c>
      <c r="AX93" s="19">
        <v>88</v>
      </c>
      <c r="AY93" s="15">
        <f t="shared" si="45"/>
        <v>105</v>
      </c>
      <c r="AZ93" s="15">
        <f t="shared" si="46"/>
        <v>460</v>
      </c>
      <c r="BA93" s="15">
        <f t="shared" si="47"/>
        <v>15600</v>
      </c>
      <c r="BY93" s="52">
        <v>89</v>
      </c>
      <c r="BZ93" s="52">
        <v>1</v>
      </c>
      <c r="CA93" s="92" t="s">
        <v>542</v>
      </c>
      <c r="CB93" s="52">
        <v>89</v>
      </c>
      <c r="CC93" s="52"/>
      <c r="CD93" s="52"/>
      <c r="CE93" s="52"/>
      <c r="CF93" s="52" t="s">
        <v>543</v>
      </c>
      <c r="CG93" s="52">
        <v>6600</v>
      </c>
      <c r="CH93" s="52" t="s">
        <v>544</v>
      </c>
      <c r="CI93" s="52">
        <v>90</v>
      </c>
      <c r="CJ93" s="52"/>
      <c r="CK93" s="52"/>
      <c r="CL93" s="52" t="s">
        <v>544</v>
      </c>
      <c r="CM93" s="52">
        <v>105</v>
      </c>
      <c r="CN93" s="52"/>
      <c r="CO93" s="52"/>
      <c r="CP93" s="52"/>
      <c r="CQ93" s="52"/>
      <c r="CR93" s="52"/>
      <c r="CS93" s="52"/>
      <c r="CT93" s="52"/>
      <c r="CU93" s="52"/>
      <c r="CV93" s="52"/>
      <c r="CW93" s="52"/>
    </row>
    <row r="94" spans="1:101" ht="16.5" x14ac:dyDescent="0.2">
      <c r="A94" s="23">
        <v>90</v>
      </c>
      <c r="B94" s="26">
        <v>12</v>
      </c>
      <c r="C94" s="39">
        <v>60</v>
      </c>
      <c r="D94" s="26">
        <f>INDEX(章节关卡!$C$6:$C$20,芦花古楼!B94)*芦花古楼!C94</f>
        <v>3900</v>
      </c>
      <c r="E94" s="23">
        <f t="shared" si="39"/>
        <v>90</v>
      </c>
      <c r="F94" s="23">
        <f t="shared" si="40"/>
        <v>110</v>
      </c>
      <c r="G94" s="15">
        <f>INDEX(章节关卡!$E$6:$E$20,芦花古楼!B94)*芦花古楼!C94</f>
        <v>7800</v>
      </c>
      <c r="J94" s="23">
        <v>90</v>
      </c>
      <c r="K94" s="26">
        <v>12</v>
      </c>
      <c r="L94" s="39">
        <v>120</v>
      </c>
      <c r="M94" s="26">
        <f>INDEX(章节关卡!$C$6:$C$20,芦花古楼!K94)*芦花古楼!L94</f>
        <v>7800</v>
      </c>
      <c r="N94" s="23">
        <f t="shared" si="41"/>
        <v>95</v>
      </c>
      <c r="O94" s="23">
        <f t="shared" si="42"/>
        <v>110</v>
      </c>
      <c r="P94" s="15">
        <f>INDEX(章节关卡!$E$6:$E$20,芦花古楼!K94)*芦花古楼!L94</f>
        <v>15600</v>
      </c>
      <c r="S94" s="23">
        <v>90</v>
      </c>
      <c r="T94" s="26">
        <v>15</v>
      </c>
      <c r="U94" s="39">
        <v>180</v>
      </c>
      <c r="V94" s="26">
        <f>INDEX(章节关卡!$C$6:$C$20,芦花古楼!T94)*芦花古楼!U94</f>
        <v>22500</v>
      </c>
      <c r="W94" s="23">
        <f t="shared" si="37"/>
        <v>100</v>
      </c>
      <c r="X94" s="23">
        <f t="shared" si="38"/>
        <v>110</v>
      </c>
      <c r="Y94" s="15">
        <f>INDEX(章节关卡!$E$6:$E$20,芦花古楼!T94)*芦花古楼!U94</f>
        <v>36000</v>
      </c>
      <c r="AB94" s="23">
        <v>90</v>
      </c>
      <c r="AC94" s="26">
        <v>15</v>
      </c>
      <c r="AD94" s="39">
        <v>180</v>
      </c>
      <c r="AE94" s="26">
        <f>INDEX(章节关卡!$C$6:$C$20,芦花古楼!AC94)*芦花古楼!AD94</f>
        <v>22500</v>
      </c>
      <c r="AF94" s="23">
        <f t="shared" si="43"/>
        <v>105</v>
      </c>
      <c r="AG94" s="23">
        <f t="shared" si="44"/>
        <v>110</v>
      </c>
      <c r="AH94" s="15">
        <f>INDEX(章节关卡!$E$6:$E$20,芦花古楼!AC94)*芦花古楼!AD94</f>
        <v>36000</v>
      </c>
      <c r="AK94" s="19">
        <v>89</v>
      </c>
      <c r="AL94" s="19">
        <v>66</v>
      </c>
      <c r="AN94" s="19">
        <v>89</v>
      </c>
      <c r="AO94" s="19">
        <f t="shared" si="48"/>
        <v>67</v>
      </c>
      <c r="AQ94" s="19">
        <v>89</v>
      </c>
      <c r="AR94" s="19">
        <f t="shared" si="49"/>
        <v>68</v>
      </c>
      <c r="AT94" s="19">
        <v>89</v>
      </c>
      <c r="AU94" s="19">
        <f t="shared" si="50"/>
        <v>69</v>
      </c>
      <c r="AX94" s="19">
        <v>89</v>
      </c>
      <c r="AY94" s="15">
        <f t="shared" si="45"/>
        <v>110</v>
      </c>
      <c r="AZ94" s="15">
        <f t="shared" si="46"/>
        <v>460</v>
      </c>
      <c r="BA94" s="15">
        <f t="shared" si="47"/>
        <v>36000</v>
      </c>
      <c r="BY94" s="52">
        <v>90</v>
      </c>
      <c r="BZ94" s="52">
        <v>1</v>
      </c>
      <c r="CA94" s="92" t="s">
        <v>542</v>
      </c>
      <c r="CB94" s="52">
        <v>90</v>
      </c>
      <c r="CC94" s="52"/>
      <c r="CD94" s="52"/>
      <c r="CE94" s="52"/>
      <c r="CF94" s="52" t="s">
        <v>543</v>
      </c>
      <c r="CG94" s="52">
        <v>7800</v>
      </c>
      <c r="CH94" s="52" t="s">
        <v>544</v>
      </c>
      <c r="CI94" s="52">
        <v>90</v>
      </c>
      <c r="CJ94" s="52"/>
      <c r="CK94" s="52"/>
      <c r="CL94" s="52" t="s">
        <v>544</v>
      </c>
      <c r="CM94" s="52">
        <v>110</v>
      </c>
      <c r="CN94" s="52"/>
      <c r="CO94" s="52"/>
      <c r="CP94" s="52"/>
      <c r="CQ94" s="52"/>
      <c r="CR94" s="52"/>
      <c r="CS94" s="52"/>
      <c r="CT94" s="52"/>
      <c r="CU94" s="52"/>
      <c r="CV94" s="52"/>
      <c r="CW94" s="52"/>
    </row>
    <row r="95" spans="1:101" ht="16.5" x14ac:dyDescent="0.2">
      <c r="A95" s="23">
        <v>91</v>
      </c>
      <c r="B95" s="26">
        <v>12</v>
      </c>
      <c r="C95" s="39">
        <v>60</v>
      </c>
      <c r="D95" s="26">
        <f>INDEX(章节关卡!$C$6:$C$20,芦花古楼!B95)*芦花古楼!C95</f>
        <v>3900</v>
      </c>
      <c r="E95" s="23">
        <f t="shared" si="39"/>
        <v>95</v>
      </c>
      <c r="F95" s="23">
        <f t="shared" si="40"/>
        <v>110</v>
      </c>
      <c r="G95" s="15">
        <f>INDEX(章节关卡!$E$6:$E$20,芦花古楼!B95)*芦花古楼!C95</f>
        <v>7800</v>
      </c>
      <c r="J95" s="23">
        <v>91</v>
      </c>
      <c r="K95" s="26">
        <v>12</v>
      </c>
      <c r="L95" s="39">
        <v>120</v>
      </c>
      <c r="M95" s="26">
        <f>INDEX(章节关卡!$C$6:$C$20,芦花古楼!K95)*芦花古楼!L95</f>
        <v>7800</v>
      </c>
      <c r="N95" s="23">
        <f t="shared" si="41"/>
        <v>100</v>
      </c>
      <c r="O95" s="23">
        <f t="shared" si="42"/>
        <v>110</v>
      </c>
      <c r="P95" s="15">
        <f>INDEX(章节关卡!$E$6:$E$20,芦花古楼!K95)*芦花古楼!L95</f>
        <v>15600</v>
      </c>
      <c r="S95" s="23">
        <v>91</v>
      </c>
      <c r="T95" s="26">
        <v>15</v>
      </c>
      <c r="U95" s="39">
        <v>180</v>
      </c>
      <c r="V95" s="26">
        <f>INDEX(章节关卡!$C$6:$C$20,芦花古楼!T95)*芦花古楼!U95</f>
        <v>22500</v>
      </c>
      <c r="W95" s="23">
        <f t="shared" si="37"/>
        <v>105</v>
      </c>
      <c r="X95" s="23">
        <f t="shared" si="38"/>
        <v>110</v>
      </c>
      <c r="Y95" s="15">
        <f>INDEX(章节关卡!$E$6:$E$20,芦花古楼!T95)*芦花古楼!U95</f>
        <v>36000</v>
      </c>
      <c r="AB95" s="23">
        <v>91</v>
      </c>
      <c r="AC95" s="26">
        <v>15</v>
      </c>
      <c r="AD95" s="39">
        <v>180</v>
      </c>
      <c r="AE95" s="26">
        <f>INDEX(章节关卡!$C$6:$C$20,芦花古楼!AC95)*芦花古楼!AD95</f>
        <v>22500</v>
      </c>
      <c r="AF95" s="23">
        <f t="shared" si="43"/>
        <v>110</v>
      </c>
      <c r="AG95" s="23">
        <f t="shared" si="44"/>
        <v>110</v>
      </c>
      <c r="AH95" s="15">
        <f>INDEX(章节关卡!$E$6:$E$20,芦花古楼!AC95)*芦花古楼!AD95</f>
        <v>36000</v>
      </c>
      <c r="AK95" s="19">
        <v>90</v>
      </c>
      <c r="AL95" s="19">
        <v>69</v>
      </c>
      <c r="AN95" s="19">
        <v>90</v>
      </c>
      <c r="AO95" s="19">
        <f t="shared" si="48"/>
        <v>70</v>
      </c>
      <c r="AQ95" s="19">
        <v>90</v>
      </c>
      <c r="AR95" s="19">
        <f t="shared" si="49"/>
        <v>71</v>
      </c>
      <c r="AT95" s="19">
        <v>90</v>
      </c>
      <c r="AU95" s="19">
        <f t="shared" si="50"/>
        <v>72</v>
      </c>
      <c r="AX95" s="19">
        <v>90</v>
      </c>
      <c r="AY95" s="15">
        <f t="shared" si="45"/>
        <v>215</v>
      </c>
      <c r="AZ95" s="15">
        <f t="shared" si="46"/>
        <v>460</v>
      </c>
      <c r="BA95" s="15">
        <f t="shared" si="47"/>
        <v>43800</v>
      </c>
      <c r="BY95" s="52">
        <v>91</v>
      </c>
      <c r="BZ95" s="52">
        <v>1</v>
      </c>
      <c r="CA95" s="92" t="s">
        <v>542</v>
      </c>
      <c r="CB95" s="52">
        <v>91</v>
      </c>
      <c r="CC95" s="52"/>
      <c r="CD95" s="52"/>
      <c r="CE95" s="52"/>
      <c r="CF95" s="52" t="s">
        <v>543</v>
      </c>
      <c r="CG95" s="52">
        <v>7800</v>
      </c>
      <c r="CH95" s="52" t="s">
        <v>544</v>
      </c>
      <c r="CI95" s="52">
        <v>95</v>
      </c>
      <c r="CJ95" s="52"/>
      <c r="CK95" s="52"/>
      <c r="CL95" s="52" t="s">
        <v>544</v>
      </c>
      <c r="CM95" s="52">
        <v>110</v>
      </c>
      <c r="CN95" s="52"/>
      <c r="CO95" s="52"/>
      <c r="CP95" s="52"/>
      <c r="CQ95" s="52"/>
      <c r="CR95" s="52"/>
      <c r="CS95" s="52"/>
      <c r="CT95" s="52"/>
      <c r="CU95" s="52"/>
      <c r="CV95" s="52"/>
      <c r="CW95" s="52"/>
    </row>
    <row r="96" spans="1:101" ht="16.5" x14ac:dyDescent="0.2">
      <c r="A96" s="23">
        <v>92</v>
      </c>
      <c r="B96" s="26">
        <v>12</v>
      </c>
      <c r="C96" s="39">
        <v>60</v>
      </c>
      <c r="D96" s="26">
        <f>INDEX(章节关卡!$C$6:$C$20,芦花古楼!B96)*芦花古楼!C96</f>
        <v>3900</v>
      </c>
      <c r="E96" s="23">
        <f t="shared" si="39"/>
        <v>95</v>
      </c>
      <c r="F96" s="23">
        <f t="shared" si="40"/>
        <v>110</v>
      </c>
      <c r="G96" s="15">
        <f>INDEX(章节关卡!$E$6:$E$20,芦花古楼!B96)*芦花古楼!C96</f>
        <v>7800</v>
      </c>
      <c r="J96" s="23">
        <v>92</v>
      </c>
      <c r="K96" s="26">
        <v>12</v>
      </c>
      <c r="L96" s="39">
        <v>120</v>
      </c>
      <c r="M96" s="26">
        <f>INDEX(章节关卡!$C$6:$C$20,芦花古楼!K96)*芦花古楼!L96</f>
        <v>7800</v>
      </c>
      <c r="N96" s="23">
        <f t="shared" si="41"/>
        <v>100</v>
      </c>
      <c r="O96" s="23">
        <f t="shared" si="42"/>
        <v>110</v>
      </c>
      <c r="P96" s="15">
        <f>INDEX(章节关卡!$E$6:$E$20,芦花古楼!K96)*芦花古楼!L96</f>
        <v>15600</v>
      </c>
      <c r="S96" s="23">
        <v>92</v>
      </c>
      <c r="T96" s="26">
        <v>15</v>
      </c>
      <c r="U96" s="39">
        <v>180</v>
      </c>
      <c r="V96" s="26">
        <f>INDEX(章节关卡!$C$6:$C$20,芦花古楼!T96)*芦花古楼!U96</f>
        <v>22500</v>
      </c>
      <c r="W96" s="23">
        <f t="shared" si="37"/>
        <v>105</v>
      </c>
      <c r="X96" s="23">
        <f t="shared" si="38"/>
        <v>110</v>
      </c>
      <c r="Y96" s="15">
        <f>INDEX(章节关卡!$E$6:$E$20,芦花古楼!T96)*芦花古楼!U96</f>
        <v>36000</v>
      </c>
      <c r="AB96" s="23">
        <v>92</v>
      </c>
      <c r="AC96" s="26">
        <v>15</v>
      </c>
      <c r="AD96" s="39">
        <v>180</v>
      </c>
      <c r="AE96" s="26">
        <f>INDEX(章节关卡!$C$6:$C$20,芦花古楼!AC96)*芦花古楼!AD96</f>
        <v>22500</v>
      </c>
      <c r="AF96" s="23">
        <f t="shared" si="43"/>
        <v>110</v>
      </c>
      <c r="AG96" s="23">
        <f t="shared" si="44"/>
        <v>110</v>
      </c>
      <c r="AH96" s="15">
        <f>INDEX(章节关卡!$E$6:$E$20,芦花古楼!AC96)*芦花古楼!AD96</f>
        <v>36000</v>
      </c>
      <c r="AK96" s="19">
        <v>91</v>
      </c>
      <c r="AL96" s="19">
        <v>72</v>
      </c>
      <c r="AN96" s="19">
        <v>91</v>
      </c>
      <c r="AO96" s="19">
        <f t="shared" si="48"/>
        <v>73</v>
      </c>
      <c r="AQ96" s="19">
        <v>91</v>
      </c>
      <c r="AR96" s="19">
        <f t="shared" si="49"/>
        <v>74</v>
      </c>
      <c r="AT96" s="19">
        <v>91</v>
      </c>
      <c r="AU96" s="19">
        <f t="shared" si="50"/>
        <v>75</v>
      </c>
      <c r="AX96" s="19">
        <v>91</v>
      </c>
      <c r="AY96" s="15">
        <f t="shared" si="45"/>
        <v>105</v>
      </c>
      <c r="AZ96" s="15">
        <f t="shared" si="46"/>
        <v>460</v>
      </c>
      <c r="BA96" s="15">
        <f t="shared" si="47"/>
        <v>15600</v>
      </c>
      <c r="BY96" s="52">
        <v>92</v>
      </c>
      <c r="BZ96" s="52">
        <v>1</v>
      </c>
      <c r="CA96" s="92" t="s">
        <v>542</v>
      </c>
      <c r="CB96" s="52">
        <v>92</v>
      </c>
      <c r="CC96" s="52"/>
      <c r="CD96" s="52"/>
      <c r="CE96" s="52"/>
      <c r="CF96" s="52" t="s">
        <v>543</v>
      </c>
      <c r="CG96" s="52">
        <v>7800</v>
      </c>
      <c r="CH96" s="52" t="s">
        <v>544</v>
      </c>
      <c r="CI96" s="52">
        <v>95</v>
      </c>
      <c r="CJ96" s="52"/>
      <c r="CK96" s="52"/>
      <c r="CL96" s="52" t="s">
        <v>544</v>
      </c>
      <c r="CM96" s="52">
        <v>110</v>
      </c>
      <c r="CN96" s="52"/>
      <c r="CO96" s="52"/>
      <c r="CP96" s="52"/>
      <c r="CQ96" s="52"/>
      <c r="CR96" s="52"/>
      <c r="CS96" s="52"/>
      <c r="CT96" s="52"/>
      <c r="CU96" s="52"/>
      <c r="CV96" s="52"/>
      <c r="CW96" s="52"/>
    </row>
    <row r="97" spans="1:101" ht="16.5" x14ac:dyDescent="0.2">
      <c r="A97" s="23">
        <v>93</v>
      </c>
      <c r="B97" s="26">
        <v>12</v>
      </c>
      <c r="C97" s="39">
        <v>60</v>
      </c>
      <c r="D97" s="26">
        <f>INDEX(章节关卡!$C$6:$C$20,芦花古楼!B97)*芦花古楼!C97</f>
        <v>3900</v>
      </c>
      <c r="E97" s="23">
        <f t="shared" si="39"/>
        <v>95</v>
      </c>
      <c r="F97" s="23">
        <f t="shared" si="40"/>
        <v>110</v>
      </c>
      <c r="G97" s="15">
        <f>INDEX(章节关卡!$E$6:$E$20,芦花古楼!B97)*芦花古楼!C97</f>
        <v>7800</v>
      </c>
      <c r="J97" s="23">
        <v>93</v>
      </c>
      <c r="K97" s="26">
        <v>12</v>
      </c>
      <c r="L97" s="39">
        <v>120</v>
      </c>
      <c r="M97" s="26">
        <f>INDEX(章节关卡!$C$6:$C$20,芦花古楼!K97)*芦花古楼!L97</f>
        <v>7800</v>
      </c>
      <c r="N97" s="23">
        <f t="shared" si="41"/>
        <v>100</v>
      </c>
      <c r="O97" s="23">
        <f t="shared" si="42"/>
        <v>110</v>
      </c>
      <c r="P97" s="15">
        <f>INDEX(章节关卡!$E$6:$E$20,芦花古楼!K97)*芦花古楼!L97</f>
        <v>15600</v>
      </c>
      <c r="S97" s="23">
        <v>93</v>
      </c>
      <c r="T97" s="26">
        <v>15</v>
      </c>
      <c r="U97" s="39">
        <v>180</v>
      </c>
      <c r="V97" s="26">
        <f>INDEX(章节关卡!$C$6:$C$20,芦花古楼!T97)*芦花古楼!U97</f>
        <v>22500</v>
      </c>
      <c r="W97" s="23">
        <f t="shared" si="37"/>
        <v>105</v>
      </c>
      <c r="X97" s="23">
        <f t="shared" si="38"/>
        <v>110</v>
      </c>
      <c r="Y97" s="15">
        <f>INDEX(章节关卡!$E$6:$E$20,芦花古楼!T97)*芦花古楼!U97</f>
        <v>36000</v>
      </c>
      <c r="AB97" s="23">
        <v>93</v>
      </c>
      <c r="AC97" s="26">
        <v>15</v>
      </c>
      <c r="AD97" s="39">
        <v>180</v>
      </c>
      <c r="AE97" s="26">
        <f>INDEX(章节关卡!$C$6:$C$20,芦花古楼!AC97)*芦花古楼!AD97</f>
        <v>22500</v>
      </c>
      <c r="AF97" s="23">
        <f t="shared" si="43"/>
        <v>110</v>
      </c>
      <c r="AG97" s="23">
        <f t="shared" si="44"/>
        <v>110</v>
      </c>
      <c r="AH97" s="15">
        <f>INDEX(章节关卡!$E$6:$E$20,芦花古楼!AC97)*芦花古楼!AD97</f>
        <v>36000</v>
      </c>
      <c r="AK97" s="19">
        <v>92</v>
      </c>
      <c r="AL97" s="19">
        <v>75</v>
      </c>
      <c r="AN97" s="19">
        <v>92</v>
      </c>
      <c r="AO97" s="19">
        <f t="shared" si="48"/>
        <v>76</v>
      </c>
      <c r="AQ97" s="19">
        <v>92</v>
      </c>
      <c r="AR97" s="19">
        <f t="shared" si="49"/>
        <v>77</v>
      </c>
      <c r="AT97" s="19">
        <v>92</v>
      </c>
      <c r="AU97" s="19">
        <f t="shared" si="50"/>
        <v>78</v>
      </c>
      <c r="AX97" s="19">
        <v>92</v>
      </c>
      <c r="AY97" s="15">
        <f t="shared" si="45"/>
        <v>110</v>
      </c>
      <c r="AZ97" s="15">
        <f t="shared" si="46"/>
        <v>460</v>
      </c>
      <c r="BA97" s="15">
        <f t="shared" si="47"/>
        <v>36000</v>
      </c>
      <c r="BY97" s="52">
        <v>93</v>
      </c>
      <c r="BZ97" s="52">
        <v>1</v>
      </c>
      <c r="CA97" s="92" t="s">
        <v>542</v>
      </c>
      <c r="CB97" s="52">
        <v>93</v>
      </c>
      <c r="CC97" s="52"/>
      <c r="CD97" s="52"/>
      <c r="CE97" s="52"/>
      <c r="CF97" s="52" t="s">
        <v>543</v>
      </c>
      <c r="CG97" s="52">
        <v>7800</v>
      </c>
      <c r="CH97" s="52" t="s">
        <v>544</v>
      </c>
      <c r="CI97" s="52">
        <v>95</v>
      </c>
      <c r="CJ97" s="52"/>
      <c r="CK97" s="52"/>
      <c r="CL97" s="52" t="s">
        <v>544</v>
      </c>
      <c r="CM97" s="52">
        <v>110</v>
      </c>
      <c r="CN97" s="52"/>
      <c r="CO97" s="52"/>
      <c r="CP97" s="52"/>
      <c r="CQ97" s="52"/>
      <c r="CR97" s="52"/>
      <c r="CS97" s="52"/>
      <c r="CT97" s="52"/>
      <c r="CU97" s="52"/>
      <c r="CV97" s="52"/>
      <c r="CW97" s="52"/>
    </row>
    <row r="98" spans="1:101" ht="16.5" x14ac:dyDescent="0.2">
      <c r="A98" s="23">
        <v>94</v>
      </c>
      <c r="B98" s="26">
        <v>12</v>
      </c>
      <c r="C98" s="39">
        <v>60</v>
      </c>
      <c r="D98" s="26">
        <f>INDEX(章节关卡!$C$6:$C$20,芦花古楼!B98)*芦花古楼!C98</f>
        <v>3900</v>
      </c>
      <c r="E98" s="23">
        <f t="shared" si="39"/>
        <v>95</v>
      </c>
      <c r="F98" s="23">
        <f t="shared" si="40"/>
        <v>110</v>
      </c>
      <c r="G98" s="15">
        <f>INDEX(章节关卡!$E$6:$E$20,芦花古楼!B98)*芦花古楼!C98</f>
        <v>7800</v>
      </c>
      <c r="J98" s="23">
        <v>94</v>
      </c>
      <c r="K98" s="26">
        <v>12</v>
      </c>
      <c r="L98" s="39">
        <v>120</v>
      </c>
      <c r="M98" s="26">
        <f>INDEX(章节关卡!$C$6:$C$20,芦花古楼!K98)*芦花古楼!L98</f>
        <v>7800</v>
      </c>
      <c r="N98" s="23">
        <f t="shared" si="41"/>
        <v>100</v>
      </c>
      <c r="O98" s="23">
        <f t="shared" si="42"/>
        <v>110</v>
      </c>
      <c r="P98" s="15">
        <f>INDEX(章节关卡!$E$6:$E$20,芦花古楼!K98)*芦花古楼!L98</f>
        <v>15600</v>
      </c>
      <c r="S98" s="23">
        <v>94</v>
      </c>
      <c r="T98" s="26">
        <v>15</v>
      </c>
      <c r="U98" s="39">
        <v>180</v>
      </c>
      <c r="V98" s="26">
        <f>INDEX(章节关卡!$C$6:$C$20,芦花古楼!T98)*芦花古楼!U98</f>
        <v>22500</v>
      </c>
      <c r="W98" s="23">
        <f t="shared" si="37"/>
        <v>105</v>
      </c>
      <c r="X98" s="23">
        <f t="shared" si="38"/>
        <v>110</v>
      </c>
      <c r="Y98" s="15">
        <f>INDEX(章节关卡!$E$6:$E$20,芦花古楼!T98)*芦花古楼!U98</f>
        <v>36000</v>
      </c>
      <c r="AB98" s="23">
        <v>94</v>
      </c>
      <c r="AC98" s="26">
        <v>15</v>
      </c>
      <c r="AD98" s="39">
        <v>180</v>
      </c>
      <c r="AE98" s="26">
        <f>INDEX(章节关卡!$C$6:$C$20,芦花古楼!AC98)*芦花古楼!AD98</f>
        <v>22500</v>
      </c>
      <c r="AF98" s="23">
        <f t="shared" si="43"/>
        <v>110</v>
      </c>
      <c r="AG98" s="23">
        <f t="shared" si="44"/>
        <v>110</v>
      </c>
      <c r="AH98" s="15">
        <f>INDEX(章节关卡!$E$6:$E$20,芦花古楼!AC98)*芦花古楼!AD98</f>
        <v>36000</v>
      </c>
      <c r="AK98" s="19">
        <v>93</v>
      </c>
      <c r="AL98" s="19">
        <v>78</v>
      </c>
      <c r="AN98" s="19">
        <v>93</v>
      </c>
      <c r="AO98" s="19">
        <f t="shared" si="48"/>
        <v>79</v>
      </c>
      <c r="AQ98" s="19">
        <v>93</v>
      </c>
      <c r="AR98" s="19">
        <f t="shared" si="49"/>
        <v>80</v>
      </c>
      <c r="AT98" s="19">
        <v>93</v>
      </c>
      <c r="AU98" s="19">
        <f t="shared" si="50"/>
        <v>81</v>
      </c>
      <c r="AX98" s="19">
        <v>93</v>
      </c>
      <c r="AY98" s="15">
        <f t="shared" si="45"/>
        <v>215</v>
      </c>
      <c r="AZ98" s="15">
        <f t="shared" si="46"/>
        <v>460</v>
      </c>
      <c r="BA98" s="15">
        <f t="shared" si="47"/>
        <v>43800</v>
      </c>
      <c r="BY98" s="52">
        <v>94</v>
      </c>
      <c r="BZ98" s="52">
        <v>1</v>
      </c>
      <c r="CA98" s="92" t="s">
        <v>542</v>
      </c>
      <c r="CB98" s="52">
        <v>94</v>
      </c>
      <c r="CC98" s="52"/>
      <c r="CD98" s="52"/>
      <c r="CE98" s="52"/>
      <c r="CF98" s="52" t="s">
        <v>543</v>
      </c>
      <c r="CG98" s="52">
        <v>7800</v>
      </c>
      <c r="CH98" s="52" t="s">
        <v>544</v>
      </c>
      <c r="CI98" s="52">
        <v>95</v>
      </c>
      <c r="CJ98" s="52"/>
      <c r="CK98" s="52"/>
      <c r="CL98" s="52" t="s">
        <v>544</v>
      </c>
      <c r="CM98" s="52">
        <v>110</v>
      </c>
      <c r="CN98" s="52"/>
      <c r="CO98" s="52"/>
      <c r="CP98" s="52"/>
      <c r="CQ98" s="52"/>
      <c r="CR98" s="52"/>
      <c r="CS98" s="52"/>
      <c r="CT98" s="52"/>
      <c r="CU98" s="52"/>
      <c r="CV98" s="52"/>
      <c r="CW98" s="52"/>
    </row>
    <row r="99" spans="1:101" ht="16.5" x14ac:dyDescent="0.2">
      <c r="A99" s="23">
        <v>95</v>
      </c>
      <c r="B99" s="26">
        <v>12</v>
      </c>
      <c r="C99" s="39">
        <v>60</v>
      </c>
      <c r="D99" s="26">
        <f>INDEX(章节关卡!$C$6:$C$20,芦花古楼!B99)*芦花古楼!C99</f>
        <v>3900</v>
      </c>
      <c r="E99" s="23">
        <f t="shared" si="39"/>
        <v>95</v>
      </c>
      <c r="F99" s="23">
        <f t="shared" si="40"/>
        <v>115</v>
      </c>
      <c r="G99" s="15">
        <f>INDEX(章节关卡!$E$6:$E$20,芦花古楼!B99)*芦花古楼!C99</f>
        <v>7800</v>
      </c>
      <c r="J99" s="23">
        <v>95</v>
      </c>
      <c r="K99" s="26">
        <v>12</v>
      </c>
      <c r="L99" s="39">
        <v>120</v>
      </c>
      <c r="M99" s="26">
        <f>INDEX(章节关卡!$C$6:$C$20,芦花古楼!K99)*芦花古楼!L99</f>
        <v>7800</v>
      </c>
      <c r="N99" s="23">
        <f t="shared" si="41"/>
        <v>100</v>
      </c>
      <c r="O99" s="23">
        <f t="shared" si="42"/>
        <v>115</v>
      </c>
      <c r="P99" s="15">
        <f>INDEX(章节关卡!$E$6:$E$20,芦花古楼!K99)*芦花古楼!L99</f>
        <v>15600</v>
      </c>
      <c r="S99" s="23">
        <v>95</v>
      </c>
      <c r="T99" s="26">
        <v>15</v>
      </c>
      <c r="U99" s="39">
        <v>180</v>
      </c>
      <c r="V99" s="26">
        <f>INDEX(章节关卡!$C$6:$C$20,芦花古楼!T99)*芦花古楼!U99</f>
        <v>22500</v>
      </c>
      <c r="W99" s="23">
        <f t="shared" si="37"/>
        <v>105</v>
      </c>
      <c r="X99" s="23">
        <f t="shared" si="38"/>
        <v>115</v>
      </c>
      <c r="Y99" s="15">
        <f>INDEX(章节关卡!$E$6:$E$20,芦花古楼!T99)*芦花古楼!U99</f>
        <v>36000</v>
      </c>
      <c r="AB99" s="23">
        <v>95</v>
      </c>
      <c r="AC99" s="26">
        <v>15</v>
      </c>
      <c r="AD99" s="39">
        <v>180</v>
      </c>
      <c r="AE99" s="26">
        <f>INDEX(章节关卡!$C$6:$C$20,芦花古楼!AC99)*芦花古楼!AD99</f>
        <v>22500</v>
      </c>
      <c r="AF99" s="23">
        <f t="shared" si="43"/>
        <v>110</v>
      </c>
      <c r="AG99" s="23">
        <f t="shared" si="44"/>
        <v>115</v>
      </c>
      <c r="AH99" s="15">
        <f>INDEX(章节关卡!$E$6:$E$20,芦花古楼!AC99)*芦花古楼!AD99</f>
        <v>36000</v>
      </c>
      <c r="AK99" s="19">
        <v>94</v>
      </c>
      <c r="AL99" s="19">
        <v>81</v>
      </c>
      <c r="AN99" s="19">
        <v>94</v>
      </c>
      <c r="AO99" s="19">
        <f t="shared" si="48"/>
        <v>82</v>
      </c>
      <c r="AQ99" s="19">
        <v>94</v>
      </c>
      <c r="AR99" s="19">
        <f t="shared" si="49"/>
        <v>83</v>
      </c>
      <c r="AT99" s="19">
        <v>94</v>
      </c>
      <c r="AU99" s="19">
        <f t="shared" si="50"/>
        <v>84</v>
      </c>
      <c r="AX99" s="19">
        <v>94</v>
      </c>
      <c r="AY99" s="15">
        <f t="shared" si="45"/>
        <v>105</v>
      </c>
      <c r="AZ99" s="15">
        <f t="shared" si="46"/>
        <v>460</v>
      </c>
      <c r="BA99" s="15">
        <f t="shared" si="47"/>
        <v>15600</v>
      </c>
      <c r="BY99" s="52">
        <v>95</v>
      </c>
      <c r="BZ99" s="52">
        <v>1</v>
      </c>
      <c r="CA99" s="92" t="s">
        <v>542</v>
      </c>
      <c r="CB99" s="52">
        <v>95</v>
      </c>
      <c r="CC99" s="52"/>
      <c r="CD99" s="52"/>
      <c r="CE99" s="52"/>
      <c r="CF99" s="52" t="s">
        <v>543</v>
      </c>
      <c r="CG99" s="52">
        <v>7800</v>
      </c>
      <c r="CH99" s="52" t="s">
        <v>544</v>
      </c>
      <c r="CI99" s="52">
        <v>95</v>
      </c>
      <c r="CJ99" s="52"/>
      <c r="CK99" s="52"/>
      <c r="CL99" s="52" t="s">
        <v>544</v>
      </c>
      <c r="CM99" s="52">
        <v>115</v>
      </c>
      <c r="CN99" s="52"/>
      <c r="CO99" s="52"/>
      <c r="CP99" s="52"/>
      <c r="CQ99" s="52"/>
      <c r="CR99" s="52"/>
      <c r="CS99" s="52"/>
      <c r="CT99" s="52"/>
      <c r="CU99" s="52"/>
      <c r="CV99" s="52"/>
      <c r="CW99" s="52"/>
    </row>
    <row r="100" spans="1:101" ht="16.5" x14ac:dyDescent="0.2">
      <c r="A100" s="23">
        <v>96</v>
      </c>
      <c r="B100" s="26">
        <v>12</v>
      </c>
      <c r="C100" s="39">
        <v>60</v>
      </c>
      <c r="D100" s="26">
        <f>INDEX(章节关卡!$C$6:$C$20,芦花古楼!B100)*芦花古楼!C100</f>
        <v>3900</v>
      </c>
      <c r="E100" s="23">
        <f t="shared" si="39"/>
        <v>100</v>
      </c>
      <c r="F100" s="23">
        <f t="shared" si="40"/>
        <v>115</v>
      </c>
      <c r="G100" s="15">
        <f>INDEX(章节关卡!$E$6:$E$20,芦花古楼!B100)*芦花古楼!C100</f>
        <v>7800</v>
      </c>
      <c r="J100" s="23">
        <v>96</v>
      </c>
      <c r="K100" s="26">
        <v>12</v>
      </c>
      <c r="L100" s="39">
        <v>120</v>
      </c>
      <c r="M100" s="26">
        <f>INDEX(章节关卡!$C$6:$C$20,芦花古楼!K100)*芦花古楼!L100</f>
        <v>7800</v>
      </c>
      <c r="N100" s="23">
        <f t="shared" si="41"/>
        <v>105</v>
      </c>
      <c r="O100" s="23">
        <f t="shared" si="42"/>
        <v>115</v>
      </c>
      <c r="P100" s="15">
        <f>INDEX(章节关卡!$E$6:$E$20,芦花古楼!K100)*芦花古楼!L100</f>
        <v>15600</v>
      </c>
      <c r="S100" s="23">
        <v>96</v>
      </c>
      <c r="T100" s="26">
        <v>15</v>
      </c>
      <c r="U100" s="39">
        <v>180</v>
      </c>
      <c r="V100" s="26">
        <f>INDEX(章节关卡!$C$6:$C$20,芦花古楼!T100)*芦花古楼!U100</f>
        <v>22500</v>
      </c>
      <c r="W100" s="23">
        <f t="shared" si="37"/>
        <v>110</v>
      </c>
      <c r="X100" s="23">
        <f t="shared" si="38"/>
        <v>115</v>
      </c>
      <c r="Y100" s="15">
        <f>INDEX(章节关卡!$E$6:$E$20,芦花古楼!T100)*芦花古楼!U100</f>
        <v>36000</v>
      </c>
      <c r="AB100" s="23">
        <v>96</v>
      </c>
      <c r="AC100" s="26">
        <v>15</v>
      </c>
      <c r="AD100" s="39">
        <v>180</v>
      </c>
      <c r="AE100" s="26">
        <f>INDEX(章节关卡!$C$6:$C$20,芦花古楼!AC100)*芦花古楼!AD100</f>
        <v>22500</v>
      </c>
      <c r="AF100" s="23">
        <f t="shared" si="43"/>
        <v>115</v>
      </c>
      <c r="AG100" s="23">
        <f t="shared" si="44"/>
        <v>115</v>
      </c>
      <c r="AH100" s="15">
        <f>INDEX(章节关卡!$E$6:$E$20,芦花古楼!AC100)*芦花古楼!AD100</f>
        <v>36000</v>
      </c>
      <c r="AK100" s="19">
        <v>95</v>
      </c>
      <c r="AL100" s="19">
        <v>84</v>
      </c>
      <c r="AN100" s="19">
        <v>95</v>
      </c>
      <c r="AO100" s="19">
        <f t="shared" si="48"/>
        <v>85</v>
      </c>
      <c r="AQ100" s="19">
        <v>95</v>
      </c>
      <c r="AR100" s="19">
        <f t="shared" si="49"/>
        <v>86</v>
      </c>
      <c r="AT100" s="19">
        <v>95</v>
      </c>
      <c r="AU100" s="19">
        <f t="shared" si="50"/>
        <v>87</v>
      </c>
      <c r="AX100" s="19">
        <v>95</v>
      </c>
      <c r="AY100" s="15">
        <f t="shared" si="45"/>
        <v>110</v>
      </c>
      <c r="AZ100" s="15">
        <f t="shared" si="46"/>
        <v>460</v>
      </c>
      <c r="BA100" s="15">
        <f t="shared" si="47"/>
        <v>36000</v>
      </c>
      <c r="BY100" s="52">
        <v>96</v>
      </c>
      <c r="BZ100" s="52">
        <v>1</v>
      </c>
      <c r="CA100" s="92" t="s">
        <v>542</v>
      </c>
      <c r="CB100" s="52">
        <v>96</v>
      </c>
      <c r="CC100" s="52"/>
      <c r="CD100" s="52"/>
      <c r="CE100" s="52"/>
      <c r="CF100" s="52" t="s">
        <v>543</v>
      </c>
      <c r="CG100" s="52">
        <v>7800</v>
      </c>
      <c r="CH100" s="52" t="s">
        <v>544</v>
      </c>
      <c r="CI100" s="52">
        <v>100</v>
      </c>
      <c r="CJ100" s="52"/>
      <c r="CK100" s="52"/>
      <c r="CL100" s="52" t="s">
        <v>544</v>
      </c>
      <c r="CM100" s="52">
        <v>115</v>
      </c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</row>
    <row r="101" spans="1:101" ht="16.5" x14ac:dyDescent="0.2">
      <c r="A101" s="23">
        <v>97</v>
      </c>
      <c r="B101" s="26">
        <v>12</v>
      </c>
      <c r="C101" s="39">
        <v>60</v>
      </c>
      <c r="D101" s="26">
        <f>INDEX(章节关卡!$C$6:$C$20,芦花古楼!B101)*芦花古楼!C101</f>
        <v>3900</v>
      </c>
      <c r="E101" s="23">
        <f t="shared" si="39"/>
        <v>100</v>
      </c>
      <c r="F101" s="23">
        <f t="shared" si="40"/>
        <v>115</v>
      </c>
      <c r="G101" s="15">
        <f>INDEX(章节关卡!$E$6:$E$20,芦花古楼!B101)*芦花古楼!C101</f>
        <v>7800</v>
      </c>
      <c r="J101" s="23">
        <v>97</v>
      </c>
      <c r="K101" s="26">
        <v>12</v>
      </c>
      <c r="L101" s="39">
        <v>120</v>
      </c>
      <c r="M101" s="26">
        <f>INDEX(章节关卡!$C$6:$C$20,芦花古楼!K101)*芦花古楼!L101</f>
        <v>7800</v>
      </c>
      <c r="N101" s="23">
        <f t="shared" si="41"/>
        <v>105</v>
      </c>
      <c r="O101" s="23">
        <f t="shared" si="42"/>
        <v>115</v>
      </c>
      <c r="P101" s="15">
        <f>INDEX(章节关卡!$E$6:$E$20,芦花古楼!K101)*芦花古楼!L101</f>
        <v>15600</v>
      </c>
      <c r="S101" s="23">
        <v>97</v>
      </c>
      <c r="T101" s="26">
        <v>15</v>
      </c>
      <c r="U101" s="39">
        <v>180</v>
      </c>
      <c r="V101" s="26">
        <f>INDEX(章节关卡!$C$6:$C$20,芦花古楼!T101)*芦花古楼!U101</f>
        <v>22500</v>
      </c>
      <c r="W101" s="23">
        <f t="shared" si="37"/>
        <v>110</v>
      </c>
      <c r="X101" s="23">
        <f t="shared" si="38"/>
        <v>115</v>
      </c>
      <c r="Y101" s="15">
        <f>INDEX(章节关卡!$E$6:$E$20,芦花古楼!T101)*芦花古楼!U101</f>
        <v>36000</v>
      </c>
      <c r="AB101" s="23">
        <v>97</v>
      </c>
      <c r="AC101" s="26">
        <v>15</v>
      </c>
      <c r="AD101" s="39">
        <v>180</v>
      </c>
      <c r="AE101" s="26">
        <f>INDEX(章节关卡!$C$6:$C$20,芦花古楼!AC101)*芦花古楼!AD101</f>
        <v>22500</v>
      </c>
      <c r="AF101" s="23">
        <f t="shared" si="43"/>
        <v>115</v>
      </c>
      <c r="AG101" s="23">
        <f t="shared" si="44"/>
        <v>115</v>
      </c>
      <c r="AH101" s="15">
        <f>INDEX(章节关卡!$E$6:$E$20,芦花古楼!AC101)*芦花古楼!AD101</f>
        <v>36000</v>
      </c>
      <c r="AK101" s="19">
        <v>96</v>
      </c>
      <c r="AL101" s="19">
        <v>87</v>
      </c>
      <c r="AN101" s="19">
        <v>96</v>
      </c>
      <c r="AO101" s="19">
        <f t="shared" si="48"/>
        <v>88</v>
      </c>
      <c r="AQ101" s="19">
        <v>96</v>
      </c>
      <c r="AR101" s="19">
        <f t="shared" si="49"/>
        <v>89</v>
      </c>
      <c r="AT101" s="19">
        <v>96</v>
      </c>
      <c r="AU101" s="19">
        <f t="shared" si="50"/>
        <v>90</v>
      </c>
      <c r="AX101" s="19">
        <v>96</v>
      </c>
      <c r="AY101" s="15">
        <f t="shared" si="45"/>
        <v>215</v>
      </c>
      <c r="AZ101" s="15">
        <f t="shared" si="46"/>
        <v>460</v>
      </c>
      <c r="BA101" s="15">
        <f t="shared" si="47"/>
        <v>43800</v>
      </c>
      <c r="BY101" s="52">
        <v>97</v>
      </c>
      <c r="BZ101" s="52">
        <v>1</v>
      </c>
      <c r="CA101" s="92" t="s">
        <v>542</v>
      </c>
      <c r="CB101" s="52">
        <v>97</v>
      </c>
      <c r="CC101" s="52"/>
      <c r="CD101" s="52"/>
      <c r="CE101" s="52"/>
      <c r="CF101" s="52" t="s">
        <v>543</v>
      </c>
      <c r="CG101" s="52">
        <v>7800</v>
      </c>
      <c r="CH101" s="52" t="s">
        <v>544</v>
      </c>
      <c r="CI101" s="52">
        <v>100</v>
      </c>
      <c r="CJ101" s="52"/>
      <c r="CK101" s="52"/>
      <c r="CL101" s="52" t="s">
        <v>544</v>
      </c>
      <c r="CM101" s="52">
        <v>115</v>
      </c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</row>
    <row r="102" spans="1:101" ht="16.5" x14ac:dyDescent="0.2">
      <c r="A102" s="23">
        <v>98</v>
      </c>
      <c r="B102" s="26">
        <v>12</v>
      </c>
      <c r="C102" s="39">
        <v>60</v>
      </c>
      <c r="D102" s="26">
        <f>INDEX(章节关卡!$C$6:$C$20,芦花古楼!B102)*芦花古楼!C102</f>
        <v>3900</v>
      </c>
      <c r="E102" s="23">
        <f t="shared" si="39"/>
        <v>100</v>
      </c>
      <c r="F102" s="23">
        <f t="shared" si="40"/>
        <v>115</v>
      </c>
      <c r="G102" s="15">
        <f>INDEX(章节关卡!$E$6:$E$20,芦花古楼!B102)*芦花古楼!C102</f>
        <v>7800</v>
      </c>
      <c r="J102" s="23">
        <v>98</v>
      </c>
      <c r="K102" s="26">
        <v>12</v>
      </c>
      <c r="L102" s="39">
        <v>120</v>
      </c>
      <c r="M102" s="26">
        <f>INDEX(章节关卡!$C$6:$C$20,芦花古楼!K102)*芦花古楼!L102</f>
        <v>7800</v>
      </c>
      <c r="N102" s="23">
        <f t="shared" si="41"/>
        <v>105</v>
      </c>
      <c r="O102" s="23">
        <f t="shared" si="42"/>
        <v>115</v>
      </c>
      <c r="P102" s="15">
        <f>INDEX(章节关卡!$E$6:$E$20,芦花古楼!K102)*芦花古楼!L102</f>
        <v>15600</v>
      </c>
      <c r="S102" s="23">
        <v>98</v>
      </c>
      <c r="T102" s="26">
        <v>15</v>
      </c>
      <c r="U102" s="39">
        <v>180</v>
      </c>
      <c r="V102" s="26">
        <f>INDEX(章节关卡!$C$6:$C$20,芦花古楼!T102)*芦花古楼!U102</f>
        <v>22500</v>
      </c>
      <c r="W102" s="23">
        <f t="shared" si="37"/>
        <v>110</v>
      </c>
      <c r="X102" s="23">
        <f t="shared" si="38"/>
        <v>115</v>
      </c>
      <c r="Y102" s="15">
        <f>INDEX(章节关卡!$E$6:$E$20,芦花古楼!T102)*芦花古楼!U102</f>
        <v>36000</v>
      </c>
      <c r="AB102" s="23">
        <v>98</v>
      </c>
      <c r="AC102" s="26">
        <v>15</v>
      </c>
      <c r="AD102" s="39">
        <v>180</v>
      </c>
      <c r="AE102" s="26">
        <f>INDEX(章节关卡!$C$6:$C$20,芦花古楼!AC102)*芦花古楼!AD102</f>
        <v>22500</v>
      </c>
      <c r="AF102" s="23">
        <f t="shared" si="43"/>
        <v>115</v>
      </c>
      <c r="AG102" s="23">
        <f t="shared" si="44"/>
        <v>115</v>
      </c>
      <c r="AH102" s="15">
        <f>INDEX(章节关卡!$E$6:$E$20,芦花古楼!AC102)*芦花古楼!AD102</f>
        <v>36000</v>
      </c>
      <c r="AK102" s="19">
        <v>97</v>
      </c>
      <c r="AL102" s="19">
        <v>90</v>
      </c>
      <c r="AN102" s="19">
        <v>97</v>
      </c>
      <c r="AO102" s="19">
        <f t="shared" si="48"/>
        <v>91</v>
      </c>
      <c r="AQ102" s="19">
        <v>97</v>
      </c>
      <c r="AR102" s="19">
        <f t="shared" si="49"/>
        <v>92</v>
      </c>
      <c r="AT102" s="19">
        <v>97</v>
      </c>
      <c r="AU102" s="19">
        <f t="shared" si="50"/>
        <v>93</v>
      </c>
      <c r="AX102" s="19">
        <v>97</v>
      </c>
      <c r="AY102" s="15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5">
        <f t="shared" si="46"/>
        <v>460</v>
      </c>
      <c r="BA102" s="15">
        <f t="shared" si="47"/>
        <v>15600</v>
      </c>
      <c r="BY102" s="52">
        <v>98</v>
      </c>
      <c r="BZ102" s="52">
        <v>1</v>
      </c>
      <c r="CA102" s="92" t="s">
        <v>542</v>
      </c>
      <c r="CB102" s="52">
        <v>98</v>
      </c>
      <c r="CC102" s="52"/>
      <c r="CD102" s="52"/>
      <c r="CE102" s="52"/>
      <c r="CF102" s="52" t="s">
        <v>543</v>
      </c>
      <c r="CG102" s="52">
        <v>7800</v>
      </c>
      <c r="CH102" s="52" t="s">
        <v>544</v>
      </c>
      <c r="CI102" s="52">
        <v>100</v>
      </c>
      <c r="CJ102" s="52"/>
      <c r="CK102" s="52"/>
      <c r="CL102" s="52" t="s">
        <v>544</v>
      </c>
      <c r="CM102" s="52">
        <v>115</v>
      </c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</row>
    <row r="103" spans="1:101" ht="16.5" x14ac:dyDescent="0.2">
      <c r="A103" s="23">
        <v>99</v>
      </c>
      <c r="B103" s="26">
        <v>12</v>
      </c>
      <c r="C103" s="39">
        <v>60</v>
      </c>
      <c r="D103" s="26">
        <f>INDEX(章节关卡!$C$6:$C$20,芦花古楼!B103)*芦花古楼!C103</f>
        <v>3900</v>
      </c>
      <c r="E103" s="23">
        <f t="shared" si="39"/>
        <v>100</v>
      </c>
      <c r="F103" s="23">
        <f t="shared" si="40"/>
        <v>115</v>
      </c>
      <c r="G103" s="15">
        <f>INDEX(章节关卡!$E$6:$E$20,芦花古楼!B103)*芦花古楼!C103</f>
        <v>7800</v>
      </c>
      <c r="J103" s="23">
        <v>99</v>
      </c>
      <c r="K103" s="26">
        <v>12</v>
      </c>
      <c r="L103" s="39">
        <v>120</v>
      </c>
      <c r="M103" s="26">
        <f>INDEX(章节关卡!$C$6:$C$20,芦花古楼!K103)*芦花古楼!L103</f>
        <v>7800</v>
      </c>
      <c r="N103" s="23">
        <f t="shared" si="41"/>
        <v>105</v>
      </c>
      <c r="O103" s="23">
        <f t="shared" si="42"/>
        <v>115</v>
      </c>
      <c r="P103" s="15">
        <f>INDEX(章节关卡!$E$6:$E$20,芦花古楼!K103)*芦花古楼!L103</f>
        <v>15600</v>
      </c>
      <c r="S103" s="23">
        <v>99</v>
      </c>
      <c r="T103" s="26">
        <v>15</v>
      </c>
      <c r="U103" s="39">
        <v>180</v>
      </c>
      <c r="V103" s="26">
        <f>INDEX(章节关卡!$C$6:$C$20,芦花古楼!T103)*芦花古楼!U103</f>
        <v>22500</v>
      </c>
      <c r="W103" s="23">
        <f t="shared" si="37"/>
        <v>110</v>
      </c>
      <c r="X103" s="23">
        <f t="shared" si="38"/>
        <v>115</v>
      </c>
      <c r="Y103" s="15">
        <f>INDEX(章节关卡!$E$6:$E$20,芦花古楼!T103)*芦花古楼!U103</f>
        <v>36000</v>
      </c>
      <c r="AB103" s="23">
        <v>99</v>
      </c>
      <c r="AC103" s="26">
        <v>15</v>
      </c>
      <c r="AD103" s="39">
        <v>180</v>
      </c>
      <c r="AE103" s="26">
        <f>INDEX(章节关卡!$C$6:$C$20,芦花古楼!AC103)*芦花古楼!AD103</f>
        <v>22500</v>
      </c>
      <c r="AF103" s="23">
        <f t="shared" si="43"/>
        <v>115</v>
      </c>
      <c r="AG103" s="23">
        <f t="shared" si="44"/>
        <v>115</v>
      </c>
      <c r="AH103" s="15">
        <f>INDEX(章节关卡!$E$6:$E$20,芦花古楼!AC103)*芦花古楼!AD103</f>
        <v>36000</v>
      </c>
      <c r="AK103" s="19">
        <v>98</v>
      </c>
      <c r="AL103" s="19">
        <v>93</v>
      </c>
      <c r="AN103" s="19">
        <v>98</v>
      </c>
      <c r="AO103" s="19">
        <f t="shared" si="48"/>
        <v>94</v>
      </c>
      <c r="AQ103" s="19">
        <v>98</v>
      </c>
      <c r="AR103" s="19">
        <f t="shared" si="49"/>
        <v>95</v>
      </c>
      <c r="AT103" s="19">
        <v>98</v>
      </c>
      <c r="AU103" s="19">
        <f t="shared" si="50"/>
        <v>96</v>
      </c>
      <c r="AX103" s="19">
        <v>98</v>
      </c>
      <c r="AY103" s="15">
        <f t="shared" si="51"/>
        <v>110</v>
      </c>
      <c r="AZ103" s="15">
        <f t="shared" si="46"/>
        <v>460</v>
      </c>
      <c r="BA103" s="15">
        <f t="shared" si="47"/>
        <v>36000</v>
      </c>
      <c r="BY103" s="52">
        <v>99</v>
      </c>
      <c r="BZ103" s="52">
        <v>1</v>
      </c>
      <c r="CA103" s="92" t="s">
        <v>542</v>
      </c>
      <c r="CB103" s="52">
        <v>99</v>
      </c>
      <c r="CC103" s="52"/>
      <c r="CD103" s="52"/>
      <c r="CE103" s="52"/>
      <c r="CF103" s="52" t="s">
        <v>543</v>
      </c>
      <c r="CG103" s="52">
        <v>7800</v>
      </c>
      <c r="CH103" s="52" t="s">
        <v>544</v>
      </c>
      <c r="CI103" s="52">
        <v>100</v>
      </c>
      <c r="CJ103" s="52"/>
      <c r="CK103" s="52"/>
      <c r="CL103" s="52" t="s">
        <v>544</v>
      </c>
      <c r="CM103" s="52">
        <v>115</v>
      </c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</row>
    <row r="104" spans="1:101" ht="16.5" x14ac:dyDescent="0.2">
      <c r="A104" s="23">
        <v>100</v>
      </c>
      <c r="B104" s="26">
        <v>13</v>
      </c>
      <c r="C104" s="39">
        <v>60</v>
      </c>
      <c r="D104" s="26">
        <f>INDEX(章节关卡!$C$6:$C$20,芦花古楼!B104)*芦花古楼!C104</f>
        <v>4800</v>
      </c>
      <c r="E104" s="23">
        <f t="shared" si="39"/>
        <v>100</v>
      </c>
      <c r="F104" s="23">
        <f t="shared" si="40"/>
        <v>120</v>
      </c>
      <c r="G104" s="15">
        <f>INDEX(章节关卡!$E$6:$E$20,芦花古楼!B104)*芦花古楼!C104</f>
        <v>9000</v>
      </c>
      <c r="J104" s="23">
        <v>100</v>
      </c>
      <c r="K104" s="26">
        <v>13</v>
      </c>
      <c r="L104" s="39">
        <v>120</v>
      </c>
      <c r="M104" s="26">
        <f>INDEX(章节关卡!$C$6:$C$20,芦花古楼!K104)*芦花古楼!L104</f>
        <v>9600</v>
      </c>
      <c r="N104" s="23">
        <f t="shared" si="41"/>
        <v>105</v>
      </c>
      <c r="O104" s="23">
        <f t="shared" si="42"/>
        <v>120</v>
      </c>
      <c r="P104" s="15">
        <f>INDEX(章节关卡!$E$6:$E$20,芦花古楼!K104)*芦花古楼!L104</f>
        <v>18000</v>
      </c>
      <c r="S104" s="23">
        <v>100</v>
      </c>
      <c r="T104" s="26">
        <v>15</v>
      </c>
      <c r="U104" s="39">
        <v>180</v>
      </c>
      <c r="V104" s="26">
        <f>INDEX(章节关卡!$C$6:$C$20,芦花古楼!T104)*芦花古楼!U104</f>
        <v>22500</v>
      </c>
      <c r="W104" s="23">
        <f t="shared" si="37"/>
        <v>110</v>
      </c>
      <c r="X104" s="23">
        <f t="shared" si="38"/>
        <v>120</v>
      </c>
      <c r="Y104" s="15">
        <f>INDEX(章节关卡!$E$6:$E$20,芦花古楼!T104)*芦花古楼!U104</f>
        <v>36000</v>
      </c>
      <c r="AB104" s="23">
        <v>100</v>
      </c>
      <c r="AC104" s="26">
        <v>15</v>
      </c>
      <c r="AD104" s="39">
        <v>180</v>
      </c>
      <c r="AE104" s="26">
        <f>INDEX(章节关卡!$C$6:$C$20,芦花古楼!AC104)*芦花古楼!AD104</f>
        <v>22500</v>
      </c>
      <c r="AF104" s="23">
        <f t="shared" si="43"/>
        <v>115</v>
      </c>
      <c r="AG104" s="23">
        <f t="shared" si="44"/>
        <v>120</v>
      </c>
      <c r="AH104" s="15">
        <f>INDEX(章节关卡!$E$6:$E$20,芦花古楼!AC104)*芦花古楼!AD104</f>
        <v>36000</v>
      </c>
      <c r="AK104" s="19">
        <v>99</v>
      </c>
      <c r="AL104" s="19">
        <v>96</v>
      </c>
      <c r="AN104" s="19">
        <v>99</v>
      </c>
      <c r="AO104" s="19">
        <f t="shared" si="48"/>
        <v>97</v>
      </c>
      <c r="AQ104" s="19">
        <v>99</v>
      </c>
      <c r="AR104" s="19">
        <f t="shared" si="49"/>
        <v>98</v>
      </c>
      <c r="AT104" s="19">
        <v>99</v>
      </c>
      <c r="AU104" s="19">
        <f t="shared" si="50"/>
        <v>99</v>
      </c>
      <c r="AX104" s="19">
        <v>99</v>
      </c>
      <c r="AY104" s="15">
        <f t="shared" si="51"/>
        <v>215</v>
      </c>
      <c r="AZ104" s="15">
        <f t="shared" si="46"/>
        <v>465</v>
      </c>
      <c r="BA104" s="15">
        <f t="shared" si="47"/>
        <v>45000</v>
      </c>
      <c r="BY104" s="52">
        <v>100</v>
      </c>
      <c r="BZ104" s="52">
        <v>1</v>
      </c>
      <c r="CA104" s="92" t="s">
        <v>542</v>
      </c>
      <c r="CB104" s="52">
        <v>100</v>
      </c>
      <c r="CC104" s="52"/>
      <c r="CD104" s="52"/>
      <c r="CE104" s="52"/>
      <c r="CF104" s="52" t="s">
        <v>543</v>
      </c>
      <c r="CG104" s="52">
        <v>9000</v>
      </c>
      <c r="CH104" s="52" t="s">
        <v>544</v>
      </c>
      <c r="CI104" s="52">
        <v>100</v>
      </c>
      <c r="CJ104" s="52"/>
      <c r="CK104" s="52"/>
      <c r="CL104" s="52" t="s">
        <v>544</v>
      </c>
      <c r="CM104" s="52">
        <v>120</v>
      </c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</row>
    <row r="105" spans="1:101" ht="16.5" x14ac:dyDescent="0.2">
      <c r="AK105" s="19">
        <v>100</v>
      </c>
      <c r="AL105" s="19">
        <v>99</v>
      </c>
      <c r="AN105" s="19">
        <v>100</v>
      </c>
      <c r="AO105" s="19">
        <f t="shared" si="48"/>
        <v>100</v>
      </c>
      <c r="AQ105" s="19">
        <v>100</v>
      </c>
      <c r="AR105" s="19">
        <f t="shared" si="49"/>
        <v>101</v>
      </c>
      <c r="AT105" s="19">
        <v>100</v>
      </c>
      <c r="AU105" s="19">
        <f t="shared" si="50"/>
        <v>102</v>
      </c>
      <c r="AX105" s="19">
        <v>100</v>
      </c>
      <c r="AY105" s="15">
        <f t="shared" si="51"/>
        <v>105</v>
      </c>
      <c r="AZ105" s="15">
        <f t="shared" si="46"/>
        <v>470</v>
      </c>
      <c r="BA105" s="15">
        <f t="shared" si="47"/>
        <v>18000</v>
      </c>
      <c r="BY105" s="52">
        <v>101</v>
      </c>
      <c r="BZ105" s="52">
        <v>2</v>
      </c>
      <c r="CA105" s="92" t="s">
        <v>542</v>
      </c>
      <c r="CB105" s="52">
        <v>1</v>
      </c>
      <c r="CC105" s="52"/>
      <c r="CD105" s="52"/>
      <c r="CE105" s="52"/>
      <c r="CF105" s="52" t="s">
        <v>543</v>
      </c>
      <c r="CG105" s="52"/>
      <c r="CH105" s="52" t="s">
        <v>544</v>
      </c>
      <c r="CI105" s="52"/>
      <c r="CJ105" s="52"/>
      <c r="CK105" s="52"/>
      <c r="CL105" s="52" t="s">
        <v>544</v>
      </c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</row>
    <row r="106" spans="1:101" ht="16.5" x14ac:dyDescent="0.2">
      <c r="BY106" s="52">
        <v>102</v>
      </c>
      <c r="BZ106" s="52">
        <v>2</v>
      </c>
      <c r="CA106" s="92" t="s">
        <v>542</v>
      </c>
      <c r="CB106" s="52">
        <v>2</v>
      </c>
      <c r="CC106" s="52"/>
      <c r="CD106" s="52"/>
      <c r="CE106" s="52"/>
      <c r="CF106" s="52" t="s">
        <v>543</v>
      </c>
      <c r="CG106" s="52"/>
      <c r="CH106" s="52" t="s">
        <v>544</v>
      </c>
      <c r="CI106" s="52"/>
      <c r="CJ106" s="52"/>
      <c r="CK106" s="52"/>
      <c r="CL106" s="52" t="s">
        <v>544</v>
      </c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</row>
    <row r="107" spans="1:101" ht="16.5" x14ac:dyDescent="0.2">
      <c r="BY107" s="52">
        <v>103</v>
      </c>
      <c r="BZ107" s="52">
        <v>2</v>
      </c>
      <c r="CA107" s="92" t="s">
        <v>542</v>
      </c>
      <c r="CB107" s="52">
        <v>3</v>
      </c>
      <c r="CC107" s="52"/>
      <c r="CD107" s="52"/>
      <c r="CE107" s="52"/>
      <c r="CF107" s="52" t="s">
        <v>543</v>
      </c>
      <c r="CG107" s="52"/>
      <c r="CH107" s="52" t="s">
        <v>544</v>
      </c>
      <c r="CI107" s="52"/>
      <c r="CJ107" s="52"/>
      <c r="CK107" s="52"/>
      <c r="CL107" s="52" t="s">
        <v>544</v>
      </c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</row>
    <row r="108" spans="1:101" ht="16.5" x14ac:dyDescent="0.2">
      <c r="BY108" s="52">
        <v>104</v>
      </c>
      <c r="BZ108" s="52">
        <v>2</v>
      </c>
      <c r="CA108" s="92" t="s">
        <v>542</v>
      </c>
      <c r="CB108" s="52">
        <v>4</v>
      </c>
      <c r="CC108" s="52"/>
      <c r="CD108" s="52"/>
      <c r="CE108" s="52"/>
      <c r="CF108" s="52" t="s">
        <v>543</v>
      </c>
      <c r="CG108" s="52"/>
      <c r="CH108" s="52" t="s">
        <v>544</v>
      </c>
      <c r="CI108" s="52"/>
      <c r="CJ108" s="52"/>
      <c r="CK108" s="52"/>
      <c r="CL108" s="52" t="s">
        <v>544</v>
      </c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</row>
    <row r="109" spans="1:101" ht="16.5" x14ac:dyDescent="0.2">
      <c r="BY109" s="52">
        <v>105</v>
      </c>
      <c r="BZ109" s="52">
        <v>2</v>
      </c>
      <c r="CA109" s="92" t="s">
        <v>542</v>
      </c>
      <c r="CB109" s="52">
        <v>5</v>
      </c>
      <c r="CC109" s="52"/>
      <c r="CD109" s="52"/>
      <c r="CE109" s="52"/>
      <c r="CF109" s="52" t="s">
        <v>543</v>
      </c>
      <c r="CG109" s="52"/>
      <c r="CH109" s="52" t="s">
        <v>544</v>
      </c>
      <c r="CI109" s="52"/>
      <c r="CJ109" s="52"/>
      <c r="CK109" s="52"/>
      <c r="CL109" s="52" t="s">
        <v>544</v>
      </c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</row>
    <row r="110" spans="1:101" ht="16.5" x14ac:dyDescent="0.2">
      <c r="BY110" s="52">
        <v>106</v>
      </c>
      <c r="BZ110" s="52">
        <v>2</v>
      </c>
      <c r="CA110" s="92" t="s">
        <v>542</v>
      </c>
      <c r="CB110" s="52">
        <v>6</v>
      </c>
      <c r="CC110" s="52"/>
      <c r="CD110" s="52"/>
      <c r="CE110" s="52"/>
      <c r="CF110" s="52" t="s">
        <v>543</v>
      </c>
      <c r="CG110" s="52"/>
      <c r="CH110" s="52" t="s">
        <v>544</v>
      </c>
      <c r="CI110" s="52"/>
      <c r="CJ110" s="52"/>
      <c r="CK110" s="52"/>
      <c r="CL110" s="52" t="s">
        <v>544</v>
      </c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</row>
    <row r="111" spans="1:101" ht="16.5" x14ac:dyDescent="0.2">
      <c r="BY111" s="52">
        <v>107</v>
      </c>
      <c r="BZ111" s="52">
        <v>2</v>
      </c>
      <c r="CA111" s="92" t="s">
        <v>542</v>
      </c>
      <c r="CB111" s="52">
        <v>7</v>
      </c>
      <c r="CC111" s="52"/>
      <c r="CD111" s="52"/>
      <c r="CE111" s="52"/>
      <c r="CF111" s="52" t="s">
        <v>543</v>
      </c>
      <c r="CG111" s="52"/>
      <c r="CH111" s="52" t="s">
        <v>544</v>
      </c>
      <c r="CI111" s="52"/>
      <c r="CJ111" s="52"/>
      <c r="CK111" s="52"/>
      <c r="CL111" s="52" t="s">
        <v>544</v>
      </c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</row>
    <row r="112" spans="1:101" ht="16.5" x14ac:dyDescent="0.2">
      <c r="BY112" s="52">
        <v>108</v>
      </c>
      <c r="BZ112" s="52">
        <v>2</v>
      </c>
      <c r="CA112" s="92" t="s">
        <v>542</v>
      </c>
      <c r="CB112" s="52">
        <v>8</v>
      </c>
      <c r="CC112" s="52"/>
      <c r="CD112" s="52"/>
      <c r="CE112" s="52"/>
      <c r="CF112" s="52" t="s">
        <v>543</v>
      </c>
      <c r="CG112" s="52"/>
      <c r="CH112" s="52" t="s">
        <v>544</v>
      </c>
      <c r="CI112" s="52"/>
      <c r="CJ112" s="52"/>
      <c r="CK112" s="52"/>
      <c r="CL112" s="52" t="s">
        <v>544</v>
      </c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</row>
    <row r="113" spans="77:101" ht="16.5" x14ac:dyDescent="0.2">
      <c r="BY113" s="52">
        <v>109</v>
      </c>
      <c r="BZ113" s="52">
        <v>2</v>
      </c>
      <c r="CA113" s="92" t="s">
        <v>542</v>
      </c>
      <c r="CB113" s="52">
        <v>9</v>
      </c>
      <c r="CC113" s="52"/>
      <c r="CD113" s="52"/>
      <c r="CE113" s="52"/>
      <c r="CF113" s="52" t="s">
        <v>543</v>
      </c>
      <c r="CG113" s="52"/>
      <c r="CH113" s="52" t="s">
        <v>544</v>
      </c>
      <c r="CI113" s="52"/>
      <c r="CJ113" s="52"/>
      <c r="CK113" s="52"/>
      <c r="CL113" s="52" t="s">
        <v>544</v>
      </c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</row>
    <row r="114" spans="77:101" ht="16.5" x14ac:dyDescent="0.2">
      <c r="BY114" s="52">
        <v>110</v>
      </c>
      <c r="BZ114" s="52">
        <v>2</v>
      </c>
      <c r="CA114" s="92" t="s">
        <v>542</v>
      </c>
      <c r="CB114" s="52">
        <v>10</v>
      </c>
      <c r="CC114" s="52"/>
      <c r="CD114" s="52"/>
      <c r="CE114" s="52"/>
      <c r="CF114" s="52" t="s">
        <v>543</v>
      </c>
      <c r="CG114" s="52"/>
      <c r="CH114" s="52" t="s">
        <v>544</v>
      </c>
      <c r="CI114" s="52"/>
      <c r="CJ114" s="52"/>
      <c r="CK114" s="52"/>
      <c r="CL114" s="52" t="s">
        <v>544</v>
      </c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</row>
    <row r="115" spans="77:101" ht="16.5" x14ac:dyDescent="0.2">
      <c r="BY115" s="52">
        <v>111</v>
      </c>
      <c r="BZ115" s="52">
        <v>2</v>
      </c>
      <c r="CA115" s="92" t="s">
        <v>542</v>
      </c>
      <c r="CB115" s="52">
        <v>11</v>
      </c>
      <c r="CC115" s="52"/>
      <c r="CD115" s="52"/>
      <c r="CE115" s="52"/>
      <c r="CF115" s="52" t="s">
        <v>543</v>
      </c>
      <c r="CG115" s="52"/>
      <c r="CH115" s="52" t="s">
        <v>544</v>
      </c>
      <c r="CI115" s="52"/>
      <c r="CJ115" s="52"/>
      <c r="CK115" s="52"/>
      <c r="CL115" s="52" t="s">
        <v>544</v>
      </c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</row>
    <row r="116" spans="77:101" ht="16.5" x14ac:dyDescent="0.2">
      <c r="BY116" s="52">
        <v>112</v>
      </c>
      <c r="BZ116" s="52">
        <v>2</v>
      </c>
      <c r="CA116" s="92" t="s">
        <v>542</v>
      </c>
      <c r="CB116" s="52">
        <v>12</v>
      </c>
      <c r="CC116" s="52"/>
      <c r="CD116" s="52"/>
      <c r="CE116" s="52"/>
      <c r="CF116" s="52" t="s">
        <v>543</v>
      </c>
      <c r="CG116" s="52"/>
      <c r="CH116" s="52" t="s">
        <v>544</v>
      </c>
      <c r="CI116" s="52"/>
      <c r="CJ116" s="52"/>
      <c r="CK116" s="52"/>
      <c r="CL116" s="52" t="s">
        <v>544</v>
      </c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</row>
    <row r="117" spans="77:101" ht="16.5" x14ac:dyDescent="0.2">
      <c r="BY117" s="52">
        <v>113</v>
      </c>
      <c r="BZ117" s="52">
        <v>2</v>
      </c>
      <c r="CA117" s="92" t="s">
        <v>542</v>
      </c>
      <c r="CB117" s="52">
        <v>13</v>
      </c>
      <c r="CC117" s="52"/>
      <c r="CD117" s="52"/>
      <c r="CE117" s="52"/>
      <c r="CF117" s="52" t="s">
        <v>543</v>
      </c>
      <c r="CG117" s="52"/>
      <c r="CH117" s="52" t="s">
        <v>544</v>
      </c>
      <c r="CI117" s="52"/>
      <c r="CJ117" s="52"/>
      <c r="CK117" s="52"/>
      <c r="CL117" s="52" t="s">
        <v>544</v>
      </c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</row>
    <row r="118" spans="77:101" ht="16.5" x14ac:dyDescent="0.2">
      <c r="BY118" s="52">
        <v>114</v>
      </c>
      <c r="BZ118" s="52">
        <v>2</v>
      </c>
      <c r="CA118" s="92" t="s">
        <v>542</v>
      </c>
      <c r="CB118" s="52">
        <v>14</v>
      </c>
      <c r="CC118" s="52"/>
      <c r="CD118" s="52"/>
      <c r="CE118" s="52"/>
      <c r="CF118" s="52" t="s">
        <v>543</v>
      </c>
      <c r="CG118" s="52"/>
      <c r="CH118" s="52" t="s">
        <v>544</v>
      </c>
      <c r="CI118" s="52"/>
      <c r="CJ118" s="52"/>
      <c r="CK118" s="52"/>
      <c r="CL118" s="52" t="s">
        <v>544</v>
      </c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</row>
    <row r="119" spans="77:101" ht="16.5" x14ac:dyDescent="0.2">
      <c r="BY119" s="52">
        <v>115</v>
      </c>
      <c r="BZ119" s="52">
        <v>2</v>
      </c>
      <c r="CA119" s="92" t="s">
        <v>542</v>
      </c>
      <c r="CB119" s="52">
        <v>15</v>
      </c>
      <c r="CC119" s="52"/>
      <c r="CD119" s="52"/>
      <c r="CE119" s="52"/>
      <c r="CF119" s="52" t="s">
        <v>543</v>
      </c>
      <c r="CG119" s="52"/>
      <c r="CH119" s="52" t="s">
        <v>544</v>
      </c>
      <c r="CI119" s="52"/>
      <c r="CJ119" s="52"/>
      <c r="CK119" s="52"/>
      <c r="CL119" s="52" t="s">
        <v>544</v>
      </c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</row>
    <row r="120" spans="77:101" ht="16.5" x14ac:dyDescent="0.2">
      <c r="BY120" s="52">
        <v>116</v>
      </c>
      <c r="BZ120" s="52">
        <v>2</v>
      </c>
      <c r="CA120" s="92" t="s">
        <v>542</v>
      </c>
      <c r="CB120" s="52">
        <v>16</v>
      </c>
      <c r="CC120" s="52"/>
      <c r="CD120" s="52"/>
      <c r="CE120" s="52"/>
      <c r="CF120" s="52" t="s">
        <v>543</v>
      </c>
      <c r="CG120" s="52"/>
      <c r="CH120" s="52" t="s">
        <v>544</v>
      </c>
      <c r="CI120" s="52"/>
      <c r="CJ120" s="52"/>
      <c r="CK120" s="52"/>
      <c r="CL120" s="52" t="s">
        <v>544</v>
      </c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</row>
    <row r="121" spans="77:101" ht="16.5" x14ac:dyDescent="0.2">
      <c r="BY121" s="52">
        <v>117</v>
      </c>
      <c r="BZ121" s="52">
        <v>2</v>
      </c>
      <c r="CA121" s="92" t="s">
        <v>542</v>
      </c>
      <c r="CB121" s="52">
        <v>17</v>
      </c>
      <c r="CC121" s="52"/>
      <c r="CD121" s="52"/>
      <c r="CE121" s="52"/>
      <c r="CF121" s="52" t="s">
        <v>543</v>
      </c>
      <c r="CG121" s="52"/>
      <c r="CH121" s="52" t="s">
        <v>544</v>
      </c>
      <c r="CI121" s="52"/>
      <c r="CJ121" s="52"/>
      <c r="CK121" s="52"/>
      <c r="CL121" s="52" t="s">
        <v>544</v>
      </c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</row>
    <row r="122" spans="77:101" ht="16.5" x14ac:dyDescent="0.2">
      <c r="BY122" s="52">
        <v>118</v>
      </c>
      <c r="BZ122" s="52">
        <v>2</v>
      </c>
      <c r="CA122" s="92" t="s">
        <v>542</v>
      </c>
      <c r="CB122" s="52">
        <v>18</v>
      </c>
      <c r="CC122" s="52"/>
      <c r="CD122" s="52"/>
      <c r="CE122" s="52"/>
      <c r="CF122" s="52" t="s">
        <v>543</v>
      </c>
      <c r="CG122" s="52"/>
      <c r="CH122" s="52" t="s">
        <v>544</v>
      </c>
      <c r="CI122" s="52"/>
      <c r="CJ122" s="52"/>
      <c r="CK122" s="52"/>
      <c r="CL122" s="52" t="s">
        <v>544</v>
      </c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</row>
    <row r="123" spans="77:101" ht="16.5" x14ac:dyDescent="0.2">
      <c r="BY123" s="52">
        <v>119</v>
      </c>
      <c r="BZ123" s="52">
        <v>2</v>
      </c>
      <c r="CA123" s="92" t="s">
        <v>542</v>
      </c>
      <c r="CB123" s="52">
        <v>19</v>
      </c>
      <c r="CC123" s="52"/>
      <c r="CD123" s="52"/>
      <c r="CE123" s="52"/>
      <c r="CF123" s="52" t="s">
        <v>543</v>
      </c>
      <c r="CG123" s="52"/>
      <c r="CH123" s="52" t="s">
        <v>544</v>
      </c>
      <c r="CI123" s="52"/>
      <c r="CJ123" s="52"/>
      <c r="CK123" s="52"/>
      <c r="CL123" s="52" t="s">
        <v>544</v>
      </c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</row>
    <row r="124" spans="77:101" ht="16.5" x14ac:dyDescent="0.2">
      <c r="BY124" s="52">
        <v>120</v>
      </c>
      <c r="BZ124" s="52">
        <v>2</v>
      </c>
      <c r="CA124" s="92" t="s">
        <v>542</v>
      </c>
      <c r="CB124" s="52">
        <v>20</v>
      </c>
      <c r="CC124" s="52"/>
      <c r="CD124" s="52"/>
      <c r="CE124" s="52"/>
      <c r="CF124" s="52" t="s">
        <v>543</v>
      </c>
      <c r="CG124" s="52"/>
      <c r="CH124" s="52" t="s">
        <v>544</v>
      </c>
      <c r="CI124" s="52"/>
      <c r="CJ124" s="52"/>
      <c r="CK124" s="52"/>
      <c r="CL124" s="52" t="s">
        <v>544</v>
      </c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</row>
    <row r="125" spans="77:101" ht="16.5" x14ac:dyDescent="0.2">
      <c r="BY125" s="52">
        <v>121</v>
      </c>
      <c r="BZ125" s="52">
        <v>2</v>
      </c>
      <c r="CA125" s="92" t="s">
        <v>542</v>
      </c>
      <c r="CB125" s="52">
        <v>21</v>
      </c>
      <c r="CC125" s="52"/>
      <c r="CD125" s="52"/>
      <c r="CE125" s="52"/>
      <c r="CF125" s="52" t="s">
        <v>543</v>
      </c>
      <c r="CG125" s="52"/>
      <c r="CH125" s="52" t="s">
        <v>544</v>
      </c>
      <c r="CI125" s="52"/>
      <c r="CJ125" s="52"/>
      <c r="CK125" s="52"/>
      <c r="CL125" s="52" t="s">
        <v>544</v>
      </c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</row>
    <row r="126" spans="77:101" ht="16.5" x14ac:dyDescent="0.2">
      <c r="BY126" s="52">
        <v>122</v>
      </c>
      <c r="BZ126" s="52">
        <v>2</v>
      </c>
      <c r="CA126" s="92" t="s">
        <v>542</v>
      </c>
      <c r="CB126" s="52">
        <v>22</v>
      </c>
      <c r="CC126" s="52"/>
      <c r="CD126" s="52"/>
      <c r="CE126" s="52"/>
      <c r="CF126" s="52" t="s">
        <v>543</v>
      </c>
      <c r="CG126" s="52"/>
      <c r="CH126" s="52" t="s">
        <v>544</v>
      </c>
      <c r="CI126" s="52"/>
      <c r="CJ126" s="52"/>
      <c r="CK126" s="52"/>
      <c r="CL126" s="52" t="s">
        <v>544</v>
      </c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</row>
    <row r="127" spans="77:101" ht="16.5" x14ac:dyDescent="0.2">
      <c r="BY127" s="52">
        <v>123</v>
      </c>
      <c r="BZ127" s="52">
        <v>2</v>
      </c>
      <c r="CA127" s="92" t="s">
        <v>542</v>
      </c>
      <c r="CB127" s="52">
        <v>23</v>
      </c>
      <c r="CC127" s="52"/>
      <c r="CD127" s="52"/>
      <c r="CE127" s="52"/>
      <c r="CF127" s="52" t="s">
        <v>543</v>
      </c>
      <c r="CG127" s="52"/>
      <c r="CH127" s="52" t="s">
        <v>544</v>
      </c>
      <c r="CI127" s="52"/>
      <c r="CJ127" s="52"/>
      <c r="CK127" s="52"/>
      <c r="CL127" s="52" t="s">
        <v>544</v>
      </c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</row>
    <row r="128" spans="77:101" ht="16.5" x14ac:dyDescent="0.2">
      <c r="BY128" s="52">
        <v>124</v>
      </c>
      <c r="BZ128" s="52">
        <v>2</v>
      </c>
      <c r="CA128" s="92" t="s">
        <v>542</v>
      </c>
      <c r="CB128" s="52">
        <v>24</v>
      </c>
      <c r="CC128" s="52"/>
      <c r="CD128" s="52"/>
      <c r="CE128" s="52"/>
      <c r="CF128" s="52" t="s">
        <v>543</v>
      </c>
      <c r="CG128" s="52"/>
      <c r="CH128" s="52" t="s">
        <v>544</v>
      </c>
      <c r="CI128" s="52"/>
      <c r="CJ128" s="52"/>
      <c r="CK128" s="52"/>
      <c r="CL128" s="52" t="s">
        <v>544</v>
      </c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</row>
    <row r="129" spans="77:101" ht="16.5" x14ac:dyDescent="0.2">
      <c r="BY129" s="52">
        <v>125</v>
      </c>
      <c r="BZ129" s="52">
        <v>2</v>
      </c>
      <c r="CA129" s="92" t="s">
        <v>542</v>
      </c>
      <c r="CB129" s="52">
        <v>25</v>
      </c>
      <c r="CC129" s="52"/>
      <c r="CD129" s="52"/>
      <c r="CE129" s="52"/>
      <c r="CF129" s="52" t="s">
        <v>543</v>
      </c>
      <c r="CG129" s="52"/>
      <c r="CH129" s="52" t="s">
        <v>544</v>
      </c>
      <c r="CI129" s="52"/>
      <c r="CJ129" s="52"/>
      <c r="CK129" s="52"/>
      <c r="CL129" s="52" t="s">
        <v>544</v>
      </c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</row>
    <row r="130" spans="77:101" ht="16.5" x14ac:dyDescent="0.2">
      <c r="BY130" s="52">
        <v>126</v>
      </c>
      <c r="BZ130" s="52">
        <v>2</v>
      </c>
      <c r="CA130" s="92" t="s">
        <v>542</v>
      </c>
      <c r="CB130" s="52">
        <v>26</v>
      </c>
      <c r="CC130" s="52"/>
      <c r="CD130" s="52"/>
      <c r="CE130" s="52"/>
      <c r="CF130" s="52" t="s">
        <v>543</v>
      </c>
      <c r="CG130" s="52"/>
      <c r="CH130" s="52" t="s">
        <v>544</v>
      </c>
      <c r="CI130" s="52"/>
      <c r="CJ130" s="52"/>
      <c r="CK130" s="52"/>
      <c r="CL130" s="52" t="s">
        <v>544</v>
      </c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</row>
    <row r="131" spans="77:101" ht="16.5" x14ac:dyDescent="0.2">
      <c r="BY131" s="52">
        <v>127</v>
      </c>
      <c r="BZ131" s="52">
        <v>2</v>
      </c>
      <c r="CA131" s="92" t="s">
        <v>542</v>
      </c>
      <c r="CB131" s="52">
        <v>27</v>
      </c>
      <c r="CC131" s="52"/>
      <c r="CD131" s="52"/>
      <c r="CE131" s="52"/>
      <c r="CF131" s="52" t="s">
        <v>543</v>
      </c>
      <c r="CG131" s="52"/>
      <c r="CH131" s="52" t="s">
        <v>544</v>
      </c>
      <c r="CI131" s="52"/>
      <c r="CJ131" s="52"/>
      <c r="CK131" s="52"/>
      <c r="CL131" s="52" t="s">
        <v>544</v>
      </c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</row>
    <row r="132" spans="77:101" ht="16.5" x14ac:dyDescent="0.2">
      <c r="BY132" s="52">
        <v>128</v>
      </c>
      <c r="BZ132" s="52">
        <v>2</v>
      </c>
      <c r="CA132" s="92" t="s">
        <v>542</v>
      </c>
      <c r="CB132" s="52">
        <v>28</v>
      </c>
      <c r="CC132" s="52"/>
      <c r="CD132" s="52"/>
      <c r="CE132" s="52"/>
      <c r="CF132" s="52" t="s">
        <v>543</v>
      </c>
      <c r="CG132" s="52"/>
      <c r="CH132" s="52" t="s">
        <v>544</v>
      </c>
      <c r="CI132" s="52"/>
      <c r="CJ132" s="52"/>
      <c r="CK132" s="52"/>
      <c r="CL132" s="52" t="s">
        <v>544</v>
      </c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</row>
    <row r="133" spans="77:101" ht="16.5" x14ac:dyDescent="0.2">
      <c r="BY133" s="52">
        <v>129</v>
      </c>
      <c r="BZ133" s="52">
        <v>2</v>
      </c>
      <c r="CA133" s="92" t="s">
        <v>542</v>
      </c>
      <c r="CB133" s="52">
        <v>29</v>
      </c>
      <c r="CC133" s="52"/>
      <c r="CD133" s="52"/>
      <c r="CE133" s="52"/>
      <c r="CF133" s="52" t="s">
        <v>543</v>
      </c>
      <c r="CG133" s="52"/>
      <c r="CH133" s="52" t="s">
        <v>544</v>
      </c>
      <c r="CI133" s="52"/>
      <c r="CJ133" s="52"/>
      <c r="CK133" s="52"/>
      <c r="CL133" s="52" t="s">
        <v>544</v>
      </c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</row>
    <row r="134" spans="77:101" ht="16.5" x14ac:dyDescent="0.2">
      <c r="BY134" s="52">
        <v>130</v>
      </c>
      <c r="BZ134" s="52">
        <v>2</v>
      </c>
      <c r="CA134" s="92" t="s">
        <v>542</v>
      </c>
      <c r="CB134" s="52">
        <v>30</v>
      </c>
      <c r="CC134" s="52"/>
      <c r="CD134" s="52"/>
      <c r="CE134" s="52"/>
      <c r="CF134" s="52" t="s">
        <v>543</v>
      </c>
      <c r="CG134" s="52"/>
      <c r="CH134" s="52" t="s">
        <v>544</v>
      </c>
      <c r="CI134" s="52"/>
      <c r="CJ134" s="52"/>
      <c r="CK134" s="52"/>
      <c r="CL134" s="52" t="s">
        <v>544</v>
      </c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</row>
    <row r="135" spans="77:101" ht="16.5" x14ac:dyDescent="0.2">
      <c r="BY135" s="52">
        <v>131</v>
      </c>
      <c r="BZ135" s="52">
        <v>2</v>
      </c>
      <c r="CA135" s="92" t="s">
        <v>542</v>
      </c>
      <c r="CB135" s="52">
        <v>31</v>
      </c>
      <c r="CC135" s="52"/>
      <c r="CD135" s="52"/>
      <c r="CE135" s="52"/>
      <c r="CF135" s="52" t="s">
        <v>543</v>
      </c>
      <c r="CG135" s="52"/>
      <c r="CH135" s="52" t="s">
        <v>544</v>
      </c>
      <c r="CI135" s="52"/>
      <c r="CJ135" s="52"/>
      <c r="CK135" s="52"/>
      <c r="CL135" s="52" t="s">
        <v>544</v>
      </c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</row>
    <row r="136" spans="77:101" ht="16.5" x14ac:dyDescent="0.2">
      <c r="BY136" s="52">
        <v>132</v>
      </c>
      <c r="BZ136" s="52">
        <v>2</v>
      </c>
      <c r="CA136" s="92" t="s">
        <v>542</v>
      </c>
      <c r="CB136" s="52">
        <v>32</v>
      </c>
      <c r="CC136" s="52"/>
      <c r="CD136" s="52"/>
      <c r="CE136" s="52"/>
      <c r="CF136" s="52" t="s">
        <v>543</v>
      </c>
      <c r="CG136" s="52"/>
      <c r="CH136" s="52" t="s">
        <v>544</v>
      </c>
      <c r="CI136" s="52"/>
      <c r="CJ136" s="52"/>
      <c r="CK136" s="52"/>
      <c r="CL136" s="52" t="s">
        <v>544</v>
      </c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</row>
    <row r="137" spans="77:101" ht="16.5" x14ac:dyDescent="0.2">
      <c r="BY137" s="52">
        <v>133</v>
      </c>
      <c r="BZ137" s="52">
        <v>2</v>
      </c>
      <c r="CA137" s="92" t="s">
        <v>542</v>
      </c>
      <c r="CB137" s="52">
        <v>33</v>
      </c>
      <c r="CC137" s="52"/>
      <c r="CD137" s="52"/>
      <c r="CE137" s="52"/>
      <c r="CF137" s="52" t="s">
        <v>543</v>
      </c>
      <c r="CG137" s="52"/>
      <c r="CH137" s="52" t="s">
        <v>544</v>
      </c>
      <c r="CI137" s="52"/>
      <c r="CJ137" s="52"/>
      <c r="CK137" s="52"/>
      <c r="CL137" s="52" t="s">
        <v>544</v>
      </c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</row>
    <row r="138" spans="77:101" ht="16.5" x14ac:dyDescent="0.2">
      <c r="BY138" s="52">
        <v>134</v>
      </c>
      <c r="BZ138" s="52">
        <v>2</v>
      </c>
      <c r="CA138" s="92" t="s">
        <v>542</v>
      </c>
      <c r="CB138" s="52">
        <v>34</v>
      </c>
      <c r="CC138" s="52"/>
      <c r="CD138" s="52"/>
      <c r="CE138" s="52"/>
      <c r="CF138" s="52" t="s">
        <v>543</v>
      </c>
      <c r="CG138" s="52"/>
      <c r="CH138" s="52" t="s">
        <v>544</v>
      </c>
      <c r="CI138" s="52"/>
      <c r="CJ138" s="52"/>
      <c r="CK138" s="52"/>
      <c r="CL138" s="52" t="s">
        <v>544</v>
      </c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</row>
    <row r="139" spans="77:101" ht="16.5" x14ac:dyDescent="0.2">
      <c r="BY139" s="52">
        <v>135</v>
      </c>
      <c r="BZ139" s="52">
        <v>2</v>
      </c>
      <c r="CA139" s="92" t="s">
        <v>542</v>
      </c>
      <c r="CB139" s="52">
        <v>35</v>
      </c>
      <c r="CC139" s="52"/>
      <c r="CD139" s="52"/>
      <c r="CE139" s="52"/>
      <c r="CF139" s="52" t="s">
        <v>543</v>
      </c>
      <c r="CG139" s="52"/>
      <c r="CH139" s="52" t="s">
        <v>544</v>
      </c>
      <c r="CI139" s="52"/>
      <c r="CJ139" s="52"/>
      <c r="CK139" s="52"/>
      <c r="CL139" s="52" t="s">
        <v>544</v>
      </c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</row>
    <row r="140" spans="77:101" ht="16.5" x14ac:dyDescent="0.2">
      <c r="BY140" s="52">
        <v>136</v>
      </c>
      <c r="BZ140" s="52">
        <v>2</v>
      </c>
      <c r="CA140" s="92" t="s">
        <v>542</v>
      </c>
      <c r="CB140" s="52">
        <v>36</v>
      </c>
      <c r="CC140" s="52"/>
      <c r="CD140" s="52"/>
      <c r="CE140" s="52"/>
      <c r="CF140" s="52" t="s">
        <v>543</v>
      </c>
      <c r="CG140" s="52"/>
      <c r="CH140" s="52" t="s">
        <v>544</v>
      </c>
      <c r="CI140" s="52"/>
      <c r="CJ140" s="52"/>
      <c r="CK140" s="52"/>
      <c r="CL140" s="52" t="s">
        <v>544</v>
      </c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</row>
    <row r="141" spans="77:101" ht="16.5" x14ac:dyDescent="0.2">
      <c r="BY141" s="52">
        <v>137</v>
      </c>
      <c r="BZ141" s="52">
        <v>2</v>
      </c>
      <c r="CA141" s="92" t="s">
        <v>542</v>
      </c>
      <c r="CB141" s="52">
        <v>37</v>
      </c>
      <c r="CC141" s="52"/>
      <c r="CD141" s="52"/>
      <c r="CE141" s="52"/>
      <c r="CF141" s="52" t="s">
        <v>543</v>
      </c>
      <c r="CG141" s="52"/>
      <c r="CH141" s="52" t="s">
        <v>544</v>
      </c>
      <c r="CI141" s="52"/>
      <c r="CJ141" s="52"/>
      <c r="CK141" s="52"/>
      <c r="CL141" s="52" t="s">
        <v>544</v>
      </c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</row>
    <row r="142" spans="77:101" ht="16.5" x14ac:dyDescent="0.2">
      <c r="BY142" s="52">
        <v>138</v>
      </c>
      <c r="BZ142" s="52">
        <v>2</v>
      </c>
      <c r="CA142" s="92" t="s">
        <v>542</v>
      </c>
      <c r="CB142" s="52">
        <v>38</v>
      </c>
      <c r="CC142" s="52"/>
      <c r="CD142" s="52"/>
      <c r="CE142" s="52"/>
      <c r="CF142" s="52" t="s">
        <v>543</v>
      </c>
      <c r="CG142" s="52"/>
      <c r="CH142" s="52" t="s">
        <v>544</v>
      </c>
      <c r="CI142" s="52"/>
      <c r="CJ142" s="52"/>
      <c r="CK142" s="52"/>
      <c r="CL142" s="52" t="s">
        <v>544</v>
      </c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</row>
    <row r="143" spans="77:101" ht="16.5" x14ac:dyDescent="0.2">
      <c r="BY143" s="52">
        <v>139</v>
      </c>
      <c r="BZ143" s="52">
        <v>2</v>
      </c>
      <c r="CA143" s="92" t="s">
        <v>542</v>
      </c>
      <c r="CB143" s="52">
        <v>39</v>
      </c>
      <c r="CC143" s="52"/>
      <c r="CD143" s="52"/>
      <c r="CE143" s="52"/>
      <c r="CF143" s="52" t="s">
        <v>543</v>
      </c>
      <c r="CG143" s="52"/>
      <c r="CH143" s="52" t="s">
        <v>544</v>
      </c>
      <c r="CI143" s="52"/>
      <c r="CJ143" s="52"/>
      <c r="CK143" s="52"/>
      <c r="CL143" s="52" t="s">
        <v>544</v>
      </c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</row>
    <row r="144" spans="77:101" ht="16.5" x14ac:dyDescent="0.2">
      <c r="BY144" s="52">
        <v>140</v>
      </c>
      <c r="BZ144" s="52">
        <v>2</v>
      </c>
      <c r="CA144" s="92" t="s">
        <v>542</v>
      </c>
      <c r="CB144" s="52">
        <v>40</v>
      </c>
      <c r="CC144" s="52"/>
      <c r="CD144" s="52"/>
      <c r="CE144" s="52"/>
      <c r="CF144" s="52" t="s">
        <v>543</v>
      </c>
      <c r="CG144" s="52"/>
      <c r="CH144" s="52" t="s">
        <v>544</v>
      </c>
      <c r="CI144" s="52"/>
      <c r="CJ144" s="52"/>
      <c r="CK144" s="52"/>
      <c r="CL144" s="52" t="s">
        <v>544</v>
      </c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</row>
    <row r="145" spans="77:101" ht="16.5" x14ac:dyDescent="0.2">
      <c r="BY145" s="52">
        <v>141</v>
      </c>
      <c r="BZ145" s="52">
        <v>2</v>
      </c>
      <c r="CA145" s="92" t="s">
        <v>542</v>
      </c>
      <c r="CB145" s="52">
        <v>41</v>
      </c>
      <c r="CC145" s="52"/>
      <c r="CD145" s="52"/>
      <c r="CE145" s="52"/>
      <c r="CF145" s="52" t="s">
        <v>543</v>
      </c>
      <c r="CG145" s="52"/>
      <c r="CH145" s="52" t="s">
        <v>544</v>
      </c>
      <c r="CI145" s="52"/>
      <c r="CJ145" s="52"/>
      <c r="CK145" s="52"/>
      <c r="CL145" s="52" t="s">
        <v>544</v>
      </c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</row>
    <row r="146" spans="77:101" ht="16.5" x14ac:dyDescent="0.2">
      <c r="BY146" s="52">
        <v>142</v>
      </c>
      <c r="BZ146" s="52">
        <v>2</v>
      </c>
      <c r="CA146" s="92" t="s">
        <v>542</v>
      </c>
      <c r="CB146" s="52">
        <v>42</v>
      </c>
      <c r="CC146" s="52"/>
      <c r="CD146" s="52"/>
      <c r="CE146" s="52"/>
      <c r="CF146" s="52" t="s">
        <v>543</v>
      </c>
      <c r="CG146" s="52"/>
      <c r="CH146" s="52" t="s">
        <v>544</v>
      </c>
      <c r="CI146" s="52"/>
      <c r="CJ146" s="52"/>
      <c r="CK146" s="52"/>
      <c r="CL146" s="52" t="s">
        <v>544</v>
      </c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</row>
    <row r="147" spans="77:101" ht="16.5" x14ac:dyDescent="0.2">
      <c r="BY147" s="52">
        <v>143</v>
      </c>
      <c r="BZ147" s="52">
        <v>2</v>
      </c>
      <c r="CA147" s="92" t="s">
        <v>542</v>
      </c>
      <c r="CB147" s="52">
        <v>43</v>
      </c>
      <c r="CC147" s="52"/>
      <c r="CD147" s="52"/>
      <c r="CE147" s="52"/>
      <c r="CF147" s="52" t="s">
        <v>543</v>
      </c>
      <c r="CG147" s="52"/>
      <c r="CH147" s="52" t="s">
        <v>544</v>
      </c>
      <c r="CI147" s="52"/>
      <c r="CJ147" s="52"/>
      <c r="CK147" s="52"/>
      <c r="CL147" s="52" t="s">
        <v>544</v>
      </c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</row>
    <row r="148" spans="77:101" ht="16.5" x14ac:dyDescent="0.2">
      <c r="BY148" s="52">
        <v>144</v>
      </c>
      <c r="BZ148" s="52">
        <v>2</v>
      </c>
      <c r="CA148" s="92" t="s">
        <v>542</v>
      </c>
      <c r="CB148" s="52">
        <v>44</v>
      </c>
      <c r="CC148" s="52"/>
      <c r="CD148" s="52"/>
      <c r="CE148" s="52"/>
      <c r="CF148" s="52" t="s">
        <v>543</v>
      </c>
      <c r="CG148" s="52"/>
      <c r="CH148" s="52" t="s">
        <v>544</v>
      </c>
      <c r="CI148" s="52"/>
      <c r="CJ148" s="52"/>
      <c r="CK148" s="52"/>
      <c r="CL148" s="52" t="s">
        <v>544</v>
      </c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</row>
    <row r="149" spans="77:101" ht="16.5" x14ac:dyDescent="0.2">
      <c r="BY149" s="52">
        <v>145</v>
      </c>
      <c r="BZ149" s="52">
        <v>2</v>
      </c>
      <c r="CA149" s="92" t="s">
        <v>542</v>
      </c>
      <c r="CB149" s="52">
        <v>45</v>
      </c>
      <c r="CC149" s="52"/>
      <c r="CD149" s="52"/>
      <c r="CE149" s="52"/>
      <c r="CF149" s="52" t="s">
        <v>543</v>
      </c>
      <c r="CG149" s="52"/>
      <c r="CH149" s="52" t="s">
        <v>544</v>
      </c>
      <c r="CI149" s="52"/>
      <c r="CJ149" s="52"/>
      <c r="CK149" s="52"/>
      <c r="CL149" s="52" t="s">
        <v>544</v>
      </c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</row>
    <row r="150" spans="77:101" ht="16.5" x14ac:dyDescent="0.2">
      <c r="BY150" s="52">
        <v>146</v>
      </c>
      <c r="BZ150" s="52">
        <v>2</v>
      </c>
      <c r="CA150" s="92" t="s">
        <v>542</v>
      </c>
      <c r="CB150" s="52">
        <v>46</v>
      </c>
      <c r="CC150" s="52"/>
      <c r="CD150" s="52"/>
      <c r="CE150" s="52"/>
      <c r="CF150" s="52" t="s">
        <v>543</v>
      </c>
      <c r="CG150" s="52"/>
      <c r="CH150" s="52" t="s">
        <v>544</v>
      </c>
      <c r="CI150" s="52"/>
      <c r="CJ150" s="52"/>
      <c r="CK150" s="52"/>
      <c r="CL150" s="52" t="s">
        <v>544</v>
      </c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</row>
    <row r="151" spans="77:101" ht="16.5" x14ac:dyDescent="0.2">
      <c r="BY151" s="52">
        <v>147</v>
      </c>
      <c r="BZ151" s="52">
        <v>2</v>
      </c>
      <c r="CA151" s="92" t="s">
        <v>542</v>
      </c>
      <c r="CB151" s="52">
        <v>47</v>
      </c>
      <c r="CC151" s="52"/>
      <c r="CD151" s="52"/>
      <c r="CE151" s="52"/>
      <c r="CF151" s="52" t="s">
        <v>543</v>
      </c>
      <c r="CG151" s="52"/>
      <c r="CH151" s="52" t="s">
        <v>544</v>
      </c>
      <c r="CI151" s="52"/>
      <c r="CJ151" s="52"/>
      <c r="CK151" s="52"/>
      <c r="CL151" s="52" t="s">
        <v>544</v>
      </c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</row>
    <row r="152" spans="77:101" ht="16.5" x14ac:dyDescent="0.2">
      <c r="BY152" s="52">
        <v>148</v>
      </c>
      <c r="BZ152" s="52">
        <v>2</v>
      </c>
      <c r="CA152" s="92" t="s">
        <v>542</v>
      </c>
      <c r="CB152" s="52">
        <v>48</v>
      </c>
      <c r="CC152" s="52"/>
      <c r="CD152" s="52"/>
      <c r="CE152" s="52"/>
      <c r="CF152" s="52" t="s">
        <v>543</v>
      </c>
      <c r="CG152" s="52"/>
      <c r="CH152" s="52" t="s">
        <v>544</v>
      </c>
      <c r="CI152" s="52"/>
      <c r="CJ152" s="52"/>
      <c r="CK152" s="52"/>
      <c r="CL152" s="52" t="s">
        <v>544</v>
      </c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</row>
    <row r="153" spans="77:101" ht="16.5" x14ac:dyDescent="0.2">
      <c r="BY153" s="52">
        <v>149</v>
      </c>
      <c r="BZ153" s="52">
        <v>2</v>
      </c>
      <c r="CA153" s="92" t="s">
        <v>542</v>
      </c>
      <c r="CB153" s="52">
        <v>49</v>
      </c>
      <c r="CC153" s="52"/>
      <c r="CD153" s="52"/>
      <c r="CE153" s="52"/>
      <c r="CF153" s="52" t="s">
        <v>543</v>
      </c>
      <c r="CG153" s="52"/>
      <c r="CH153" s="52" t="s">
        <v>544</v>
      </c>
      <c r="CI153" s="52"/>
      <c r="CJ153" s="52"/>
      <c r="CK153" s="52"/>
      <c r="CL153" s="52" t="s">
        <v>544</v>
      </c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</row>
    <row r="154" spans="77:101" ht="16.5" x14ac:dyDescent="0.2">
      <c r="BY154" s="52">
        <v>150</v>
      </c>
      <c r="BZ154" s="52">
        <v>2</v>
      </c>
      <c r="CA154" s="92" t="s">
        <v>542</v>
      </c>
      <c r="CB154" s="52">
        <v>50</v>
      </c>
      <c r="CC154" s="52"/>
      <c r="CD154" s="52"/>
      <c r="CE154" s="52"/>
      <c r="CF154" s="52" t="s">
        <v>543</v>
      </c>
      <c r="CG154" s="52"/>
      <c r="CH154" s="52" t="s">
        <v>544</v>
      </c>
      <c r="CI154" s="52"/>
      <c r="CJ154" s="52"/>
      <c r="CK154" s="52"/>
      <c r="CL154" s="52" t="s">
        <v>544</v>
      </c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</row>
    <row r="155" spans="77:101" ht="16.5" x14ac:dyDescent="0.2">
      <c r="BY155" s="52">
        <v>151</v>
      </c>
      <c r="BZ155" s="52">
        <v>2</v>
      </c>
      <c r="CA155" s="92" t="s">
        <v>542</v>
      </c>
      <c r="CB155" s="52">
        <v>51</v>
      </c>
      <c r="CC155" s="52"/>
      <c r="CD155" s="52"/>
      <c r="CE155" s="52"/>
      <c r="CF155" s="52" t="s">
        <v>543</v>
      </c>
      <c r="CG155" s="52"/>
      <c r="CH155" s="52" t="s">
        <v>544</v>
      </c>
      <c r="CI155" s="52"/>
      <c r="CJ155" s="52"/>
      <c r="CK155" s="52"/>
      <c r="CL155" s="52" t="s">
        <v>544</v>
      </c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</row>
    <row r="156" spans="77:101" ht="16.5" x14ac:dyDescent="0.2">
      <c r="BY156" s="52">
        <v>152</v>
      </c>
      <c r="BZ156" s="52">
        <v>2</v>
      </c>
      <c r="CA156" s="92" t="s">
        <v>542</v>
      </c>
      <c r="CB156" s="52">
        <v>52</v>
      </c>
      <c r="CC156" s="52"/>
      <c r="CD156" s="52"/>
      <c r="CE156" s="52"/>
      <c r="CF156" s="52" t="s">
        <v>543</v>
      </c>
      <c r="CG156" s="52"/>
      <c r="CH156" s="52" t="s">
        <v>544</v>
      </c>
      <c r="CI156" s="52"/>
      <c r="CJ156" s="52"/>
      <c r="CK156" s="52"/>
      <c r="CL156" s="52" t="s">
        <v>544</v>
      </c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</row>
    <row r="157" spans="77:101" ht="16.5" x14ac:dyDescent="0.2">
      <c r="BY157" s="52">
        <v>153</v>
      </c>
      <c r="BZ157" s="52">
        <v>2</v>
      </c>
      <c r="CA157" s="92" t="s">
        <v>542</v>
      </c>
      <c r="CB157" s="52">
        <v>53</v>
      </c>
      <c r="CC157" s="52"/>
      <c r="CD157" s="52"/>
      <c r="CE157" s="52"/>
      <c r="CF157" s="52" t="s">
        <v>543</v>
      </c>
      <c r="CG157" s="52"/>
      <c r="CH157" s="52" t="s">
        <v>544</v>
      </c>
      <c r="CI157" s="52"/>
      <c r="CJ157" s="52"/>
      <c r="CK157" s="52"/>
      <c r="CL157" s="52" t="s">
        <v>544</v>
      </c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</row>
    <row r="158" spans="77:101" ht="16.5" x14ac:dyDescent="0.2">
      <c r="BY158" s="52">
        <v>154</v>
      </c>
      <c r="BZ158" s="52">
        <v>2</v>
      </c>
      <c r="CA158" s="92" t="s">
        <v>542</v>
      </c>
      <c r="CB158" s="52">
        <v>54</v>
      </c>
      <c r="CC158" s="52"/>
      <c r="CD158" s="52"/>
      <c r="CE158" s="52"/>
      <c r="CF158" s="52" t="s">
        <v>543</v>
      </c>
      <c r="CG158" s="52"/>
      <c r="CH158" s="52" t="s">
        <v>544</v>
      </c>
      <c r="CI158" s="52"/>
      <c r="CJ158" s="52"/>
      <c r="CK158" s="52"/>
      <c r="CL158" s="52" t="s">
        <v>544</v>
      </c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</row>
    <row r="159" spans="77:101" ht="16.5" x14ac:dyDescent="0.2">
      <c r="BY159" s="52">
        <v>155</v>
      </c>
      <c r="BZ159" s="52">
        <v>2</v>
      </c>
      <c r="CA159" s="92" t="s">
        <v>542</v>
      </c>
      <c r="CB159" s="52">
        <v>55</v>
      </c>
      <c r="CC159" s="52"/>
      <c r="CD159" s="52"/>
      <c r="CE159" s="52"/>
      <c r="CF159" s="52" t="s">
        <v>543</v>
      </c>
      <c r="CG159" s="52"/>
      <c r="CH159" s="52" t="s">
        <v>544</v>
      </c>
      <c r="CI159" s="52"/>
      <c r="CJ159" s="52"/>
      <c r="CK159" s="52"/>
      <c r="CL159" s="52" t="s">
        <v>544</v>
      </c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</row>
    <row r="160" spans="77:101" ht="16.5" x14ac:dyDescent="0.2">
      <c r="BY160" s="52">
        <v>156</v>
      </c>
      <c r="BZ160" s="52">
        <v>2</v>
      </c>
      <c r="CA160" s="92" t="s">
        <v>542</v>
      </c>
      <c r="CB160" s="52">
        <v>56</v>
      </c>
      <c r="CC160" s="52"/>
      <c r="CD160" s="52"/>
      <c r="CE160" s="52"/>
      <c r="CF160" s="52" t="s">
        <v>543</v>
      </c>
      <c r="CG160" s="52"/>
      <c r="CH160" s="52" t="s">
        <v>544</v>
      </c>
      <c r="CI160" s="52"/>
      <c r="CJ160" s="52"/>
      <c r="CK160" s="52"/>
      <c r="CL160" s="52" t="s">
        <v>544</v>
      </c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</row>
    <row r="161" spans="77:101" ht="16.5" x14ac:dyDescent="0.2">
      <c r="BY161" s="52">
        <v>157</v>
      </c>
      <c r="BZ161" s="52">
        <v>2</v>
      </c>
      <c r="CA161" s="92" t="s">
        <v>542</v>
      </c>
      <c r="CB161" s="52">
        <v>57</v>
      </c>
      <c r="CC161" s="52"/>
      <c r="CD161" s="52"/>
      <c r="CE161" s="52"/>
      <c r="CF161" s="52" t="s">
        <v>543</v>
      </c>
      <c r="CG161" s="52"/>
      <c r="CH161" s="52" t="s">
        <v>544</v>
      </c>
      <c r="CI161" s="52"/>
      <c r="CJ161" s="52"/>
      <c r="CK161" s="52"/>
      <c r="CL161" s="52" t="s">
        <v>544</v>
      </c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</row>
    <row r="162" spans="77:101" ht="16.5" x14ac:dyDescent="0.2">
      <c r="BY162" s="52">
        <v>158</v>
      </c>
      <c r="BZ162" s="52">
        <v>2</v>
      </c>
      <c r="CA162" s="92" t="s">
        <v>542</v>
      </c>
      <c r="CB162" s="52">
        <v>58</v>
      </c>
      <c r="CC162" s="52"/>
      <c r="CD162" s="52"/>
      <c r="CE162" s="52"/>
      <c r="CF162" s="52" t="s">
        <v>543</v>
      </c>
      <c r="CG162" s="52"/>
      <c r="CH162" s="52" t="s">
        <v>544</v>
      </c>
      <c r="CI162" s="52"/>
      <c r="CJ162" s="52"/>
      <c r="CK162" s="52"/>
      <c r="CL162" s="52" t="s">
        <v>544</v>
      </c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</row>
    <row r="163" spans="77:101" ht="16.5" x14ac:dyDescent="0.2">
      <c r="BY163" s="52">
        <v>159</v>
      </c>
      <c r="BZ163" s="52">
        <v>2</v>
      </c>
      <c r="CA163" s="92" t="s">
        <v>542</v>
      </c>
      <c r="CB163" s="52">
        <v>59</v>
      </c>
      <c r="CC163" s="52"/>
      <c r="CD163" s="52"/>
      <c r="CE163" s="52"/>
      <c r="CF163" s="52" t="s">
        <v>543</v>
      </c>
      <c r="CG163" s="52"/>
      <c r="CH163" s="52" t="s">
        <v>544</v>
      </c>
      <c r="CI163" s="52"/>
      <c r="CJ163" s="52"/>
      <c r="CK163" s="52"/>
      <c r="CL163" s="52" t="s">
        <v>544</v>
      </c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</row>
    <row r="164" spans="77:101" ht="16.5" x14ac:dyDescent="0.2">
      <c r="BY164" s="52">
        <v>160</v>
      </c>
      <c r="BZ164" s="52">
        <v>2</v>
      </c>
      <c r="CA164" s="92" t="s">
        <v>542</v>
      </c>
      <c r="CB164" s="52">
        <v>60</v>
      </c>
      <c r="CC164" s="52"/>
      <c r="CD164" s="52"/>
      <c r="CE164" s="52"/>
      <c r="CF164" s="52" t="s">
        <v>543</v>
      </c>
      <c r="CG164" s="52"/>
      <c r="CH164" s="52" t="s">
        <v>544</v>
      </c>
      <c r="CI164" s="52"/>
      <c r="CJ164" s="52"/>
      <c r="CK164" s="52"/>
      <c r="CL164" s="52" t="s">
        <v>544</v>
      </c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</row>
    <row r="165" spans="77:101" ht="16.5" x14ac:dyDescent="0.2">
      <c r="BY165" s="52">
        <v>161</v>
      </c>
      <c r="BZ165" s="52">
        <v>2</v>
      </c>
      <c r="CA165" s="92" t="s">
        <v>542</v>
      </c>
      <c r="CB165" s="52">
        <v>61</v>
      </c>
      <c r="CC165" s="52"/>
      <c r="CD165" s="52"/>
      <c r="CE165" s="52"/>
      <c r="CF165" s="52" t="s">
        <v>543</v>
      </c>
      <c r="CG165" s="52"/>
      <c r="CH165" s="52" t="s">
        <v>544</v>
      </c>
      <c r="CI165" s="52"/>
      <c r="CJ165" s="52"/>
      <c r="CK165" s="52"/>
      <c r="CL165" s="52" t="s">
        <v>544</v>
      </c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</row>
    <row r="166" spans="77:101" ht="16.5" x14ac:dyDescent="0.2">
      <c r="BY166" s="52">
        <v>162</v>
      </c>
      <c r="BZ166" s="52">
        <v>2</v>
      </c>
      <c r="CA166" s="92" t="s">
        <v>542</v>
      </c>
      <c r="CB166" s="52">
        <v>62</v>
      </c>
      <c r="CC166" s="52"/>
      <c r="CD166" s="52"/>
      <c r="CE166" s="52"/>
      <c r="CF166" s="52" t="s">
        <v>543</v>
      </c>
      <c r="CG166" s="52"/>
      <c r="CH166" s="52" t="s">
        <v>544</v>
      </c>
      <c r="CI166" s="52"/>
      <c r="CJ166" s="52"/>
      <c r="CK166" s="52"/>
      <c r="CL166" s="52" t="s">
        <v>544</v>
      </c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</row>
    <row r="167" spans="77:101" ht="16.5" x14ac:dyDescent="0.2">
      <c r="BY167" s="52">
        <v>163</v>
      </c>
      <c r="BZ167" s="52">
        <v>2</v>
      </c>
      <c r="CA167" s="92" t="s">
        <v>542</v>
      </c>
      <c r="CB167" s="52">
        <v>63</v>
      </c>
      <c r="CC167" s="52"/>
      <c r="CD167" s="52"/>
      <c r="CE167" s="52"/>
      <c r="CF167" s="52" t="s">
        <v>543</v>
      </c>
      <c r="CG167" s="52"/>
      <c r="CH167" s="52" t="s">
        <v>544</v>
      </c>
      <c r="CI167" s="52"/>
      <c r="CJ167" s="52"/>
      <c r="CK167" s="52"/>
      <c r="CL167" s="52" t="s">
        <v>544</v>
      </c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</row>
    <row r="168" spans="77:101" ht="16.5" x14ac:dyDescent="0.2">
      <c r="BY168" s="52">
        <v>164</v>
      </c>
      <c r="BZ168" s="52">
        <v>2</v>
      </c>
      <c r="CA168" s="92" t="s">
        <v>542</v>
      </c>
      <c r="CB168" s="52">
        <v>64</v>
      </c>
      <c r="CC168" s="52"/>
      <c r="CD168" s="52"/>
      <c r="CE168" s="52"/>
      <c r="CF168" s="52" t="s">
        <v>543</v>
      </c>
      <c r="CG168" s="52"/>
      <c r="CH168" s="52" t="s">
        <v>544</v>
      </c>
      <c r="CI168" s="52"/>
      <c r="CJ168" s="52"/>
      <c r="CK168" s="52"/>
      <c r="CL168" s="52" t="s">
        <v>544</v>
      </c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</row>
    <row r="169" spans="77:101" ht="16.5" x14ac:dyDescent="0.2">
      <c r="BY169" s="52">
        <v>165</v>
      </c>
      <c r="BZ169" s="52">
        <v>2</v>
      </c>
      <c r="CA169" s="92" t="s">
        <v>542</v>
      </c>
      <c r="CB169" s="52">
        <v>65</v>
      </c>
      <c r="CC169" s="52"/>
      <c r="CD169" s="52"/>
      <c r="CE169" s="52"/>
      <c r="CF169" s="52" t="s">
        <v>543</v>
      </c>
      <c r="CG169" s="52"/>
      <c r="CH169" s="52" t="s">
        <v>544</v>
      </c>
      <c r="CI169" s="52"/>
      <c r="CJ169" s="52"/>
      <c r="CK169" s="52"/>
      <c r="CL169" s="52" t="s">
        <v>544</v>
      </c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</row>
    <row r="170" spans="77:101" ht="16.5" x14ac:dyDescent="0.2">
      <c r="BY170" s="52">
        <v>166</v>
      </c>
      <c r="BZ170" s="52">
        <v>2</v>
      </c>
      <c r="CA170" s="92" t="s">
        <v>542</v>
      </c>
      <c r="CB170" s="52">
        <v>66</v>
      </c>
      <c r="CC170" s="52"/>
      <c r="CD170" s="52"/>
      <c r="CE170" s="52"/>
      <c r="CF170" s="52" t="s">
        <v>543</v>
      </c>
      <c r="CG170" s="52"/>
      <c r="CH170" s="52" t="s">
        <v>544</v>
      </c>
      <c r="CI170" s="52"/>
      <c r="CJ170" s="52"/>
      <c r="CK170" s="52"/>
      <c r="CL170" s="52" t="s">
        <v>544</v>
      </c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</row>
    <row r="171" spans="77:101" ht="16.5" x14ac:dyDescent="0.2">
      <c r="BY171" s="52">
        <v>167</v>
      </c>
      <c r="BZ171" s="52">
        <v>2</v>
      </c>
      <c r="CA171" s="92" t="s">
        <v>542</v>
      </c>
      <c r="CB171" s="52">
        <v>67</v>
      </c>
      <c r="CC171" s="52"/>
      <c r="CD171" s="52"/>
      <c r="CE171" s="52"/>
      <c r="CF171" s="52" t="s">
        <v>543</v>
      </c>
      <c r="CG171" s="52"/>
      <c r="CH171" s="52" t="s">
        <v>544</v>
      </c>
      <c r="CI171" s="52"/>
      <c r="CJ171" s="52"/>
      <c r="CK171" s="52"/>
      <c r="CL171" s="52" t="s">
        <v>544</v>
      </c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</row>
    <row r="172" spans="77:101" ht="16.5" x14ac:dyDescent="0.2">
      <c r="BY172" s="52">
        <v>168</v>
      </c>
      <c r="BZ172" s="52">
        <v>2</v>
      </c>
      <c r="CA172" s="92" t="s">
        <v>542</v>
      </c>
      <c r="CB172" s="52">
        <v>68</v>
      </c>
      <c r="CC172" s="52"/>
      <c r="CD172" s="52"/>
      <c r="CE172" s="52"/>
      <c r="CF172" s="52" t="s">
        <v>543</v>
      </c>
      <c r="CG172" s="52"/>
      <c r="CH172" s="52" t="s">
        <v>544</v>
      </c>
      <c r="CI172" s="52"/>
      <c r="CJ172" s="52"/>
      <c r="CK172" s="52"/>
      <c r="CL172" s="52" t="s">
        <v>544</v>
      </c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</row>
    <row r="173" spans="77:101" ht="16.5" x14ac:dyDescent="0.2">
      <c r="BY173" s="52">
        <v>169</v>
      </c>
      <c r="BZ173" s="52">
        <v>2</v>
      </c>
      <c r="CA173" s="92" t="s">
        <v>542</v>
      </c>
      <c r="CB173" s="52">
        <v>69</v>
      </c>
      <c r="CC173" s="52"/>
      <c r="CD173" s="52"/>
      <c r="CE173" s="52"/>
      <c r="CF173" s="52" t="s">
        <v>543</v>
      </c>
      <c r="CG173" s="52"/>
      <c r="CH173" s="52" t="s">
        <v>544</v>
      </c>
      <c r="CI173" s="52"/>
      <c r="CJ173" s="52"/>
      <c r="CK173" s="52"/>
      <c r="CL173" s="52" t="s">
        <v>544</v>
      </c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</row>
    <row r="174" spans="77:101" ht="16.5" x14ac:dyDescent="0.2">
      <c r="BY174" s="52">
        <v>170</v>
      </c>
      <c r="BZ174" s="52">
        <v>2</v>
      </c>
      <c r="CA174" s="92" t="s">
        <v>542</v>
      </c>
      <c r="CB174" s="52">
        <v>70</v>
      </c>
      <c r="CC174" s="52"/>
      <c r="CD174" s="52"/>
      <c r="CE174" s="52"/>
      <c r="CF174" s="52" t="s">
        <v>543</v>
      </c>
      <c r="CG174" s="52"/>
      <c r="CH174" s="52" t="s">
        <v>544</v>
      </c>
      <c r="CI174" s="52"/>
      <c r="CJ174" s="52"/>
      <c r="CK174" s="52"/>
      <c r="CL174" s="52" t="s">
        <v>544</v>
      </c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</row>
    <row r="175" spans="77:101" ht="16.5" x14ac:dyDescent="0.2">
      <c r="BY175" s="52">
        <v>171</v>
      </c>
      <c r="BZ175" s="52">
        <v>2</v>
      </c>
      <c r="CA175" s="92" t="s">
        <v>542</v>
      </c>
      <c r="CB175" s="52">
        <v>71</v>
      </c>
      <c r="CC175" s="52"/>
      <c r="CD175" s="52"/>
      <c r="CE175" s="52"/>
      <c r="CF175" s="52" t="s">
        <v>543</v>
      </c>
      <c r="CG175" s="52"/>
      <c r="CH175" s="52" t="s">
        <v>544</v>
      </c>
      <c r="CI175" s="52"/>
      <c r="CJ175" s="52"/>
      <c r="CK175" s="52"/>
      <c r="CL175" s="52" t="s">
        <v>544</v>
      </c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</row>
    <row r="176" spans="77:101" ht="16.5" x14ac:dyDescent="0.2">
      <c r="BY176" s="52">
        <v>172</v>
      </c>
      <c r="BZ176" s="52">
        <v>2</v>
      </c>
      <c r="CA176" s="92" t="s">
        <v>542</v>
      </c>
      <c r="CB176" s="52">
        <v>72</v>
      </c>
      <c r="CC176" s="52"/>
      <c r="CD176" s="52"/>
      <c r="CE176" s="52"/>
      <c r="CF176" s="52" t="s">
        <v>543</v>
      </c>
      <c r="CG176" s="52"/>
      <c r="CH176" s="52" t="s">
        <v>544</v>
      </c>
      <c r="CI176" s="52"/>
      <c r="CJ176" s="52"/>
      <c r="CK176" s="52"/>
      <c r="CL176" s="52" t="s">
        <v>544</v>
      </c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</row>
    <row r="177" spans="77:101" ht="16.5" x14ac:dyDescent="0.2">
      <c r="BY177" s="52">
        <v>173</v>
      </c>
      <c r="BZ177" s="52">
        <v>2</v>
      </c>
      <c r="CA177" s="92" t="s">
        <v>542</v>
      </c>
      <c r="CB177" s="52">
        <v>73</v>
      </c>
      <c r="CC177" s="52"/>
      <c r="CD177" s="52"/>
      <c r="CE177" s="52"/>
      <c r="CF177" s="52" t="s">
        <v>543</v>
      </c>
      <c r="CG177" s="52"/>
      <c r="CH177" s="52" t="s">
        <v>544</v>
      </c>
      <c r="CI177" s="52"/>
      <c r="CJ177" s="52"/>
      <c r="CK177" s="52"/>
      <c r="CL177" s="52" t="s">
        <v>544</v>
      </c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</row>
    <row r="178" spans="77:101" ht="16.5" x14ac:dyDescent="0.2">
      <c r="BY178" s="52">
        <v>174</v>
      </c>
      <c r="BZ178" s="52">
        <v>2</v>
      </c>
      <c r="CA178" s="92" t="s">
        <v>542</v>
      </c>
      <c r="CB178" s="52">
        <v>74</v>
      </c>
      <c r="CC178" s="52"/>
      <c r="CD178" s="52"/>
      <c r="CE178" s="52"/>
      <c r="CF178" s="52" t="s">
        <v>543</v>
      </c>
      <c r="CG178" s="52"/>
      <c r="CH178" s="52" t="s">
        <v>544</v>
      </c>
      <c r="CI178" s="52"/>
      <c r="CJ178" s="52"/>
      <c r="CK178" s="52"/>
      <c r="CL178" s="52" t="s">
        <v>544</v>
      </c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</row>
    <row r="179" spans="77:101" ht="16.5" x14ac:dyDescent="0.2">
      <c r="BY179" s="52">
        <v>175</v>
      </c>
      <c r="BZ179" s="52">
        <v>2</v>
      </c>
      <c r="CA179" s="92" t="s">
        <v>542</v>
      </c>
      <c r="CB179" s="52">
        <v>75</v>
      </c>
      <c r="CC179" s="52"/>
      <c r="CD179" s="52"/>
      <c r="CE179" s="52"/>
      <c r="CF179" s="52" t="s">
        <v>543</v>
      </c>
      <c r="CG179" s="52"/>
      <c r="CH179" s="52" t="s">
        <v>544</v>
      </c>
      <c r="CI179" s="52"/>
      <c r="CJ179" s="52"/>
      <c r="CK179" s="52"/>
      <c r="CL179" s="52" t="s">
        <v>544</v>
      </c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</row>
    <row r="180" spans="77:101" ht="16.5" x14ac:dyDescent="0.2">
      <c r="BY180" s="52">
        <v>176</v>
      </c>
      <c r="BZ180" s="52">
        <v>2</v>
      </c>
      <c r="CA180" s="92" t="s">
        <v>542</v>
      </c>
      <c r="CB180" s="52">
        <v>76</v>
      </c>
      <c r="CC180" s="52"/>
      <c r="CD180" s="52"/>
      <c r="CE180" s="52"/>
      <c r="CF180" s="52" t="s">
        <v>543</v>
      </c>
      <c r="CG180" s="52"/>
      <c r="CH180" s="52" t="s">
        <v>544</v>
      </c>
      <c r="CI180" s="52"/>
      <c r="CJ180" s="52"/>
      <c r="CK180" s="52"/>
      <c r="CL180" s="52" t="s">
        <v>544</v>
      </c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</row>
    <row r="181" spans="77:101" ht="16.5" x14ac:dyDescent="0.2">
      <c r="BY181" s="52">
        <v>177</v>
      </c>
      <c r="BZ181" s="52">
        <v>2</v>
      </c>
      <c r="CA181" s="92" t="s">
        <v>542</v>
      </c>
      <c r="CB181" s="52">
        <v>77</v>
      </c>
      <c r="CC181" s="52"/>
      <c r="CD181" s="52"/>
      <c r="CE181" s="52"/>
      <c r="CF181" s="52" t="s">
        <v>543</v>
      </c>
      <c r="CG181" s="52"/>
      <c r="CH181" s="52" t="s">
        <v>544</v>
      </c>
      <c r="CI181" s="52"/>
      <c r="CJ181" s="52"/>
      <c r="CK181" s="52"/>
      <c r="CL181" s="52" t="s">
        <v>544</v>
      </c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</row>
    <row r="182" spans="77:101" ht="16.5" x14ac:dyDescent="0.2">
      <c r="BY182" s="52">
        <v>178</v>
      </c>
      <c r="BZ182" s="52">
        <v>2</v>
      </c>
      <c r="CA182" s="92" t="s">
        <v>542</v>
      </c>
      <c r="CB182" s="52">
        <v>78</v>
      </c>
      <c r="CC182" s="52"/>
      <c r="CD182" s="52"/>
      <c r="CE182" s="52"/>
      <c r="CF182" s="52" t="s">
        <v>543</v>
      </c>
      <c r="CG182" s="52"/>
      <c r="CH182" s="52" t="s">
        <v>544</v>
      </c>
      <c r="CI182" s="52"/>
      <c r="CJ182" s="52"/>
      <c r="CK182" s="52"/>
      <c r="CL182" s="52" t="s">
        <v>544</v>
      </c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</row>
    <row r="183" spans="77:101" ht="16.5" x14ac:dyDescent="0.2">
      <c r="BY183" s="52">
        <v>179</v>
      </c>
      <c r="BZ183" s="52">
        <v>2</v>
      </c>
      <c r="CA183" s="92" t="s">
        <v>542</v>
      </c>
      <c r="CB183" s="52">
        <v>79</v>
      </c>
      <c r="CC183" s="52"/>
      <c r="CD183" s="52"/>
      <c r="CE183" s="52"/>
      <c r="CF183" s="52" t="s">
        <v>543</v>
      </c>
      <c r="CG183" s="52"/>
      <c r="CH183" s="52" t="s">
        <v>544</v>
      </c>
      <c r="CI183" s="52"/>
      <c r="CJ183" s="52"/>
      <c r="CK183" s="52"/>
      <c r="CL183" s="52" t="s">
        <v>544</v>
      </c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</row>
    <row r="184" spans="77:101" ht="16.5" x14ac:dyDescent="0.2">
      <c r="BY184" s="52">
        <v>180</v>
      </c>
      <c r="BZ184" s="52">
        <v>2</v>
      </c>
      <c r="CA184" s="92" t="s">
        <v>542</v>
      </c>
      <c r="CB184" s="52">
        <v>80</v>
      </c>
      <c r="CC184" s="52"/>
      <c r="CD184" s="52"/>
      <c r="CE184" s="52"/>
      <c r="CF184" s="52" t="s">
        <v>543</v>
      </c>
      <c r="CG184" s="52"/>
      <c r="CH184" s="52" t="s">
        <v>544</v>
      </c>
      <c r="CI184" s="52"/>
      <c r="CJ184" s="52"/>
      <c r="CK184" s="52"/>
      <c r="CL184" s="52" t="s">
        <v>544</v>
      </c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</row>
    <row r="185" spans="77:101" ht="16.5" x14ac:dyDescent="0.2">
      <c r="BY185" s="52">
        <v>181</v>
      </c>
      <c r="BZ185" s="52">
        <v>2</v>
      </c>
      <c r="CA185" s="92" t="s">
        <v>542</v>
      </c>
      <c r="CB185" s="52">
        <v>81</v>
      </c>
      <c r="CC185" s="52"/>
      <c r="CD185" s="52"/>
      <c r="CE185" s="52"/>
      <c r="CF185" s="52" t="s">
        <v>543</v>
      </c>
      <c r="CG185" s="52"/>
      <c r="CH185" s="52" t="s">
        <v>544</v>
      </c>
      <c r="CI185" s="52"/>
      <c r="CJ185" s="52"/>
      <c r="CK185" s="52"/>
      <c r="CL185" s="52" t="s">
        <v>544</v>
      </c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</row>
    <row r="186" spans="77:101" ht="16.5" x14ac:dyDescent="0.2">
      <c r="BY186" s="52">
        <v>182</v>
      </c>
      <c r="BZ186" s="52">
        <v>2</v>
      </c>
      <c r="CA186" s="92" t="s">
        <v>542</v>
      </c>
      <c r="CB186" s="52">
        <v>82</v>
      </c>
      <c r="CC186" s="52"/>
      <c r="CD186" s="52"/>
      <c r="CE186" s="52"/>
      <c r="CF186" s="52" t="s">
        <v>543</v>
      </c>
      <c r="CG186" s="52"/>
      <c r="CH186" s="52" t="s">
        <v>544</v>
      </c>
      <c r="CI186" s="52"/>
      <c r="CJ186" s="52"/>
      <c r="CK186" s="52"/>
      <c r="CL186" s="52" t="s">
        <v>544</v>
      </c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</row>
    <row r="187" spans="77:101" ht="16.5" x14ac:dyDescent="0.2">
      <c r="BY187" s="52">
        <v>183</v>
      </c>
      <c r="BZ187" s="52">
        <v>2</v>
      </c>
      <c r="CA187" s="92" t="s">
        <v>542</v>
      </c>
      <c r="CB187" s="52">
        <v>83</v>
      </c>
      <c r="CC187" s="52"/>
      <c r="CD187" s="52"/>
      <c r="CE187" s="52"/>
      <c r="CF187" s="52" t="s">
        <v>543</v>
      </c>
      <c r="CG187" s="52"/>
      <c r="CH187" s="52" t="s">
        <v>544</v>
      </c>
      <c r="CI187" s="52"/>
      <c r="CJ187" s="52"/>
      <c r="CK187" s="52"/>
      <c r="CL187" s="52" t="s">
        <v>544</v>
      </c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</row>
    <row r="188" spans="77:101" ht="16.5" x14ac:dyDescent="0.2">
      <c r="BY188" s="52">
        <v>184</v>
      </c>
      <c r="BZ188" s="52">
        <v>2</v>
      </c>
      <c r="CA188" s="92" t="s">
        <v>542</v>
      </c>
      <c r="CB188" s="52">
        <v>84</v>
      </c>
      <c r="CC188" s="52"/>
      <c r="CD188" s="52"/>
      <c r="CE188" s="52"/>
      <c r="CF188" s="52" t="s">
        <v>543</v>
      </c>
      <c r="CG188" s="52"/>
      <c r="CH188" s="52" t="s">
        <v>544</v>
      </c>
      <c r="CI188" s="52"/>
      <c r="CJ188" s="52"/>
      <c r="CK188" s="52"/>
      <c r="CL188" s="52" t="s">
        <v>544</v>
      </c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</row>
    <row r="189" spans="77:101" ht="16.5" x14ac:dyDescent="0.2">
      <c r="BY189" s="52">
        <v>185</v>
      </c>
      <c r="BZ189" s="52">
        <v>2</v>
      </c>
      <c r="CA189" s="92" t="s">
        <v>542</v>
      </c>
      <c r="CB189" s="52">
        <v>85</v>
      </c>
      <c r="CC189" s="52"/>
      <c r="CD189" s="52"/>
      <c r="CE189" s="52"/>
      <c r="CF189" s="52" t="s">
        <v>543</v>
      </c>
      <c r="CG189" s="52"/>
      <c r="CH189" s="52" t="s">
        <v>544</v>
      </c>
      <c r="CI189" s="52"/>
      <c r="CJ189" s="52"/>
      <c r="CK189" s="52"/>
      <c r="CL189" s="52" t="s">
        <v>544</v>
      </c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</row>
    <row r="190" spans="77:101" ht="16.5" x14ac:dyDescent="0.2">
      <c r="BY190" s="52">
        <v>186</v>
      </c>
      <c r="BZ190" s="52">
        <v>2</v>
      </c>
      <c r="CA190" s="92" t="s">
        <v>542</v>
      </c>
      <c r="CB190" s="52">
        <v>86</v>
      </c>
      <c r="CC190" s="52"/>
      <c r="CD190" s="52"/>
      <c r="CE190" s="52"/>
      <c r="CF190" s="52" t="s">
        <v>543</v>
      </c>
      <c r="CG190" s="52"/>
      <c r="CH190" s="52" t="s">
        <v>544</v>
      </c>
      <c r="CI190" s="52"/>
      <c r="CJ190" s="52"/>
      <c r="CK190" s="52"/>
      <c r="CL190" s="52" t="s">
        <v>544</v>
      </c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</row>
    <row r="191" spans="77:101" ht="16.5" x14ac:dyDescent="0.2">
      <c r="BY191" s="52">
        <v>187</v>
      </c>
      <c r="BZ191" s="52">
        <v>2</v>
      </c>
      <c r="CA191" s="92" t="s">
        <v>542</v>
      </c>
      <c r="CB191" s="52">
        <v>87</v>
      </c>
      <c r="CC191" s="52"/>
      <c r="CD191" s="52"/>
      <c r="CE191" s="52"/>
      <c r="CF191" s="52" t="s">
        <v>543</v>
      </c>
      <c r="CG191" s="52"/>
      <c r="CH191" s="52" t="s">
        <v>544</v>
      </c>
      <c r="CI191" s="52"/>
      <c r="CJ191" s="52"/>
      <c r="CK191" s="52"/>
      <c r="CL191" s="52" t="s">
        <v>544</v>
      </c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</row>
    <row r="192" spans="77:101" ht="16.5" x14ac:dyDescent="0.2">
      <c r="BY192" s="52">
        <v>188</v>
      </c>
      <c r="BZ192" s="52">
        <v>2</v>
      </c>
      <c r="CA192" s="92" t="s">
        <v>542</v>
      </c>
      <c r="CB192" s="52">
        <v>88</v>
      </c>
      <c r="CC192" s="52"/>
      <c r="CD192" s="52"/>
      <c r="CE192" s="52"/>
      <c r="CF192" s="52" t="s">
        <v>543</v>
      </c>
      <c r="CG192" s="52"/>
      <c r="CH192" s="52" t="s">
        <v>544</v>
      </c>
      <c r="CI192" s="52"/>
      <c r="CJ192" s="52"/>
      <c r="CK192" s="52"/>
      <c r="CL192" s="52" t="s">
        <v>544</v>
      </c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</row>
    <row r="193" spans="77:101" ht="16.5" x14ac:dyDescent="0.2">
      <c r="BY193" s="52">
        <v>189</v>
      </c>
      <c r="BZ193" s="52">
        <v>2</v>
      </c>
      <c r="CA193" s="92" t="s">
        <v>542</v>
      </c>
      <c r="CB193" s="52">
        <v>89</v>
      </c>
      <c r="CC193" s="52"/>
      <c r="CD193" s="52"/>
      <c r="CE193" s="52"/>
      <c r="CF193" s="52" t="s">
        <v>543</v>
      </c>
      <c r="CG193" s="52"/>
      <c r="CH193" s="52" t="s">
        <v>544</v>
      </c>
      <c r="CI193" s="52"/>
      <c r="CJ193" s="52"/>
      <c r="CK193" s="52"/>
      <c r="CL193" s="52" t="s">
        <v>544</v>
      </c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</row>
    <row r="194" spans="77:101" ht="16.5" x14ac:dyDescent="0.2">
      <c r="BY194" s="52">
        <v>190</v>
      </c>
      <c r="BZ194" s="52">
        <v>2</v>
      </c>
      <c r="CA194" s="92" t="s">
        <v>542</v>
      </c>
      <c r="CB194" s="52">
        <v>90</v>
      </c>
      <c r="CC194" s="52"/>
      <c r="CD194" s="52"/>
      <c r="CE194" s="52"/>
      <c r="CF194" s="52" t="s">
        <v>543</v>
      </c>
      <c r="CG194" s="52"/>
      <c r="CH194" s="52" t="s">
        <v>544</v>
      </c>
      <c r="CI194" s="52"/>
      <c r="CJ194" s="52"/>
      <c r="CK194" s="52"/>
      <c r="CL194" s="52" t="s">
        <v>544</v>
      </c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</row>
    <row r="195" spans="77:101" ht="16.5" x14ac:dyDescent="0.2">
      <c r="BY195" s="52">
        <v>191</v>
      </c>
      <c r="BZ195" s="52">
        <v>2</v>
      </c>
      <c r="CA195" s="92" t="s">
        <v>542</v>
      </c>
      <c r="CB195" s="52">
        <v>91</v>
      </c>
      <c r="CC195" s="52"/>
      <c r="CD195" s="52"/>
      <c r="CE195" s="52"/>
      <c r="CF195" s="52" t="s">
        <v>543</v>
      </c>
      <c r="CG195" s="52"/>
      <c r="CH195" s="52" t="s">
        <v>544</v>
      </c>
      <c r="CI195" s="52"/>
      <c r="CJ195" s="52"/>
      <c r="CK195" s="52"/>
      <c r="CL195" s="52" t="s">
        <v>544</v>
      </c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</row>
    <row r="196" spans="77:101" ht="16.5" x14ac:dyDescent="0.2">
      <c r="BY196" s="52">
        <v>192</v>
      </c>
      <c r="BZ196" s="52">
        <v>2</v>
      </c>
      <c r="CA196" s="92" t="s">
        <v>542</v>
      </c>
      <c r="CB196" s="52">
        <v>92</v>
      </c>
      <c r="CC196" s="52"/>
      <c r="CD196" s="52"/>
      <c r="CE196" s="52"/>
      <c r="CF196" s="52" t="s">
        <v>543</v>
      </c>
      <c r="CG196" s="52"/>
      <c r="CH196" s="52" t="s">
        <v>544</v>
      </c>
      <c r="CI196" s="52"/>
      <c r="CJ196" s="52"/>
      <c r="CK196" s="52"/>
      <c r="CL196" s="52" t="s">
        <v>544</v>
      </c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</row>
    <row r="197" spans="77:101" ht="16.5" x14ac:dyDescent="0.2">
      <c r="BY197" s="52">
        <v>193</v>
      </c>
      <c r="BZ197" s="52">
        <v>2</v>
      </c>
      <c r="CA197" s="92" t="s">
        <v>542</v>
      </c>
      <c r="CB197" s="52">
        <v>93</v>
      </c>
      <c r="CC197" s="52"/>
      <c r="CD197" s="52"/>
      <c r="CE197" s="52"/>
      <c r="CF197" s="52" t="s">
        <v>543</v>
      </c>
      <c r="CG197" s="52"/>
      <c r="CH197" s="52" t="s">
        <v>544</v>
      </c>
      <c r="CI197" s="52"/>
      <c r="CJ197" s="52"/>
      <c r="CK197" s="52"/>
      <c r="CL197" s="52" t="s">
        <v>544</v>
      </c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</row>
    <row r="198" spans="77:101" ht="16.5" x14ac:dyDescent="0.2">
      <c r="BY198" s="52">
        <v>194</v>
      </c>
      <c r="BZ198" s="52">
        <v>2</v>
      </c>
      <c r="CA198" s="92" t="s">
        <v>542</v>
      </c>
      <c r="CB198" s="52">
        <v>94</v>
      </c>
      <c r="CC198" s="52"/>
      <c r="CD198" s="52"/>
      <c r="CE198" s="52"/>
      <c r="CF198" s="52" t="s">
        <v>543</v>
      </c>
      <c r="CG198" s="52"/>
      <c r="CH198" s="52" t="s">
        <v>544</v>
      </c>
      <c r="CI198" s="52"/>
      <c r="CJ198" s="52"/>
      <c r="CK198" s="52"/>
      <c r="CL198" s="52" t="s">
        <v>544</v>
      </c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</row>
    <row r="199" spans="77:101" ht="16.5" x14ac:dyDescent="0.2">
      <c r="BY199" s="52">
        <v>195</v>
      </c>
      <c r="BZ199" s="52">
        <v>2</v>
      </c>
      <c r="CA199" s="92" t="s">
        <v>542</v>
      </c>
      <c r="CB199" s="52">
        <v>95</v>
      </c>
      <c r="CC199" s="52"/>
      <c r="CD199" s="52"/>
      <c r="CE199" s="52"/>
      <c r="CF199" s="52" t="s">
        <v>543</v>
      </c>
      <c r="CG199" s="52"/>
      <c r="CH199" s="52" t="s">
        <v>544</v>
      </c>
      <c r="CI199" s="52"/>
      <c r="CJ199" s="52"/>
      <c r="CK199" s="52"/>
      <c r="CL199" s="52" t="s">
        <v>544</v>
      </c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</row>
    <row r="200" spans="77:101" ht="16.5" x14ac:dyDescent="0.2">
      <c r="BY200" s="52">
        <v>196</v>
      </c>
      <c r="BZ200" s="52">
        <v>2</v>
      </c>
      <c r="CA200" s="92" t="s">
        <v>542</v>
      </c>
      <c r="CB200" s="52">
        <v>96</v>
      </c>
      <c r="CC200" s="52"/>
      <c r="CD200" s="52"/>
      <c r="CE200" s="52"/>
      <c r="CF200" s="52" t="s">
        <v>543</v>
      </c>
      <c r="CG200" s="52"/>
      <c r="CH200" s="52" t="s">
        <v>544</v>
      </c>
      <c r="CI200" s="52"/>
      <c r="CJ200" s="52"/>
      <c r="CK200" s="52"/>
      <c r="CL200" s="52" t="s">
        <v>544</v>
      </c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</row>
    <row r="201" spans="77:101" ht="16.5" x14ac:dyDescent="0.2">
      <c r="BY201" s="52">
        <v>197</v>
      </c>
      <c r="BZ201" s="52">
        <v>2</v>
      </c>
      <c r="CA201" s="92" t="s">
        <v>542</v>
      </c>
      <c r="CB201" s="52">
        <v>97</v>
      </c>
      <c r="CC201" s="52"/>
      <c r="CD201" s="52"/>
      <c r="CE201" s="52"/>
      <c r="CF201" s="52" t="s">
        <v>543</v>
      </c>
      <c r="CG201" s="52"/>
      <c r="CH201" s="52" t="s">
        <v>544</v>
      </c>
      <c r="CI201" s="52"/>
      <c r="CJ201" s="52"/>
      <c r="CK201" s="52"/>
      <c r="CL201" s="52" t="s">
        <v>544</v>
      </c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</row>
    <row r="202" spans="77:101" ht="16.5" x14ac:dyDescent="0.2">
      <c r="BY202" s="52">
        <v>198</v>
      </c>
      <c r="BZ202" s="52">
        <v>2</v>
      </c>
      <c r="CA202" s="92" t="s">
        <v>542</v>
      </c>
      <c r="CB202" s="52">
        <v>98</v>
      </c>
      <c r="CC202" s="52"/>
      <c r="CD202" s="52"/>
      <c r="CE202" s="52"/>
      <c r="CF202" s="52" t="s">
        <v>543</v>
      </c>
      <c r="CG202" s="52"/>
      <c r="CH202" s="52" t="s">
        <v>544</v>
      </c>
      <c r="CI202" s="52"/>
      <c r="CJ202" s="52"/>
      <c r="CK202" s="52"/>
      <c r="CL202" s="52" t="s">
        <v>544</v>
      </c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</row>
    <row r="203" spans="77:101" ht="16.5" x14ac:dyDescent="0.2">
      <c r="BY203" s="52">
        <v>199</v>
      </c>
      <c r="BZ203" s="52">
        <v>2</v>
      </c>
      <c r="CA203" s="92" t="s">
        <v>542</v>
      </c>
      <c r="CB203" s="52">
        <v>99</v>
      </c>
      <c r="CC203" s="52"/>
      <c r="CD203" s="52"/>
      <c r="CE203" s="52"/>
      <c r="CF203" s="52" t="s">
        <v>543</v>
      </c>
      <c r="CG203" s="52"/>
      <c r="CH203" s="52" t="s">
        <v>544</v>
      </c>
      <c r="CI203" s="52"/>
      <c r="CJ203" s="52"/>
      <c r="CK203" s="52"/>
      <c r="CL203" s="52" t="s">
        <v>544</v>
      </c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</row>
    <row r="204" spans="77:101" ht="16.5" x14ac:dyDescent="0.2">
      <c r="BY204" s="52">
        <v>200</v>
      </c>
      <c r="BZ204" s="52">
        <v>2</v>
      </c>
      <c r="CA204" s="92" t="s">
        <v>542</v>
      </c>
      <c r="CB204" s="52">
        <v>100</v>
      </c>
      <c r="CC204" s="52"/>
      <c r="CD204" s="52"/>
      <c r="CE204" s="52"/>
      <c r="CF204" s="52" t="s">
        <v>543</v>
      </c>
      <c r="CG204" s="52"/>
      <c r="CH204" s="52" t="s">
        <v>544</v>
      </c>
      <c r="CI204" s="52"/>
      <c r="CJ204" s="52"/>
      <c r="CK204" s="52"/>
      <c r="CL204" s="52" t="s">
        <v>544</v>
      </c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</row>
    <row r="205" spans="77:101" ht="16.5" x14ac:dyDescent="0.2">
      <c r="BY205" s="52">
        <v>201</v>
      </c>
      <c r="BZ205" s="52">
        <v>3</v>
      </c>
      <c r="CA205" s="92" t="s">
        <v>542</v>
      </c>
      <c r="CB205" s="52">
        <v>1</v>
      </c>
      <c r="CC205" s="52"/>
      <c r="CD205" s="52"/>
      <c r="CE205" s="52"/>
      <c r="CF205" s="52" t="s">
        <v>543</v>
      </c>
      <c r="CG205" s="52"/>
      <c r="CH205" s="52" t="s">
        <v>544</v>
      </c>
      <c r="CI205" s="52"/>
      <c r="CJ205" s="52"/>
      <c r="CK205" s="52"/>
      <c r="CL205" s="52" t="s">
        <v>544</v>
      </c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</row>
    <row r="206" spans="77:101" ht="16.5" x14ac:dyDescent="0.2">
      <c r="BY206" s="52">
        <v>202</v>
      </c>
      <c r="BZ206" s="52">
        <v>3</v>
      </c>
      <c r="CA206" s="92" t="s">
        <v>542</v>
      </c>
      <c r="CB206" s="52">
        <v>2</v>
      </c>
      <c r="CC206" s="52"/>
      <c r="CD206" s="52"/>
      <c r="CE206" s="52"/>
      <c r="CF206" s="52" t="s">
        <v>543</v>
      </c>
      <c r="CG206" s="52"/>
      <c r="CH206" s="52" t="s">
        <v>544</v>
      </c>
      <c r="CI206" s="52"/>
      <c r="CJ206" s="52"/>
      <c r="CK206" s="52"/>
      <c r="CL206" s="52" t="s">
        <v>544</v>
      </c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</row>
    <row r="207" spans="77:101" ht="16.5" x14ac:dyDescent="0.2">
      <c r="BY207" s="52">
        <v>203</v>
      </c>
      <c r="BZ207" s="52">
        <v>3</v>
      </c>
      <c r="CA207" s="92" t="s">
        <v>542</v>
      </c>
      <c r="CB207" s="52">
        <v>3</v>
      </c>
      <c r="CC207" s="52"/>
      <c r="CD207" s="52"/>
      <c r="CE207" s="52"/>
      <c r="CF207" s="52" t="s">
        <v>543</v>
      </c>
      <c r="CG207" s="52"/>
      <c r="CH207" s="52" t="s">
        <v>544</v>
      </c>
      <c r="CI207" s="52"/>
      <c r="CJ207" s="52"/>
      <c r="CK207" s="52"/>
      <c r="CL207" s="52" t="s">
        <v>544</v>
      </c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</row>
    <row r="208" spans="77:101" ht="16.5" x14ac:dyDescent="0.2">
      <c r="BY208" s="52">
        <v>204</v>
      </c>
      <c r="BZ208" s="52">
        <v>3</v>
      </c>
      <c r="CA208" s="92" t="s">
        <v>542</v>
      </c>
      <c r="CB208" s="52">
        <v>4</v>
      </c>
      <c r="CC208" s="52"/>
      <c r="CD208" s="52"/>
      <c r="CE208" s="52"/>
      <c r="CF208" s="52" t="s">
        <v>543</v>
      </c>
      <c r="CG208" s="52"/>
      <c r="CH208" s="52" t="s">
        <v>544</v>
      </c>
      <c r="CI208" s="52"/>
      <c r="CJ208" s="52"/>
      <c r="CK208" s="52"/>
      <c r="CL208" s="52" t="s">
        <v>544</v>
      </c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</row>
    <row r="209" spans="77:101" ht="16.5" x14ac:dyDescent="0.2">
      <c r="BY209" s="52">
        <v>205</v>
      </c>
      <c r="BZ209" s="52">
        <v>3</v>
      </c>
      <c r="CA209" s="92" t="s">
        <v>542</v>
      </c>
      <c r="CB209" s="52">
        <v>5</v>
      </c>
      <c r="CC209" s="52"/>
      <c r="CD209" s="52"/>
      <c r="CE209" s="52"/>
      <c r="CF209" s="52" t="s">
        <v>543</v>
      </c>
      <c r="CG209" s="52"/>
      <c r="CH209" s="52" t="s">
        <v>544</v>
      </c>
      <c r="CI209" s="52"/>
      <c r="CJ209" s="52"/>
      <c r="CK209" s="52"/>
      <c r="CL209" s="52" t="s">
        <v>544</v>
      </c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</row>
    <row r="210" spans="77:101" ht="16.5" x14ac:dyDescent="0.2">
      <c r="BY210" s="52">
        <v>206</v>
      </c>
      <c r="BZ210" s="52">
        <v>3</v>
      </c>
      <c r="CA210" s="92" t="s">
        <v>542</v>
      </c>
      <c r="CB210" s="52">
        <v>6</v>
      </c>
      <c r="CC210" s="52"/>
      <c r="CD210" s="52"/>
      <c r="CE210" s="52"/>
      <c r="CF210" s="52" t="s">
        <v>543</v>
      </c>
      <c r="CG210" s="52"/>
      <c r="CH210" s="52" t="s">
        <v>544</v>
      </c>
      <c r="CI210" s="52"/>
      <c r="CJ210" s="52"/>
      <c r="CK210" s="52"/>
      <c r="CL210" s="52" t="s">
        <v>544</v>
      </c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</row>
    <row r="211" spans="77:101" ht="16.5" x14ac:dyDescent="0.2">
      <c r="BY211" s="52">
        <v>207</v>
      </c>
      <c r="BZ211" s="52">
        <v>3</v>
      </c>
      <c r="CA211" s="92" t="s">
        <v>542</v>
      </c>
      <c r="CB211" s="52">
        <v>7</v>
      </c>
      <c r="CC211" s="52"/>
      <c r="CD211" s="52"/>
      <c r="CE211" s="52"/>
      <c r="CF211" s="52" t="s">
        <v>543</v>
      </c>
      <c r="CG211" s="52"/>
      <c r="CH211" s="52" t="s">
        <v>544</v>
      </c>
      <c r="CI211" s="52"/>
      <c r="CJ211" s="52"/>
      <c r="CK211" s="52"/>
      <c r="CL211" s="52" t="s">
        <v>544</v>
      </c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</row>
    <row r="212" spans="77:101" ht="16.5" x14ac:dyDescent="0.2">
      <c r="BY212" s="52">
        <v>208</v>
      </c>
      <c r="BZ212" s="52">
        <v>3</v>
      </c>
      <c r="CA212" s="92" t="s">
        <v>542</v>
      </c>
      <c r="CB212" s="52">
        <v>8</v>
      </c>
      <c r="CC212" s="52"/>
      <c r="CD212" s="52"/>
      <c r="CE212" s="52"/>
      <c r="CF212" s="52" t="s">
        <v>543</v>
      </c>
      <c r="CG212" s="52"/>
      <c r="CH212" s="52" t="s">
        <v>544</v>
      </c>
      <c r="CI212" s="52"/>
      <c r="CJ212" s="52"/>
      <c r="CK212" s="52"/>
      <c r="CL212" s="52" t="s">
        <v>544</v>
      </c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</row>
    <row r="213" spans="77:101" ht="16.5" x14ac:dyDescent="0.2">
      <c r="BY213" s="52">
        <v>209</v>
      </c>
      <c r="BZ213" s="52">
        <v>3</v>
      </c>
      <c r="CA213" s="92" t="s">
        <v>542</v>
      </c>
      <c r="CB213" s="52">
        <v>9</v>
      </c>
      <c r="CC213" s="52"/>
      <c r="CD213" s="52"/>
      <c r="CE213" s="52"/>
      <c r="CF213" s="52" t="s">
        <v>543</v>
      </c>
      <c r="CG213" s="52"/>
      <c r="CH213" s="52" t="s">
        <v>544</v>
      </c>
      <c r="CI213" s="52"/>
      <c r="CJ213" s="52"/>
      <c r="CK213" s="52"/>
      <c r="CL213" s="52" t="s">
        <v>544</v>
      </c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</row>
    <row r="214" spans="77:101" ht="16.5" x14ac:dyDescent="0.2">
      <c r="BY214" s="52">
        <v>210</v>
      </c>
      <c r="BZ214" s="52">
        <v>3</v>
      </c>
      <c r="CA214" s="92" t="s">
        <v>542</v>
      </c>
      <c r="CB214" s="52">
        <v>10</v>
      </c>
      <c r="CC214" s="52"/>
      <c r="CD214" s="52"/>
      <c r="CE214" s="52"/>
      <c r="CF214" s="52" t="s">
        <v>543</v>
      </c>
      <c r="CG214" s="52"/>
      <c r="CH214" s="52" t="s">
        <v>544</v>
      </c>
      <c r="CI214" s="52"/>
      <c r="CJ214" s="52"/>
      <c r="CK214" s="52"/>
      <c r="CL214" s="52" t="s">
        <v>544</v>
      </c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</row>
    <row r="215" spans="77:101" ht="16.5" x14ac:dyDescent="0.2">
      <c r="BY215" s="52">
        <v>211</v>
      </c>
      <c r="BZ215" s="52">
        <v>3</v>
      </c>
      <c r="CA215" s="92" t="s">
        <v>542</v>
      </c>
      <c r="CB215" s="52">
        <v>11</v>
      </c>
      <c r="CC215" s="52"/>
      <c r="CD215" s="52"/>
      <c r="CE215" s="52"/>
      <c r="CF215" s="52" t="s">
        <v>543</v>
      </c>
      <c r="CG215" s="52"/>
      <c r="CH215" s="52" t="s">
        <v>544</v>
      </c>
      <c r="CI215" s="52"/>
      <c r="CJ215" s="52"/>
      <c r="CK215" s="52"/>
      <c r="CL215" s="52" t="s">
        <v>544</v>
      </c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</row>
    <row r="216" spans="77:101" ht="16.5" x14ac:dyDescent="0.2">
      <c r="BY216" s="52">
        <v>212</v>
      </c>
      <c r="BZ216" s="52">
        <v>3</v>
      </c>
      <c r="CA216" s="92" t="s">
        <v>542</v>
      </c>
      <c r="CB216" s="52">
        <v>12</v>
      </c>
      <c r="CC216" s="52"/>
      <c r="CD216" s="52"/>
      <c r="CE216" s="52"/>
      <c r="CF216" s="52" t="s">
        <v>543</v>
      </c>
      <c r="CG216" s="52"/>
      <c r="CH216" s="52" t="s">
        <v>544</v>
      </c>
      <c r="CI216" s="52"/>
      <c r="CJ216" s="52"/>
      <c r="CK216" s="52"/>
      <c r="CL216" s="52" t="s">
        <v>544</v>
      </c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</row>
    <row r="217" spans="77:101" ht="16.5" x14ac:dyDescent="0.2">
      <c r="BY217" s="52">
        <v>213</v>
      </c>
      <c r="BZ217" s="52">
        <v>3</v>
      </c>
      <c r="CA217" s="92" t="s">
        <v>542</v>
      </c>
      <c r="CB217" s="52">
        <v>13</v>
      </c>
      <c r="CC217" s="52"/>
      <c r="CD217" s="52"/>
      <c r="CE217" s="52"/>
      <c r="CF217" s="52" t="s">
        <v>543</v>
      </c>
      <c r="CG217" s="52"/>
      <c r="CH217" s="52" t="s">
        <v>544</v>
      </c>
      <c r="CI217" s="52"/>
      <c r="CJ217" s="52"/>
      <c r="CK217" s="52"/>
      <c r="CL217" s="52" t="s">
        <v>544</v>
      </c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</row>
    <row r="218" spans="77:101" ht="16.5" x14ac:dyDescent="0.2">
      <c r="BY218" s="52">
        <v>214</v>
      </c>
      <c r="BZ218" s="52">
        <v>3</v>
      </c>
      <c r="CA218" s="92" t="s">
        <v>542</v>
      </c>
      <c r="CB218" s="52">
        <v>14</v>
      </c>
      <c r="CC218" s="52"/>
      <c r="CD218" s="52"/>
      <c r="CE218" s="52"/>
      <c r="CF218" s="52" t="s">
        <v>543</v>
      </c>
      <c r="CG218" s="52"/>
      <c r="CH218" s="52" t="s">
        <v>544</v>
      </c>
      <c r="CI218" s="52"/>
      <c r="CJ218" s="52"/>
      <c r="CK218" s="52"/>
      <c r="CL218" s="52" t="s">
        <v>544</v>
      </c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</row>
    <row r="219" spans="77:101" ht="16.5" x14ac:dyDescent="0.2">
      <c r="BY219" s="52">
        <v>215</v>
      </c>
      <c r="BZ219" s="52">
        <v>3</v>
      </c>
      <c r="CA219" s="92" t="s">
        <v>542</v>
      </c>
      <c r="CB219" s="52">
        <v>15</v>
      </c>
      <c r="CC219" s="52"/>
      <c r="CD219" s="52"/>
      <c r="CE219" s="52"/>
      <c r="CF219" s="52" t="s">
        <v>543</v>
      </c>
      <c r="CG219" s="52"/>
      <c r="CH219" s="52" t="s">
        <v>544</v>
      </c>
      <c r="CI219" s="52"/>
      <c r="CJ219" s="52"/>
      <c r="CK219" s="52"/>
      <c r="CL219" s="52" t="s">
        <v>544</v>
      </c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</row>
    <row r="220" spans="77:101" ht="16.5" x14ac:dyDescent="0.2">
      <c r="BY220" s="52">
        <v>216</v>
      </c>
      <c r="BZ220" s="52">
        <v>3</v>
      </c>
      <c r="CA220" s="92" t="s">
        <v>542</v>
      </c>
      <c r="CB220" s="52">
        <v>16</v>
      </c>
      <c r="CC220" s="52"/>
      <c r="CD220" s="52"/>
      <c r="CE220" s="52"/>
      <c r="CF220" s="52" t="s">
        <v>543</v>
      </c>
      <c r="CG220" s="52"/>
      <c r="CH220" s="52" t="s">
        <v>544</v>
      </c>
      <c r="CI220" s="52"/>
      <c r="CJ220" s="52"/>
      <c r="CK220" s="52"/>
      <c r="CL220" s="52" t="s">
        <v>544</v>
      </c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</row>
    <row r="221" spans="77:101" ht="16.5" x14ac:dyDescent="0.2">
      <c r="BY221" s="52">
        <v>217</v>
      </c>
      <c r="BZ221" s="52">
        <v>3</v>
      </c>
      <c r="CA221" s="92" t="s">
        <v>542</v>
      </c>
      <c r="CB221" s="52">
        <v>17</v>
      </c>
      <c r="CC221" s="52"/>
      <c r="CD221" s="52"/>
      <c r="CE221" s="52"/>
      <c r="CF221" s="52" t="s">
        <v>543</v>
      </c>
      <c r="CG221" s="52"/>
      <c r="CH221" s="52" t="s">
        <v>544</v>
      </c>
      <c r="CI221" s="52"/>
      <c r="CJ221" s="52"/>
      <c r="CK221" s="52"/>
      <c r="CL221" s="52" t="s">
        <v>544</v>
      </c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</row>
    <row r="222" spans="77:101" ht="16.5" x14ac:dyDescent="0.2">
      <c r="BY222" s="52">
        <v>218</v>
      </c>
      <c r="BZ222" s="52">
        <v>3</v>
      </c>
      <c r="CA222" s="92" t="s">
        <v>542</v>
      </c>
      <c r="CB222" s="52">
        <v>18</v>
      </c>
      <c r="CC222" s="52"/>
      <c r="CD222" s="52"/>
      <c r="CE222" s="52"/>
      <c r="CF222" s="52" t="s">
        <v>543</v>
      </c>
      <c r="CG222" s="52"/>
      <c r="CH222" s="52" t="s">
        <v>544</v>
      </c>
      <c r="CI222" s="52"/>
      <c r="CJ222" s="52"/>
      <c r="CK222" s="52"/>
      <c r="CL222" s="52" t="s">
        <v>544</v>
      </c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</row>
    <row r="223" spans="77:101" ht="16.5" x14ac:dyDescent="0.2">
      <c r="BY223" s="52">
        <v>219</v>
      </c>
      <c r="BZ223" s="52">
        <v>3</v>
      </c>
      <c r="CA223" s="92" t="s">
        <v>542</v>
      </c>
      <c r="CB223" s="52">
        <v>19</v>
      </c>
      <c r="CC223" s="52"/>
      <c r="CD223" s="52"/>
      <c r="CE223" s="52"/>
      <c r="CF223" s="52" t="s">
        <v>543</v>
      </c>
      <c r="CG223" s="52"/>
      <c r="CH223" s="52" t="s">
        <v>544</v>
      </c>
      <c r="CI223" s="52"/>
      <c r="CJ223" s="52"/>
      <c r="CK223" s="52"/>
      <c r="CL223" s="52" t="s">
        <v>544</v>
      </c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</row>
    <row r="224" spans="77:101" ht="16.5" x14ac:dyDescent="0.2">
      <c r="BY224" s="52">
        <v>220</v>
      </c>
      <c r="BZ224" s="52">
        <v>3</v>
      </c>
      <c r="CA224" s="92" t="s">
        <v>542</v>
      </c>
      <c r="CB224" s="52">
        <v>20</v>
      </c>
      <c r="CC224" s="52"/>
      <c r="CD224" s="52"/>
      <c r="CE224" s="52"/>
      <c r="CF224" s="52" t="s">
        <v>543</v>
      </c>
      <c r="CG224" s="52"/>
      <c r="CH224" s="52" t="s">
        <v>544</v>
      </c>
      <c r="CI224" s="52"/>
      <c r="CJ224" s="52"/>
      <c r="CK224" s="52"/>
      <c r="CL224" s="52" t="s">
        <v>544</v>
      </c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</row>
    <row r="225" spans="77:101" ht="16.5" x14ac:dyDescent="0.2">
      <c r="BY225" s="52">
        <v>221</v>
      </c>
      <c r="BZ225" s="52">
        <v>3</v>
      </c>
      <c r="CA225" s="92" t="s">
        <v>542</v>
      </c>
      <c r="CB225" s="52">
        <v>21</v>
      </c>
      <c r="CC225" s="52"/>
      <c r="CD225" s="52"/>
      <c r="CE225" s="52"/>
      <c r="CF225" s="52" t="s">
        <v>543</v>
      </c>
      <c r="CG225" s="52"/>
      <c r="CH225" s="52" t="s">
        <v>544</v>
      </c>
      <c r="CI225" s="52"/>
      <c r="CJ225" s="52"/>
      <c r="CK225" s="52"/>
      <c r="CL225" s="52" t="s">
        <v>544</v>
      </c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</row>
    <row r="226" spans="77:101" ht="16.5" x14ac:dyDescent="0.2">
      <c r="BY226" s="52">
        <v>222</v>
      </c>
      <c r="BZ226" s="52">
        <v>3</v>
      </c>
      <c r="CA226" s="92" t="s">
        <v>542</v>
      </c>
      <c r="CB226" s="52">
        <v>22</v>
      </c>
      <c r="CC226" s="52"/>
      <c r="CD226" s="52"/>
      <c r="CE226" s="52"/>
      <c r="CF226" s="52" t="s">
        <v>543</v>
      </c>
      <c r="CG226" s="52"/>
      <c r="CH226" s="52" t="s">
        <v>544</v>
      </c>
      <c r="CI226" s="52"/>
      <c r="CJ226" s="52"/>
      <c r="CK226" s="52"/>
      <c r="CL226" s="52" t="s">
        <v>544</v>
      </c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</row>
    <row r="227" spans="77:101" ht="16.5" x14ac:dyDescent="0.2">
      <c r="BY227" s="52">
        <v>223</v>
      </c>
      <c r="BZ227" s="52">
        <v>3</v>
      </c>
      <c r="CA227" s="92" t="s">
        <v>542</v>
      </c>
      <c r="CB227" s="52">
        <v>23</v>
      </c>
      <c r="CC227" s="52"/>
      <c r="CD227" s="52"/>
      <c r="CE227" s="52"/>
      <c r="CF227" s="52" t="s">
        <v>543</v>
      </c>
      <c r="CG227" s="52"/>
      <c r="CH227" s="52" t="s">
        <v>544</v>
      </c>
      <c r="CI227" s="52"/>
      <c r="CJ227" s="52"/>
      <c r="CK227" s="52"/>
      <c r="CL227" s="52" t="s">
        <v>544</v>
      </c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</row>
    <row r="228" spans="77:101" ht="16.5" x14ac:dyDescent="0.2">
      <c r="BY228" s="52">
        <v>224</v>
      </c>
      <c r="BZ228" s="52">
        <v>3</v>
      </c>
      <c r="CA228" s="92" t="s">
        <v>542</v>
      </c>
      <c r="CB228" s="52">
        <v>24</v>
      </c>
      <c r="CC228" s="52"/>
      <c r="CD228" s="52"/>
      <c r="CE228" s="52"/>
      <c r="CF228" s="52" t="s">
        <v>543</v>
      </c>
      <c r="CG228" s="52"/>
      <c r="CH228" s="52" t="s">
        <v>544</v>
      </c>
      <c r="CI228" s="52"/>
      <c r="CJ228" s="52"/>
      <c r="CK228" s="52"/>
      <c r="CL228" s="52" t="s">
        <v>544</v>
      </c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</row>
    <row r="229" spans="77:101" ht="16.5" x14ac:dyDescent="0.2">
      <c r="BY229" s="52">
        <v>225</v>
      </c>
      <c r="BZ229" s="52">
        <v>3</v>
      </c>
      <c r="CA229" s="92" t="s">
        <v>542</v>
      </c>
      <c r="CB229" s="52">
        <v>25</v>
      </c>
      <c r="CC229" s="52"/>
      <c r="CD229" s="52"/>
      <c r="CE229" s="52"/>
      <c r="CF229" s="52" t="s">
        <v>543</v>
      </c>
      <c r="CG229" s="52"/>
      <c r="CH229" s="52" t="s">
        <v>544</v>
      </c>
      <c r="CI229" s="52"/>
      <c r="CJ229" s="52"/>
      <c r="CK229" s="52"/>
      <c r="CL229" s="52" t="s">
        <v>544</v>
      </c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</row>
    <row r="230" spans="77:101" ht="16.5" x14ac:dyDescent="0.2">
      <c r="BY230" s="52">
        <v>226</v>
      </c>
      <c r="BZ230" s="52">
        <v>3</v>
      </c>
      <c r="CA230" s="92" t="s">
        <v>542</v>
      </c>
      <c r="CB230" s="52">
        <v>26</v>
      </c>
      <c r="CC230" s="52"/>
      <c r="CD230" s="52"/>
      <c r="CE230" s="52"/>
      <c r="CF230" s="52" t="s">
        <v>543</v>
      </c>
      <c r="CG230" s="52"/>
      <c r="CH230" s="52" t="s">
        <v>544</v>
      </c>
      <c r="CI230" s="52"/>
      <c r="CJ230" s="52"/>
      <c r="CK230" s="52"/>
      <c r="CL230" s="52" t="s">
        <v>544</v>
      </c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</row>
    <row r="231" spans="77:101" ht="16.5" x14ac:dyDescent="0.2">
      <c r="BY231" s="52">
        <v>227</v>
      </c>
      <c r="BZ231" s="52">
        <v>3</v>
      </c>
      <c r="CA231" s="92" t="s">
        <v>542</v>
      </c>
      <c r="CB231" s="52">
        <v>27</v>
      </c>
      <c r="CC231" s="52"/>
      <c r="CD231" s="52"/>
      <c r="CE231" s="52"/>
      <c r="CF231" s="52" t="s">
        <v>543</v>
      </c>
      <c r="CG231" s="52"/>
      <c r="CH231" s="52" t="s">
        <v>544</v>
      </c>
      <c r="CI231" s="52"/>
      <c r="CJ231" s="52"/>
      <c r="CK231" s="52"/>
      <c r="CL231" s="52" t="s">
        <v>544</v>
      </c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</row>
    <row r="232" spans="77:101" ht="16.5" x14ac:dyDescent="0.2">
      <c r="BY232" s="52">
        <v>228</v>
      </c>
      <c r="BZ232" s="52">
        <v>3</v>
      </c>
      <c r="CA232" s="92" t="s">
        <v>542</v>
      </c>
      <c r="CB232" s="52">
        <v>28</v>
      </c>
      <c r="CC232" s="52"/>
      <c r="CD232" s="52"/>
      <c r="CE232" s="52"/>
      <c r="CF232" s="52" t="s">
        <v>543</v>
      </c>
      <c r="CG232" s="52"/>
      <c r="CH232" s="52" t="s">
        <v>544</v>
      </c>
      <c r="CI232" s="52"/>
      <c r="CJ232" s="52"/>
      <c r="CK232" s="52"/>
      <c r="CL232" s="52" t="s">
        <v>544</v>
      </c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</row>
    <row r="233" spans="77:101" ht="16.5" x14ac:dyDescent="0.2">
      <c r="BY233" s="52">
        <v>229</v>
      </c>
      <c r="BZ233" s="52">
        <v>3</v>
      </c>
      <c r="CA233" s="92" t="s">
        <v>542</v>
      </c>
      <c r="CB233" s="52">
        <v>29</v>
      </c>
      <c r="CC233" s="52"/>
      <c r="CD233" s="52"/>
      <c r="CE233" s="52"/>
      <c r="CF233" s="52" t="s">
        <v>543</v>
      </c>
      <c r="CG233" s="52"/>
      <c r="CH233" s="52" t="s">
        <v>544</v>
      </c>
      <c r="CI233" s="52"/>
      <c r="CJ233" s="52"/>
      <c r="CK233" s="52"/>
      <c r="CL233" s="52" t="s">
        <v>544</v>
      </c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</row>
    <row r="234" spans="77:101" ht="16.5" x14ac:dyDescent="0.2">
      <c r="BY234" s="52">
        <v>230</v>
      </c>
      <c r="BZ234" s="52">
        <v>3</v>
      </c>
      <c r="CA234" s="92" t="s">
        <v>542</v>
      </c>
      <c r="CB234" s="52">
        <v>30</v>
      </c>
      <c r="CC234" s="52"/>
      <c r="CD234" s="52"/>
      <c r="CE234" s="52"/>
      <c r="CF234" s="52" t="s">
        <v>543</v>
      </c>
      <c r="CG234" s="52"/>
      <c r="CH234" s="52" t="s">
        <v>544</v>
      </c>
      <c r="CI234" s="52"/>
      <c r="CJ234" s="52"/>
      <c r="CK234" s="52"/>
      <c r="CL234" s="52" t="s">
        <v>544</v>
      </c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</row>
    <row r="235" spans="77:101" ht="16.5" x14ac:dyDescent="0.2">
      <c r="BY235" s="52">
        <v>231</v>
      </c>
      <c r="BZ235" s="52">
        <v>3</v>
      </c>
      <c r="CA235" s="92" t="s">
        <v>542</v>
      </c>
      <c r="CB235" s="52">
        <v>31</v>
      </c>
      <c r="CC235" s="52"/>
      <c r="CD235" s="52"/>
      <c r="CE235" s="52"/>
      <c r="CF235" s="52" t="s">
        <v>543</v>
      </c>
      <c r="CG235" s="52"/>
      <c r="CH235" s="52" t="s">
        <v>544</v>
      </c>
      <c r="CI235" s="52"/>
      <c r="CJ235" s="52"/>
      <c r="CK235" s="52"/>
      <c r="CL235" s="52" t="s">
        <v>544</v>
      </c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</row>
    <row r="236" spans="77:101" ht="16.5" x14ac:dyDescent="0.2">
      <c r="BY236" s="52">
        <v>232</v>
      </c>
      <c r="BZ236" s="52">
        <v>3</v>
      </c>
      <c r="CA236" s="92" t="s">
        <v>542</v>
      </c>
      <c r="CB236" s="52">
        <v>32</v>
      </c>
      <c r="CC236" s="52"/>
      <c r="CD236" s="52"/>
      <c r="CE236" s="52"/>
      <c r="CF236" s="52" t="s">
        <v>543</v>
      </c>
      <c r="CG236" s="52"/>
      <c r="CH236" s="52" t="s">
        <v>544</v>
      </c>
      <c r="CI236" s="52"/>
      <c r="CJ236" s="52"/>
      <c r="CK236" s="52"/>
      <c r="CL236" s="52" t="s">
        <v>544</v>
      </c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</row>
    <row r="237" spans="77:101" ht="16.5" x14ac:dyDescent="0.2">
      <c r="BY237" s="52">
        <v>233</v>
      </c>
      <c r="BZ237" s="52">
        <v>3</v>
      </c>
      <c r="CA237" s="92" t="s">
        <v>542</v>
      </c>
      <c r="CB237" s="52">
        <v>33</v>
      </c>
      <c r="CC237" s="52"/>
      <c r="CD237" s="52"/>
      <c r="CE237" s="52"/>
      <c r="CF237" s="52" t="s">
        <v>543</v>
      </c>
      <c r="CG237" s="52"/>
      <c r="CH237" s="52" t="s">
        <v>544</v>
      </c>
      <c r="CI237" s="52"/>
      <c r="CJ237" s="52"/>
      <c r="CK237" s="52"/>
      <c r="CL237" s="52" t="s">
        <v>544</v>
      </c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</row>
    <row r="238" spans="77:101" ht="16.5" x14ac:dyDescent="0.2">
      <c r="BY238" s="52">
        <v>234</v>
      </c>
      <c r="BZ238" s="52">
        <v>3</v>
      </c>
      <c r="CA238" s="92" t="s">
        <v>542</v>
      </c>
      <c r="CB238" s="52">
        <v>34</v>
      </c>
      <c r="CC238" s="52"/>
      <c r="CD238" s="52"/>
      <c r="CE238" s="52"/>
      <c r="CF238" s="52" t="s">
        <v>543</v>
      </c>
      <c r="CG238" s="52"/>
      <c r="CH238" s="52" t="s">
        <v>544</v>
      </c>
      <c r="CI238" s="52"/>
      <c r="CJ238" s="52"/>
      <c r="CK238" s="52"/>
      <c r="CL238" s="52" t="s">
        <v>544</v>
      </c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</row>
    <row r="239" spans="77:101" ht="16.5" x14ac:dyDescent="0.2">
      <c r="BY239" s="52">
        <v>235</v>
      </c>
      <c r="BZ239" s="52">
        <v>3</v>
      </c>
      <c r="CA239" s="92" t="s">
        <v>542</v>
      </c>
      <c r="CB239" s="52">
        <v>35</v>
      </c>
      <c r="CC239" s="52"/>
      <c r="CD239" s="52"/>
      <c r="CE239" s="52"/>
      <c r="CF239" s="52" t="s">
        <v>543</v>
      </c>
      <c r="CG239" s="52"/>
      <c r="CH239" s="52" t="s">
        <v>544</v>
      </c>
      <c r="CI239" s="52"/>
      <c r="CJ239" s="52"/>
      <c r="CK239" s="52"/>
      <c r="CL239" s="52" t="s">
        <v>544</v>
      </c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</row>
    <row r="240" spans="77:101" ht="16.5" x14ac:dyDescent="0.2">
      <c r="BY240" s="52">
        <v>236</v>
      </c>
      <c r="BZ240" s="52">
        <v>3</v>
      </c>
      <c r="CA240" s="92" t="s">
        <v>542</v>
      </c>
      <c r="CB240" s="52">
        <v>36</v>
      </c>
      <c r="CC240" s="52"/>
      <c r="CD240" s="52"/>
      <c r="CE240" s="52"/>
      <c r="CF240" s="52" t="s">
        <v>543</v>
      </c>
      <c r="CG240" s="52"/>
      <c r="CH240" s="52" t="s">
        <v>544</v>
      </c>
      <c r="CI240" s="52"/>
      <c r="CJ240" s="52"/>
      <c r="CK240" s="52"/>
      <c r="CL240" s="52" t="s">
        <v>544</v>
      </c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</row>
    <row r="241" spans="77:101" ht="16.5" x14ac:dyDescent="0.2">
      <c r="BY241" s="52">
        <v>237</v>
      </c>
      <c r="BZ241" s="52">
        <v>3</v>
      </c>
      <c r="CA241" s="92" t="s">
        <v>542</v>
      </c>
      <c r="CB241" s="52">
        <v>37</v>
      </c>
      <c r="CC241" s="52"/>
      <c r="CD241" s="52"/>
      <c r="CE241" s="52"/>
      <c r="CF241" s="52" t="s">
        <v>543</v>
      </c>
      <c r="CG241" s="52"/>
      <c r="CH241" s="52" t="s">
        <v>544</v>
      </c>
      <c r="CI241" s="52"/>
      <c r="CJ241" s="52"/>
      <c r="CK241" s="52"/>
      <c r="CL241" s="52" t="s">
        <v>544</v>
      </c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</row>
    <row r="242" spans="77:101" ht="16.5" x14ac:dyDescent="0.2">
      <c r="BY242" s="52">
        <v>238</v>
      </c>
      <c r="BZ242" s="52">
        <v>3</v>
      </c>
      <c r="CA242" s="92" t="s">
        <v>542</v>
      </c>
      <c r="CB242" s="52">
        <v>38</v>
      </c>
      <c r="CC242" s="52"/>
      <c r="CD242" s="52"/>
      <c r="CE242" s="52"/>
      <c r="CF242" s="52" t="s">
        <v>543</v>
      </c>
      <c r="CG242" s="52"/>
      <c r="CH242" s="52" t="s">
        <v>544</v>
      </c>
      <c r="CI242" s="52"/>
      <c r="CJ242" s="52"/>
      <c r="CK242" s="52"/>
      <c r="CL242" s="52" t="s">
        <v>544</v>
      </c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</row>
    <row r="243" spans="77:101" ht="16.5" x14ac:dyDescent="0.2">
      <c r="BY243" s="52">
        <v>239</v>
      </c>
      <c r="BZ243" s="52">
        <v>3</v>
      </c>
      <c r="CA243" s="92" t="s">
        <v>542</v>
      </c>
      <c r="CB243" s="52">
        <v>39</v>
      </c>
      <c r="CC243" s="52"/>
      <c r="CD243" s="52"/>
      <c r="CE243" s="52"/>
      <c r="CF243" s="52" t="s">
        <v>543</v>
      </c>
      <c r="CG243" s="52"/>
      <c r="CH243" s="52" t="s">
        <v>544</v>
      </c>
      <c r="CI243" s="52"/>
      <c r="CJ243" s="52"/>
      <c r="CK243" s="52"/>
      <c r="CL243" s="52" t="s">
        <v>544</v>
      </c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</row>
    <row r="244" spans="77:101" ht="16.5" x14ac:dyDescent="0.2">
      <c r="BY244" s="52">
        <v>240</v>
      </c>
      <c r="BZ244" s="52">
        <v>3</v>
      </c>
      <c r="CA244" s="92" t="s">
        <v>542</v>
      </c>
      <c r="CB244" s="52">
        <v>40</v>
      </c>
      <c r="CC244" s="52"/>
      <c r="CD244" s="52"/>
      <c r="CE244" s="52"/>
      <c r="CF244" s="52" t="s">
        <v>543</v>
      </c>
      <c r="CG244" s="52"/>
      <c r="CH244" s="52" t="s">
        <v>544</v>
      </c>
      <c r="CI244" s="52"/>
      <c r="CJ244" s="52"/>
      <c r="CK244" s="52"/>
      <c r="CL244" s="52" t="s">
        <v>544</v>
      </c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</row>
    <row r="245" spans="77:101" ht="16.5" x14ac:dyDescent="0.2">
      <c r="BY245" s="52">
        <v>241</v>
      </c>
      <c r="BZ245" s="52">
        <v>3</v>
      </c>
      <c r="CA245" s="92" t="s">
        <v>542</v>
      </c>
      <c r="CB245" s="52">
        <v>41</v>
      </c>
      <c r="CC245" s="52"/>
      <c r="CD245" s="52"/>
      <c r="CE245" s="52"/>
      <c r="CF245" s="52" t="s">
        <v>543</v>
      </c>
      <c r="CG245" s="52"/>
      <c r="CH245" s="52" t="s">
        <v>544</v>
      </c>
      <c r="CI245" s="52"/>
      <c r="CJ245" s="52"/>
      <c r="CK245" s="52"/>
      <c r="CL245" s="52" t="s">
        <v>544</v>
      </c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</row>
    <row r="246" spans="77:101" ht="16.5" x14ac:dyDescent="0.2">
      <c r="BY246" s="52">
        <v>242</v>
      </c>
      <c r="BZ246" s="52">
        <v>3</v>
      </c>
      <c r="CA246" s="92" t="s">
        <v>542</v>
      </c>
      <c r="CB246" s="52">
        <v>42</v>
      </c>
      <c r="CC246" s="52"/>
      <c r="CD246" s="52"/>
      <c r="CE246" s="52"/>
      <c r="CF246" s="52" t="s">
        <v>543</v>
      </c>
      <c r="CG246" s="52"/>
      <c r="CH246" s="52" t="s">
        <v>544</v>
      </c>
      <c r="CI246" s="52"/>
      <c r="CJ246" s="52"/>
      <c r="CK246" s="52"/>
      <c r="CL246" s="52" t="s">
        <v>544</v>
      </c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</row>
    <row r="247" spans="77:101" ht="16.5" x14ac:dyDescent="0.2">
      <c r="BY247" s="52">
        <v>243</v>
      </c>
      <c r="BZ247" s="52">
        <v>3</v>
      </c>
      <c r="CA247" s="92" t="s">
        <v>542</v>
      </c>
      <c r="CB247" s="52">
        <v>43</v>
      </c>
      <c r="CC247" s="52"/>
      <c r="CD247" s="52"/>
      <c r="CE247" s="52"/>
      <c r="CF247" s="52" t="s">
        <v>543</v>
      </c>
      <c r="CG247" s="52"/>
      <c r="CH247" s="52" t="s">
        <v>544</v>
      </c>
      <c r="CI247" s="52"/>
      <c r="CJ247" s="52"/>
      <c r="CK247" s="52"/>
      <c r="CL247" s="52" t="s">
        <v>544</v>
      </c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</row>
    <row r="248" spans="77:101" ht="16.5" x14ac:dyDescent="0.2">
      <c r="BY248" s="52">
        <v>244</v>
      </c>
      <c r="BZ248" s="52">
        <v>3</v>
      </c>
      <c r="CA248" s="92" t="s">
        <v>542</v>
      </c>
      <c r="CB248" s="52">
        <v>44</v>
      </c>
      <c r="CC248" s="52"/>
      <c r="CD248" s="52"/>
      <c r="CE248" s="52"/>
      <c r="CF248" s="52" t="s">
        <v>543</v>
      </c>
      <c r="CG248" s="52"/>
      <c r="CH248" s="52" t="s">
        <v>544</v>
      </c>
      <c r="CI248" s="52"/>
      <c r="CJ248" s="52"/>
      <c r="CK248" s="52"/>
      <c r="CL248" s="52" t="s">
        <v>544</v>
      </c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</row>
    <row r="249" spans="77:101" ht="16.5" x14ac:dyDescent="0.2">
      <c r="BY249" s="52">
        <v>245</v>
      </c>
      <c r="BZ249" s="52">
        <v>3</v>
      </c>
      <c r="CA249" s="92" t="s">
        <v>542</v>
      </c>
      <c r="CB249" s="52">
        <v>45</v>
      </c>
      <c r="CC249" s="52"/>
      <c r="CD249" s="52"/>
      <c r="CE249" s="52"/>
      <c r="CF249" s="52" t="s">
        <v>543</v>
      </c>
      <c r="CG249" s="52"/>
      <c r="CH249" s="52" t="s">
        <v>544</v>
      </c>
      <c r="CI249" s="52"/>
      <c r="CJ249" s="52"/>
      <c r="CK249" s="52"/>
      <c r="CL249" s="52" t="s">
        <v>544</v>
      </c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</row>
    <row r="250" spans="77:101" ht="16.5" x14ac:dyDescent="0.2">
      <c r="BY250" s="52">
        <v>246</v>
      </c>
      <c r="BZ250" s="52">
        <v>3</v>
      </c>
      <c r="CA250" s="92" t="s">
        <v>542</v>
      </c>
      <c r="CB250" s="52">
        <v>46</v>
      </c>
      <c r="CC250" s="52"/>
      <c r="CD250" s="52"/>
      <c r="CE250" s="52"/>
      <c r="CF250" s="52" t="s">
        <v>543</v>
      </c>
      <c r="CG250" s="52"/>
      <c r="CH250" s="52" t="s">
        <v>544</v>
      </c>
      <c r="CI250" s="52"/>
      <c r="CJ250" s="52"/>
      <c r="CK250" s="52"/>
      <c r="CL250" s="52" t="s">
        <v>544</v>
      </c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</row>
    <row r="251" spans="77:101" ht="16.5" x14ac:dyDescent="0.2">
      <c r="BY251" s="52">
        <v>247</v>
      </c>
      <c r="BZ251" s="52">
        <v>3</v>
      </c>
      <c r="CA251" s="92" t="s">
        <v>542</v>
      </c>
      <c r="CB251" s="52">
        <v>47</v>
      </c>
      <c r="CC251" s="52"/>
      <c r="CD251" s="52"/>
      <c r="CE251" s="52"/>
      <c r="CF251" s="52" t="s">
        <v>543</v>
      </c>
      <c r="CG251" s="52"/>
      <c r="CH251" s="52" t="s">
        <v>544</v>
      </c>
      <c r="CI251" s="52"/>
      <c r="CJ251" s="52"/>
      <c r="CK251" s="52"/>
      <c r="CL251" s="52" t="s">
        <v>544</v>
      </c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</row>
    <row r="252" spans="77:101" ht="16.5" x14ac:dyDescent="0.2">
      <c r="BY252" s="52">
        <v>248</v>
      </c>
      <c r="BZ252" s="52">
        <v>3</v>
      </c>
      <c r="CA252" s="92" t="s">
        <v>542</v>
      </c>
      <c r="CB252" s="52">
        <v>48</v>
      </c>
      <c r="CC252" s="52"/>
      <c r="CD252" s="52"/>
      <c r="CE252" s="52"/>
      <c r="CF252" s="52" t="s">
        <v>543</v>
      </c>
      <c r="CG252" s="52"/>
      <c r="CH252" s="52" t="s">
        <v>544</v>
      </c>
      <c r="CI252" s="52"/>
      <c r="CJ252" s="52"/>
      <c r="CK252" s="52"/>
      <c r="CL252" s="52" t="s">
        <v>544</v>
      </c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</row>
    <row r="253" spans="77:101" ht="16.5" x14ac:dyDescent="0.2">
      <c r="BY253" s="52">
        <v>249</v>
      </c>
      <c r="BZ253" s="52">
        <v>3</v>
      </c>
      <c r="CA253" s="92" t="s">
        <v>542</v>
      </c>
      <c r="CB253" s="52">
        <v>49</v>
      </c>
      <c r="CC253" s="52"/>
      <c r="CD253" s="52"/>
      <c r="CE253" s="52"/>
      <c r="CF253" s="52" t="s">
        <v>543</v>
      </c>
      <c r="CG253" s="52"/>
      <c r="CH253" s="52" t="s">
        <v>544</v>
      </c>
      <c r="CI253" s="52"/>
      <c r="CJ253" s="52"/>
      <c r="CK253" s="52"/>
      <c r="CL253" s="52" t="s">
        <v>544</v>
      </c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</row>
    <row r="254" spans="77:101" ht="16.5" x14ac:dyDescent="0.2">
      <c r="BY254" s="52">
        <v>250</v>
      </c>
      <c r="BZ254" s="52">
        <v>3</v>
      </c>
      <c r="CA254" s="92" t="s">
        <v>542</v>
      </c>
      <c r="CB254" s="52">
        <v>50</v>
      </c>
      <c r="CC254" s="52"/>
      <c r="CD254" s="52"/>
      <c r="CE254" s="52"/>
      <c r="CF254" s="52" t="s">
        <v>543</v>
      </c>
      <c r="CG254" s="52"/>
      <c r="CH254" s="52" t="s">
        <v>544</v>
      </c>
      <c r="CI254" s="52"/>
      <c r="CJ254" s="52"/>
      <c r="CK254" s="52"/>
      <c r="CL254" s="52" t="s">
        <v>544</v>
      </c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</row>
    <row r="255" spans="77:101" ht="16.5" x14ac:dyDescent="0.2">
      <c r="BY255" s="52">
        <v>251</v>
      </c>
      <c r="BZ255" s="52">
        <v>3</v>
      </c>
      <c r="CA255" s="92" t="s">
        <v>542</v>
      </c>
      <c r="CB255" s="52">
        <v>51</v>
      </c>
      <c r="CC255" s="52"/>
      <c r="CD255" s="52"/>
      <c r="CE255" s="52"/>
      <c r="CF255" s="52" t="s">
        <v>543</v>
      </c>
      <c r="CG255" s="52"/>
      <c r="CH255" s="52" t="s">
        <v>544</v>
      </c>
      <c r="CI255" s="52"/>
      <c r="CJ255" s="52"/>
      <c r="CK255" s="52"/>
      <c r="CL255" s="52" t="s">
        <v>544</v>
      </c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</row>
    <row r="256" spans="77:101" ht="16.5" x14ac:dyDescent="0.2">
      <c r="BY256" s="52">
        <v>252</v>
      </c>
      <c r="BZ256" s="52">
        <v>3</v>
      </c>
      <c r="CA256" s="92" t="s">
        <v>542</v>
      </c>
      <c r="CB256" s="52">
        <v>52</v>
      </c>
      <c r="CC256" s="52"/>
      <c r="CD256" s="52"/>
      <c r="CE256" s="52"/>
      <c r="CF256" s="52" t="s">
        <v>543</v>
      </c>
      <c r="CG256" s="52"/>
      <c r="CH256" s="52" t="s">
        <v>544</v>
      </c>
      <c r="CI256" s="52"/>
      <c r="CJ256" s="52"/>
      <c r="CK256" s="52"/>
      <c r="CL256" s="52" t="s">
        <v>544</v>
      </c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</row>
    <row r="257" spans="77:101" ht="16.5" x14ac:dyDescent="0.2">
      <c r="BY257" s="52">
        <v>253</v>
      </c>
      <c r="BZ257" s="52">
        <v>3</v>
      </c>
      <c r="CA257" s="92" t="s">
        <v>542</v>
      </c>
      <c r="CB257" s="52">
        <v>53</v>
      </c>
      <c r="CC257" s="52"/>
      <c r="CD257" s="52"/>
      <c r="CE257" s="52"/>
      <c r="CF257" s="52" t="s">
        <v>543</v>
      </c>
      <c r="CG257" s="52"/>
      <c r="CH257" s="52" t="s">
        <v>544</v>
      </c>
      <c r="CI257" s="52"/>
      <c r="CJ257" s="52"/>
      <c r="CK257" s="52"/>
      <c r="CL257" s="52" t="s">
        <v>544</v>
      </c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</row>
    <row r="258" spans="77:101" ht="16.5" x14ac:dyDescent="0.2">
      <c r="BY258" s="52">
        <v>254</v>
      </c>
      <c r="BZ258" s="52">
        <v>3</v>
      </c>
      <c r="CA258" s="92" t="s">
        <v>542</v>
      </c>
      <c r="CB258" s="52">
        <v>54</v>
      </c>
      <c r="CC258" s="52"/>
      <c r="CD258" s="52"/>
      <c r="CE258" s="52"/>
      <c r="CF258" s="52" t="s">
        <v>543</v>
      </c>
      <c r="CG258" s="52"/>
      <c r="CH258" s="52" t="s">
        <v>544</v>
      </c>
      <c r="CI258" s="52"/>
      <c r="CJ258" s="52"/>
      <c r="CK258" s="52"/>
      <c r="CL258" s="52" t="s">
        <v>544</v>
      </c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</row>
    <row r="259" spans="77:101" ht="16.5" x14ac:dyDescent="0.2">
      <c r="BY259" s="52">
        <v>255</v>
      </c>
      <c r="BZ259" s="52">
        <v>3</v>
      </c>
      <c r="CA259" s="92" t="s">
        <v>542</v>
      </c>
      <c r="CB259" s="52">
        <v>55</v>
      </c>
      <c r="CC259" s="52"/>
      <c r="CD259" s="52"/>
      <c r="CE259" s="52"/>
      <c r="CF259" s="52" t="s">
        <v>543</v>
      </c>
      <c r="CG259" s="52"/>
      <c r="CH259" s="52" t="s">
        <v>544</v>
      </c>
      <c r="CI259" s="52"/>
      <c r="CJ259" s="52"/>
      <c r="CK259" s="52"/>
      <c r="CL259" s="52" t="s">
        <v>544</v>
      </c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</row>
    <row r="260" spans="77:101" ht="16.5" x14ac:dyDescent="0.2">
      <c r="BY260" s="52">
        <v>256</v>
      </c>
      <c r="BZ260" s="52">
        <v>3</v>
      </c>
      <c r="CA260" s="92" t="s">
        <v>542</v>
      </c>
      <c r="CB260" s="52">
        <v>56</v>
      </c>
      <c r="CC260" s="52"/>
      <c r="CD260" s="52"/>
      <c r="CE260" s="52"/>
      <c r="CF260" s="52" t="s">
        <v>543</v>
      </c>
      <c r="CG260" s="52"/>
      <c r="CH260" s="52" t="s">
        <v>544</v>
      </c>
      <c r="CI260" s="52"/>
      <c r="CJ260" s="52"/>
      <c r="CK260" s="52"/>
      <c r="CL260" s="52" t="s">
        <v>544</v>
      </c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</row>
    <row r="261" spans="77:101" ht="16.5" x14ac:dyDescent="0.2">
      <c r="BY261" s="52">
        <v>257</v>
      </c>
      <c r="BZ261" s="52">
        <v>3</v>
      </c>
      <c r="CA261" s="92" t="s">
        <v>542</v>
      </c>
      <c r="CB261" s="52">
        <v>57</v>
      </c>
      <c r="CC261" s="52"/>
      <c r="CD261" s="52"/>
      <c r="CE261" s="52"/>
      <c r="CF261" s="52" t="s">
        <v>543</v>
      </c>
      <c r="CG261" s="52"/>
      <c r="CH261" s="52" t="s">
        <v>544</v>
      </c>
      <c r="CI261" s="52"/>
      <c r="CJ261" s="52"/>
      <c r="CK261" s="52"/>
      <c r="CL261" s="52" t="s">
        <v>544</v>
      </c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</row>
    <row r="262" spans="77:101" ht="16.5" x14ac:dyDescent="0.2">
      <c r="BY262" s="52">
        <v>258</v>
      </c>
      <c r="BZ262" s="52">
        <v>3</v>
      </c>
      <c r="CA262" s="92" t="s">
        <v>542</v>
      </c>
      <c r="CB262" s="52">
        <v>58</v>
      </c>
      <c r="CC262" s="52"/>
      <c r="CD262" s="52"/>
      <c r="CE262" s="52"/>
      <c r="CF262" s="52" t="s">
        <v>543</v>
      </c>
      <c r="CG262" s="52"/>
      <c r="CH262" s="52" t="s">
        <v>544</v>
      </c>
      <c r="CI262" s="52"/>
      <c r="CJ262" s="52"/>
      <c r="CK262" s="52"/>
      <c r="CL262" s="52" t="s">
        <v>544</v>
      </c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</row>
    <row r="263" spans="77:101" ht="16.5" x14ac:dyDescent="0.2">
      <c r="BY263" s="52">
        <v>259</v>
      </c>
      <c r="BZ263" s="52">
        <v>3</v>
      </c>
      <c r="CA263" s="92" t="s">
        <v>542</v>
      </c>
      <c r="CB263" s="52">
        <v>59</v>
      </c>
      <c r="CC263" s="52"/>
      <c r="CD263" s="52"/>
      <c r="CE263" s="52"/>
      <c r="CF263" s="52" t="s">
        <v>543</v>
      </c>
      <c r="CG263" s="52"/>
      <c r="CH263" s="52" t="s">
        <v>544</v>
      </c>
      <c r="CI263" s="52"/>
      <c r="CJ263" s="52"/>
      <c r="CK263" s="52"/>
      <c r="CL263" s="52" t="s">
        <v>544</v>
      </c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</row>
    <row r="264" spans="77:101" ht="16.5" x14ac:dyDescent="0.2">
      <c r="BY264" s="52">
        <v>260</v>
      </c>
      <c r="BZ264" s="52">
        <v>3</v>
      </c>
      <c r="CA264" s="92" t="s">
        <v>542</v>
      </c>
      <c r="CB264" s="52">
        <v>60</v>
      </c>
      <c r="CC264" s="52"/>
      <c r="CD264" s="52"/>
      <c r="CE264" s="52"/>
      <c r="CF264" s="52" t="s">
        <v>543</v>
      </c>
      <c r="CG264" s="52"/>
      <c r="CH264" s="52" t="s">
        <v>544</v>
      </c>
      <c r="CI264" s="52"/>
      <c r="CJ264" s="52"/>
      <c r="CK264" s="52"/>
      <c r="CL264" s="52" t="s">
        <v>544</v>
      </c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</row>
    <row r="265" spans="77:101" ht="16.5" x14ac:dyDescent="0.2">
      <c r="BY265" s="52">
        <v>261</v>
      </c>
      <c r="BZ265" s="52">
        <v>3</v>
      </c>
      <c r="CA265" s="92" t="s">
        <v>542</v>
      </c>
      <c r="CB265" s="52">
        <v>61</v>
      </c>
      <c r="CC265" s="52"/>
      <c r="CD265" s="52"/>
      <c r="CE265" s="52"/>
      <c r="CF265" s="52" t="s">
        <v>543</v>
      </c>
      <c r="CG265" s="52"/>
      <c r="CH265" s="52" t="s">
        <v>544</v>
      </c>
      <c r="CI265" s="52"/>
      <c r="CJ265" s="52"/>
      <c r="CK265" s="52"/>
      <c r="CL265" s="52" t="s">
        <v>544</v>
      </c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</row>
    <row r="266" spans="77:101" ht="16.5" x14ac:dyDescent="0.2">
      <c r="BY266" s="52">
        <v>262</v>
      </c>
      <c r="BZ266" s="52">
        <v>3</v>
      </c>
      <c r="CA266" s="92" t="s">
        <v>542</v>
      </c>
      <c r="CB266" s="52">
        <v>62</v>
      </c>
      <c r="CC266" s="52"/>
      <c r="CD266" s="52"/>
      <c r="CE266" s="52"/>
      <c r="CF266" s="52" t="s">
        <v>543</v>
      </c>
      <c r="CG266" s="52"/>
      <c r="CH266" s="52" t="s">
        <v>544</v>
      </c>
      <c r="CI266" s="52"/>
      <c r="CJ266" s="52"/>
      <c r="CK266" s="52"/>
      <c r="CL266" s="52" t="s">
        <v>544</v>
      </c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</row>
    <row r="267" spans="77:101" ht="16.5" x14ac:dyDescent="0.2">
      <c r="BY267" s="52">
        <v>263</v>
      </c>
      <c r="BZ267" s="52">
        <v>3</v>
      </c>
      <c r="CA267" s="92" t="s">
        <v>542</v>
      </c>
      <c r="CB267" s="52">
        <v>63</v>
      </c>
      <c r="CC267" s="52"/>
      <c r="CD267" s="52"/>
      <c r="CE267" s="52"/>
      <c r="CF267" s="52" t="s">
        <v>543</v>
      </c>
      <c r="CG267" s="52"/>
      <c r="CH267" s="52" t="s">
        <v>544</v>
      </c>
      <c r="CI267" s="52"/>
      <c r="CJ267" s="52"/>
      <c r="CK267" s="52"/>
      <c r="CL267" s="52" t="s">
        <v>544</v>
      </c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</row>
    <row r="268" spans="77:101" ht="16.5" x14ac:dyDescent="0.2">
      <c r="BY268" s="52">
        <v>264</v>
      </c>
      <c r="BZ268" s="52">
        <v>3</v>
      </c>
      <c r="CA268" s="92" t="s">
        <v>542</v>
      </c>
      <c r="CB268" s="52">
        <v>64</v>
      </c>
      <c r="CC268" s="52"/>
      <c r="CD268" s="52"/>
      <c r="CE268" s="52"/>
      <c r="CF268" s="52" t="s">
        <v>543</v>
      </c>
      <c r="CG268" s="52"/>
      <c r="CH268" s="52" t="s">
        <v>544</v>
      </c>
      <c r="CI268" s="52"/>
      <c r="CJ268" s="52"/>
      <c r="CK268" s="52"/>
      <c r="CL268" s="52" t="s">
        <v>544</v>
      </c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</row>
    <row r="269" spans="77:101" ht="16.5" x14ac:dyDescent="0.2">
      <c r="BY269" s="52">
        <v>265</v>
      </c>
      <c r="BZ269" s="52">
        <v>3</v>
      </c>
      <c r="CA269" s="92" t="s">
        <v>542</v>
      </c>
      <c r="CB269" s="52">
        <v>65</v>
      </c>
      <c r="CC269" s="52"/>
      <c r="CD269" s="52"/>
      <c r="CE269" s="52"/>
      <c r="CF269" s="52" t="s">
        <v>543</v>
      </c>
      <c r="CG269" s="52"/>
      <c r="CH269" s="52" t="s">
        <v>544</v>
      </c>
      <c r="CI269" s="52"/>
      <c r="CJ269" s="52"/>
      <c r="CK269" s="52"/>
      <c r="CL269" s="52" t="s">
        <v>544</v>
      </c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</row>
    <row r="270" spans="77:101" ht="16.5" x14ac:dyDescent="0.2">
      <c r="BY270" s="52">
        <v>266</v>
      </c>
      <c r="BZ270" s="52">
        <v>3</v>
      </c>
      <c r="CA270" s="92" t="s">
        <v>542</v>
      </c>
      <c r="CB270" s="52">
        <v>66</v>
      </c>
      <c r="CC270" s="52"/>
      <c r="CD270" s="52"/>
      <c r="CE270" s="52"/>
      <c r="CF270" s="52" t="s">
        <v>543</v>
      </c>
      <c r="CG270" s="52"/>
      <c r="CH270" s="52" t="s">
        <v>544</v>
      </c>
      <c r="CI270" s="52"/>
      <c r="CJ270" s="52"/>
      <c r="CK270" s="52"/>
      <c r="CL270" s="52" t="s">
        <v>544</v>
      </c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</row>
    <row r="271" spans="77:101" ht="16.5" x14ac:dyDescent="0.2">
      <c r="BY271" s="52">
        <v>267</v>
      </c>
      <c r="BZ271" s="52">
        <v>3</v>
      </c>
      <c r="CA271" s="92" t="s">
        <v>542</v>
      </c>
      <c r="CB271" s="52">
        <v>67</v>
      </c>
      <c r="CC271" s="52"/>
      <c r="CD271" s="52"/>
      <c r="CE271" s="52"/>
      <c r="CF271" s="52" t="s">
        <v>543</v>
      </c>
      <c r="CG271" s="52"/>
      <c r="CH271" s="52" t="s">
        <v>544</v>
      </c>
      <c r="CI271" s="52"/>
      <c r="CJ271" s="52"/>
      <c r="CK271" s="52"/>
      <c r="CL271" s="52" t="s">
        <v>544</v>
      </c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</row>
    <row r="272" spans="77:101" ht="16.5" x14ac:dyDescent="0.2">
      <c r="BY272" s="52">
        <v>268</v>
      </c>
      <c r="BZ272" s="52">
        <v>3</v>
      </c>
      <c r="CA272" s="92" t="s">
        <v>542</v>
      </c>
      <c r="CB272" s="52">
        <v>68</v>
      </c>
      <c r="CC272" s="52"/>
      <c r="CD272" s="52"/>
      <c r="CE272" s="52"/>
      <c r="CF272" s="52" t="s">
        <v>543</v>
      </c>
      <c r="CG272" s="52"/>
      <c r="CH272" s="52" t="s">
        <v>544</v>
      </c>
      <c r="CI272" s="52"/>
      <c r="CJ272" s="52"/>
      <c r="CK272" s="52"/>
      <c r="CL272" s="52" t="s">
        <v>544</v>
      </c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</row>
    <row r="273" spans="77:101" ht="16.5" x14ac:dyDescent="0.2">
      <c r="BY273" s="52">
        <v>269</v>
      </c>
      <c r="BZ273" s="52">
        <v>3</v>
      </c>
      <c r="CA273" s="92" t="s">
        <v>542</v>
      </c>
      <c r="CB273" s="52">
        <v>69</v>
      </c>
      <c r="CC273" s="52"/>
      <c r="CD273" s="52"/>
      <c r="CE273" s="52"/>
      <c r="CF273" s="52" t="s">
        <v>543</v>
      </c>
      <c r="CG273" s="52"/>
      <c r="CH273" s="52" t="s">
        <v>544</v>
      </c>
      <c r="CI273" s="52"/>
      <c r="CJ273" s="52"/>
      <c r="CK273" s="52"/>
      <c r="CL273" s="52" t="s">
        <v>544</v>
      </c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</row>
    <row r="274" spans="77:101" ht="16.5" x14ac:dyDescent="0.2">
      <c r="BY274" s="52">
        <v>270</v>
      </c>
      <c r="BZ274" s="52">
        <v>3</v>
      </c>
      <c r="CA274" s="92" t="s">
        <v>542</v>
      </c>
      <c r="CB274" s="52">
        <v>70</v>
      </c>
      <c r="CC274" s="52"/>
      <c r="CD274" s="52"/>
      <c r="CE274" s="52"/>
      <c r="CF274" s="52" t="s">
        <v>543</v>
      </c>
      <c r="CG274" s="52"/>
      <c r="CH274" s="52" t="s">
        <v>544</v>
      </c>
      <c r="CI274" s="52"/>
      <c r="CJ274" s="52"/>
      <c r="CK274" s="52"/>
      <c r="CL274" s="52" t="s">
        <v>544</v>
      </c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</row>
    <row r="275" spans="77:101" ht="16.5" x14ac:dyDescent="0.2">
      <c r="BY275" s="52">
        <v>271</v>
      </c>
      <c r="BZ275" s="52">
        <v>3</v>
      </c>
      <c r="CA275" s="92" t="s">
        <v>542</v>
      </c>
      <c r="CB275" s="52">
        <v>71</v>
      </c>
      <c r="CC275" s="52"/>
      <c r="CD275" s="52"/>
      <c r="CE275" s="52"/>
      <c r="CF275" s="52" t="s">
        <v>543</v>
      </c>
      <c r="CG275" s="52"/>
      <c r="CH275" s="52" t="s">
        <v>544</v>
      </c>
      <c r="CI275" s="52"/>
      <c r="CJ275" s="52"/>
      <c r="CK275" s="52"/>
      <c r="CL275" s="52" t="s">
        <v>544</v>
      </c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</row>
    <row r="276" spans="77:101" ht="16.5" x14ac:dyDescent="0.2">
      <c r="BY276" s="52">
        <v>272</v>
      </c>
      <c r="BZ276" s="52">
        <v>3</v>
      </c>
      <c r="CA276" s="92" t="s">
        <v>542</v>
      </c>
      <c r="CB276" s="52">
        <v>72</v>
      </c>
      <c r="CC276" s="52"/>
      <c r="CD276" s="52"/>
      <c r="CE276" s="52"/>
      <c r="CF276" s="52" t="s">
        <v>543</v>
      </c>
      <c r="CG276" s="52"/>
      <c r="CH276" s="52" t="s">
        <v>544</v>
      </c>
      <c r="CI276" s="52"/>
      <c r="CJ276" s="52"/>
      <c r="CK276" s="52"/>
      <c r="CL276" s="52" t="s">
        <v>544</v>
      </c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</row>
    <row r="277" spans="77:101" ht="16.5" x14ac:dyDescent="0.2">
      <c r="BY277" s="52">
        <v>273</v>
      </c>
      <c r="BZ277" s="52">
        <v>3</v>
      </c>
      <c r="CA277" s="92" t="s">
        <v>542</v>
      </c>
      <c r="CB277" s="52">
        <v>73</v>
      </c>
      <c r="CC277" s="52"/>
      <c r="CD277" s="52"/>
      <c r="CE277" s="52"/>
      <c r="CF277" s="52" t="s">
        <v>543</v>
      </c>
      <c r="CG277" s="52"/>
      <c r="CH277" s="52" t="s">
        <v>544</v>
      </c>
      <c r="CI277" s="52"/>
      <c r="CJ277" s="52"/>
      <c r="CK277" s="52"/>
      <c r="CL277" s="52" t="s">
        <v>544</v>
      </c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</row>
    <row r="278" spans="77:101" ht="16.5" x14ac:dyDescent="0.2">
      <c r="BY278" s="52">
        <v>274</v>
      </c>
      <c r="BZ278" s="52">
        <v>3</v>
      </c>
      <c r="CA278" s="92" t="s">
        <v>542</v>
      </c>
      <c r="CB278" s="52">
        <v>74</v>
      </c>
      <c r="CC278" s="52"/>
      <c r="CD278" s="52"/>
      <c r="CE278" s="52"/>
      <c r="CF278" s="52" t="s">
        <v>543</v>
      </c>
      <c r="CG278" s="52"/>
      <c r="CH278" s="52" t="s">
        <v>544</v>
      </c>
      <c r="CI278" s="52"/>
      <c r="CJ278" s="52"/>
      <c r="CK278" s="52"/>
      <c r="CL278" s="52" t="s">
        <v>544</v>
      </c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</row>
    <row r="279" spans="77:101" ht="16.5" x14ac:dyDescent="0.2">
      <c r="BY279" s="52">
        <v>275</v>
      </c>
      <c r="BZ279" s="52">
        <v>3</v>
      </c>
      <c r="CA279" s="92" t="s">
        <v>542</v>
      </c>
      <c r="CB279" s="52">
        <v>75</v>
      </c>
      <c r="CC279" s="52"/>
      <c r="CD279" s="52"/>
      <c r="CE279" s="52"/>
      <c r="CF279" s="52" t="s">
        <v>543</v>
      </c>
      <c r="CG279" s="52"/>
      <c r="CH279" s="52" t="s">
        <v>544</v>
      </c>
      <c r="CI279" s="52"/>
      <c r="CJ279" s="52"/>
      <c r="CK279" s="52"/>
      <c r="CL279" s="52" t="s">
        <v>544</v>
      </c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</row>
    <row r="280" spans="77:101" ht="16.5" x14ac:dyDescent="0.2">
      <c r="BY280" s="52">
        <v>276</v>
      </c>
      <c r="BZ280" s="52">
        <v>3</v>
      </c>
      <c r="CA280" s="92" t="s">
        <v>542</v>
      </c>
      <c r="CB280" s="52">
        <v>76</v>
      </c>
      <c r="CC280" s="52"/>
      <c r="CD280" s="52"/>
      <c r="CE280" s="52"/>
      <c r="CF280" s="52" t="s">
        <v>543</v>
      </c>
      <c r="CG280" s="52"/>
      <c r="CH280" s="52" t="s">
        <v>544</v>
      </c>
      <c r="CI280" s="52"/>
      <c r="CJ280" s="52"/>
      <c r="CK280" s="52"/>
      <c r="CL280" s="52" t="s">
        <v>544</v>
      </c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</row>
    <row r="281" spans="77:101" ht="16.5" x14ac:dyDescent="0.2">
      <c r="BY281" s="52">
        <v>277</v>
      </c>
      <c r="BZ281" s="52">
        <v>3</v>
      </c>
      <c r="CA281" s="92" t="s">
        <v>542</v>
      </c>
      <c r="CB281" s="52">
        <v>77</v>
      </c>
      <c r="CC281" s="52"/>
      <c r="CD281" s="52"/>
      <c r="CE281" s="52"/>
      <c r="CF281" s="52" t="s">
        <v>543</v>
      </c>
      <c r="CG281" s="52"/>
      <c r="CH281" s="52" t="s">
        <v>544</v>
      </c>
      <c r="CI281" s="52"/>
      <c r="CJ281" s="52"/>
      <c r="CK281" s="52"/>
      <c r="CL281" s="52" t="s">
        <v>544</v>
      </c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</row>
    <row r="282" spans="77:101" ht="16.5" x14ac:dyDescent="0.2">
      <c r="BY282" s="52">
        <v>278</v>
      </c>
      <c r="BZ282" s="52">
        <v>3</v>
      </c>
      <c r="CA282" s="92" t="s">
        <v>542</v>
      </c>
      <c r="CB282" s="52">
        <v>78</v>
      </c>
      <c r="CC282" s="52"/>
      <c r="CD282" s="52"/>
      <c r="CE282" s="52"/>
      <c r="CF282" s="52" t="s">
        <v>543</v>
      </c>
      <c r="CG282" s="52"/>
      <c r="CH282" s="52" t="s">
        <v>544</v>
      </c>
      <c r="CI282" s="52"/>
      <c r="CJ282" s="52"/>
      <c r="CK282" s="52"/>
      <c r="CL282" s="52" t="s">
        <v>544</v>
      </c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</row>
    <row r="283" spans="77:101" ht="16.5" x14ac:dyDescent="0.2">
      <c r="BY283" s="52">
        <v>279</v>
      </c>
      <c r="BZ283" s="52">
        <v>3</v>
      </c>
      <c r="CA283" s="92" t="s">
        <v>542</v>
      </c>
      <c r="CB283" s="52">
        <v>79</v>
      </c>
      <c r="CC283" s="52"/>
      <c r="CD283" s="52"/>
      <c r="CE283" s="52"/>
      <c r="CF283" s="52" t="s">
        <v>543</v>
      </c>
      <c r="CG283" s="52"/>
      <c r="CH283" s="52" t="s">
        <v>544</v>
      </c>
      <c r="CI283" s="52"/>
      <c r="CJ283" s="52"/>
      <c r="CK283" s="52"/>
      <c r="CL283" s="52" t="s">
        <v>544</v>
      </c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</row>
    <row r="284" spans="77:101" ht="16.5" x14ac:dyDescent="0.2">
      <c r="BY284" s="52">
        <v>280</v>
      </c>
      <c r="BZ284" s="52">
        <v>3</v>
      </c>
      <c r="CA284" s="92" t="s">
        <v>542</v>
      </c>
      <c r="CB284" s="52">
        <v>80</v>
      </c>
      <c r="CC284" s="52"/>
      <c r="CD284" s="52"/>
      <c r="CE284" s="52"/>
      <c r="CF284" s="52" t="s">
        <v>543</v>
      </c>
      <c r="CG284" s="52"/>
      <c r="CH284" s="52" t="s">
        <v>544</v>
      </c>
      <c r="CI284" s="52"/>
      <c r="CJ284" s="52"/>
      <c r="CK284" s="52"/>
      <c r="CL284" s="52" t="s">
        <v>544</v>
      </c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</row>
    <row r="285" spans="77:101" ht="16.5" x14ac:dyDescent="0.2">
      <c r="BY285" s="52">
        <v>281</v>
      </c>
      <c r="BZ285" s="52">
        <v>3</v>
      </c>
      <c r="CA285" s="92" t="s">
        <v>542</v>
      </c>
      <c r="CB285" s="52">
        <v>81</v>
      </c>
      <c r="CC285" s="52"/>
      <c r="CD285" s="52"/>
      <c r="CE285" s="52"/>
      <c r="CF285" s="52" t="s">
        <v>543</v>
      </c>
      <c r="CG285" s="52"/>
      <c r="CH285" s="52" t="s">
        <v>544</v>
      </c>
      <c r="CI285" s="52"/>
      <c r="CJ285" s="52"/>
      <c r="CK285" s="52"/>
      <c r="CL285" s="52" t="s">
        <v>544</v>
      </c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</row>
    <row r="286" spans="77:101" ht="16.5" x14ac:dyDescent="0.2">
      <c r="BY286" s="52">
        <v>282</v>
      </c>
      <c r="BZ286" s="52">
        <v>3</v>
      </c>
      <c r="CA286" s="92" t="s">
        <v>542</v>
      </c>
      <c r="CB286" s="52">
        <v>82</v>
      </c>
      <c r="CC286" s="52"/>
      <c r="CD286" s="52"/>
      <c r="CE286" s="52"/>
      <c r="CF286" s="52" t="s">
        <v>543</v>
      </c>
      <c r="CG286" s="52"/>
      <c r="CH286" s="52" t="s">
        <v>544</v>
      </c>
      <c r="CI286" s="52"/>
      <c r="CJ286" s="52"/>
      <c r="CK286" s="52"/>
      <c r="CL286" s="52" t="s">
        <v>544</v>
      </c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</row>
    <row r="287" spans="77:101" ht="16.5" x14ac:dyDescent="0.2">
      <c r="BY287" s="52">
        <v>283</v>
      </c>
      <c r="BZ287" s="52">
        <v>3</v>
      </c>
      <c r="CA287" s="92" t="s">
        <v>542</v>
      </c>
      <c r="CB287" s="52">
        <v>83</v>
      </c>
      <c r="CC287" s="52"/>
      <c r="CD287" s="52"/>
      <c r="CE287" s="52"/>
      <c r="CF287" s="52" t="s">
        <v>543</v>
      </c>
      <c r="CG287" s="52"/>
      <c r="CH287" s="52" t="s">
        <v>544</v>
      </c>
      <c r="CI287" s="52"/>
      <c r="CJ287" s="52"/>
      <c r="CK287" s="52"/>
      <c r="CL287" s="52" t="s">
        <v>544</v>
      </c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</row>
    <row r="288" spans="77:101" ht="16.5" x14ac:dyDescent="0.2">
      <c r="BY288" s="52">
        <v>284</v>
      </c>
      <c r="BZ288" s="52">
        <v>3</v>
      </c>
      <c r="CA288" s="92" t="s">
        <v>542</v>
      </c>
      <c r="CB288" s="52">
        <v>84</v>
      </c>
      <c r="CC288" s="52"/>
      <c r="CD288" s="52"/>
      <c r="CE288" s="52"/>
      <c r="CF288" s="52" t="s">
        <v>543</v>
      </c>
      <c r="CG288" s="52"/>
      <c r="CH288" s="52" t="s">
        <v>544</v>
      </c>
      <c r="CI288" s="52"/>
      <c r="CJ288" s="52"/>
      <c r="CK288" s="52"/>
      <c r="CL288" s="52" t="s">
        <v>544</v>
      </c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</row>
    <row r="289" spans="77:101" ht="16.5" x14ac:dyDescent="0.2">
      <c r="BY289" s="52">
        <v>285</v>
      </c>
      <c r="BZ289" s="52">
        <v>3</v>
      </c>
      <c r="CA289" s="92" t="s">
        <v>542</v>
      </c>
      <c r="CB289" s="52">
        <v>85</v>
      </c>
      <c r="CC289" s="52"/>
      <c r="CD289" s="52"/>
      <c r="CE289" s="52"/>
      <c r="CF289" s="52" t="s">
        <v>543</v>
      </c>
      <c r="CG289" s="52"/>
      <c r="CH289" s="52" t="s">
        <v>544</v>
      </c>
      <c r="CI289" s="52"/>
      <c r="CJ289" s="52"/>
      <c r="CK289" s="52"/>
      <c r="CL289" s="52" t="s">
        <v>544</v>
      </c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</row>
    <row r="290" spans="77:101" ht="16.5" x14ac:dyDescent="0.2">
      <c r="BY290" s="52">
        <v>286</v>
      </c>
      <c r="BZ290" s="52">
        <v>3</v>
      </c>
      <c r="CA290" s="92" t="s">
        <v>542</v>
      </c>
      <c r="CB290" s="52">
        <v>86</v>
      </c>
      <c r="CC290" s="52"/>
      <c r="CD290" s="52"/>
      <c r="CE290" s="52"/>
      <c r="CF290" s="52" t="s">
        <v>543</v>
      </c>
      <c r="CG290" s="52"/>
      <c r="CH290" s="52" t="s">
        <v>544</v>
      </c>
      <c r="CI290" s="52"/>
      <c r="CJ290" s="52"/>
      <c r="CK290" s="52"/>
      <c r="CL290" s="52" t="s">
        <v>544</v>
      </c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</row>
    <row r="291" spans="77:101" ht="16.5" x14ac:dyDescent="0.2">
      <c r="BY291" s="52">
        <v>287</v>
      </c>
      <c r="BZ291" s="52">
        <v>3</v>
      </c>
      <c r="CA291" s="92" t="s">
        <v>542</v>
      </c>
      <c r="CB291" s="52">
        <v>87</v>
      </c>
      <c r="CC291" s="52"/>
      <c r="CD291" s="52"/>
      <c r="CE291" s="52"/>
      <c r="CF291" s="52" t="s">
        <v>543</v>
      </c>
      <c r="CG291" s="52"/>
      <c r="CH291" s="52" t="s">
        <v>544</v>
      </c>
      <c r="CI291" s="52"/>
      <c r="CJ291" s="52"/>
      <c r="CK291" s="52"/>
      <c r="CL291" s="52" t="s">
        <v>544</v>
      </c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</row>
    <row r="292" spans="77:101" ht="16.5" x14ac:dyDescent="0.2">
      <c r="BY292" s="52">
        <v>288</v>
      </c>
      <c r="BZ292" s="52">
        <v>3</v>
      </c>
      <c r="CA292" s="92" t="s">
        <v>542</v>
      </c>
      <c r="CB292" s="52">
        <v>88</v>
      </c>
      <c r="CC292" s="52"/>
      <c r="CD292" s="52"/>
      <c r="CE292" s="52"/>
      <c r="CF292" s="52" t="s">
        <v>543</v>
      </c>
      <c r="CG292" s="52"/>
      <c r="CH292" s="52" t="s">
        <v>544</v>
      </c>
      <c r="CI292" s="52"/>
      <c r="CJ292" s="52"/>
      <c r="CK292" s="52"/>
      <c r="CL292" s="52" t="s">
        <v>544</v>
      </c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</row>
    <row r="293" spans="77:101" ht="16.5" x14ac:dyDescent="0.2">
      <c r="BY293" s="52">
        <v>289</v>
      </c>
      <c r="BZ293" s="52">
        <v>3</v>
      </c>
      <c r="CA293" s="92" t="s">
        <v>542</v>
      </c>
      <c r="CB293" s="52">
        <v>89</v>
      </c>
      <c r="CC293" s="52"/>
      <c r="CD293" s="52"/>
      <c r="CE293" s="52"/>
      <c r="CF293" s="52" t="s">
        <v>543</v>
      </c>
      <c r="CG293" s="52"/>
      <c r="CH293" s="52" t="s">
        <v>544</v>
      </c>
      <c r="CI293" s="52"/>
      <c r="CJ293" s="52"/>
      <c r="CK293" s="52"/>
      <c r="CL293" s="52" t="s">
        <v>544</v>
      </c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</row>
    <row r="294" spans="77:101" ht="16.5" x14ac:dyDescent="0.2">
      <c r="BY294" s="52">
        <v>290</v>
      </c>
      <c r="BZ294" s="52">
        <v>3</v>
      </c>
      <c r="CA294" s="92" t="s">
        <v>542</v>
      </c>
      <c r="CB294" s="52">
        <v>90</v>
      </c>
      <c r="CC294" s="52"/>
      <c r="CD294" s="52"/>
      <c r="CE294" s="52"/>
      <c r="CF294" s="52" t="s">
        <v>543</v>
      </c>
      <c r="CG294" s="52"/>
      <c r="CH294" s="52" t="s">
        <v>544</v>
      </c>
      <c r="CI294" s="52"/>
      <c r="CJ294" s="52"/>
      <c r="CK294" s="52"/>
      <c r="CL294" s="52" t="s">
        <v>544</v>
      </c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</row>
    <row r="295" spans="77:101" ht="16.5" x14ac:dyDescent="0.2">
      <c r="BY295" s="52">
        <v>291</v>
      </c>
      <c r="BZ295" s="52">
        <v>3</v>
      </c>
      <c r="CA295" s="92" t="s">
        <v>542</v>
      </c>
      <c r="CB295" s="52">
        <v>91</v>
      </c>
      <c r="CC295" s="52"/>
      <c r="CD295" s="52"/>
      <c r="CE295" s="52"/>
      <c r="CF295" s="52" t="s">
        <v>543</v>
      </c>
      <c r="CG295" s="52"/>
      <c r="CH295" s="52" t="s">
        <v>544</v>
      </c>
      <c r="CI295" s="52"/>
      <c r="CJ295" s="52"/>
      <c r="CK295" s="52"/>
      <c r="CL295" s="52" t="s">
        <v>544</v>
      </c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</row>
    <row r="296" spans="77:101" ht="16.5" x14ac:dyDescent="0.2">
      <c r="BY296" s="52">
        <v>292</v>
      </c>
      <c r="BZ296" s="52">
        <v>3</v>
      </c>
      <c r="CA296" s="92" t="s">
        <v>542</v>
      </c>
      <c r="CB296" s="52">
        <v>92</v>
      </c>
      <c r="CC296" s="52"/>
      <c r="CD296" s="52"/>
      <c r="CE296" s="52"/>
      <c r="CF296" s="52" t="s">
        <v>543</v>
      </c>
      <c r="CG296" s="52"/>
      <c r="CH296" s="52" t="s">
        <v>544</v>
      </c>
      <c r="CI296" s="52"/>
      <c r="CJ296" s="52"/>
      <c r="CK296" s="52"/>
      <c r="CL296" s="52" t="s">
        <v>544</v>
      </c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</row>
    <row r="297" spans="77:101" ht="16.5" x14ac:dyDescent="0.2">
      <c r="BY297" s="52">
        <v>293</v>
      </c>
      <c r="BZ297" s="52">
        <v>3</v>
      </c>
      <c r="CA297" s="92" t="s">
        <v>542</v>
      </c>
      <c r="CB297" s="52">
        <v>93</v>
      </c>
      <c r="CC297" s="52"/>
      <c r="CD297" s="52"/>
      <c r="CE297" s="52"/>
      <c r="CF297" s="52" t="s">
        <v>543</v>
      </c>
      <c r="CG297" s="52"/>
      <c r="CH297" s="52" t="s">
        <v>544</v>
      </c>
      <c r="CI297" s="52"/>
      <c r="CJ297" s="52"/>
      <c r="CK297" s="52"/>
      <c r="CL297" s="52" t="s">
        <v>544</v>
      </c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</row>
    <row r="298" spans="77:101" ht="16.5" x14ac:dyDescent="0.2">
      <c r="BY298" s="52">
        <v>294</v>
      </c>
      <c r="BZ298" s="52">
        <v>3</v>
      </c>
      <c r="CA298" s="92" t="s">
        <v>542</v>
      </c>
      <c r="CB298" s="52">
        <v>94</v>
      </c>
      <c r="CC298" s="52"/>
      <c r="CD298" s="52"/>
      <c r="CE298" s="52"/>
      <c r="CF298" s="52" t="s">
        <v>543</v>
      </c>
      <c r="CG298" s="52"/>
      <c r="CH298" s="52" t="s">
        <v>544</v>
      </c>
      <c r="CI298" s="52"/>
      <c r="CJ298" s="52"/>
      <c r="CK298" s="52"/>
      <c r="CL298" s="52" t="s">
        <v>544</v>
      </c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</row>
    <row r="299" spans="77:101" ht="16.5" x14ac:dyDescent="0.2">
      <c r="BY299" s="52">
        <v>295</v>
      </c>
      <c r="BZ299" s="52">
        <v>3</v>
      </c>
      <c r="CA299" s="92" t="s">
        <v>542</v>
      </c>
      <c r="CB299" s="52">
        <v>95</v>
      </c>
      <c r="CC299" s="52"/>
      <c r="CD299" s="52"/>
      <c r="CE299" s="52"/>
      <c r="CF299" s="52" t="s">
        <v>543</v>
      </c>
      <c r="CG299" s="52"/>
      <c r="CH299" s="52" t="s">
        <v>544</v>
      </c>
      <c r="CI299" s="52"/>
      <c r="CJ299" s="52"/>
      <c r="CK299" s="52"/>
      <c r="CL299" s="52" t="s">
        <v>544</v>
      </c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</row>
    <row r="300" spans="77:101" ht="16.5" x14ac:dyDescent="0.2">
      <c r="BY300" s="52">
        <v>296</v>
      </c>
      <c r="BZ300" s="52">
        <v>3</v>
      </c>
      <c r="CA300" s="92" t="s">
        <v>542</v>
      </c>
      <c r="CB300" s="52">
        <v>96</v>
      </c>
      <c r="CC300" s="52"/>
      <c r="CD300" s="52"/>
      <c r="CE300" s="52"/>
      <c r="CF300" s="52" t="s">
        <v>543</v>
      </c>
      <c r="CG300" s="52"/>
      <c r="CH300" s="52" t="s">
        <v>544</v>
      </c>
      <c r="CI300" s="52"/>
      <c r="CJ300" s="52"/>
      <c r="CK300" s="52"/>
      <c r="CL300" s="52" t="s">
        <v>544</v>
      </c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</row>
    <row r="301" spans="77:101" ht="16.5" x14ac:dyDescent="0.2">
      <c r="BY301" s="52">
        <v>297</v>
      </c>
      <c r="BZ301" s="52">
        <v>3</v>
      </c>
      <c r="CA301" s="92" t="s">
        <v>542</v>
      </c>
      <c r="CB301" s="52">
        <v>97</v>
      </c>
      <c r="CC301" s="52"/>
      <c r="CD301" s="52"/>
      <c r="CE301" s="52"/>
      <c r="CF301" s="52" t="s">
        <v>543</v>
      </c>
      <c r="CG301" s="52"/>
      <c r="CH301" s="52" t="s">
        <v>544</v>
      </c>
      <c r="CI301" s="52"/>
      <c r="CJ301" s="52"/>
      <c r="CK301" s="52"/>
      <c r="CL301" s="52" t="s">
        <v>544</v>
      </c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</row>
    <row r="302" spans="77:101" ht="16.5" x14ac:dyDescent="0.2">
      <c r="BY302" s="52">
        <v>298</v>
      </c>
      <c r="BZ302" s="52">
        <v>3</v>
      </c>
      <c r="CA302" s="92" t="s">
        <v>542</v>
      </c>
      <c r="CB302" s="52">
        <v>98</v>
      </c>
      <c r="CC302" s="52"/>
      <c r="CD302" s="52"/>
      <c r="CE302" s="52"/>
      <c r="CF302" s="52" t="s">
        <v>543</v>
      </c>
      <c r="CG302" s="52"/>
      <c r="CH302" s="52" t="s">
        <v>544</v>
      </c>
      <c r="CI302" s="52"/>
      <c r="CJ302" s="52"/>
      <c r="CK302" s="52"/>
      <c r="CL302" s="52" t="s">
        <v>544</v>
      </c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</row>
    <row r="303" spans="77:101" ht="16.5" x14ac:dyDescent="0.2">
      <c r="BY303" s="52">
        <v>299</v>
      </c>
      <c r="BZ303" s="52">
        <v>3</v>
      </c>
      <c r="CA303" s="92" t="s">
        <v>542</v>
      </c>
      <c r="CB303" s="52">
        <v>99</v>
      </c>
      <c r="CC303" s="52"/>
      <c r="CD303" s="52"/>
      <c r="CE303" s="52"/>
      <c r="CF303" s="52" t="s">
        <v>543</v>
      </c>
      <c r="CG303" s="52"/>
      <c r="CH303" s="52" t="s">
        <v>544</v>
      </c>
      <c r="CI303" s="52"/>
      <c r="CJ303" s="52"/>
      <c r="CK303" s="52"/>
      <c r="CL303" s="52" t="s">
        <v>544</v>
      </c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</row>
    <row r="304" spans="77:101" ht="16.5" x14ac:dyDescent="0.2">
      <c r="BY304" s="52">
        <v>300</v>
      </c>
      <c r="BZ304" s="52">
        <v>3</v>
      </c>
      <c r="CA304" s="92" t="s">
        <v>542</v>
      </c>
      <c r="CB304" s="52">
        <v>100</v>
      </c>
      <c r="CC304" s="52"/>
      <c r="CD304" s="52"/>
      <c r="CE304" s="52"/>
      <c r="CF304" s="52" t="s">
        <v>543</v>
      </c>
      <c r="CG304" s="52"/>
      <c r="CH304" s="52" t="s">
        <v>544</v>
      </c>
      <c r="CI304" s="52"/>
      <c r="CJ304" s="52"/>
      <c r="CK304" s="52"/>
      <c r="CL304" s="52" t="s">
        <v>544</v>
      </c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</row>
    <row r="305" spans="77:101" ht="16.5" x14ac:dyDescent="0.2">
      <c r="BY305" s="52">
        <v>301</v>
      </c>
      <c r="BZ305" s="52">
        <v>4</v>
      </c>
      <c r="CA305" s="92" t="s">
        <v>542</v>
      </c>
      <c r="CB305" s="52">
        <v>1</v>
      </c>
      <c r="CC305" s="52"/>
      <c r="CD305" s="52"/>
      <c r="CE305" s="52"/>
      <c r="CF305" s="52" t="s">
        <v>543</v>
      </c>
      <c r="CG305" s="52"/>
      <c r="CH305" s="52" t="s">
        <v>544</v>
      </c>
      <c r="CI305" s="52"/>
      <c r="CJ305" s="52"/>
      <c r="CK305" s="52"/>
      <c r="CL305" s="52" t="s">
        <v>544</v>
      </c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</row>
    <row r="306" spans="77:101" ht="16.5" x14ac:dyDescent="0.2">
      <c r="BY306" s="52">
        <v>302</v>
      </c>
      <c r="BZ306" s="52">
        <v>4</v>
      </c>
      <c r="CA306" s="92" t="s">
        <v>542</v>
      </c>
      <c r="CB306" s="52">
        <v>2</v>
      </c>
      <c r="CC306" s="52"/>
      <c r="CD306" s="52"/>
      <c r="CE306" s="52"/>
      <c r="CF306" s="52" t="s">
        <v>543</v>
      </c>
      <c r="CG306" s="52"/>
      <c r="CH306" s="52" t="s">
        <v>544</v>
      </c>
      <c r="CI306" s="52"/>
      <c r="CJ306" s="52"/>
      <c r="CK306" s="52"/>
      <c r="CL306" s="52" t="s">
        <v>544</v>
      </c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</row>
    <row r="307" spans="77:101" ht="16.5" x14ac:dyDescent="0.2">
      <c r="BY307" s="52">
        <v>303</v>
      </c>
      <c r="BZ307" s="52">
        <v>4</v>
      </c>
      <c r="CA307" s="92" t="s">
        <v>542</v>
      </c>
      <c r="CB307" s="52">
        <v>3</v>
      </c>
      <c r="CC307" s="52"/>
      <c r="CD307" s="52"/>
      <c r="CE307" s="52"/>
      <c r="CF307" s="52" t="s">
        <v>543</v>
      </c>
      <c r="CG307" s="52"/>
      <c r="CH307" s="52" t="s">
        <v>544</v>
      </c>
      <c r="CI307" s="52"/>
      <c r="CJ307" s="52"/>
      <c r="CK307" s="52"/>
      <c r="CL307" s="52" t="s">
        <v>544</v>
      </c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</row>
    <row r="308" spans="77:101" ht="16.5" x14ac:dyDescent="0.2">
      <c r="BY308" s="52">
        <v>304</v>
      </c>
      <c r="BZ308" s="52">
        <v>4</v>
      </c>
      <c r="CA308" s="92" t="s">
        <v>542</v>
      </c>
      <c r="CB308" s="52">
        <v>4</v>
      </c>
      <c r="CC308" s="52"/>
      <c r="CD308" s="52"/>
      <c r="CE308" s="52"/>
      <c r="CF308" s="52" t="s">
        <v>543</v>
      </c>
      <c r="CG308" s="52"/>
      <c r="CH308" s="52" t="s">
        <v>544</v>
      </c>
      <c r="CI308" s="52"/>
      <c r="CJ308" s="52"/>
      <c r="CK308" s="52"/>
      <c r="CL308" s="52" t="s">
        <v>544</v>
      </c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</row>
    <row r="309" spans="77:101" ht="16.5" x14ac:dyDescent="0.2">
      <c r="BY309" s="52">
        <v>305</v>
      </c>
      <c r="BZ309" s="52">
        <v>4</v>
      </c>
      <c r="CA309" s="92" t="s">
        <v>542</v>
      </c>
      <c r="CB309" s="52">
        <v>5</v>
      </c>
      <c r="CC309" s="52"/>
      <c r="CD309" s="52"/>
      <c r="CE309" s="52"/>
      <c r="CF309" s="52" t="s">
        <v>543</v>
      </c>
      <c r="CG309" s="52"/>
      <c r="CH309" s="52" t="s">
        <v>544</v>
      </c>
      <c r="CI309" s="52"/>
      <c r="CJ309" s="52"/>
      <c r="CK309" s="52"/>
      <c r="CL309" s="52" t="s">
        <v>544</v>
      </c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</row>
    <row r="310" spans="77:101" ht="16.5" x14ac:dyDescent="0.2">
      <c r="BY310" s="52">
        <v>306</v>
      </c>
      <c r="BZ310" s="52">
        <v>4</v>
      </c>
      <c r="CA310" s="92" t="s">
        <v>542</v>
      </c>
      <c r="CB310" s="52">
        <v>6</v>
      </c>
      <c r="CC310" s="52"/>
      <c r="CD310" s="52"/>
      <c r="CE310" s="52"/>
      <c r="CF310" s="52" t="s">
        <v>543</v>
      </c>
      <c r="CG310" s="52"/>
      <c r="CH310" s="52" t="s">
        <v>544</v>
      </c>
      <c r="CI310" s="52"/>
      <c r="CJ310" s="52"/>
      <c r="CK310" s="52"/>
      <c r="CL310" s="52" t="s">
        <v>544</v>
      </c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</row>
    <row r="311" spans="77:101" ht="16.5" x14ac:dyDescent="0.2">
      <c r="BY311" s="52">
        <v>307</v>
      </c>
      <c r="BZ311" s="52">
        <v>4</v>
      </c>
      <c r="CA311" s="92" t="s">
        <v>542</v>
      </c>
      <c r="CB311" s="52">
        <v>7</v>
      </c>
      <c r="CC311" s="52"/>
      <c r="CD311" s="52"/>
      <c r="CE311" s="52"/>
      <c r="CF311" s="52" t="s">
        <v>543</v>
      </c>
      <c r="CG311" s="52"/>
      <c r="CH311" s="52" t="s">
        <v>544</v>
      </c>
      <c r="CI311" s="52"/>
      <c r="CJ311" s="52"/>
      <c r="CK311" s="52"/>
      <c r="CL311" s="52" t="s">
        <v>544</v>
      </c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</row>
    <row r="312" spans="77:101" ht="16.5" x14ac:dyDescent="0.2">
      <c r="BY312" s="52">
        <v>308</v>
      </c>
      <c r="BZ312" s="52">
        <v>4</v>
      </c>
      <c r="CA312" s="92" t="s">
        <v>542</v>
      </c>
      <c r="CB312" s="52">
        <v>8</v>
      </c>
      <c r="CC312" s="52"/>
      <c r="CD312" s="52"/>
      <c r="CE312" s="52"/>
      <c r="CF312" s="52" t="s">
        <v>543</v>
      </c>
      <c r="CG312" s="52"/>
      <c r="CH312" s="52" t="s">
        <v>544</v>
      </c>
      <c r="CI312" s="52"/>
      <c r="CJ312" s="52"/>
      <c r="CK312" s="52"/>
      <c r="CL312" s="52" t="s">
        <v>544</v>
      </c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</row>
    <row r="313" spans="77:101" ht="16.5" x14ac:dyDescent="0.2">
      <c r="BY313" s="52">
        <v>309</v>
      </c>
      <c r="BZ313" s="52">
        <v>4</v>
      </c>
      <c r="CA313" s="92" t="s">
        <v>542</v>
      </c>
      <c r="CB313" s="52">
        <v>9</v>
      </c>
      <c r="CC313" s="52"/>
      <c r="CD313" s="52"/>
      <c r="CE313" s="52"/>
      <c r="CF313" s="52" t="s">
        <v>543</v>
      </c>
      <c r="CG313" s="52"/>
      <c r="CH313" s="52" t="s">
        <v>544</v>
      </c>
      <c r="CI313" s="52"/>
      <c r="CJ313" s="52"/>
      <c r="CK313" s="52"/>
      <c r="CL313" s="52" t="s">
        <v>544</v>
      </c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</row>
    <row r="314" spans="77:101" ht="16.5" x14ac:dyDescent="0.2">
      <c r="BY314" s="52">
        <v>310</v>
      </c>
      <c r="BZ314" s="52">
        <v>4</v>
      </c>
      <c r="CA314" s="92" t="s">
        <v>542</v>
      </c>
      <c r="CB314" s="52">
        <v>10</v>
      </c>
      <c r="CC314" s="52"/>
      <c r="CD314" s="52"/>
      <c r="CE314" s="52"/>
      <c r="CF314" s="52" t="s">
        <v>543</v>
      </c>
      <c r="CG314" s="52"/>
      <c r="CH314" s="52" t="s">
        <v>544</v>
      </c>
      <c r="CI314" s="52"/>
      <c r="CJ314" s="52"/>
      <c r="CK314" s="52"/>
      <c r="CL314" s="52" t="s">
        <v>544</v>
      </c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</row>
    <row r="315" spans="77:101" ht="16.5" x14ac:dyDescent="0.2">
      <c r="BY315" s="52">
        <v>311</v>
      </c>
      <c r="BZ315" s="52">
        <v>4</v>
      </c>
      <c r="CA315" s="92" t="s">
        <v>542</v>
      </c>
      <c r="CB315" s="52">
        <v>11</v>
      </c>
      <c r="CC315" s="52"/>
      <c r="CD315" s="52"/>
      <c r="CE315" s="52"/>
      <c r="CF315" s="52" t="s">
        <v>543</v>
      </c>
      <c r="CG315" s="52"/>
      <c r="CH315" s="52" t="s">
        <v>544</v>
      </c>
      <c r="CI315" s="52"/>
      <c r="CJ315" s="52"/>
      <c r="CK315" s="52"/>
      <c r="CL315" s="52" t="s">
        <v>544</v>
      </c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</row>
    <row r="316" spans="77:101" ht="16.5" x14ac:dyDescent="0.2">
      <c r="BY316" s="52">
        <v>312</v>
      </c>
      <c r="BZ316" s="52">
        <v>4</v>
      </c>
      <c r="CA316" s="92" t="s">
        <v>542</v>
      </c>
      <c r="CB316" s="52">
        <v>12</v>
      </c>
      <c r="CC316" s="52"/>
      <c r="CD316" s="52"/>
      <c r="CE316" s="52"/>
      <c r="CF316" s="52" t="s">
        <v>543</v>
      </c>
      <c r="CG316" s="52"/>
      <c r="CH316" s="52" t="s">
        <v>544</v>
      </c>
      <c r="CI316" s="52"/>
      <c r="CJ316" s="52"/>
      <c r="CK316" s="52"/>
      <c r="CL316" s="52" t="s">
        <v>544</v>
      </c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</row>
    <row r="317" spans="77:101" ht="16.5" x14ac:dyDescent="0.2">
      <c r="BY317" s="52">
        <v>313</v>
      </c>
      <c r="BZ317" s="52">
        <v>4</v>
      </c>
      <c r="CA317" s="92" t="s">
        <v>542</v>
      </c>
      <c r="CB317" s="52">
        <v>13</v>
      </c>
      <c r="CC317" s="52"/>
      <c r="CD317" s="52"/>
      <c r="CE317" s="52"/>
      <c r="CF317" s="52" t="s">
        <v>543</v>
      </c>
      <c r="CG317" s="52"/>
      <c r="CH317" s="52" t="s">
        <v>544</v>
      </c>
      <c r="CI317" s="52"/>
      <c r="CJ317" s="52"/>
      <c r="CK317" s="52"/>
      <c r="CL317" s="52" t="s">
        <v>544</v>
      </c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</row>
    <row r="318" spans="77:101" ht="16.5" x14ac:dyDescent="0.2">
      <c r="BY318" s="52">
        <v>314</v>
      </c>
      <c r="BZ318" s="52">
        <v>4</v>
      </c>
      <c r="CA318" s="92" t="s">
        <v>542</v>
      </c>
      <c r="CB318" s="52">
        <v>14</v>
      </c>
      <c r="CC318" s="52"/>
      <c r="CD318" s="52"/>
      <c r="CE318" s="52"/>
      <c r="CF318" s="52" t="s">
        <v>543</v>
      </c>
      <c r="CG318" s="52"/>
      <c r="CH318" s="52" t="s">
        <v>544</v>
      </c>
      <c r="CI318" s="52"/>
      <c r="CJ318" s="52"/>
      <c r="CK318" s="52"/>
      <c r="CL318" s="52" t="s">
        <v>544</v>
      </c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</row>
    <row r="319" spans="77:101" ht="16.5" x14ac:dyDescent="0.2">
      <c r="BY319" s="52">
        <v>315</v>
      </c>
      <c r="BZ319" s="52">
        <v>4</v>
      </c>
      <c r="CA319" s="92" t="s">
        <v>542</v>
      </c>
      <c r="CB319" s="52">
        <v>15</v>
      </c>
      <c r="CC319" s="52"/>
      <c r="CD319" s="52"/>
      <c r="CE319" s="52"/>
      <c r="CF319" s="52" t="s">
        <v>543</v>
      </c>
      <c r="CG319" s="52"/>
      <c r="CH319" s="52" t="s">
        <v>544</v>
      </c>
      <c r="CI319" s="52"/>
      <c r="CJ319" s="52"/>
      <c r="CK319" s="52"/>
      <c r="CL319" s="52" t="s">
        <v>544</v>
      </c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</row>
    <row r="320" spans="77:101" ht="16.5" x14ac:dyDescent="0.2">
      <c r="BY320" s="52">
        <v>316</v>
      </c>
      <c r="BZ320" s="52">
        <v>4</v>
      </c>
      <c r="CA320" s="92" t="s">
        <v>542</v>
      </c>
      <c r="CB320" s="52">
        <v>16</v>
      </c>
      <c r="CC320" s="52"/>
      <c r="CD320" s="52"/>
      <c r="CE320" s="52"/>
      <c r="CF320" s="52" t="s">
        <v>543</v>
      </c>
      <c r="CG320" s="52"/>
      <c r="CH320" s="52" t="s">
        <v>544</v>
      </c>
      <c r="CI320" s="52"/>
      <c r="CJ320" s="52"/>
      <c r="CK320" s="52"/>
      <c r="CL320" s="52" t="s">
        <v>544</v>
      </c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</row>
    <row r="321" spans="77:101" ht="16.5" x14ac:dyDescent="0.2">
      <c r="BY321" s="52">
        <v>317</v>
      </c>
      <c r="BZ321" s="52">
        <v>4</v>
      </c>
      <c r="CA321" s="92" t="s">
        <v>542</v>
      </c>
      <c r="CB321" s="52">
        <v>17</v>
      </c>
      <c r="CC321" s="52"/>
      <c r="CD321" s="52"/>
      <c r="CE321" s="52"/>
      <c r="CF321" s="52" t="s">
        <v>543</v>
      </c>
      <c r="CG321" s="52"/>
      <c r="CH321" s="52" t="s">
        <v>544</v>
      </c>
      <c r="CI321" s="52"/>
      <c r="CJ321" s="52"/>
      <c r="CK321" s="52"/>
      <c r="CL321" s="52" t="s">
        <v>544</v>
      </c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</row>
    <row r="322" spans="77:101" ht="16.5" x14ac:dyDescent="0.2">
      <c r="BY322" s="52">
        <v>318</v>
      </c>
      <c r="BZ322" s="52">
        <v>4</v>
      </c>
      <c r="CA322" s="92" t="s">
        <v>542</v>
      </c>
      <c r="CB322" s="52">
        <v>18</v>
      </c>
      <c r="CC322" s="52"/>
      <c r="CD322" s="52"/>
      <c r="CE322" s="52"/>
      <c r="CF322" s="52" t="s">
        <v>543</v>
      </c>
      <c r="CG322" s="52"/>
      <c r="CH322" s="52" t="s">
        <v>544</v>
      </c>
      <c r="CI322" s="52"/>
      <c r="CJ322" s="52"/>
      <c r="CK322" s="52"/>
      <c r="CL322" s="52" t="s">
        <v>544</v>
      </c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</row>
    <row r="323" spans="77:101" ht="16.5" x14ac:dyDescent="0.2">
      <c r="BY323" s="52">
        <v>319</v>
      </c>
      <c r="BZ323" s="52">
        <v>4</v>
      </c>
      <c r="CA323" s="92" t="s">
        <v>542</v>
      </c>
      <c r="CB323" s="52">
        <v>19</v>
      </c>
      <c r="CC323" s="52"/>
      <c r="CD323" s="52"/>
      <c r="CE323" s="52"/>
      <c r="CF323" s="52" t="s">
        <v>543</v>
      </c>
      <c r="CG323" s="52"/>
      <c r="CH323" s="52" t="s">
        <v>544</v>
      </c>
      <c r="CI323" s="52"/>
      <c r="CJ323" s="52"/>
      <c r="CK323" s="52"/>
      <c r="CL323" s="52" t="s">
        <v>544</v>
      </c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</row>
    <row r="324" spans="77:101" ht="16.5" x14ac:dyDescent="0.2">
      <c r="BY324" s="52">
        <v>320</v>
      </c>
      <c r="BZ324" s="52">
        <v>4</v>
      </c>
      <c r="CA324" s="92" t="s">
        <v>542</v>
      </c>
      <c r="CB324" s="52">
        <v>20</v>
      </c>
      <c r="CC324" s="52"/>
      <c r="CD324" s="52"/>
      <c r="CE324" s="52"/>
      <c r="CF324" s="52" t="s">
        <v>543</v>
      </c>
      <c r="CG324" s="52"/>
      <c r="CH324" s="52" t="s">
        <v>544</v>
      </c>
      <c r="CI324" s="52"/>
      <c r="CJ324" s="52"/>
      <c r="CK324" s="52"/>
      <c r="CL324" s="52" t="s">
        <v>544</v>
      </c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</row>
    <row r="325" spans="77:101" ht="16.5" x14ac:dyDescent="0.2">
      <c r="BY325" s="52">
        <v>321</v>
      </c>
      <c r="BZ325" s="52">
        <v>4</v>
      </c>
      <c r="CA325" s="92" t="s">
        <v>542</v>
      </c>
      <c r="CB325" s="52">
        <v>21</v>
      </c>
      <c r="CC325" s="52"/>
      <c r="CD325" s="52"/>
      <c r="CE325" s="52"/>
      <c r="CF325" s="52" t="s">
        <v>543</v>
      </c>
      <c r="CG325" s="52"/>
      <c r="CH325" s="52" t="s">
        <v>544</v>
      </c>
      <c r="CI325" s="52"/>
      <c r="CJ325" s="52"/>
      <c r="CK325" s="52"/>
      <c r="CL325" s="52" t="s">
        <v>544</v>
      </c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</row>
    <row r="326" spans="77:101" ht="16.5" x14ac:dyDescent="0.2">
      <c r="BY326" s="52">
        <v>322</v>
      </c>
      <c r="BZ326" s="52">
        <v>4</v>
      </c>
      <c r="CA326" s="92" t="s">
        <v>542</v>
      </c>
      <c r="CB326" s="52">
        <v>22</v>
      </c>
      <c r="CC326" s="52"/>
      <c r="CD326" s="52"/>
      <c r="CE326" s="52"/>
      <c r="CF326" s="52" t="s">
        <v>543</v>
      </c>
      <c r="CG326" s="52"/>
      <c r="CH326" s="52" t="s">
        <v>544</v>
      </c>
      <c r="CI326" s="52"/>
      <c r="CJ326" s="52"/>
      <c r="CK326" s="52"/>
      <c r="CL326" s="52" t="s">
        <v>544</v>
      </c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</row>
    <row r="327" spans="77:101" ht="16.5" x14ac:dyDescent="0.2">
      <c r="BY327" s="52">
        <v>323</v>
      </c>
      <c r="BZ327" s="52">
        <v>4</v>
      </c>
      <c r="CA327" s="92" t="s">
        <v>542</v>
      </c>
      <c r="CB327" s="52">
        <v>23</v>
      </c>
      <c r="CC327" s="52"/>
      <c r="CD327" s="52"/>
      <c r="CE327" s="52"/>
      <c r="CF327" s="52" t="s">
        <v>543</v>
      </c>
      <c r="CG327" s="52"/>
      <c r="CH327" s="52" t="s">
        <v>544</v>
      </c>
      <c r="CI327" s="52"/>
      <c r="CJ327" s="52"/>
      <c r="CK327" s="52"/>
      <c r="CL327" s="52" t="s">
        <v>544</v>
      </c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</row>
    <row r="328" spans="77:101" ht="16.5" x14ac:dyDescent="0.2">
      <c r="BY328" s="52">
        <v>324</v>
      </c>
      <c r="BZ328" s="52">
        <v>4</v>
      </c>
      <c r="CA328" s="92" t="s">
        <v>542</v>
      </c>
      <c r="CB328" s="52">
        <v>24</v>
      </c>
      <c r="CC328" s="52"/>
      <c r="CD328" s="52"/>
      <c r="CE328" s="52"/>
      <c r="CF328" s="52" t="s">
        <v>543</v>
      </c>
      <c r="CG328" s="52"/>
      <c r="CH328" s="52" t="s">
        <v>544</v>
      </c>
      <c r="CI328" s="52"/>
      <c r="CJ328" s="52"/>
      <c r="CK328" s="52"/>
      <c r="CL328" s="52" t="s">
        <v>544</v>
      </c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</row>
    <row r="329" spans="77:101" ht="16.5" x14ac:dyDescent="0.2">
      <c r="BY329" s="52">
        <v>325</v>
      </c>
      <c r="BZ329" s="52">
        <v>4</v>
      </c>
      <c r="CA329" s="92" t="s">
        <v>542</v>
      </c>
      <c r="CB329" s="52">
        <v>25</v>
      </c>
      <c r="CC329" s="52"/>
      <c r="CD329" s="52"/>
      <c r="CE329" s="52"/>
      <c r="CF329" s="52" t="s">
        <v>543</v>
      </c>
      <c r="CG329" s="52"/>
      <c r="CH329" s="52" t="s">
        <v>544</v>
      </c>
      <c r="CI329" s="52"/>
      <c r="CJ329" s="52"/>
      <c r="CK329" s="52"/>
      <c r="CL329" s="52" t="s">
        <v>544</v>
      </c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</row>
    <row r="330" spans="77:101" ht="16.5" x14ac:dyDescent="0.2">
      <c r="BY330" s="52">
        <v>326</v>
      </c>
      <c r="BZ330" s="52">
        <v>4</v>
      </c>
      <c r="CA330" s="92" t="s">
        <v>542</v>
      </c>
      <c r="CB330" s="52">
        <v>26</v>
      </c>
      <c r="CC330" s="52"/>
      <c r="CD330" s="52"/>
      <c r="CE330" s="52"/>
      <c r="CF330" s="52" t="s">
        <v>543</v>
      </c>
      <c r="CG330" s="52"/>
      <c r="CH330" s="52" t="s">
        <v>544</v>
      </c>
      <c r="CI330" s="52"/>
      <c r="CJ330" s="52"/>
      <c r="CK330" s="52"/>
      <c r="CL330" s="52" t="s">
        <v>544</v>
      </c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</row>
    <row r="331" spans="77:101" ht="16.5" x14ac:dyDescent="0.2">
      <c r="BY331" s="52">
        <v>327</v>
      </c>
      <c r="BZ331" s="52">
        <v>4</v>
      </c>
      <c r="CA331" s="92" t="s">
        <v>542</v>
      </c>
      <c r="CB331" s="52">
        <v>27</v>
      </c>
      <c r="CC331" s="52"/>
      <c r="CD331" s="52"/>
      <c r="CE331" s="52"/>
      <c r="CF331" s="52" t="s">
        <v>543</v>
      </c>
      <c r="CG331" s="52"/>
      <c r="CH331" s="52" t="s">
        <v>544</v>
      </c>
      <c r="CI331" s="52"/>
      <c r="CJ331" s="52"/>
      <c r="CK331" s="52"/>
      <c r="CL331" s="52" t="s">
        <v>544</v>
      </c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</row>
    <row r="332" spans="77:101" ht="16.5" x14ac:dyDescent="0.2">
      <c r="BY332" s="52">
        <v>328</v>
      </c>
      <c r="BZ332" s="52">
        <v>4</v>
      </c>
      <c r="CA332" s="92" t="s">
        <v>542</v>
      </c>
      <c r="CB332" s="52">
        <v>28</v>
      </c>
      <c r="CC332" s="52"/>
      <c r="CD332" s="52"/>
      <c r="CE332" s="52"/>
      <c r="CF332" s="52" t="s">
        <v>543</v>
      </c>
      <c r="CG332" s="52"/>
      <c r="CH332" s="52" t="s">
        <v>544</v>
      </c>
      <c r="CI332" s="52"/>
      <c r="CJ332" s="52"/>
      <c r="CK332" s="52"/>
      <c r="CL332" s="52" t="s">
        <v>544</v>
      </c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</row>
    <row r="333" spans="77:101" ht="16.5" x14ac:dyDescent="0.2">
      <c r="BY333" s="52">
        <v>329</v>
      </c>
      <c r="BZ333" s="52">
        <v>4</v>
      </c>
      <c r="CA333" s="92" t="s">
        <v>542</v>
      </c>
      <c r="CB333" s="52">
        <v>29</v>
      </c>
      <c r="CC333" s="52"/>
      <c r="CD333" s="52"/>
      <c r="CE333" s="52"/>
      <c r="CF333" s="52" t="s">
        <v>543</v>
      </c>
      <c r="CG333" s="52"/>
      <c r="CH333" s="52" t="s">
        <v>544</v>
      </c>
      <c r="CI333" s="52"/>
      <c r="CJ333" s="52"/>
      <c r="CK333" s="52"/>
      <c r="CL333" s="52" t="s">
        <v>544</v>
      </c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</row>
    <row r="334" spans="77:101" ht="16.5" x14ac:dyDescent="0.2">
      <c r="BY334" s="52">
        <v>330</v>
      </c>
      <c r="BZ334" s="52">
        <v>4</v>
      </c>
      <c r="CA334" s="92" t="s">
        <v>542</v>
      </c>
      <c r="CB334" s="52">
        <v>30</v>
      </c>
      <c r="CC334" s="52"/>
      <c r="CD334" s="52"/>
      <c r="CE334" s="52"/>
      <c r="CF334" s="52" t="s">
        <v>543</v>
      </c>
      <c r="CG334" s="52"/>
      <c r="CH334" s="52" t="s">
        <v>544</v>
      </c>
      <c r="CI334" s="52"/>
      <c r="CJ334" s="52"/>
      <c r="CK334" s="52"/>
      <c r="CL334" s="52" t="s">
        <v>544</v>
      </c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</row>
    <row r="335" spans="77:101" ht="16.5" x14ac:dyDescent="0.2">
      <c r="BY335" s="52">
        <v>331</v>
      </c>
      <c r="BZ335" s="52">
        <v>4</v>
      </c>
      <c r="CA335" s="92" t="s">
        <v>542</v>
      </c>
      <c r="CB335" s="52">
        <v>31</v>
      </c>
      <c r="CC335" s="52"/>
      <c r="CD335" s="52"/>
      <c r="CE335" s="52"/>
      <c r="CF335" s="52" t="s">
        <v>543</v>
      </c>
      <c r="CG335" s="52"/>
      <c r="CH335" s="52" t="s">
        <v>544</v>
      </c>
      <c r="CI335" s="52"/>
      <c r="CJ335" s="52"/>
      <c r="CK335" s="52"/>
      <c r="CL335" s="52" t="s">
        <v>544</v>
      </c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</row>
    <row r="336" spans="77:101" ht="16.5" x14ac:dyDescent="0.2">
      <c r="BY336" s="52">
        <v>332</v>
      </c>
      <c r="BZ336" s="52">
        <v>4</v>
      </c>
      <c r="CA336" s="92" t="s">
        <v>542</v>
      </c>
      <c r="CB336" s="52">
        <v>32</v>
      </c>
      <c r="CC336" s="52"/>
      <c r="CD336" s="52"/>
      <c r="CE336" s="52"/>
      <c r="CF336" s="52" t="s">
        <v>543</v>
      </c>
      <c r="CG336" s="52"/>
      <c r="CH336" s="52" t="s">
        <v>544</v>
      </c>
      <c r="CI336" s="52"/>
      <c r="CJ336" s="52"/>
      <c r="CK336" s="52"/>
      <c r="CL336" s="52" t="s">
        <v>544</v>
      </c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</row>
    <row r="337" spans="77:101" ht="16.5" x14ac:dyDescent="0.2">
      <c r="BY337" s="52">
        <v>333</v>
      </c>
      <c r="BZ337" s="52">
        <v>4</v>
      </c>
      <c r="CA337" s="92" t="s">
        <v>542</v>
      </c>
      <c r="CB337" s="52">
        <v>33</v>
      </c>
      <c r="CC337" s="52"/>
      <c r="CD337" s="52"/>
      <c r="CE337" s="52"/>
      <c r="CF337" s="52" t="s">
        <v>543</v>
      </c>
      <c r="CG337" s="52"/>
      <c r="CH337" s="52" t="s">
        <v>544</v>
      </c>
      <c r="CI337" s="52"/>
      <c r="CJ337" s="52"/>
      <c r="CK337" s="52"/>
      <c r="CL337" s="52" t="s">
        <v>544</v>
      </c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</row>
    <row r="338" spans="77:101" ht="16.5" x14ac:dyDescent="0.2">
      <c r="BY338" s="52">
        <v>334</v>
      </c>
      <c r="BZ338" s="52">
        <v>4</v>
      </c>
      <c r="CA338" s="92" t="s">
        <v>542</v>
      </c>
      <c r="CB338" s="52">
        <v>34</v>
      </c>
      <c r="CC338" s="52"/>
      <c r="CD338" s="52"/>
      <c r="CE338" s="52"/>
      <c r="CF338" s="52" t="s">
        <v>543</v>
      </c>
      <c r="CG338" s="52"/>
      <c r="CH338" s="52" t="s">
        <v>544</v>
      </c>
      <c r="CI338" s="52"/>
      <c r="CJ338" s="52"/>
      <c r="CK338" s="52"/>
      <c r="CL338" s="52" t="s">
        <v>544</v>
      </c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</row>
    <row r="339" spans="77:101" ht="16.5" x14ac:dyDescent="0.2">
      <c r="BY339" s="52">
        <v>335</v>
      </c>
      <c r="BZ339" s="52">
        <v>4</v>
      </c>
      <c r="CA339" s="92" t="s">
        <v>542</v>
      </c>
      <c r="CB339" s="52">
        <v>35</v>
      </c>
      <c r="CC339" s="52"/>
      <c r="CD339" s="52"/>
      <c r="CE339" s="52"/>
      <c r="CF339" s="52" t="s">
        <v>543</v>
      </c>
      <c r="CG339" s="52"/>
      <c r="CH339" s="52" t="s">
        <v>544</v>
      </c>
      <c r="CI339" s="52"/>
      <c r="CJ339" s="52"/>
      <c r="CK339" s="52"/>
      <c r="CL339" s="52" t="s">
        <v>544</v>
      </c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</row>
    <row r="340" spans="77:101" ht="16.5" x14ac:dyDescent="0.2">
      <c r="BY340" s="52">
        <v>336</v>
      </c>
      <c r="BZ340" s="52">
        <v>4</v>
      </c>
      <c r="CA340" s="92" t="s">
        <v>542</v>
      </c>
      <c r="CB340" s="52">
        <v>36</v>
      </c>
      <c r="CC340" s="52"/>
      <c r="CD340" s="52"/>
      <c r="CE340" s="52"/>
      <c r="CF340" s="52" t="s">
        <v>543</v>
      </c>
      <c r="CG340" s="52"/>
      <c r="CH340" s="52" t="s">
        <v>544</v>
      </c>
      <c r="CI340" s="52"/>
      <c r="CJ340" s="52"/>
      <c r="CK340" s="52"/>
      <c r="CL340" s="52" t="s">
        <v>544</v>
      </c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</row>
    <row r="341" spans="77:101" ht="16.5" x14ac:dyDescent="0.2">
      <c r="BY341" s="52">
        <v>337</v>
      </c>
      <c r="BZ341" s="52">
        <v>4</v>
      </c>
      <c r="CA341" s="92" t="s">
        <v>542</v>
      </c>
      <c r="CB341" s="52">
        <v>37</v>
      </c>
      <c r="CC341" s="52"/>
      <c r="CD341" s="52"/>
      <c r="CE341" s="52"/>
      <c r="CF341" s="52" t="s">
        <v>543</v>
      </c>
      <c r="CG341" s="52"/>
      <c r="CH341" s="52" t="s">
        <v>544</v>
      </c>
      <c r="CI341" s="52"/>
      <c r="CJ341" s="52"/>
      <c r="CK341" s="52"/>
      <c r="CL341" s="52" t="s">
        <v>544</v>
      </c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</row>
    <row r="342" spans="77:101" ht="16.5" x14ac:dyDescent="0.2">
      <c r="BY342" s="52">
        <v>338</v>
      </c>
      <c r="BZ342" s="52">
        <v>4</v>
      </c>
      <c r="CA342" s="92" t="s">
        <v>542</v>
      </c>
      <c r="CB342" s="52">
        <v>38</v>
      </c>
      <c r="CC342" s="52"/>
      <c r="CD342" s="52"/>
      <c r="CE342" s="52"/>
      <c r="CF342" s="52" t="s">
        <v>543</v>
      </c>
      <c r="CG342" s="52"/>
      <c r="CH342" s="52" t="s">
        <v>544</v>
      </c>
      <c r="CI342" s="52"/>
      <c r="CJ342" s="52"/>
      <c r="CK342" s="52"/>
      <c r="CL342" s="52" t="s">
        <v>544</v>
      </c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</row>
    <row r="343" spans="77:101" ht="16.5" x14ac:dyDescent="0.2">
      <c r="BY343" s="52">
        <v>339</v>
      </c>
      <c r="BZ343" s="52">
        <v>4</v>
      </c>
      <c r="CA343" s="92" t="s">
        <v>542</v>
      </c>
      <c r="CB343" s="52">
        <v>39</v>
      </c>
      <c r="CC343" s="52"/>
      <c r="CD343" s="52"/>
      <c r="CE343" s="52"/>
      <c r="CF343" s="52" t="s">
        <v>543</v>
      </c>
      <c r="CG343" s="52"/>
      <c r="CH343" s="52" t="s">
        <v>544</v>
      </c>
      <c r="CI343" s="52"/>
      <c r="CJ343" s="52"/>
      <c r="CK343" s="52"/>
      <c r="CL343" s="52" t="s">
        <v>544</v>
      </c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</row>
    <row r="344" spans="77:101" ht="16.5" x14ac:dyDescent="0.2">
      <c r="BY344" s="52">
        <v>340</v>
      </c>
      <c r="BZ344" s="52">
        <v>4</v>
      </c>
      <c r="CA344" s="92" t="s">
        <v>542</v>
      </c>
      <c r="CB344" s="52">
        <v>40</v>
      </c>
      <c r="CC344" s="52"/>
      <c r="CD344" s="52"/>
      <c r="CE344" s="52"/>
      <c r="CF344" s="52" t="s">
        <v>543</v>
      </c>
      <c r="CG344" s="52"/>
      <c r="CH344" s="52" t="s">
        <v>544</v>
      </c>
      <c r="CI344" s="52"/>
      <c r="CJ344" s="52"/>
      <c r="CK344" s="52"/>
      <c r="CL344" s="52" t="s">
        <v>544</v>
      </c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</row>
    <row r="345" spans="77:101" ht="16.5" x14ac:dyDescent="0.2">
      <c r="BY345" s="52">
        <v>341</v>
      </c>
      <c r="BZ345" s="52">
        <v>4</v>
      </c>
      <c r="CA345" s="92" t="s">
        <v>542</v>
      </c>
      <c r="CB345" s="52">
        <v>41</v>
      </c>
      <c r="CC345" s="52"/>
      <c r="CD345" s="52"/>
      <c r="CE345" s="52"/>
      <c r="CF345" s="52" t="s">
        <v>543</v>
      </c>
      <c r="CG345" s="52"/>
      <c r="CH345" s="52" t="s">
        <v>544</v>
      </c>
      <c r="CI345" s="52"/>
      <c r="CJ345" s="52"/>
      <c r="CK345" s="52"/>
      <c r="CL345" s="52" t="s">
        <v>544</v>
      </c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</row>
    <row r="346" spans="77:101" ht="16.5" x14ac:dyDescent="0.2">
      <c r="BY346" s="52">
        <v>342</v>
      </c>
      <c r="BZ346" s="52">
        <v>4</v>
      </c>
      <c r="CA346" s="92" t="s">
        <v>542</v>
      </c>
      <c r="CB346" s="52">
        <v>42</v>
      </c>
      <c r="CC346" s="52"/>
      <c r="CD346" s="52"/>
      <c r="CE346" s="52"/>
      <c r="CF346" s="52" t="s">
        <v>543</v>
      </c>
      <c r="CG346" s="52"/>
      <c r="CH346" s="52" t="s">
        <v>544</v>
      </c>
      <c r="CI346" s="52"/>
      <c r="CJ346" s="52"/>
      <c r="CK346" s="52"/>
      <c r="CL346" s="52" t="s">
        <v>544</v>
      </c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</row>
    <row r="347" spans="77:101" ht="16.5" x14ac:dyDescent="0.2">
      <c r="BY347" s="52">
        <v>343</v>
      </c>
      <c r="BZ347" s="52">
        <v>4</v>
      </c>
      <c r="CA347" s="92" t="s">
        <v>542</v>
      </c>
      <c r="CB347" s="52">
        <v>43</v>
      </c>
      <c r="CC347" s="52"/>
      <c r="CD347" s="52"/>
      <c r="CE347" s="52"/>
      <c r="CF347" s="52" t="s">
        <v>543</v>
      </c>
      <c r="CG347" s="52"/>
      <c r="CH347" s="52" t="s">
        <v>544</v>
      </c>
      <c r="CI347" s="52"/>
      <c r="CJ347" s="52"/>
      <c r="CK347" s="52"/>
      <c r="CL347" s="52" t="s">
        <v>544</v>
      </c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</row>
    <row r="348" spans="77:101" ht="16.5" x14ac:dyDescent="0.2">
      <c r="BY348" s="52">
        <v>344</v>
      </c>
      <c r="BZ348" s="52">
        <v>4</v>
      </c>
      <c r="CA348" s="92" t="s">
        <v>542</v>
      </c>
      <c r="CB348" s="52">
        <v>44</v>
      </c>
      <c r="CC348" s="52"/>
      <c r="CD348" s="52"/>
      <c r="CE348" s="52"/>
      <c r="CF348" s="52" t="s">
        <v>543</v>
      </c>
      <c r="CG348" s="52"/>
      <c r="CH348" s="52" t="s">
        <v>544</v>
      </c>
      <c r="CI348" s="52"/>
      <c r="CJ348" s="52"/>
      <c r="CK348" s="52"/>
      <c r="CL348" s="52" t="s">
        <v>544</v>
      </c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</row>
    <row r="349" spans="77:101" ht="16.5" x14ac:dyDescent="0.2">
      <c r="BY349" s="52">
        <v>345</v>
      </c>
      <c r="BZ349" s="52">
        <v>4</v>
      </c>
      <c r="CA349" s="92" t="s">
        <v>542</v>
      </c>
      <c r="CB349" s="52">
        <v>45</v>
      </c>
      <c r="CC349" s="52"/>
      <c r="CD349" s="52"/>
      <c r="CE349" s="52"/>
      <c r="CF349" s="52" t="s">
        <v>543</v>
      </c>
      <c r="CG349" s="52"/>
      <c r="CH349" s="52" t="s">
        <v>544</v>
      </c>
      <c r="CI349" s="52"/>
      <c r="CJ349" s="52"/>
      <c r="CK349" s="52"/>
      <c r="CL349" s="52" t="s">
        <v>544</v>
      </c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</row>
    <row r="350" spans="77:101" ht="16.5" x14ac:dyDescent="0.2">
      <c r="BY350" s="52">
        <v>346</v>
      </c>
      <c r="BZ350" s="52">
        <v>4</v>
      </c>
      <c r="CA350" s="92" t="s">
        <v>542</v>
      </c>
      <c r="CB350" s="52">
        <v>46</v>
      </c>
      <c r="CC350" s="52"/>
      <c r="CD350" s="52"/>
      <c r="CE350" s="52"/>
      <c r="CF350" s="52" t="s">
        <v>543</v>
      </c>
      <c r="CG350" s="52"/>
      <c r="CH350" s="52" t="s">
        <v>544</v>
      </c>
      <c r="CI350" s="52"/>
      <c r="CJ350" s="52"/>
      <c r="CK350" s="52"/>
      <c r="CL350" s="52" t="s">
        <v>544</v>
      </c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</row>
    <row r="351" spans="77:101" ht="16.5" x14ac:dyDescent="0.2">
      <c r="BY351" s="52">
        <v>347</v>
      </c>
      <c r="BZ351" s="52">
        <v>4</v>
      </c>
      <c r="CA351" s="92" t="s">
        <v>542</v>
      </c>
      <c r="CB351" s="52">
        <v>47</v>
      </c>
      <c r="CC351" s="52"/>
      <c r="CD351" s="52"/>
      <c r="CE351" s="52"/>
      <c r="CF351" s="52" t="s">
        <v>543</v>
      </c>
      <c r="CG351" s="52"/>
      <c r="CH351" s="52" t="s">
        <v>544</v>
      </c>
      <c r="CI351" s="52"/>
      <c r="CJ351" s="52"/>
      <c r="CK351" s="52"/>
      <c r="CL351" s="52" t="s">
        <v>544</v>
      </c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</row>
    <row r="352" spans="77:101" ht="16.5" x14ac:dyDescent="0.2">
      <c r="BY352" s="52">
        <v>348</v>
      </c>
      <c r="BZ352" s="52">
        <v>4</v>
      </c>
      <c r="CA352" s="92" t="s">
        <v>542</v>
      </c>
      <c r="CB352" s="52">
        <v>48</v>
      </c>
      <c r="CC352" s="52"/>
      <c r="CD352" s="52"/>
      <c r="CE352" s="52"/>
      <c r="CF352" s="52" t="s">
        <v>543</v>
      </c>
      <c r="CG352" s="52"/>
      <c r="CH352" s="52" t="s">
        <v>544</v>
      </c>
      <c r="CI352" s="52"/>
      <c r="CJ352" s="52"/>
      <c r="CK352" s="52"/>
      <c r="CL352" s="52" t="s">
        <v>544</v>
      </c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</row>
    <row r="353" spans="77:101" ht="16.5" x14ac:dyDescent="0.2">
      <c r="BY353" s="52">
        <v>349</v>
      </c>
      <c r="BZ353" s="52">
        <v>4</v>
      </c>
      <c r="CA353" s="92" t="s">
        <v>542</v>
      </c>
      <c r="CB353" s="52">
        <v>49</v>
      </c>
      <c r="CC353" s="52"/>
      <c r="CD353" s="52"/>
      <c r="CE353" s="52"/>
      <c r="CF353" s="52" t="s">
        <v>543</v>
      </c>
      <c r="CG353" s="52"/>
      <c r="CH353" s="52" t="s">
        <v>544</v>
      </c>
      <c r="CI353" s="52"/>
      <c r="CJ353" s="52"/>
      <c r="CK353" s="52"/>
      <c r="CL353" s="52" t="s">
        <v>544</v>
      </c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</row>
    <row r="354" spans="77:101" ht="16.5" x14ac:dyDescent="0.2">
      <c r="BY354" s="52">
        <v>350</v>
      </c>
      <c r="BZ354" s="52">
        <v>4</v>
      </c>
      <c r="CA354" s="92" t="s">
        <v>542</v>
      </c>
      <c r="CB354" s="52">
        <v>50</v>
      </c>
      <c r="CC354" s="52"/>
      <c r="CD354" s="52"/>
      <c r="CE354" s="52"/>
      <c r="CF354" s="52" t="s">
        <v>543</v>
      </c>
      <c r="CG354" s="52"/>
      <c r="CH354" s="52" t="s">
        <v>544</v>
      </c>
      <c r="CI354" s="52"/>
      <c r="CJ354" s="52"/>
      <c r="CK354" s="52"/>
      <c r="CL354" s="52" t="s">
        <v>544</v>
      </c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</row>
    <row r="355" spans="77:101" ht="16.5" x14ac:dyDescent="0.2">
      <c r="BY355" s="52">
        <v>351</v>
      </c>
      <c r="BZ355" s="52">
        <v>4</v>
      </c>
      <c r="CA355" s="92" t="s">
        <v>542</v>
      </c>
      <c r="CB355" s="52">
        <v>51</v>
      </c>
      <c r="CC355" s="52"/>
      <c r="CD355" s="52"/>
      <c r="CE355" s="52"/>
      <c r="CF355" s="52" t="s">
        <v>543</v>
      </c>
      <c r="CG355" s="52"/>
      <c r="CH355" s="52" t="s">
        <v>544</v>
      </c>
      <c r="CI355" s="52"/>
      <c r="CJ355" s="52"/>
      <c r="CK355" s="52"/>
      <c r="CL355" s="52" t="s">
        <v>544</v>
      </c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</row>
    <row r="356" spans="77:101" ht="16.5" x14ac:dyDescent="0.2">
      <c r="BY356" s="52">
        <v>352</v>
      </c>
      <c r="BZ356" s="52">
        <v>4</v>
      </c>
      <c r="CA356" s="92" t="s">
        <v>542</v>
      </c>
      <c r="CB356" s="52">
        <v>52</v>
      </c>
      <c r="CC356" s="52"/>
      <c r="CD356" s="52"/>
      <c r="CE356" s="52"/>
      <c r="CF356" s="52" t="s">
        <v>543</v>
      </c>
      <c r="CG356" s="52"/>
      <c r="CH356" s="52" t="s">
        <v>544</v>
      </c>
      <c r="CI356" s="52"/>
      <c r="CJ356" s="52"/>
      <c r="CK356" s="52"/>
      <c r="CL356" s="52" t="s">
        <v>544</v>
      </c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</row>
    <row r="357" spans="77:101" ht="16.5" x14ac:dyDescent="0.2">
      <c r="BY357" s="52">
        <v>353</v>
      </c>
      <c r="BZ357" s="52">
        <v>4</v>
      </c>
      <c r="CA357" s="92" t="s">
        <v>542</v>
      </c>
      <c r="CB357" s="52">
        <v>53</v>
      </c>
      <c r="CC357" s="52"/>
      <c r="CD357" s="52"/>
      <c r="CE357" s="52"/>
      <c r="CF357" s="52" t="s">
        <v>543</v>
      </c>
      <c r="CG357" s="52"/>
      <c r="CH357" s="52" t="s">
        <v>544</v>
      </c>
      <c r="CI357" s="52"/>
      <c r="CJ357" s="52"/>
      <c r="CK357" s="52"/>
      <c r="CL357" s="52" t="s">
        <v>544</v>
      </c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</row>
    <row r="358" spans="77:101" ht="16.5" x14ac:dyDescent="0.2">
      <c r="BY358" s="52">
        <v>354</v>
      </c>
      <c r="BZ358" s="52">
        <v>4</v>
      </c>
      <c r="CA358" s="92" t="s">
        <v>542</v>
      </c>
      <c r="CB358" s="52">
        <v>54</v>
      </c>
      <c r="CC358" s="52"/>
      <c r="CD358" s="52"/>
      <c r="CE358" s="52"/>
      <c r="CF358" s="52" t="s">
        <v>543</v>
      </c>
      <c r="CG358" s="52"/>
      <c r="CH358" s="52" t="s">
        <v>544</v>
      </c>
      <c r="CI358" s="52"/>
      <c r="CJ358" s="52"/>
      <c r="CK358" s="52"/>
      <c r="CL358" s="52" t="s">
        <v>544</v>
      </c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</row>
    <row r="359" spans="77:101" ht="16.5" x14ac:dyDescent="0.2">
      <c r="BY359" s="52">
        <v>355</v>
      </c>
      <c r="BZ359" s="52">
        <v>4</v>
      </c>
      <c r="CA359" s="92" t="s">
        <v>542</v>
      </c>
      <c r="CB359" s="52">
        <v>55</v>
      </c>
      <c r="CC359" s="52"/>
      <c r="CD359" s="52"/>
      <c r="CE359" s="52"/>
      <c r="CF359" s="52" t="s">
        <v>543</v>
      </c>
      <c r="CG359" s="52"/>
      <c r="CH359" s="52" t="s">
        <v>544</v>
      </c>
      <c r="CI359" s="52"/>
      <c r="CJ359" s="52"/>
      <c r="CK359" s="52"/>
      <c r="CL359" s="52" t="s">
        <v>544</v>
      </c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</row>
    <row r="360" spans="77:101" ht="16.5" x14ac:dyDescent="0.2">
      <c r="BY360" s="52">
        <v>356</v>
      </c>
      <c r="BZ360" s="52">
        <v>4</v>
      </c>
      <c r="CA360" s="92" t="s">
        <v>542</v>
      </c>
      <c r="CB360" s="52">
        <v>56</v>
      </c>
      <c r="CC360" s="52"/>
      <c r="CD360" s="52"/>
      <c r="CE360" s="52"/>
      <c r="CF360" s="52" t="s">
        <v>543</v>
      </c>
      <c r="CG360" s="52"/>
      <c r="CH360" s="52" t="s">
        <v>544</v>
      </c>
      <c r="CI360" s="52"/>
      <c r="CJ360" s="52"/>
      <c r="CK360" s="52"/>
      <c r="CL360" s="52" t="s">
        <v>544</v>
      </c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</row>
    <row r="361" spans="77:101" ht="16.5" x14ac:dyDescent="0.2">
      <c r="BY361" s="52">
        <v>357</v>
      </c>
      <c r="BZ361" s="52">
        <v>4</v>
      </c>
      <c r="CA361" s="92" t="s">
        <v>542</v>
      </c>
      <c r="CB361" s="52">
        <v>57</v>
      </c>
      <c r="CC361" s="52"/>
      <c r="CD361" s="52"/>
      <c r="CE361" s="52"/>
      <c r="CF361" s="52" t="s">
        <v>543</v>
      </c>
      <c r="CG361" s="52"/>
      <c r="CH361" s="52" t="s">
        <v>544</v>
      </c>
      <c r="CI361" s="52"/>
      <c r="CJ361" s="52"/>
      <c r="CK361" s="52"/>
      <c r="CL361" s="52" t="s">
        <v>544</v>
      </c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</row>
    <row r="362" spans="77:101" ht="16.5" x14ac:dyDescent="0.2">
      <c r="BY362" s="52">
        <v>358</v>
      </c>
      <c r="BZ362" s="52">
        <v>4</v>
      </c>
      <c r="CA362" s="92" t="s">
        <v>542</v>
      </c>
      <c r="CB362" s="52">
        <v>58</v>
      </c>
      <c r="CC362" s="52"/>
      <c r="CD362" s="52"/>
      <c r="CE362" s="52"/>
      <c r="CF362" s="52" t="s">
        <v>543</v>
      </c>
      <c r="CG362" s="52"/>
      <c r="CH362" s="52" t="s">
        <v>544</v>
      </c>
      <c r="CI362" s="52"/>
      <c r="CJ362" s="52"/>
      <c r="CK362" s="52"/>
      <c r="CL362" s="52" t="s">
        <v>544</v>
      </c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</row>
    <row r="363" spans="77:101" ht="16.5" x14ac:dyDescent="0.2">
      <c r="BY363" s="52">
        <v>359</v>
      </c>
      <c r="BZ363" s="52">
        <v>4</v>
      </c>
      <c r="CA363" s="92" t="s">
        <v>542</v>
      </c>
      <c r="CB363" s="52">
        <v>59</v>
      </c>
      <c r="CC363" s="52"/>
      <c r="CD363" s="52"/>
      <c r="CE363" s="52"/>
      <c r="CF363" s="52" t="s">
        <v>543</v>
      </c>
      <c r="CG363" s="52"/>
      <c r="CH363" s="52" t="s">
        <v>544</v>
      </c>
      <c r="CI363" s="52"/>
      <c r="CJ363" s="52"/>
      <c r="CK363" s="52"/>
      <c r="CL363" s="52" t="s">
        <v>544</v>
      </c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</row>
    <row r="364" spans="77:101" ht="16.5" x14ac:dyDescent="0.2">
      <c r="BY364" s="52">
        <v>360</v>
      </c>
      <c r="BZ364" s="52">
        <v>4</v>
      </c>
      <c r="CA364" s="92" t="s">
        <v>542</v>
      </c>
      <c r="CB364" s="52">
        <v>60</v>
      </c>
      <c r="CC364" s="52"/>
      <c r="CD364" s="52"/>
      <c r="CE364" s="52"/>
      <c r="CF364" s="52" t="s">
        <v>543</v>
      </c>
      <c r="CG364" s="52"/>
      <c r="CH364" s="52" t="s">
        <v>544</v>
      </c>
      <c r="CI364" s="52"/>
      <c r="CJ364" s="52"/>
      <c r="CK364" s="52"/>
      <c r="CL364" s="52" t="s">
        <v>544</v>
      </c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</row>
    <row r="365" spans="77:101" ht="16.5" x14ac:dyDescent="0.2">
      <c r="BY365" s="52">
        <v>361</v>
      </c>
      <c r="BZ365" s="52">
        <v>4</v>
      </c>
      <c r="CA365" s="92" t="s">
        <v>542</v>
      </c>
      <c r="CB365" s="52">
        <v>61</v>
      </c>
      <c r="CC365" s="52"/>
      <c r="CD365" s="52"/>
      <c r="CE365" s="52"/>
      <c r="CF365" s="52" t="s">
        <v>543</v>
      </c>
      <c r="CG365" s="52"/>
      <c r="CH365" s="52" t="s">
        <v>544</v>
      </c>
      <c r="CI365" s="52"/>
      <c r="CJ365" s="52"/>
      <c r="CK365" s="52"/>
      <c r="CL365" s="52" t="s">
        <v>544</v>
      </c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</row>
    <row r="366" spans="77:101" ht="16.5" x14ac:dyDescent="0.2">
      <c r="BY366" s="52">
        <v>362</v>
      </c>
      <c r="BZ366" s="52">
        <v>4</v>
      </c>
      <c r="CA366" s="92" t="s">
        <v>542</v>
      </c>
      <c r="CB366" s="52">
        <v>62</v>
      </c>
      <c r="CC366" s="52"/>
      <c r="CD366" s="52"/>
      <c r="CE366" s="52"/>
      <c r="CF366" s="52" t="s">
        <v>543</v>
      </c>
      <c r="CG366" s="52"/>
      <c r="CH366" s="52" t="s">
        <v>544</v>
      </c>
      <c r="CI366" s="52"/>
      <c r="CJ366" s="52"/>
      <c r="CK366" s="52"/>
      <c r="CL366" s="52" t="s">
        <v>544</v>
      </c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</row>
    <row r="367" spans="77:101" ht="16.5" x14ac:dyDescent="0.2">
      <c r="BY367" s="52">
        <v>363</v>
      </c>
      <c r="BZ367" s="52">
        <v>4</v>
      </c>
      <c r="CA367" s="92" t="s">
        <v>542</v>
      </c>
      <c r="CB367" s="52">
        <v>63</v>
      </c>
      <c r="CC367" s="52"/>
      <c r="CD367" s="52"/>
      <c r="CE367" s="52"/>
      <c r="CF367" s="52" t="s">
        <v>543</v>
      </c>
      <c r="CG367" s="52"/>
      <c r="CH367" s="52" t="s">
        <v>544</v>
      </c>
      <c r="CI367" s="52"/>
      <c r="CJ367" s="52"/>
      <c r="CK367" s="52"/>
      <c r="CL367" s="52" t="s">
        <v>544</v>
      </c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</row>
    <row r="368" spans="77:101" ht="16.5" x14ac:dyDescent="0.2">
      <c r="BY368" s="52">
        <v>364</v>
      </c>
      <c r="BZ368" s="52">
        <v>4</v>
      </c>
      <c r="CA368" s="92" t="s">
        <v>542</v>
      </c>
      <c r="CB368" s="52">
        <v>64</v>
      </c>
      <c r="CC368" s="52"/>
      <c r="CD368" s="52"/>
      <c r="CE368" s="52"/>
      <c r="CF368" s="52" t="s">
        <v>543</v>
      </c>
      <c r="CG368" s="52"/>
      <c r="CH368" s="52" t="s">
        <v>544</v>
      </c>
      <c r="CI368" s="52"/>
      <c r="CJ368" s="52"/>
      <c r="CK368" s="52"/>
      <c r="CL368" s="52" t="s">
        <v>544</v>
      </c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</row>
    <row r="369" spans="77:101" ht="16.5" x14ac:dyDescent="0.2">
      <c r="BY369" s="52">
        <v>365</v>
      </c>
      <c r="BZ369" s="52">
        <v>4</v>
      </c>
      <c r="CA369" s="92" t="s">
        <v>542</v>
      </c>
      <c r="CB369" s="52">
        <v>65</v>
      </c>
      <c r="CC369" s="52"/>
      <c r="CD369" s="52"/>
      <c r="CE369" s="52"/>
      <c r="CF369" s="52" t="s">
        <v>543</v>
      </c>
      <c r="CG369" s="52"/>
      <c r="CH369" s="52" t="s">
        <v>544</v>
      </c>
      <c r="CI369" s="52"/>
      <c r="CJ369" s="52"/>
      <c r="CK369" s="52"/>
      <c r="CL369" s="52" t="s">
        <v>544</v>
      </c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</row>
    <row r="370" spans="77:101" ht="16.5" x14ac:dyDescent="0.2">
      <c r="BY370" s="52">
        <v>366</v>
      </c>
      <c r="BZ370" s="52">
        <v>4</v>
      </c>
      <c r="CA370" s="92" t="s">
        <v>542</v>
      </c>
      <c r="CB370" s="52">
        <v>66</v>
      </c>
      <c r="CC370" s="52"/>
      <c r="CD370" s="52"/>
      <c r="CE370" s="52"/>
      <c r="CF370" s="52" t="s">
        <v>543</v>
      </c>
      <c r="CG370" s="52"/>
      <c r="CH370" s="52" t="s">
        <v>544</v>
      </c>
      <c r="CI370" s="52"/>
      <c r="CJ370" s="52"/>
      <c r="CK370" s="52"/>
      <c r="CL370" s="52" t="s">
        <v>544</v>
      </c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</row>
    <row r="371" spans="77:101" ht="16.5" x14ac:dyDescent="0.2">
      <c r="BY371" s="52">
        <v>367</v>
      </c>
      <c r="BZ371" s="52">
        <v>4</v>
      </c>
      <c r="CA371" s="92" t="s">
        <v>542</v>
      </c>
      <c r="CB371" s="52">
        <v>67</v>
      </c>
      <c r="CC371" s="52"/>
      <c r="CD371" s="52"/>
      <c r="CE371" s="52"/>
      <c r="CF371" s="52" t="s">
        <v>543</v>
      </c>
      <c r="CG371" s="52"/>
      <c r="CH371" s="52" t="s">
        <v>544</v>
      </c>
      <c r="CI371" s="52"/>
      <c r="CJ371" s="52"/>
      <c r="CK371" s="52"/>
      <c r="CL371" s="52" t="s">
        <v>544</v>
      </c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</row>
    <row r="372" spans="77:101" ht="16.5" x14ac:dyDescent="0.2">
      <c r="BY372" s="52">
        <v>368</v>
      </c>
      <c r="BZ372" s="52">
        <v>4</v>
      </c>
      <c r="CA372" s="92" t="s">
        <v>542</v>
      </c>
      <c r="CB372" s="52">
        <v>68</v>
      </c>
      <c r="CC372" s="52"/>
      <c r="CD372" s="52"/>
      <c r="CE372" s="52"/>
      <c r="CF372" s="52" t="s">
        <v>543</v>
      </c>
      <c r="CG372" s="52"/>
      <c r="CH372" s="52" t="s">
        <v>544</v>
      </c>
      <c r="CI372" s="52"/>
      <c r="CJ372" s="52"/>
      <c r="CK372" s="52"/>
      <c r="CL372" s="52" t="s">
        <v>544</v>
      </c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</row>
    <row r="373" spans="77:101" ht="16.5" x14ac:dyDescent="0.2">
      <c r="BY373" s="52">
        <v>369</v>
      </c>
      <c r="BZ373" s="52">
        <v>4</v>
      </c>
      <c r="CA373" s="92" t="s">
        <v>542</v>
      </c>
      <c r="CB373" s="52">
        <v>69</v>
      </c>
      <c r="CC373" s="52"/>
      <c r="CD373" s="52"/>
      <c r="CE373" s="52"/>
      <c r="CF373" s="52" t="s">
        <v>543</v>
      </c>
      <c r="CG373" s="52"/>
      <c r="CH373" s="52" t="s">
        <v>544</v>
      </c>
      <c r="CI373" s="52"/>
      <c r="CJ373" s="52"/>
      <c r="CK373" s="52"/>
      <c r="CL373" s="52" t="s">
        <v>544</v>
      </c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</row>
    <row r="374" spans="77:101" ht="16.5" x14ac:dyDescent="0.2">
      <c r="BY374" s="52">
        <v>370</v>
      </c>
      <c r="BZ374" s="52">
        <v>4</v>
      </c>
      <c r="CA374" s="92" t="s">
        <v>542</v>
      </c>
      <c r="CB374" s="52">
        <v>70</v>
      </c>
      <c r="CC374" s="52"/>
      <c r="CD374" s="52"/>
      <c r="CE374" s="52"/>
      <c r="CF374" s="52" t="s">
        <v>543</v>
      </c>
      <c r="CG374" s="52"/>
      <c r="CH374" s="52" t="s">
        <v>544</v>
      </c>
      <c r="CI374" s="52"/>
      <c r="CJ374" s="52"/>
      <c r="CK374" s="52"/>
      <c r="CL374" s="52" t="s">
        <v>544</v>
      </c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</row>
    <row r="375" spans="77:101" ht="16.5" x14ac:dyDescent="0.2">
      <c r="BY375" s="52">
        <v>371</v>
      </c>
      <c r="BZ375" s="52">
        <v>4</v>
      </c>
      <c r="CA375" s="92" t="s">
        <v>542</v>
      </c>
      <c r="CB375" s="52">
        <v>71</v>
      </c>
      <c r="CC375" s="52"/>
      <c r="CD375" s="52"/>
      <c r="CE375" s="52"/>
      <c r="CF375" s="52" t="s">
        <v>543</v>
      </c>
      <c r="CG375" s="52"/>
      <c r="CH375" s="52" t="s">
        <v>544</v>
      </c>
      <c r="CI375" s="52"/>
      <c r="CJ375" s="52"/>
      <c r="CK375" s="52"/>
      <c r="CL375" s="52" t="s">
        <v>544</v>
      </c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</row>
    <row r="376" spans="77:101" ht="16.5" x14ac:dyDescent="0.2">
      <c r="BY376" s="52">
        <v>372</v>
      </c>
      <c r="BZ376" s="52">
        <v>4</v>
      </c>
      <c r="CA376" s="92" t="s">
        <v>542</v>
      </c>
      <c r="CB376" s="52">
        <v>72</v>
      </c>
      <c r="CC376" s="52"/>
      <c r="CD376" s="52"/>
      <c r="CE376" s="52"/>
      <c r="CF376" s="52" t="s">
        <v>543</v>
      </c>
      <c r="CG376" s="52"/>
      <c r="CH376" s="52" t="s">
        <v>544</v>
      </c>
      <c r="CI376" s="52"/>
      <c r="CJ376" s="52"/>
      <c r="CK376" s="52"/>
      <c r="CL376" s="52" t="s">
        <v>544</v>
      </c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</row>
    <row r="377" spans="77:101" ht="16.5" x14ac:dyDescent="0.2">
      <c r="BY377" s="52">
        <v>373</v>
      </c>
      <c r="BZ377" s="52">
        <v>4</v>
      </c>
      <c r="CA377" s="92" t="s">
        <v>542</v>
      </c>
      <c r="CB377" s="52">
        <v>73</v>
      </c>
      <c r="CC377" s="52"/>
      <c r="CD377" s="52"/>
      <c r="CE377" s="52"/>
      <c r="CF377" s="52" t="s">
        <v>543</v>
      </c>
      <c r="CG377" s="52"/>
      <c r="CH377" s="52" t="s">
        <v>544</v>
      </c>
      <c r="CI377" s="52"/>
      <c r="CJ377" s="52"/>
      <c r="CK377" s="52"/>
      <c r="CL377" s="52" t="s">
        <v>544</v>
      </c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</row>
    <row r="378" spans="77:101" ht="16.5" x14ac:dyDescent="0.2">
      <c r="BY378" s="52">
        <v>374</v>
      </c>
      <c r="BZ378" s="52">
        <v>4</v>
      </c>
      <c r="CA378" s="92" t="s">
        <v>542</v>
      </c>
      <c r="CB378" s="52">
        <v>74</v>
      </c>
      <c r="CC378" s="52"/>
      <c r="CD378" s="52"/>
      <c r="CE378" s="52"/>
      <c r="CF378" s="52" t="s">
        <v>543</v>
      </c>
      <c r="CG378" s="52"/>
      <c r="CH378" s="52" t="s">
        <v>544</v>
      </c>
      <c r="CI378" s="52"/>
      <c r="CJ378" s="52"/>
      <c r="CK378" s="52"/>
      <c r="CL378" s="52" t="s">
        <v>544</v>
      </c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</row>
    <row r="379" spans="77:101" ht="16.5" x14ac:dyDescent="0.2">
      <c r="BY379" s="52">
        <v>375</v>
      </c>
      <c r="BZ379" s="52">
        <v>4</v>
      </c>
      <c r="CA379" s="92" t="s">
        <v>542</v>
      </c>
      <c r="CB379" s="52">
        <v>75</v>
      </c>
      <c r="CC379" s="52"/>
      <c r="CD379" s="52"/>
      <c r="CE379" s="52"/>
      <c r="CF379" s="52" t="s">
        <v>543</v>
      </c>
      <c r="CG379" s="52"/>
      <c r="CH379" s="52" t="s">
        <v>544</v>
      </c>
      <c r="CI379" s="52"/>
      <c r="CJ379" s="52"/>
      <c r="CK379" s="52"/>
      <c r="CL379" s="52" t="s">
        <v>544</v>
      </c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</row>
    <row r="380" spans="77:101" ht="16.5" x14ac:dyDescent="0.2">
      <c r="BY380" s="52">
        <v>376</v>
      </c>
      <c r="BZ380" s="52">
        <v>4</v>
      </c>
      <c r="CA380" s="92" t="s">
        <v>542</v>
      </c>
      <c r="CB380" s="52">
        <v>76</v>
      </c>
      <c r="CC380" s="52"/>
      <c r="CD380" s="52"/>
      <c r="CE380" s="52"/>
      <c r="CF380" s="52" t="s">
        <v>543</v>
      </c>
      <c r="CG380" s="52"/>
      <c r="CH380" s="52" t="s">
        <v>544</v>
      </c>
      <c r="CI380" s="52"/>
      <c r="CJ380" s="52"/>
      <c r="CK380" s="52"/>
      <c r="CL380" s="52" t="s">
        <v>544</v>
      </c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</row>
    <row r="381" spans="77:101" ht="16.5" x14ac:dyDescent="0.2">
      <c r="BY381" s="52">
        <v>377</v>
      </c>
      <c r="BZ381" s="52">
        <v>4</v>
      </c>
      <c r="CA381" s="92" t="s">
        <v>542</v>
      </c>
      <c r="CB381" s="52">
        <v>77</v>
      </c>
      <c r="CC381" s="52"/>
      <c r="CD381" s="52"/>
      <c r="CE381" s="52"/>
      <c r="CF381" s="52" t="s">
        <v>543</v>
      </c>
      <c r="CG381" s="52"/>
      <c r="CH381" s="52" t="s">
        <v>544</v>
      </c>
      <c r="CI381" s="52"/>
      <c r="CJ381" s="52"/>
      <c r="CK381" s="52"/>
      <c r="CL381" s="52" t="s">
        <v>544</v>
      </c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</row>
    <row r="382" spans="77:101" ht="16.5" x14ac:dyDescent="0.2">
      <c r="BY382" s="52">
        <v>378</v>
      </c>
      <c r="BZ382" s="52">
        <v>4</v>
      </c>
      <c r="CA382" s="92" t="s">
        <v>542</v>
      </c>
      <c r="CB382" s="52">
        <v>78</v>
      </c>
      <c r="CC382" s="52"/>
      <c r="CD382" s="52"/>
      <c r="CE382" s="52"/>
      <c r="CF382" s="52" t="s">
        <v>543</v>
      </c>
      <c r="CG382" s="52"/>
      <c r="CH382" s="52" t="s">
        <v>544</v>
      </c>
      <c r="CI382" s="52"/>
      <c r="CJ382" s="52"/>
      <c r="CK382" s="52"/>
      <c r="CL382" s="52" t="s">
        <v>544</v>
      </c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</row>
    <row r="383" spans="77:101" ht="16.5" x14ac:dyDescent="0.2">
      <c r="BY383" s="52">
        <v>379</v>
      </c>
      <c r="BZ383" s="52">
        <v>4</v>
      </c>
      <c r="CA383" s="92" t="s">
        <v>542</v>
      </c>
      <c r="CB383" s="52">
        <v>79</v>
      </c>
      <c r="CC383" s="52"/>
      <c r="CD383" s="52"/>
      <c r="CE383" s="52"/>
      <c r="CF383" s="52" t="s">
        <v>543</v>
      </c>
      <c r="CG383" s="52"/>
      <c r="CH383" s="52" t="s">
        <v>544</v>
      </c>
      <c r="CI383" s="52"/>
      <c r="CJ383" s="52"/>
      <c r="CK383" s="52"/>
      <c r="CL383" s="52" t="s">
        <v>544</v>
      </c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</row>
    <row r="384" spans="77:101" ht="16.5" x14ac:dyDescent="0.2">
      <c r="BY384" s="52">
        <v>380</v>
      </c>
      <c r="BZ384" s="52">
        <v>4</v>
      </c>
      <c r="CA384" s="92" t="s">
        <v>542</v>
      </c>
      <c r="CB384" s="52">
        <v>80</v>
      </c>
      <c r="CC384" s="52"/>
      <c r="CD384" s="52"/>
      <c r="CE384" s="52"/>
      <c r="CF384" s="52" t="s">
        <v>543</v>
      </c>
      <c r="CG384" s="52"/>
      <c r="CH384" s="52" t="s">
        <v>544</v>
      </c>
      <c r="CI384" s="52"/>
      <c r="CJ384" s="52"/>
      <c r="CK384" s="52"/>
      <c r="CL384" s="52" t="s">
        <v>544</v>
      </c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</row>
    <row r="385" spans="77:101" ht="16.5" x14ac:dyDescent="0.2">
      <c r="BY385" s="52">
        <v>381</v>
      </c>
      <c r="BZ385" s="52">
        <v>4</v>
      </c>
      <c r="CA385" s="92" t="s">
        <v>542</v>
      </c>
      <c r="CB385" s="52">
        <v>81</v>
      </c>
      <c r="CC385" s="52"/>
      <c r="CD385" s="52"/>
      <c r="CE385" s="52"/>
      <c r="CF385" s="52" t="s">
        <v>543</v>
      </c>
      <c r="CG385" s="52"/>
      <c r="CH385" s="52" t="s">
        <v>544</v>
      </c>
      <c r="CI385" s="52"/>
      <c r="CJ385" s="52"/>
      <c r="CK385" s="52"/>
      <c r="CL385" s="52" t="s">
        <v>544</v>
      </c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</row>
    <row r="386" spans="77:101" ht="16.5" x14ac:dyDescent="0.2">
      <c r="BY386" s="52">
        <v>382</v>
      </c>
      <c r="BZ386" s="52">
        <v>4</v>
      </c>
      <c r="CA386" s="92" t="s">
        <v>542</v>
      </c>
      <c r="CB386" s="52">
        <v>82</v>
      </c>
      <c r="CC386" s="52"/>
      <c r="CD386" s="52"/>
      <c r="CE386" s="52"/>
      <c r="CF386" s="52" t="s">
        <v>543</v>
      </c>
      <c r="CG386" s="52"/>
      <c r="CH386" s="52" t="s">
        <v>544</v>
      </c>
      <c r="CI386" s="52"/>
      <c r="CJ386" s="52"/>
      <c r="CK386" s="52"/>
      <c r="CL386" s="52" t="s">
        <v>544</v>
      </c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</row>
    <row r="387" spans="77:101" ht="16.5" x14ac:dyDescent="0.2">
      <c r="BY387" s="52">
        <v>383</v>
      </c>
      <c r="BZ387" s="52">
        <v>4</v>
      </c>
      <c r="CA387" s="92" t="s">
        <v>542</v>
      </c>
      <c r="CB387" s="52">
        <v>83</v>
      </c>
      <c r="CC387" s="52"/>
      <c r="CD387" s="52"/>
      <c r="CE387" s="52"/>
      <c r="CF387" s="52" t="s">
        <v>543</v>
      </c>
      <c r="CG387" s="52"/>
      <c r="CH387" s="52" t="s">
        <v>544</v>
      </c>
      <c r="CI387" s="52"/>
      <c r="CJ387" s="52"/>
      <c r="CK387" s="52"/>
      <c r="CL387" s="52" t="s">
        <v>544</v>
      </c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</row>
    <row r="388" spans="77:101" ht="16.5" x14ac:dyDescent="0.2">
      <c r="BY388" s="52">
        <v>384</v>
      </c>
      <c r="BZ388" s="52">
        <v>4</v>
      </c>
      <c r="CA388" s="92" t="s">
        <v>542</v>
      </c>
      <c r="CB388" s="52">
        <v>84</v>
      </c>
      <c r="CC388" s="52"/>
      <c r="CD388" s="52"/>
      <c r="CE388" s="52"/>
      <c r="CF388" s="52" t="s">
        <v>543</v>
      </c>
      <c r="CG388" s="52"/>
      <c r="CH388" s="52" t="s">
        <v>544</v>
      </c>
      <c r="CI388" s="52"/>
      <c r="CJ388" s="52"/>
      <c r="CK388" s="52"/>
      <c r="CL388" s="52" t="s">
        <v>544</v>
      </c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</row>
    <row r="389" spans="77:101" ht="16.5" x14ac:dyDescent="0.2">
      <c r="BY389" s="52">
        <v>385</v>
      </c>
      <c r="BZ389" s="52">
        <v>4</v>
      </c>
      <c r="CA389" s="92" t="s">
        <v>542</v>
      </c>
      <c r="CB389" s="52">
        <v>85</v>
      </c>
      <c r="CC389" s="52"/>
      <c r="CD389" s="52"/>
      <c r="CE389" s="52"/>
      <c r="CF389" s="52" t="s">
        <v>543</v>
      </c>
      <c r="CG389" s="52"/>
      <c r="CH389" s="52" t="s">
        <v>544</v>
      </c>
      <c r="CI389" s="52"/>
      <c r="CJ389" s="52"/>
      <c r="CK389" s="52"/>
      <c r="CL389" s="52" t="s">
        <v>544</v>
      </c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</row>
    <row r="390" spans="77:101" ht="16.5" x14ac:dyDescent="0.2">
      <c r="BY390" s="52">
        <v>386</v>
      </c>
      <c r="BZ390" s="52">
        <v>4</v>
      </c>
      <c r="CA390" s="92" t="s">
        <v>542</v>
      </c>
      <c r="CB390" s="52">
        <v>86</v>
      </c>
      <c r="CC390" s="52"/>
      <c r="CD390" s="52"/>
      <c r="CE390" s="52"/>
      <c r="CF390" s="52" t="s">
        <v>543</v>
      </c>
      <c r="CG390" s="52"/>
      <c r="CH390" s="52" t="s">
        <v>544</v>
      </c>
      <c r="CI390" s="52"/>
      <c r="CJ390" s="52"/>
      <c r="CK390" s="52"/>
      <c r="CL390" s="52" t="s">
        <v>544</v>
      </c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</row>
    <row r="391" spans="77:101" ht="16.5" x14ac:dyDescent="0.2">
      <c r="BY391" s="52">
        <v>387</v>
      </c>
      <c r="BZ391" s="52">
        <v>4</v>
      </c>
      <c r="CA391" s="92" t="s">
        <v>542</v>
      </c>
      <c r="CB391" s="52">
        <v>87</v>
      </c>
      <c r="CC391" s="52"/>
      <c r="CD391" s="52"/>
      <c r="CE391" s="52"/>
      <c r="CF391" s="52" t="s">
        <v>543</v>
      </c>
      <c r="CG391" s="52"/>
      <c r="CH391" s="52" t="s">
        <v>544</v>
      </c>
      <c r="CI391" s="52"/>
      <c r="CJ391" s="52"/>
      <c r="CK391" s="52"/>
      <c r="CL391" s="52" t="s">
        <v>544</v>
      </c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</row>
    <row r="392" spans="77:101" ht="16.5" x14ac:dyDescent="0.2">
      <c r="BY392" s="52">
        <v>388</v>
      </c>
      <c r="BZ392" s="52">
        <v>4</v>
      </c>
      <c r="CA392" s="92" t="s">
        <v>542</v>
      </c>
      <c r="CB392" s="52">
        <v>88</v>
      </c>
      <c r="CC392" s="52"/>
      <c r="CD392" s="52"/>
      <c r="CE392" s="52"/>
      <c r="CF392" s="52" t="s">
        <v>543</v>
      </c>
      <c r="CG392" s="52"/>
      <c r="CH392" s="52" t="s">
        <v>544</v>
      </c>
      <c r="CI392" s="52"/>
      <c r="CJ392" s="52"/>
      <c r="CK392" s="52"/>
      <c r="CL392" s="52" t="s">
        <v>544</v>
      </c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</row>
    <row r="393" spans="77:101" ht="16.5" x14ac:dyDescent="0.2">
      <c r="BY393" s="52">
        <v>389</v>
      </c>
      <c r="BZ393" s="52">
        <v>4</v>
      </c>
      <c r="CA393" s="92" t="s">
        <v>542</v>
      </c>
      <c r="CB393" s="52">
        <v>89</v>
      </c>
      <c r="CC393" s="52"/>
      <c r="CD393" s="52"/>
      <c r="CE393" s="52"/>
      <c r="CF393" s="52" t="s">
        <v>543</v>
      </c>
      <c r="CG393" s="52"/>
      <c r="CH393" s="52" t="s">
        <v>544</v>
      </c>
      <c r="CI393" s="52"/>
      <c r="CJ393" s="52"/>
      <c r="CK393" s="52"/>
      <c r="CL393" s="52" t="s">
        <v>544</v>
      </c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</row>
    <row r="394" spans="77:101" ht="16.5" x14ac:dyDescent="0.2">
      <c r="BY394" s="52">
        <v>390</v>
      </c>
      <c r="BZ394" s="52">
        <v>4</v>
      </c>
      <c r="CA394" s="92" t="s">
        <v>542</v>
      </c>
      <c r="CB394" s="52">
        <v>90</v>
      </c>
      <c r="CC394" s="52"/>
      <c r="CD394" s="52"/>
      <c r="CE394" s="52"/>
      <c r="CF394" s="52" t="s">
        <v>543</v>
      </c>
      <c r="CG394" s="52"/>
      <c r="CH394" s="52" t="s">
        <v>544</v>
      </c>
      <c r="CI394" s="52"/>
      <c r="CJ394" s="52"/>
      <c r="CK394" s="52"/>
      <c r="CL394" s="52" t="s">
        <v>544</v>
      </c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</row>
    <row r="395" spans="77:101" ht="16.5" x14ac:dyDescent="0.2">
      <c r="BY395" s="52">
        <v>391</v>
      </c>
      <c r="BZ395" s="52">
        <v>4</v>
      </c>
      <c r="CA395" s="92" t="s">
        <v>542</v>
      </c>
      <c r="CB395" s="52">
        <v>91</v>
      </c>
      <c r="CC395" s="52"/>
      <c r="CD395" s="52"/>
      <c r="CE395" s="52"/>
      <c r="CF395" s="52" t="s">
        <v>543</v>
      </c>
      <c r="CG395" s="52"/>
      <c r="CH395" s="52" t="s">
        <v>544</v>
      </c>
      <c r="CI395" s="52"/>
      <c r="CJ395" s="52"/>
      <c r="CK395" s="52"/>
      <c r="CL395" s="52" t="s">
        <v>544</v>
      </c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</row>
    <row r="396" spans="77:101" ht="16.5" x14ac:dyDescent="0.2">
      <c r="BY396" s="52">
        <v>392</v>
      </c>
      <c r="BZ396" s="52">
        <v>4</v>
      </c>
      <c r="CA396" s="92" t="s">
        <v>542</v>
      </c>
      <c r="CB396" s="52">
        <v>92</v>
      </c>
      <c r="CC396" s="52"/>
      <c r="CD396" s="52"/>
      <c r="CE396" s="52"/>
      <c r="CF396" s="52" t="s">
        <v>543</v>
      </c>
      <c r="CG396" s="52"/>
      <c r="CH396" s="52" t="s">
        <v>544</v>
      </c>
      <c r="CI396" s="52"/>
      <c r="CJ396" s="52"/>
      <c r="CK396" s="52"/>
      <c r="CL396" s="52" t="s">
        <v>544</v>
      </c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</row>
    <row r="397" spans="77:101" ht="16.5" x14ac:dyDescent="0.2">
      <c r="BY397" s="52">
        <v>393</v>
      </c>
      <c r="BZ397" s="52">
        <v>4</v>
      </c>
      <c r="CA397" s="92" t="s">
        <v>542</v>
      </c>
      <c r="CB397" s="52">
        <v>93</v>
      </c>
      <c r="CC397" s="52"/>
      <c r="CD397" s="52"/>
      <c r="CE397" s="52"/>
      <c r="CF397" s="52" t="s">
        <v>543</v>
      </c>
      <c r="CG397" s="52"/>
      <c r="CH397" s="52" t="s">
        <v>544</v>
      </c>
      <c r="CI397" s="52"/>
      <c r="CJ397" s="52"/>
      <c r="CK397" s="52"/>
      <c r="CL397" s="52" t="s">
        <v>544</v>
      </c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</row>
    <row r="398" spans="77:101" ht="16.5" x14ac:dyDescent="0.2">
      <c r="BY398" s="52">
        <v>394</v>
      </c>
      <c r="BZ398" s="52">
        <v>4</v>
      </c>
      <c r="CA398" s="92" t="s">
        <v>542</v>
      </c>
      <c r="CB398" s="52">
        <v>94</v>
      </c>
      <c r="CC398" s="52"/>
      <c r="CD398" s="52"/>
      <c r="CE398" s="52"/>
      <c r="CF398" s="52" t="s">
        <v>543</v>
      </c>
      <c r="CG398" s="52"/>
      <c r="CH398" s="52" t="s">
        <v>544</v>
      </c>
      <c r="CI398" s="52"/>
      <c r="CJ398" s="52"/>
      <c r="CK398" s="52"/>
      <c r="CL398" s="52" t="s">
        <v>544</v>
      </c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</row>
    <row r="399" spans="77:101" ht="16.5" x14ac:dyDescent="0.2">
      <c r="BY399" s="52">
        <v>395</v>
      </c>
      <c r="BZ399" s="52">
        <v>4</v>
      </c>
      <c r="CA399" s="92" t="s">
        <v>542</v>
      </c>
      <c r="CB399" s="52">
        <v>95</v>
      </c>
      <c r="CC399" s="52"/>
      <c r="CD399" s="52"/>
      <c r="CE399" s="52"/>
      <c r="CF399" s="52" t="s">
        <v>543</v>
      </c>
      <c r="CG399" s="52"/>
      <c r="CH399" s="52" t="s">
        <v>544</v>
      </c>
      <c r="CI399" s="52"/>
      <c r="CJ399" s="52"/>
      <c r="CK399" s="52"/>
      <c r="CL399" s="52" t="s">
        <v>544</v>
      </c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</row>
    <row r="400" spans="77:101" ht="16.5" x14ac:dyDescent="0.2">
      <c r="BY400" s="52">
        <v>396</v>
      </c>
      <c r="BZ400" s="52">
        <v>4</v>
      </c>
      <c r="CA400" s="92" t="s">
        <v>542</v>
      </c>
      <c r="CB400" s="52">
        <v>96</v>
      </c>
      <c r="CC400" s="52"/>
      <c r="CD400" s="52"/>
      <c r="CE400" s="52"/>
      <c r="CF400" s="52" t="s">
        <v>543</v>
      </c>
      <c r="CG400" s="52"/>
      <c r="CH400" s="52" t="s">
        <v>544</v>
      </c>
      <c r="CI400" s="52"/>
      <c r="CJ400" s="52"/>
      <c r="CK400" s="52"/>
      <c r="CL400" s="52" t="s">
        <v>544</v>
      </c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</row>
    <row r="401" spans="77:101" ht="16.5" x14ac:dyDescent="0.2">
      <c r="BY401" s="52">
        <v>397</v>
      </c>
      <c r="BZ401" s="52">
        <v>4</v>
      </c>
      <c r="CA401" s="92" t="s">
        <v>542</v>
      </c>
      <c r="CB401" s="52">
        <v>97</v>
      </c>
      <c r="CC401" s="52"/>
      <c r="CD401" s="52"/>
      <c r="CE401" s="52"/>
      <c r="CF401" s="52" t="s">
        <v>543</v>
      </c>
      <c r="CG401" s="52"/>
      <c r="CH401" s="52" t="s">
        <v>544</v>
      </c>
      <c r="CI401" s="52"/>
      <c r="CJ401" s="52"/>
      <c r="CK401" s="52"/>
      <c r="CL401" s="52" t="s">
        <v>544</v>
      </c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</row>
    <row r="402" spans="77:101" ht="16.5" x14ac:dyDescent="0.2">
      <c r="BY402" s="52">
        <v>398</v>
      </c>
      <c r="BZ402" s="52">
        <v>4</v>
      </c>
      <c r="CA402" s="92" t="s">
        <v>542</v>
      </c>
      <c r="CB402" s="52">
        <v>98</v>
      </c>
      <c r="CC402" s="52"/>
      <c r="CD402" s="52"/>
      <c r="CE402" s="52"/>
      <c r="CF402" s="52" t="s">
        <v>543</v>
      </c>
      <c r="CG402" s="52"/>
      <c r="CH402" s="52" t="s">
        <v>544</v>
      </c>
      <c r="CI402" s="52"/>
      <c r="CJ402" s="52"/>
      <c r="CK402" s="52"/>
      <c r="CL402" s="52" t="s">
        <v>544</v>
      </c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</row>
    <row r="403" spans="77:101" ht="16.5" x14ac:dyDescent="0.2">
      <c r="BY403" s="52">
        <v>399</v>
      </c>
      <c r="BZ403" s="52">
        <v>4</v>
      </c>
      <c r="CA403" s="92" t="s">
        <v>542</v>
      </c>
      <c r="CB403" s="52">
        <v>99</v>
      </c>
      <c r="CC403" s="52"/>
      <c r="CD403" s="52"/>
      <c r="CE403" s="52"/>
      <c r="CF403" s="52" t="s">
        <v>543</v>
      </c>
      <c r="CG403" s="52"/>
      <c r="CH403" s="52" t="s">
        <v>544</v>
      </c>
      <c r="CI403" s="52"/>
      <c r="CJ403" s="52"/>
      <c r="CK403" s="52"/>
      <c r="CL403" s="52" t="s">
        <v>544</v>
      </c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</row>
    <row r="404" spans="77:101" ht="16.5" x14ac:dyDescent="0.2">
      <c r="BY404" s="52">
        <v>400</v>
      </c>
      <c r="BZ404" s="52">
        <v>4</v>
      </c>
      <c r="CA404" s="92" t="s">
        <v>542</v>
      </c>
      <c r="CB404" s="52">
        <v>100</v>
      </c>
      <c r="CC404" s="52"/>
      <c r="CD404" s="52"/>
      <c r="CE404" s="52"/>
      <c r="CF404" s="52" t="s">
        <v>543</v>
      </c>
      <c r="CG404" s="52"/>
      <c r="CH404" s="52" t="s">
        <v>544</v>
      </c>
      <c r="CI404" s="52"/>
      <c r="CJ404" s="52"/>
      <c r="CK404" s="52"/>
      <c r="CL404" s="52" t="s">
        <v>544</v>
      </c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workbookViewId="0">
      <selection activeCell="R25" sqref="R25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73" t="s">
        <v>85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50</v>
      </c>
      <c r="D5" s="78" t="s">
        <v>43</v>
      </c>
      <c r="E5" s="78"/>
      <c r="F5" s="78"/>
      <c r="G5" s="78"/>
      <c r="I5" s="14" t="s">
        <v>44</v>
      </c>
      <c r="J5" s="15">
        <f>SUMIFS(章节关卡!$AR$5:$AR$200,章节关卡!$AP$5:$AP$200,"="&amp;分段产出计算!J4)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60</v>
      </c>
      <c r="D6" s="78"/>
      <c r="E6" s="78"/>
      <c r="F6" s="78"/>
      <c r="G6" s="78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75</v>
      </c>
      <c r="D7" s="78"/>
      <c r="E7" s="78"/>
      <c r="F7" s="78"/>
      <c r="G7" s="78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85</v>
      </c>
      <c r="D8" s="78"/>
      <c r="E8" s="78"/>
      <c r="F8" s="78"/>
      <c r="G8" s="78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100</v>
      </c>
      <c r="D9" s="78"/>
      <c r="E9" s="78"/>
      <c r="F9" s="78"/>
      <c r="G9" s="78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125</v>
      </c>
      <c r="D10" s="78"/>
      <c r="E10" s="78"/>
      <c r="F10" s="78"/>
      <c r="G10" s="78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150</v>
      </c>
      <c r="D11" s="78"/>
      <c r="E11" s="78"/>
      <c r="F11" s="78"/>
      <c r="G11" s="78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175</v>
      </c>
      <c r="D12" s="78"/>
      <c r="E12" s="78"/>
      <c r="F12" s="78"/>
      <c r="G12" s="78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250</v>
      </c>
      <c r="D13" s="78"/>
      <c r="E13" s="78"/>
      <c r="F13" s="78"/>
      <c r="G13" s="78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310</v>
      </c>
      <c r="D18" s="79" t="s">
        <v>52</v>
      </c>
      <c r="E18" s="80"/>
      <c r="F18" s="80"/>
      <c r="G18" s="81"/>
      <c r="I18" s="14" t="s">
        <v>54</v>
      </c>
      <c r="J18" s="15">
        <f>SUMIFS(章节关卡!$AR$5:$AR$200,章节关卡!$AP$5:$AP$200,"="&amp;分段产出计算!J17)</f>
        <v>1260</v>
      </c>
      <c r="K18" s="14" t="s">
        <v>53</v>
      </c>
      <c r="L18" s="15">
        <f>SUMIFS(章节关卡!$AZ$5:$AZ$214,章节关卡!$AX$5:$AX$214,"="&amp;分段产出计算!L17)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485</v>
      </c>
    </row>
    <row r="19" spans="1:16" ht="16.5" x14ac:dyDescent="0.2">
      <c r="A19" s="18">
        <v>11</v>
      </c>
      <c r="B19" s="18">
        <v>340</v>
      </c>
      <c r="D19" s="82"/>
      <c r="E19" s="83"/>
      <c r="F19" s="83"/>
      <c r="G19" s="84"/>
      <c r="I19" s="14" t="s">
        <v>55</v>
      </c>
      <c r="J19" s="15">
        <f>SUM(芦花古楼!D5:D8)</f>
        <v>1680</v>
      </c>
      <c r="N19" s="18">
        <v>1.1000000000000001</v>
      </c>
      <c r="O19" s="22">
        <f t="shared" si="2"/>
        <v>7.5342465753424667E-2</v>
      </c>
      <c r="P19" s="18">
        <f t="shared" si="3"/>
        <v>535</v>
      </c>
    </row>
    <row r="20" spans="1:16" ht="16.5" x14ac:dyDescent="0.2">
      <c r="A20" s="18">
        <v>12</v>
      </c>
      <c r="B20" s="18">
        <v>370</v>
      </c>
      <c r="D20" s="82"/>
      <c r="E20" s="83"/>
      <c r="F20" s="83"/>
      <c r="G20" s="84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580</v>
      </c>
    </row>
    <row r="21" spans="1:16" ht="16.5" x14ac:dyDescent="0.2">
      <c r="A21" s="18">
        <v>13</v>
      </c>
      <c r="B21" s="18">
        <v>400</v>
      </c>
      <c r="D21" s="82"/>
      <c r="E21" s="83"/>
      <c r="F21" s="83"/>
      <c r="G21" s="84"/>
      <c r="I21" s="14" t="s">
        <v>48</v>
      </c>
      <c r="J21" s="20">
        <v>0.3</v>
      </c>
      <c r="K21" s="15">
        <f>J22*J21</f>
        <v>2134.2857142857142</v>
      </c>
      <c r="N21" s="18">
        <v>1.3</v>
      </c>
      <c r="O21" s="22">
        <f t="shared" si="2"/>
        <v>8.9041095890410968E-2</v>
      </c>
      <c r="P21" s="18">
        <f t="shared" si="3"/>
        <v>630</v>
      </c>
    </row>
    <row r="22" spans="1:16" ht="16.5" x14ac:dyDescent="0.2">
      <c r="A22" s="18">
        <v>14</v>
      </c>
      <c r="B22" s="18">
        <v>430</v>
      </c>
      <c r="D22" s="82"/>
      <c r="E22" s="83"/>
      <c r="F22" s="83"/>
      <c r="G22" s="84"/>
      <c r="I22" s="14" t="s">
        <v>46</v>
      </c>
      <c r="J22" s="15">
        <f>(J18+L18+J19+K20)/(1-J21)</f>
        <v>7114.2857142857147</v>
      </c>
      <c r="N22" s="18">
        <v>1.4</v>
      </c>
      <c r="O22" s="22">
        <f t="shared" si="2"/>
        <v>9.5890410958904104E-2</v>
      </c>
      <c r="P22" s="18">
        <f t="shared" si="3"/>
        <v>680</v>
      </c>
    </row>
    <row r="23" spans="1:16" ht="16.5" x14ac:dyDescent="0.2">
      <c r="A23" s="18">
        <v>15</v>
      </c>
      <c r="B23" s="18">
        <v>465</v>
      </c>
      <c r="D23" s="82"/>
      <c r="E23" s="83"/>
      <c r="F23" s="83"/>
      <c r="G23" s="84"/>
      <c r="N23" s="18">
        <v>1.5</v>
      </c>
      <c r="O23" s="22">
        <f t="shared" si="2"/>
        <v>0.10273972602739727</v>
      </c>
      <c r="P23" s="18">
        <f t="shared" si="3"/>
        <v>730</v>
      </c>
    </row>
    <row r="24" spans="1:16" ht="16.5" x14ac:dyDescent="0.2">
      <c r="A24" s="18">
        <v>16</v>
      </c>
      <c r="B24" s="18">
        <v>495</v>
      </c>
      <c r="D24" s="82"/>
      <c r="E24" s="83"/>
      <c r="F24" s="83"/>
      <c r="G24" s="84"/>
      <c r="N24" s="18">
        <v>1.6</v>
      </c>
      <c r="O24" s="22">
        <f t="shared" si="2"/>
        <v>0.10958904109589042</v>
      </c>
      <c r="P24" s="18">
        <f t="shared" si="3"/>
        <v>775</v>
      </c>
    </row>
    <row r="25" spans="1:16" ht="16.5" x14ac:dyDescent="0.2">
      <c r="A25" s="18">
        <v>17</v>
      </c>
      <c r="B25" s="18">
        <v>525</v>
      </c>
      <c r="D25" s="82"/>
      <c r="E25" s="83"/>
      <c r="F25" s="83"/>
      <c r="G25" s="84"/>
      <c r="N25" s="18">
        <v>1.7</v>
      </c>
      <c r="O25" s="22">
        <f t="shared" si="2"/>
        <v>0.11643835616438356</v>
      </c>
      <c r="P25" s="18">
        <f t="shared" si="3"/>
        <v>825</v>
      </c>
    </row>
    <row r="26" spans="1:16" ht="16.5" x14ac:dyDescent="0.2">
      <c r="A26" s="18">
        <v>18</v>
      </c>
      <c r="B26" s="18">
        <v>555</v>
      </c>
      <c r="D26" s="82"/>
      <c r="E26" s="83"/>
      <c r="F26" s="83"/>
      <c r="G26" s="84"/>
      <c r="N26" s="18">
        <v>1.8</v>
      </c>
      <c r="O26" s="22">
        <f t="shared" si="2"/>
        <v>0.12328767123287672</v>
      </c>
      <c r="P26" s="18">
        <f t="shared" si="3"/>
        <v>875</v>
      </c>
    </row>
    <row r="27" spans="1:16" ht="16.5" x14ac:dyDescent="0.2">
      <c r="A27" s="18">
        <v>19</v>
      </c>
      <c r="B27" s="18">
        <v>620</v>
      </c>
      <c r="D27" s="85"/>
      <c r="E27" s="86"/>
      <c r="F27" s="86"/>
      <c r="G27" s="87"/>
      <c r="N27" s="18">
        <v>2</v>
      </c>
      <c r="O27" s="22">
        <f t="shared" si="2"/>
        <v>0.13698630136986301</v>
      </c>
      <c r="P27" s="18">
        <f t="shared" si="3"/>
        <v>970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660</v>
      </c>
      <c r="D31" s="79" t="s">
        <v>83</v>
      </c>
      <c r="E31" s="80"/>
      <c r="F31" s="80"/>
      <c r="G31" s="81"/>
      <c r="I31" s="14" t="s">
        <v>59</v>
      </c>
      <c r="J31" s="15">
        <f>SUMIFS(章节关卡!$AR$5:$AR$200,章节关卡!$AP$5:$AP$200,"="&amp;分段产出计算!J30)</f>
        <v>1400</v>
      </c>
      <c r="K31" s="14" t="s">
        <v>60</v>
      </c>
      <c r="L31" s="15">
        <f>SUMIFS(章节关卡!$AZ$5:$AZ$214,章节关卡!$AX$5:$AX$214,"="&amp;分段产出计算!L30)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725</v>
      </c>
      <c r="D32" s="82"/>
      <c r="E32" s="83"/>
      <c r="F32" s="83"/>
      <c r="G32" s="84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795</v>
      </c>
      <c r="D33" s="82"/>
      <c r="E33" s="83"/>
      <c r="F33" s="83"/>
      <c r="G33" s="84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860</v>
      </c>
      <c r="D34" s="82"/>
      <c r="E34" s="83"/>
      <c r="F34" s="83"/>
      <c r="G34" s="84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925</v>
      </c>
      <c r="D35" s="82"/>
      <c r="E35" s="83"/>
      <c r="F35" s="83"/>
      <c r="G35" s="84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995</v>
      </c>
      <c r="D36" s="82"/>
      <c r="E36" s="83"/>
      <c r="F36" s="83"/>
      <c r="G36" s="84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1060</v>
      </c>
      <c r="D37" s="82"/>
      <c r="E37" s="83"/>
      <c r="F37" s="83"/>
      <c r="G37" s="84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1125</v>
      </c>
      <c r="D38" s="82"/>
      <c r="E38" s="83"/>
      <c r="F38" s="83"/>
      <c r="G38" s="84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1190</v>
      </c>
      <c r="D39" s="82"/>
      <c r="E39" s="83"/>
      <c r="F39" s="83"/>
      <c r="G39" s="84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1325</v>
      </c>
      <c r="D40" s="85"/>
      <c r="E40" s="86"/>
      <c r="F40" s="86"/>
      <c r="G40" s="87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1400</v>
      </c>
      <c r="D44" s="79" t="s">
        <v>84</v>
      </c>
      <c r="E44" s="80"/>
      <c r="F44" s="80"/>
      <c r="G44" s="81"/>
      <c r="I44" s="14" t="s">
        <v>59</v>
      </c>
      <c r="J44" s="15">
        <f>SUM(章节关卡!AR28:AR35)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1680</v>
      </c>
      <c r="D45" s="82"/>
      <c r="E45" s="83"/>
      <c r="F45" s="83"/>
      <c r="G45" s="84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1960</v>
      </c>
      <c r="D46" s="82"/>
      <c r="E46" s="83"/>
      <c r="F46" s="83"/>
      <c r="G46" s="84"/>
      <c r="I46" s="14" t="s">
        <v>64</v>
      </c>
      <c r="J46" s="15">
        <f>SUM(芦花古楼!M5:M8)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2245</v>
      </c>
      <c r="D47" s="82"/>
      <c r="E47" s="83"/>
      <c r="F47" s="83"/>
      <c r="G47" s="84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2525</v>
      </c>
      <c r="D48" s="82"/>
      <c r="E48" s="83"/>
      <c r="F48" s="83"/>
      <c r="G48" s="84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2805</v>
      </c>
      <c r="D49" s="82"/>
      <c r="E49" s="83"/>
      <c r="F49" s="83"/>
      <c r="G49" s="84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3085</v>
      </c>
      <c r="D50" s="82"/>
      <c r="E50" s="83"/>
      <c r="F50" s="83"/>
      <c r="G50" s="84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3365</v>
      </c>
      <c r="D51" s="82"/>
      <c r="E51" s="83"/>
      <c r="F51" s="83"/>
      <c r="G51" s="84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3645</v>
      </c>
      <c r="D52" s="82"/>
      <c r="E52" s="83"/>
      <c r="F52" s="83"/>
      <c r="G52" s="84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4210</v>
      </c>
      <c r="D53" s="85"/>
      <c r="E53" s="86"/>
      <c r="F53" s="86"/>
      <c r="G53" s="87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4005</v>
      </c>
      <c r="D57" s="78" t="s">
        <v>197</v>
      </c>
      <c r="E57" s="78"/>
      <c r="F57" s="78"/>
      <c r="G57" s="78"/>
      <c r="I57" s="25" t="s">
        <v>130</v>
      </c>
      <c r="J57" s="15">
        <f>SUM(章节关卡!AR41:AR48)</f>
        <v>2560</v>
      </c>
      <c r="N57" s="26">
        <v>1</v>
      </c>
      <c r="O57" s="22">
        <f>N57/$N$55</f>
        <v>6.8493150684931503E-2</v>
      </c>
      <c r="P57" s="26">
        <f>INT($J$64*O57/5)*5</f>
        <v>6000</v>
      </c>
    </row>
    <row r="58" spans="1:17" ht="16.5" x14ac:dyDescent="0.2">
      <c r="A58" s="18">
        <v>41</v>
      </c>
      <c r="B58" s="18">
        <v>4410</v>
      </c>
      <c r="D58" s="78"/>
      <c r="E58" s="78"/>
      <c r="F58" s="78"/>
      <c r="G58" s="78"/>
      <c r="I58" s="27" t="s">
        <v>189</v>
      </c>
      <c r="J58" s="15">
        <f>SUM(章节关卡!AZ20:AZ34)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6600</v>
      </c>
    </row>
    <row r="59" spans="1:17" ht="16.5" x14ac:dyDescent="0.2">
      <c r="A59" s="18">
        <v>42</v>
      </c>
      <c r="B59" s="18">
        <v>4810</v>
      </c>
      <c r="D59" s="78"/>
      <c r="E59" s="78"/>
      <c r="F59" s="78"/>
      <c r="G59" s="78"/>
      <c r="I59" s="27" t="s">
        <v>190</v>
      </c>
      <c r="J59" s="15">
        <f>SUMIFS(芦花古楼!$D$5:$D$104,芦花古楼!$B$5:$B$104,"="&amp;分段产出计算!J56)</f>
        <v>4800</v>
      </c>
      <c r="K59" s="27" t="s">
        <v>191</v>
      </c>
      <c r="L59" s="15">
        <f>SUMIFS(芦花古楼!$M$5:$M$104,芦花古楼!$K$5:$K$104,"="&amp;分段产出计算!J56)</f>
        <v>13440</v>
      </c>
      <c r="N59" s="26">
        <v>1.2</v>
      </c>
      <c r="O59" s="22">
        <f t="shared" si="8"/>
        <v>8.2191780821917804E-2</v>
      </c>
      <c r="P59" s="26">
        <f t="shared" si="9"/>
        <v>7200</v>
      </c>
    </row>
    <row r="60" spans="1:17" ht="16.5" x14ac:dyDescent="0.2">
      <c r="A60" s="18">
        <v>43</v>
      </c>
      <c r="B60" s="18">
        <v>5210</v>
      </c>
      <c r="D60" s="78"/>
      <c r="E60" s="78"/>
      <c r="F60" s="78"/>
      <c r="G60" s="78"/>
      <c r="I60" s="27" t="s">
        <v>192</v>
      </c>
      <c r="J60" s="15">
        <f>SUMIFS(芦花古楼!$V$5:$V$104,芦花古楼!$T$5:$T$104,"="&amp;分段产出计算!J56)</f>
        <v>11520</v>
      </c>
      <c r="K60" s="27" t="s">
        <v>193</v>
      </c>
      <c r="L60" s="15">
        <f>SUMIFS(芦花古楼!$AE$5:$AE$104,芦花古楼!$AC$5:$AC$104,"="&amp;分段产出计算!J56)</f>
        <v>11520</v>
      </c>
      <c r="N60" s="26">
        <v>1.3</v>
      </c>
      <c r="O60" s="22">
        <f t="shared" si="8"/>
        <v>8.9041095890410968E-2</v>
      </c>
      <c r="P60" s="26">
        <f t="shared" si="9"/>
        <v>7800</v>
      </c>
    </row>
    <row r="61" spans="1:17" ht="16.5" x14ac:dyDescent="0.2">
      <c r="A61" s="18">
        <v>44</v>
      </c>
      <c r="B61" s="18">
        <v>5610</v>
      </c>
      <c r="D61" s="78"/>
      <c r="E61" s="78"/>
      <c r="F61" s="78"/>
      <c r="G61" s="78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8400</v>
      </c>
    </row>
    <row r="62" spans="1:17" ht="16.5" x14ac:dyDescent="0.2">
      <c r="A62" s="18">
        <v>45</v>
      </c>
      <c r="B62" s="18">
        <v>6010</v>
      </c>
      <c r="D62" s="78"/>
      <c r="E62" s="78"/>
      <c r="F62" s="78"/>
      <c r="G62" s="78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9000</v>
      </c>
    </row>
    <row r="63" spans="1:17" ht="16.5" x14ac:dyDescent="0.2">
      <c r="A63" s="18">
        <v>46</v>
      </c>
      <c r="B63" s="18">
        <v>6410</v>
      </c>
      <c r="C63" s="16"/>
      <c r="D63" s="78"/>
      <c r="E63" s="78"/>
      <c r="F63" s="78"/>
      <c r="G63" s="78"/>
      <c r="H63" s="16"/>
      <c r="I63" s="27" t="s">
        <v>48</v>
      </c>
      <c r="J63" s="20">
        <v>0.1</v>
      </c>
      <c r="K63" s="15">
        <f>J64*J63</f>
        <v>8760</v>
      </c>
      <c r="M63" s="16"/>
      <c r="N63" s="26">
        <v>1.6</v>
      </c>
      <c r="O63" s="22">
        <f t="shared" si="8"/>
        <v>0.10958904109589042</v>
      </c>
      <c r="P63" s="26">
        <f t="shared" si="9"/>
        <v>9600</v>
      </c>
      <c r="Q63" s="16"/>
    </row>
    <row r="64" spans="1:17" ht="16.5" x14ac:dyDescent="0.2">
      <c r="A64" s="18">
        <v>47</v>
      </c>
      <c r="B64" s="18">
        <v>6815</v>
      </c>
      <c r="C64" s="16"/>
      <c r="D64" s="78"/>
      <c r="E64" s="78"/>
      <c r="F64" s="78"/>
      <c r="G64" s="78"/>
      <c r="H64" s="16"/>
      <c r="I64" s="27" t="s">
        <v>46</v>
      </c>
      <c r="J64" s="15">
        <f>(J57+J58+J59+L59+J60+L60+K61+K62)/(1-J63)</f>
        <v>87600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10200</v>
      </c>
      <c r="Q64" s="16"/>
    </row>
    <row r="65" spans="1:17" ht="16.5" x14ac:dyDescent="0.2">
      <c r="A65" s="18">
        <v>48</v>
      </c>
      <c r="B65" s="18">
        <v>7215</v>
      </c>
      <c r="C65" s="16"/>
      <c r="D65" s="78"/>
      <c r="E65" s="78"/>
      <c r="F65" s="78"/>
      <c r="G65" s="78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10800</v>
      </c>
      <c r="Q65" s="16"/>
    </row>
    <row r="66" spans="1:17" ht="16.5" x14ac:dyDescent="0.2">
      <c r="A66" s="18">
        <v>49</v>
      </c>
      <c r="B66" s="18">
        <v>8015</v>
      </c>
      <c r="D66" s="78"/>
      <c r="E66" s="78"/>
      <c r="F66" s="78"/>
      <c r="G66" s="78"/>
      <c r="H66" s="16"/>
      <c r="N66" s="26">
        <v>2</v>
      </c>
      <c r="O66" s="22">
        <f t="shared" si="8"/>
        <v>0.13698630136986301</v>
      </c>
      <c r="P66" s="26">
        <f t="shared" si="9"/>
        <v>12000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5960</v>
      </c>
      <c r="D71" s="78"/>
      <c r="E71" s="78"/>
      <c r="F71" s="78"/>
      <c r="G71" s="78"/>
      <c r="I71" s="27" t="s">
        <v>196</v>
      </c>
      <c r="J71" s="15">
        <f>SUMIFS(章节关卡!$AR$5:$AR$200,章节关卡!$AP$5:$AP$200,"="&amp;分段产出计算!J70)</f>
        <v>6000</v>
      </c>
      <c r="K71" s="27" t="s">
        <v>195</v>
      </c>
      <c r="L71" s="15">
        <f>SUMIFS(章节关卡!$AR$5:$AR$200,章节关卡!$AP$5:$AP$200,"="&amp;分段产出计算!L70)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9160</v>
      </c>
    </row>
    <row r="72" spans="1:17" ht="16.5" x14ac:dyDescent="0.2">
      <c r="A72" s="18">
        <v>51</v>
      </c>
      <c r="B72" s="18">
        <v>6560</v>
      </c>
      <c r="D72" s="78"/>
      <c r="E72" s="78"/>
      <c r="F72" s="78"/>
      <c r="G72" s="78"/>
      <c r="I72" s="27" t="s">
        <v>190</v>
      </c>
      <c r="J72" s="15">
        <f>SUMIFS(芦花古楼!$D$5:$D$104,芦花古楼!$B$5:$B$104,"="&amp;分段产出计算!J70)</f>
        <v>6000</v>
      </c>
      <c r="K72" s="27" t="s">
        <v>191</v>
      </c>
      <c r="L72" s="15">
        <f>SUMIFS(芦花古楼!$M$5:$M$104,芦花古楼!$K$5:$K$104,"="&amp;分段产出计算!J70)</f>
        <v>24000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10075</v>
      </c>
    </row>
    <row r="73" spans="1:17" ht="16.5" x14ac:dyDescent="0.2">
      <c r="A73" s="18">
        <v>52</v>
      </c>
      <c r="B73" s="18">
        <v>7155</v>
      </c>
      <c r="D73" s="78"/>
      <c r="E73" s="78"/>
      <c r="F73" s="78"/>
      <c r="G73" s="78"/>
      <c r="I73" s="27" t="s">
        <v>192</v>
      </c>
      <c r="J73" s="15">
        <f>SUMIFS(芦花古楼!$V$5:$V$104,芦花古楼!$T$5:$T$104,"="&amp;分段产出计算!J70)</f>
        <v>18000</v>
      </c>
      <c r="K73" s="27" t="s">
        <v>193</v>
      </c>
      <c r="L73" s="15">
        <f>SUMIFS(芦花古楼!$AE$5:$AE$104,芦花古楼!$AC$5:$AC$104,"="&amp;分段产出计算!J70)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10990</v>
      </c>
    </row>
    <row r="74" spans="1:17" ht="16.5" x14ac:dyDescent="0.2">
      <c r="A74" s="18">
        <v>53</v>
      </c>
      <c r="B74" s="18">
        <v>7750</v>
      </c>
      <c r="D74" s="78"/>
      <c r="E74" s="78"/>
      <c r="F74" s="78"/>
      <c r="G74" s="78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11905</v>
      </c>
    </row>
    <row r="75" spans="1:17" ht="16.5" x14ac:dyDescent="0.2">
      <c r="A75" s="18">
        <v>54</v>
      </c>
      <c r="B75" s="18">
        <v>8350</v>
      </c>
      <c r="D75" s="78"/>
      <c r="E75" s="78"/>
      <c r="F75" s="78"/>
      <c r="G75" s="78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12825</v>
      </c>
    </row>
    <row r="76" spans="1:17" ht="16.5" x14ac:dyDescent="0.2">
      <c r="A76" s="18">
        <v>55</v>
      </c>
      <c r="B76" s="18">
        <v>8945</v>
      </c>
      <c r="D76" s="78"/>
      <c r="E76" s="78"/>
      <c r="F76" s="78"/>
      <c r="G76" s="78"/>
      <c r="I76" s="27" t="s">
        <v>48</v>
      </c>
      <c r="J76" s="20">
        <v>0.1</v>
      </c>
      <c r="K76" s="15">
        <f>J77*J76</f>
        <v>13375</v>
      </c>
      <c r="N76" s="26">
        <v>1.5</v>
      </c>
      <c r="O76" s="22">
        <f t="shared" si="10"/>
        <v>0.10273972602739727</v>
      </c>
      <c r="P76" s="26">
        <f t="shared" si="11"/>
        <v>13740</v>
      </c>
    </row>
    <row r="77" spans="1:17" ht="16.5" x14ac:dyDescent="0.2">
      <c r="A77" s="18">
        <v>56</v>
      </c>
      <c r="B77" s="18">
        <v>9540</v>
      </c>
      <c r="D77" s="78"/>
      <c r="E77" s="78"/>
      <c r="F77" s="78"/>
      <c r="G77" s="78"/>
      <c r="I77" s="27" t="s">
        <v>46</v>
      </c>
      <c r="J77" s="15">
        <f>(J71+L71+J72+L72+J73+L73+K74+K75)/(1-J76)</f>
        <v>133750</v>
      </c>
      <c r="K77" s="16"/>
      <c r="N77" s="26">
        <v>1.6</v>
      </c>
      <c r="O77" s="22">
        <f t="shared" si="10"/>
        <v>0.10958904109589042</v>
      </c>
      <c r="P77" s="26">
        <f t="shared" si="11"/>
        <v>14655</v>
      </c>
    </row>
    <row r="78" spans="1:17" ht="16.5" x14ac:dyDescent="0.2">
      <c r="A78" s="18">
        <v>57</v>
      </c>
      <c r="B78" s="18">
        <v>10135</v>
      </c>
      <c r="D78" s="78"/>
      <c r="E78" s="78"/>
      <c r="F78" s="78"/>
      <c r="G78" s="78"/>
      <c r="N78" s="26">
        <v>1.7</v>
      </c>
      <c r="O78" s="22">
        <f t="shared" si="10"/>
        <v>0.11643835616438356</v>
      </c>
      <c r="P78" s="26">
        <f t="shared" si="11"/>
        <v>15570</v>
      </c>
    </row>
    <row r="79" spans="1:17" ht="16.5" x14ac:dyDescent="0.2">
      <c r="A79" s="18">
        <v>58</v>
      </c>
      <c r="B79" s="18">
        <v>10735</v>
      </c>
      <c r="D79" s="78"/>
      <c r="E79" s="78"/>
      <c r="F79" s="78"/>
      <c r="G79" s="78"/>
      <c r="N79" s="26">
        <v>1.8</v>
      </c>
      <c r="O79" s="22">
        <f t="shared" si="10"/>
        <v>0.12328767123287672</v>
      </c>
      <c r="P79" s="26">
        <f t="shared" si="11"/>
        <v>16485</v>
      </c>
    </row>
    <row r="80" spans="1:17" ht="16.5" x14ac:dyDescent="0.2">
      <c r="A80" s="18">
        <v>59</v>
      </c>
      <c r="B80" s="18">
        <v>11925</v>
      </c>
      <c r="D80" s="78"/>
      <c r="E80" s="78"/>
      <c r="F80" s="78"/>
      <c r="G80" s="78"/>
      <c r="N80" s="26">
        <v>2</v>
      </c>
      <c r="O80" s="22">
        <f t="shared" si="10"/>
        <v>0.13698630136986301</v>
      </c>
      <c r="P80" s="26">
        <f t="shared" si="11"/>
        <v>18320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9140</v>
      </c>
      <c r="D85" s="78"/>
      <c r="E85" s="78"/>
      <c r="F85" s="78"/>
      <c r="G85" s="78"/>
      <c r="I85" s="27" t="s">
        <v>196</v>
      </c>
      <c r="J85" s="15">
        <f>SUMIFS(章节关卡!$AR$5:$AR$200,章节关卡!$AP$5:$AP$200,"="&amp;分段产出计算!J84)</f>
        <v>7500</v>
      </c>
      <c r="K85" s="27" t="s">
        <v>195</v>
      </c>
      <c r="L85" s="15">
        <f>SUMIFS(章节关卡!$AR$5:$AR$200,章节关卡!$AP$5:$AP$200,"="&amp;分段产出计算!L84)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15000</v>
      </c>
    </row>
    <row r="86" spans="1:17" ht="16.5" x14ac:dyDescent="0.2">
      <c r="A86" s="18">
        <v>61</v>
      </c>
      <c r="B86" s="18">
        <v>10055</v>
      </c>
      <c r="D86" s="78"/>
      <c r="E86" s="78"/>
      <c r="F86" s="78"/>
      <c r="G86" s="78"/>
      <c r="I86" s="27" t="s">
        <v>190</v>
      </c>
      <c r="J86" s="15">
        <f>SUMIFS(芦花古楼!$D$5:$D$104,芦花古楼!$B$5:$B$104,"="&amp;分段产出计算!J84)</f>
        <v>13500</v>
      </c>
      <c r="K86" s="27" t="s">
        <v>191</v>
      </c>
      <c r="L86" s="15">
        <f>SUMIFS(芦花古楼!$M$5:$M$104,芦花古楼!$K$5:$K$104,"="&amp;分段产出计算!J84)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16500</v>
      </c>
    </row>
    <row r="87" spans="1:17" ht="16.5" x14ac:dyDescent="0.2">
      <c r="A87" s="18">
        <v>62</v>
      </c>
      <c r="B87" s="18">
        <v>10970</v>
      </c>
      <c r="D87" s="78"/>
      <c r="E87" s="78"/>
      <c r="F87" s="78"/>
      <c r="G87" s="78"/>
      <c r="I87" s="27" t="s">
        <v>192</v>
      </c>
      <c r="J87" s="15">
        <f>SUMIFS(芦花古楼!$V$5:$V$104,芦花古楼!$T$5:$T$104,"="&amp;分段产出计算!J84)</f>
        <v>45000</v>
      </c>
      <c r="K87" s="27" t="s">
        <v>193</v>
      </c>
      <c r="L87" s="15">
        <f>SUMIFS(芦花古楼!$AE$5:$AE$104,芦花古楼!$AC$5:$AC$104,"="&amp;分段产出计算!J84)</f>
        <v>45000</v>
      </c>
      <c r="N87" s="26">
        <v>1.2</v>
      </c>
      <c r="O87" s="22">
        <f t="shared" si="12"/>
        <v>8.2191780821917804E-2</v>
      </c>
      <c r="P87" s="26">
        <f t="shared" si="13"/>
        <v>18000</v>
      </c>
    </row>
    <row r="88" spans="1:17" ht="16.5" x14ac:dyDescent="0.2">
      <c r="A88" s="18">
        <v>63</v>
      </c>
      <c r="B88" s="18">
        <v>11885</v>
      </c>
      <c r="D88" s="78"/>
      <c r="E88" s="78"/>
      <c r="F88" s="78"/>
      <c r="G88" s="78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19500</v>
      </c>
    </row>
    <row r="89" spans="1:17" ht="16.5" x14ac:dyDescent="0.2">
      <c r="A89" s="18">
        <v>64</v>
      </c>
      <c r="B89" s="18">
        <v>12800</v>
      </c>
      <c r="D89" s="78"/>
      <c r="E89" s="78"/>
      <c r="F89" s="78"/>
      <c r="G89" s="78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21000</v>
      </c>
    </row>
    <row r="90" spans="1:17" ht="16.5" x14ac:dyDescent="0.2">
      <c r="A90" s="18">
        <v>65</v>
      </c>
      <c r="B90" s="18">
        <v>13715</v>
      </c>
      <c r="D90" s="78"/>
      <c r="E90" s="78"/>
      <c r="F90" s="78"/>
      <c r="G90" s="78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22500</v>
      </c>
    </row>
    <row r="91" spans="1:17" ht="16.5" x14ac:dyDescent="0.2">
      <c r="A91" s="18">
        <v>66</v>
      </c>
      <c r="B91" s="18">
        <v>14630</v>
      </c>
      <c r="D91" s="78"/>
      <c r="E91" s="78"/>
      <c r="F91" s="78"/>
      <c r="G91" s="78"/>
      <c r="I91" s="27" t="s">
        <v>46</v>
      </c>
      <c r="J91" s="15">
        <f>(J85+L85+J86+L86+J87+L87+K88+K89)/(1-J90)</f>
        <v>219000</v>
      </c>
      <c r="K91" s="16"/>
      <c r="N91" s="26">
        <v>1.6</v>
      </c>
      <c r="O91" s="22">
        <f t="shared" si="12"/>
        <v>0.10958904109589042</v>
      </c>
      <c r="P91" s="26">
        <f t="shared" si="13"/>
        <v>24000</v>
      </c>
    </row>
    <row r="92" spans="1:17" ht="16.5" x14ac:dyDescent="0.2">
      <c r="A92" s="18">
        <v>67</v>
      </c>
      <c r="B92" s="18">
        <v>15540</v>
      </c>
      <c r="D92" s="78"/>
      <c r="E92" s="78"/>
      <c r="F92" s="78"/>
      <c r="G92" s="78"/>
      <c r="N92" s="26">
        <v>1.7</v>
      </c>
      <c r="O92" s="22">
        <f t="shared" si="12"/>
        <v>0.11643835616438356</v>
      </c>
      <c r="P92" s="26">
        <f t="shared" si="13"/>
        <v>25500</v>
      </c>
    </row>
    <row r="93" spans="1:17" ht="16.5" x14ac:dyDescent="0.2">
      <c r="A93" s="18">
        <v>68</v>
      </c>
      <c r="B93" s="18">
        <v>16455</v>
      </c>
      <c r="D93" s="78"/>
      <c r="E93" s="78"/>
      <c r="F93" s="78"/>
      <c r="G93" s="78"/>
      <c r="N93" s="26">
        <v>1.8</v>
      </c>
      <c r="O93" s="22">
        <f t="shared" si="12"/>
        <v>0.12328767123287672</v>
      </c>
      <c r="P93" s="26">
        <f t="shared" si="13"/>
        <v>27000</v>
      </c>
    </row>
    <row r="94" spans="1:17" ht="16.5" x14ac:dyDescent="0.2">
      <c r="A94" s="18">
        <v>69</v>
      </c>
      <c r="B94" s="18">
        <v>18285</v>
      </c>
      <c r="D94" s="78"/>
      <c r="E94" s="78"/>
      <c r="F94" s="78"/>
      <c r="G94" s="78"/>
      <c r="N94" s="26">
        <v>2</v>
      </c>
      <c r="O94" s="22">
        <f t="shared" si="12"/>
        <v>0.13698630136986301</v>
      </c>
      <c r="P94" s="26">
        <f t="shared" si="13"/>
        <v>30000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12840</v>
      </c>
      <c r="D98" s="78"/>
      <c r="E98" s="78"/>
      <c r="F98" s="78"/>
      <c r="G98" s="78"/>
      <c r="I98" s="27" t="s">
        <v>196</v>
      </c>
      <c r="J98" s="15">
        <f>SUMIFS(章节关卡!$AR$5:$AR$200,章节关卡!$AP$5:$AP$200,"="&amp;分段产出计算!J97)</f>
        <v>9000</v>
      </c>
      <c r="K98" s="27" t="s">
        <v>195</v>
      </c>
      <c r="L98" s="15">
        <f>SUMIFS(章节关卡!$AR$5:$AR$200,章节关卡!$AP$5:$AP$200,"="&amp;分段产出计算!L97)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20235</v>
      </c>
    </row>
    <row r="99" spans="1:16" ht="16.5" x14ac:dyDescent="0.2">
      <c r="A99" s="18">
        <v>71</v>
      </c>
      <c r="B99" s="18">
        <v>14125</v>
      </c>
      <c r="D99" s="78"/>
      <c r="E99" s="78"/>
      <c r="F99" s="78"/>
      <c r="G99" s="78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SUMIFS(芦花古楼!$M$5:$M$104,芦花古楼!$K$5:$K$104,"="&amp;分段产出计算!J97)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22260</v>
      </c>
    </row>
    <row r="100" spans="1:16" ht="16.5" x14ac:dyDescent="0.2">
      <c r="A100" s="18">
        <v>72</v>
      </c>
      <c r="B100" s="18">
        <v>15410</v>
      </c>
      <c r="D100" s="78"/>
      <c r="E100" s="78"/>
      <c r="F100" s="78"/>
      <c r="G100" s="78"/>
      <c r="I100" s="27" t="s">
        <v>192</v>
      </c>
      <c r="J100" s="15">
        <f>SUMIFS(芦花古楼!$V$5:$V$104,芦花古楼!$T$5:$T$104,"="&amp;分段产出计算!J97)</f>
        <v>54000</v>
      </c>
      <c r="K100" s="27" t="s">
        <v>193</v>
      </c>
      <c r="L100" s="15">
        <f>SUMIFS(芦花古楼!$AE$5:$AE$104,芦花古楼!$AC$5:$AC$104,"="&amp;分段产出计算!J97)</f>
        <v>54000</v>
      </c>
      <c r="N100" s="26">
        <v>1.2</v>
      </c>
      <c r="O100" s="22">
        <f t="shared" si="14"/>
        <v>8.2191780821917804E-2</v>
      </c>
      <c r="P100" s="26">
        <f t="shared" si="15"/>
        <v>24285</v>
      </c>
    </row>
    <row r="101" spans="1:16" ht="16.5" x14ac:dyDescent="0.2">
      <c r="A101" s="18">
        <v>73</v>
      </c>
      <c r="B101" s="18">
        <v>16695</v>
      </c>
      <c r="D101" s="78"/>
      <c r="E101" s="78"/>
      <c r="F101" s="78"/>
      <c r="G101" s="78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26310</v>
      </c>
    </row>
    <row r="102" spans="1:16" ht="16.5" x14ac:dyDescent="0.2">
      <c r="A102" s="18">
        <v>74</v>
      </c>
      <c r="B102" s="18">
        <v>17975</v>
      </c>
      <c r="D102" s="78"/>
      <c r="E102" s="78"/>
      <c r="F102" s="78"/>
      <c r="G102" s="78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28335</v>
      </c>
    </row>
    <row r="103" spans="1:16" ht="16.5" x14ac:dyDescent="0.2">
      <c r="A103" s="18">
        <v>75</v>
      </c>
      <c r="B103" s="18">
        <v>19260</v>
      </c>
      <c r="D103" s="78"/>
      <c r="E103" s="78"/>
      <c r="F103" s="78"/>
      <c r="G103" s="78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30355</v>
      </c>
    </row>
    <row r="104" spans="1:16" ht="16.5" x14ac:dyDescent="0.2">
      <c r="A104" s="18">
        <v>76</v>
      </c>
      <c r="B104" s="18">
        <v>20545</v>
      </c>
      <c r="D104" s="78"/>
      <c r="E104" s="78"/>
      <c r="F104" s="78"/>
      <c r="G104" s="78"/>
      <c r="I104" s="27" t="s">
        <v>46</v>
      </c>
      <c r="J104" s="15">
        <f>(J98+L98+J99+L99+J100+L100+K101+K102)/(1-J103)</f>
        <v>295500</v>
      </c>
      <c r="K104" s="16"/>
      <c r="N104" s="26">
        <v>1.6</v>
      </c>
      <c r="O104" s="22">
        <f t="shared" si="14"/>
        <v>0.10958904109589042</v>
      </c>
      <c r="P104" s="26">
        <f t="shared" si="15"/>
        <v>32380</v>
      </c>
    </row>
    <row r="105" spans="1:16" ht="16.5" x14ac:dyDescent="0.2">
      <c r="A105" s="18">
        <v>77</v>
      </c>
      <c r="B105" s="18">
        <v>21830</v>
      </c>
      <c r="D105" s="78"/>
      <c r="E105" s="78"/>
      <c r="F105" s="78"/>
      <c r="G105" s="78"/>
      <c r="N105" s="26">
        <v>1.7</v>
      </c>
      <c r="O105" s="22">
        <f t="shared" si="14"/>
        <v>0.11643835616438356</v>
      </c>
      <c r="P105" s="26">
        <f t="shared" si="15"/>
        <v>34405</v>
      </c>
    </row>
    <row r="106" spans="1:16" ht="16.5" x14ac:dyDescent="0.2">
      <c r="A106" s="18">
        <v>78</v>
      </c>
      <c r="B106" s="18">
        <v>23115</v>
      </c>
      <c r="D106" s="78"/>
      <c r="E106" s="78"/>
      <c r="F106" s="78"/>
      <c r="G106" s="78"/>
      <c r="N106" s="26">
        <v>1.8</v>
      </c>
      <c r="O106" s="22">
        <f t="shared" si="14"/>
        <v>0.12328767123287672</v>
      </c>
      <c r="P106" s="26">
        <f t="shared" si="15"/>
        <v>36430</v>
      </c>
    </row>
    <row r="107" spans="1:16" ht="16.5" x14ac:dyDescent="0.2">
      <c r="A107" s="18">
        <v>79</v>
      </c>
      <c r="B107" s="18">
        <v>25680</v>
      </c>
      <c r="D107" s="78"/>
      <c r="E107" s="78"/>
      <c r="F107" s="78"/>
      <c r="G107" s="78"/>
      <c r="N107" s="26">
        <v>2</v>
      </c>
      <c r="O107" s="22">
        <f t="shared" si="14"/>
        <v>0.13698630136986301</v>
      </c>
      <c r="P107" s="26">
        <f t="shared" si="15"/>
        <v>40475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20400</v>
      </c>
      <c r="D111" s="78"/>
      <c r="E111" s="78"/>
      <c r="F111" s="78"/>
      <c r="G111" s="78"/>
      <c r="I111" s="27" t="s">
        <v>196</v>
      </c>
      <c r="J111" s="15">
        <f>SUMIFS(章节关卡!$AR$5:$AR$200,章节关卡!$AP$5:$AP$200,"="&amp;分段产出计算!J110)</f>
        <v>10800</v>
      </c>
      <c r="K111" s="27" t="s">
        <v>195</v>
      </c>
      <c r="L111" s="15">
        <f>SUMIFS(章节关卡!$AR$5:$AR$200,章节关卡!$AP$5:$AP$200,"="&amp;分段产出计算!L110)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22440</v>
      </c>
      <c r="D112" s="78"/>
      <c r="E112" s="78"/>
      <c r="F112" s="78"/>
      <c r="G112" s="78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SUMIFS(芦花古楼!$M$5:$M$104,芦花古楼!$K$5:$K$104,"="&amp;分段产出计算!J110)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24480</v>
      </c>
      <c r="D113" s="78"/>
      <c r="E113" s="78"/>
      <c r="F113" s="78"/>
      <c r="G113" s="78"/>
      <c r="I113" s="27" t="s">
        <v>192</v>
      </c>
      <c r="J113" s="15">
        <f>SUMIFS(芦花古楼!$V$5:$V$104,芦花古楼!$T$5:$T$104,"="&amp;分段产出计算!J110)</f>
        <v>64800</v>
      </c>
      <c r="K113" s="27" t="s">
        <v>193</v>
      </c>
      <c r="L113" s="15">
        <f>SUMIFS(芦花古楼!$AE$5:$AE$104,芦花古楼!$AC$5:$AC$104,"="&amp;分段产出计算!J110)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26525</v>
      </c>
      <c r="D114" s="78"/>
      <c r="E114" s="78"/>
      <c r="F114" s="78"/>
      <c r="G114" s="78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28565</v>
      </c>
      <c r="D115" s="78"/>
      <c r="E115" s="78"/>
      <c r="F115" s="78"/>
      <c r="G115" s="78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30605</v>
      </c>
      <c r="D116" s="78"/>
      <c r="E116" s="78"/>
      <c r="F116" s="78"/>
      <c r="G116" s="78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32645</v>
      </c>
      <c r="D117" s="78"/>
      <c r="E117" s="78"/>
      <c r="F117" s="78"/>
      <c r="G117" s="78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34685</v>
      </c>
      <c r="D118" s="78"/>
      <c r="E118" s="78"/>
      <c r="F118" s="78"/>
      <c r="G118" s="78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36725</v>
      </c>
      <c r="D119" s="78"/>
      <c r="E119" s="78"/>
      <c r="F119" s="78"/>
      <c r="G119" s="78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40805</v>
      </c>
      <c r="D120" s="78"/>
      <c r="E120" s="78"/>
      <c r="F120" s="78"/>
      <c r="G120" s="78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35770</v>
      </c>
      <c r="D124" s="78"/>
      <c r="E124" s="78"/>
      <c r="F124" s="78"/>
      <c r="G124" s="78"/>
      <c r="I124" s="27" t="s">
        <v>196</v>
      </c>
      <c r="J124" s="15">
        <f>SUMIFS(章节关卡!$AR$5:$AR$200,章节关卡!$AP$5:$AP$200,"="&amp;分段产出计算!J123)</f>
        <v>13200</v>
      </c>
      <c r="K124" s="27" t="s">
        <v>195</v>
      </c>
      <c r="L124" s="15">
        <f>SUMIFS(章节关卡!$AR$5:$AR$200,章节关卡!$AP$5:$AP$200,"="&amp;分段产出计算!L123)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47750</v>
      </c>
    </row>
    <row r="125" spans="1:18" ht="16.5" x14ac:dyDescent="0.2">
      <c r="A125" s="18">
        <v>91</v>
      </c>
      <c r="B125" s="18">
        <v>39350</v>
      </c>
      <c r="D125" s="78"/>
      <c r="E125" s="78"/>
      <c r="F125" s="78"/>
      <c r="G125" s="78"/>
      <c r="I125" s="27" t="s">
        <v>190</v>
      </c>
      <c r="J125" s="15">
        <f>SUMIFS(芦花古楼!$D$5:$D$104,芦花古楼!$B$5:$B$104,"="&amp;分段产出计算!J123)</f>
        <v>39600</v>
      </c>
      <c r="K125" s="27" t="s">
        <v>191</v>
      </c>
      <c r="L125" s="15">
        <f>SUMIFS(芦花古楼!$M$5:$M$104,芦花古楼!$K$5:$K$104,"="&amp;分段产出计算!J123)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52525</v>
      </c>
    </row>
    <row r="126" spans="1:18" ht="16.5" x14ac:dyDescent="0.2">
      <c r="A126" s="18">
        <v>92</v>
      </c>
      <c r="B126" s="18">
        <v>42925</v>
      </c>
      <c r="D126" s="78"/>
      <c r="E126" s="78"/>
      <c r="F126" s="78"/>
      <c r="G126" s="78"/>
      <c r="I126" s="27" t="s">
        <v>192</v>
      </c>
      <c r="J126" s="15">
        <f>SUMIFS(芦花古楼!$V$5:$V$104,芦花古楼!$T$5:$T$104,"="&amp;分段产出计算!J123)</f>
        <v>79200</v>
      </c>
      <c r="K126" s="27" t="s">
        <v>193</v>
      </c>
      <c r="L126" s="15">
        <f>SUMIFS(芦花古楼!$AE$5:$AE$104,芦花古楼!$AC$5:$AC$104,"="&amp;分段产出计算!J123)</f>
        <v>79200</v>
      </c>
      <c r="N126" s="26">
        <v>1.2</v>
      </c>
      <c r="O126" s="22">
        <f t="shared" si="18"/>
        <v>8.2191780821917804E-2</v>
      </c>
      <c r="P126" s="26">
        <f t="shared" si="19"/>
        <v>57300</v>
      </c>
    </row>
    <row r="127" spans="1:18" ht="16.5" x14ac:dyDescent="0.2">
      <c r="A127" s="18">
        <v>93</v>
      </c>
      <c r="B127" s="18">
        <v>46505</v>
      </c>
      <c r="D127" s="78"/>
      <c r="E127" s="78"/>
      <c r="F127" s="78"/>
      <c r="G127" s="78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62075</v>
      </c>
    </row>
    <row r="128" spans="1:18" ht="16.5" x14ac:dyDescent="0.2">
      <c r="A128" s="18">
        <v>94</v>
      </c>
      <c r="B128" s="18">
        <v>50080</v>
      </c>
      <c r="D128" s="78"/>
      <c r="E128" s="78"/>
      <c r="F128" s="78"/>
      <c r="G128" s="78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66850</v>
      </c>
    </row>
    <row r="129" spans="1:17" ht="16.5" x14ac:dyDescent="0.2">
      <c r="A129" s="18">
        <v>95</v>
      </c>
      <c r="B129" s="18">
        <v>53660</v>
      </c>
      <c r="D129" s="78"/>
      <c r="E129" s="78"/>
      <c r="F129" s="78"/>
      <c r="G129" s="78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71630</v>
      </c>
    </row>
    <row r="130" spans="1:17" ht="16.5" x14ac:dyDescent="0.2">
      <c r="A130" s="18">
        <v>96</v>
      </c>
      <c r="B130" s="18">
        <v>57235</v>
      </c>
      <c r="D130" s="78"/>
      <c r="E130" s="78"/>
      <c r="F130" s="78"/>
      <c r="G130" s="78"/>
      <c r="I130" s="27" t="s">
        <v>46</v>
      </c>
      <c r="J130" s="15">
        <f>(J124+L124+J125+L125+J126+L126+K127+K128)/(1-J129)</f>
        <v>697200</v>
      </c>
      <c r="K130" s="16"/>
      <c r="N130" s="26">
        <v>1.6</v>
      </c>
      <c r="O130" s="22">
        <f t="shared" si="18"/>
        <v>0.10958904109589042</v>
      </c>
      <c r="P130" s="26">
        <f t="shared" si="19"/>
        <v>76405</v>
      </c>
    </row>
    <row r="131" spans="1:17" ht="16.5" x14ac:dyDescent="0.2">
      <c r="A131" s="18">
        <v>97</v>
      </c>
      <c r="B131" s="18">
        <v>60815</v>
      </c>
      <c r="D131" s="78"/>
      <c r="E131" s="78"/>
      <c r="F131" s="78"/>
      <c r="G131" s="78"/>
      <c r="N131" s="26">
        <v>1.7</v>
      </c>
      <c r="O131" s="22">
        <f t="shared" si="18"/>
        <v>0.11643835616438356</v>
      </c>
      <c r="P131" s="26">
        <f t="shared" si="19"/>
        <v>81180</v>
      </c>
    </row>
    <row r="132" spans="1:17" ht="16.5" x14ac:dyDescent="0.2">
      <c r="A132" s="18">
        <v>98</v>
      </c>
      <c r="B132" s="18">
        <v>64390</v>
      </c>
      <c r="D132" s="78"/>
      <c r="E132" s="78"/>
      <c r="F132" s="78"/>
      <c r="G132" s="78"/>
      <c r="N132" s="26">
        <v>1.8</v>
      </c>
      <c r="O132" s="22">
        <f t="shared" si="18"/>
        <v>0.12328767123287672</v>
      </c>
      <c r="P132" s="26">
        <f t="shared" si="19"/>
        <v>85955</v>
      </c>
    </row>
    <row r="133" spans="1:17" ht="16.5" x14ac:dyDescent="0.2">
      <c r="A133" s="18">
        <v>99</v>
      </c>
      <c r="B133" s="18">
        <v>71545</v>
      </c>
      <c r="D133" s="78"/>
      <c r="E133" s="78"/>
      <c r="F133" s="78"/>
      <c r="G133" s="78"/>
      <c r="N133" s="26">
        <v>2</v>
      </c>
      <c r="O133" s="22">
        <f t="shared" si="18"/>
        <v>0.13698630136986301</v>
      </c>
      <c r="P133" s="26">
        <f t="shared" si="19"/>
        <v>95505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 ht="16.5" x14ac:dyDescent="0.2">
      <c r="A137" s="18">
        <v>100</v>
      </c>
      <c r="B137" s="18"/>
    </row>
    <row r="138" spans="1:17" ht="16.5" x14ac:dyDescent="0.2">
      <c r="A138" s="18">
        <v>101</v>
      </c>
      <c r="B138" s="18"/>
    </row>
    <row r="139" spans="1:17" ht="16.5" x14ac:dyDescent="0.2">
      <c r="A139" s="18">
        <v>102</v>
      </c>
      <c r="B139" s="18"/>
    </row>
    <row r="140" spans="1:17" ht="16.5" x14ac:dyDescent="0.2">
      <c r="A140" s="18">
        <v>103</v>
      </c>
      <c r="B140" s="18"/>
    </row>
    <row r="141" spans="1:17" ht="16.5" x14ac:dyDescent="0.2">
      <c r="A141" s="18">
        <v>104</v>
      </c>
      <c r="B141" s="18"/>
    </row>
    <row r="142" spans="1:17" ht="16.5" x14ac:dyDescent="0.2">
      <c r="A142" s="18">
        <v>105</v>
      </c>
      <c r="B142" s="18"/>
    </row>
    <row r="143" spans="1:17" ht="16.5" x14ac:dyDescent="0.2">
      <c r="A143" s="18">
        <v>106</v>
      </c>
      <c r="B143" s="18"/>
    </row>
    <row r="144" spans="1:17" ht="16.5" x14ac:dyDescent="0.2">
      <c r="A144" s="18">
        <v>107</v>
      </c>
      <c r="B144" s="18"/>
    </row>
    <row r="145" spans="1:2" ht="16.5" x14ac:dyDescent="0.2">
      <c r="A145" s="18">
        <v>108</v>
      </c>
      <c r="B145" s="18"/>
    </row>
    <row r="146" spans="1:2" ht="16.5" x14ac:dyDescent="0.2">
      <c r="A146" s="18">
        <v>109</v>
      </c>
      <c r="B146" s="18"/>
    </row>
    <row r="147" spans="1:2" ht="16.5" x14ac:dyDescent="0.2">
      <c r="A147" s="18">
        <v>110</v>
      </c>
      <c r="B147" s="18"/>
    </row>
    <row r="148" spans="1:2" ht="16.5" x14ac:dyDescent="0.2">
      <c r="A148" s="18">
        <v>111</v>
      </c>
      <c r="B148" s="18"/>
    </row>
    <row r="149" spans="1:2" ht="16.5" x14ac:dyDescent="0.2">
      <c r="A149" s="18">
        <v>112</v>
      </c>
      <c r="B149" s="18"/>
    </row>
    <row r="150" spans="1:2" ht="16.5" x14ac:dyDescent="0.2">
      <c r="A150" s="18">
        <v>113</v>
      </c>
      <c r="B150" s="18"/>
    </row>
    <row r="151" spans="1:2" ht="16.5" x14ac:dyDescent="0.2">
      <c r="A151" s="18">
        <v>114</v>
      </c>
      <c r="B151" s="18"/>
    </row>
    <row r="152" spans="1:2" ht="16.5" x14ac:dyDescent="0.2">
      <c r="A152" s="18">
        <v>115</v>
      </c>
      <c r="B152" s="18"/>
    </row>
    <row r="153" spans="1:2" ht="16.5" x14ac:dyDescent="0.2">
      <c r="A153" s="18">
        <v>116</v>
      </c>
      <c r="B153" s="18"/>
    </row>
    <row r="154" spans="1:2" ht="16.5" x14ac:dyDescent="0.2">
      <c r="A154" s="18">
        <v>117</v>
      </c>
      <c r="B154" s="18"/>
    </row>
    <row r="155" spans="1:2" ht="16.5" x14ac:dyDescent="0.2">
      <c r="A155" s="18">
        <v>118</v>
      </c>
      <c r="B155" s="18"/>
    </row>
    <row r="156" spans="1:2" ht="16.5" x14ac:dyDescent="0.2">
      <c r="A156" s="18">
        <v>119</v>
      </c>
      <c r="B156" s="18"/>
    </row>
    <row r="157" spans="1:2" ht="16.5" x14ac:dyDescent="0.2">
      <c r="A157" s="18">
        <v>120</v>
      </c>
      <c r="B157" s="18"/>
    </row>
    <row r="158" spans="1:2" ht="16.5" x14ac:dyDescent="0.2">
      <c r="A158" s="18">
        <v>121</v>
      </c>
      <c r="B158" s="18"/>
    </row>
    <row r="159" spans="1:2" ht="16.5" x14ac:dyDescent="0.2">
      <c r="A159" s="18">
        <v>122</v>
      </c>
      <c r="B159" s="18"/>
    </row>
    <row r="160" spans="1:2" ht="16.5" x14ac:dyDescent="0.2">
      <c r="A160" s="18">
        <v>123</v>
      </c>
      <c r="B160" s="18"/>
    </row>
    <row r="161" spans="1:2" ht="16.5" x14ac:dyDescent="0.2">
      <c r="A161" s="18">
        <v>124</v>
      </c>
      <c r="B161" s="18"/>
    </row>
    <row r="162" spans="1:2" ht="16.5" x14ac:dyDescent="0.2">
      <c r="A162" s="18">
        <v>125</v>
      </c>
      <c r="B162" s="18"/>
    </row>
    <row r="163" spans="1:2" ht="16.5" x14ac:dyDescent="0.2">
      <c r="A163" s="18">
        <v>126</v>
      </c>
      <c r="B163" s="18"/>
    </row>
    <row r="164" spans="1:2" ht="16.5" x14ac:dyDescent="0.2">
      <c r="A164" s="18">
        <v>127</v>
      </c>
      <c r="B164" s="18"/>
    </row>
    <row r="165" spans="1:2" ht="16.5" x14ac:dyDescent="0.2">
      <c r="A165" s="18">
        <v>128</v>
      </c>
      <c r="B165" s="18"/>
    </row>
    <row r="166" spans="1:2" ht="16.5" x14ac:dyDescent="0.2">
      <c r="A166" s="18">
        <v>129</v>
      </c>
      <c r="B166" s="18"/>
    </row>
    <row r="167" spans="1:2" ht="16.5" x14ac:dyDescent="0.2">
      <c r="A167" s="18">
        <v>130</v>
      </c>
      <c r="B167" s="18"/>
    </row>
    <row r="168" spans="1:2" ht="16.5" x14ac:dyDescent="0.2">
      <c r="A168" s="18">
        <v>131</v>
      </c>
      <c r="B168" s="18"/>
    </row>
    <row r="169" spans="1:2" ht="16.5" x14ac:dyDescent="0.2">
      <c r="A169" s="18">
        <v>132</v>
      </c>
      <c r="B169" s="18"/>
    </row>
    <row r="170" spans="1:2" ht="16.5" x14ac:dyDescent="0.2">
      <c r="A170" s="18">
        <v>133</v>
      </c>
      <c r="B170" s="18"/>
    </row>
    <row r="171" spans="1:2" ht="16.5" x14ac:dyDescent="0.2">
      <c r="A171" s="18">
        <v>134</v>
      </c>
      <c r="B171" s="18"/>
    </row>
    <row r="172" spans="1:2" ht="16.5" x14ac:dyDescent="0.2">
      <c r="A172" s="18">
        <v>135</v>
      </c>
      <c r="B172" s="18"/>
    </row>
    <row r="173" spans="1:2" ht="16.5" x14ac:dyDescent="0.2">
      <c r="A173" s="18">
        <v>136</v>
      </c>
      <c r="B173" s="18"/>
    </row>
    <row r="174" spans="1:2" ht="16.5" x14ac:dyDescent="0.2">
      <c r="A174" s="18">
        <v>137</v>
      </c>
      <c r="B174" s="18"/>
    </row>
    <row r="175" spans="1:2" ht="16.5" x14ac:dyDescent="0.2">
      <c r="A175" s="18">
        <v>138</v>
      </c>
      <c r="B175" s="18"/>
    </row>
    <row r="176" spans="1:2" ht="16.5" x14ac:dyDescent="0.2">
      <c r="A176" s="18">
        <v>139</v>
      </c>
      <c r="B176" s="18"/>
    </row>
    <row r="177" spans="1:2" ht="16.5" x14ac:dyDescent="0.2">
      <c r="A177" s="18">
        <v>140</v>
      </c>
      <c r="B177" s="18"/>
    </row>
    <row r="178" spans="1:2" ht="16.5" x14ac:dyDescent="0.2">
      <c r="A178" s="18">
        <v>141</v>
      </c>
      <c r="B178" s="18"/>
    </row>
    <row r="179" spans="1:2" ht="16.5" x14ac:dyDescent="0.2">
      <c r="A179" s="18">
        <v>142</v>
      </c>
      <c r="B179" s="18"/>
    </row>
    <row r="180" spans="1:2" ht="16.5" x14ac:dyDescent="0.2">
      <c r="A180" s="18">
        <v>143</v>
      </c>
      <c r="B180" s="18"/>
    </row>
    <row r="181" spans="1:2" ht="16.5" x14ac:dyDescent="0.2">
      <c r="A181" s="18">
        <v>144</v>
      </c>
      <c r="B181" s="18"/>
    </row>
    <row r="182" spans="1:2" ht="16.5" x14ac:dyDescent="0.2">
      <c r="A182" s="18">
        <v>145</v>
      </c>
      <c r="B182" s="18"/>
    </row>
    <row r="183" spans="1:2" ht="16.5" x14ac:dyDescent="0.2">
      <c r="A183" s="18">
        <v>146</v>
      </c>
      <c r="B183" s="18"/>
    </row>
    <row r="184" spans="1:2" ht="16.5" x14ac:dyDescent="0.2">
      <c r="A184" s="18">
        <v>147</v>
      </c>
      <c r="B184" s="18"/>
    </row>
    <row r="185" spans="1:2" ht="16.5" x14ac:dyDescent="0.2">
      <c r="A185" s="18">
        <v>148</v>
      </c>
      <c r="B185" s="18"/>
    </row>
    <row r="186" spans="1:2" ht="16.5" x14ac:dyDescent="0.2">
      <c r="A186" s="18">
        <v>149</v>
      </c>
      <c r="B186" s="18"/>
    </row>
    <row r="187" spans="1:2" ht="16.5" x14ac:dyDescent="0.2">
      <c r="A187" s="18">
        <v>150</v>
      </c>
      <c r="B187" s="18"/>
    </row>
  </sheetData>
  <mergeCells count="11"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abSelected="1" topLeftCell="L1048" workbookViewId="0">
      <selection activeCell="O1130" sqref="O1130:AA1150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65562.5</v>
      </c>
      <c r="M1">
        <v>3</v>
      </c>
      <c r="O1">
        <f>SUM(O5:O16)*O2</f>
        <v>5275</v>
      </c>
      <c r="P1">
        <f t="shared" ref="P1" si="0">SUM(P5:P16)*P2</f>
        <v>12775</v>
      </c>
      <c r="Q1">
        <f>SUM(Q5:Q16)*Q2</f>
        <v>47512.5</v>
      </c>
    </row>
    <row r="2" spans="1:32" x14ac:dyDescent="0.2">
      <c r="O2">
        <f>价值概述!C52</f>
        <v>5</v>
      </c>
      <c r="P2">
        <f>价值概述!C53</f>
        <v>10</v>
      </c>
      <c r="Q2">
        <f>价值概述!C54</f>
        <v>35</v>
      </c>
    </row>
    <row r="3" spans="1:32" ht="20.25" x14ac:dyDescent="0.2">
      <c r="A3" s="73" t="s">
        <v>464</v>
      </c>
      <c r="B3" s="73"/>
      <c r="C3" s="73"/>
      <c r="D3" s="73"/>
      <c r="E3" s="73"/>
      <c r="F3" s="73"/>
      <c r="G3" s="73"/>
      <c r="H3" s="73"/>
      <c r="I3" s="73"/>
      <c r="J3" s="73"/>
      <c r="K3" s="73"/>
      <c r="M3" s="73" t="s">
        <v>465</v>
      </c>
      <c r="N3" s="73"/>
      <c r="O3" s="73"/>
      <c r="P3" s="73"/>
      <c r="Q3" s="73"/>
      <c r="R3" s="73"/>
      <c r="S3" s="73"/>
      <c r="T3" s="73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2"/>
      <c r="T4" s="12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430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5"/>
      <c r="T5" s="15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431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5"/>
      <c r="T6" s="15"/>
      <c r="Z6" s="15" t="str">
        <f>金币总产!A24</f>
        <v>1~40</v>
      </c>
      <c r="AA6" s="15">
        <f>金币总产!O24</f>
        <v>580410</v>
      </c>
      <c r="AB6" s="45">
        <v>10</v>
      </c>
      <c r="AC6" s="45">
        <v>3</v>
      </c>
      <c r="AD6" s="15">
        <f>ROUND(AA6/AC6,0)</f>
        <v>193470</v>
      </c>
      <c r="AE6" s="15">
        <f>SUMIFS($AH$27:$AH$76,$M$27:$M$76,"&lt;="&amp;AB6)</f>
        <v>353363</v>
      </c>
      <c r="AF6">
        <f>AD6/AE6</f>
        <v>0.54751063354114604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430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5"/>
      <c r="T7" s="15"/>
      <c r="Z7" s="15" t="str">
        <f>金币总产!A25</f>
        <v>40~80</v>
      </c>
      <c r="AA7" s="15">
        <f>金币总产!O25</f>
        <v>4857940</v>
      </c>
      <c r="AB7" s="45">
        <v>20</v>
      </c>
      <c r="AC7" s="45">
        <v>4</v>
      </c>
      <c r="AD7" s="15">
        <f t="shared" ref="AD7:AD10" si="3">ROUND(AA7/AC7,0)</f>
        <v>1214485</v>
      </c>
      <c r="AE7" s="15">
        <f>SUMIFS($AH$27:$AH$76,$M$27:$M$76,"&lt;="&amp;AB7)</f>
        <v>2293227</v>
      </c>
      <c r="AF7">
        <f t="shared" ref="AF7:AF10" si="4">AD7/AE7</f>
        <v>0.52959650309367545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431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5"/>
      <c r="T8" s="15"/>
      <c r="Z8" s="15" t="str">
        <f>金币总产!A26</f>
        <v>80~100</v>
      </c>
      <c r="AA8" s="15">
        <f>金币总产!O26</f>
        <v>6001950</v>
      </c>
      <c r="AB8" s="45">
        <v>30</v>
      </c>
      <c r="AC8" s="45">
        <v>5</v>
      </c>
      <c r="AD8" s="15">
        <f t="shared" si="3"/>
        <v>1200390</v>
      </c>
      <c r="AE8" s="15">
        <f>SUMIFS($AH$27:$AH$76,$M$27:$M$76,"&lt;="&amp;AB8)</f>
        <v>9443224</v>
      </c>
      <c r="AF8">
        <f t="shared" si="4"/>
        <v>0.12711654409553347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432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5"/>
      <c r="T9" s="15"/>
      <c r="Z9" s="15" t="str">
        <f>金币总产!A27</f>
        <v>100~120</v>
      </c>
      <c r="AA9" s="15">
        <f>金币总产!O27</f>
        <v>10263550</v>
      </c>
      <c r="AB9" s="45">
        <v>40</v>
      </c>
      <c r="AC9" s="45">
        <v>6</v>
      </c>
      <c r="AD9" s="15">
        <f t="shared" si="3"/>
        <v>1710592</v>
      </c>
      <c r="AE9" s="15">
        <f>SUMIFS($AH$27:$AH$76,$M$27:$M$76,"&lt;="&amp;AB9)</f>
        <v>19723224</v>
      </c>
      <c r="AF9">
        <f t="shared" si="4"/>
        <v>8.6729836866427115E-2</v>
      </c>
    </row>
    <row r="10" spans="1:32" ht="16.5" x14ac:dyDescent="0.2">
      <c r="A10" s="50">
        <v>9</v>
      </c>
      <c r="B10" s="88">
        <f>SUMIFS(节奏总表!$R$4:$R$18,节奏总表!$I$4:$I$18,"="&amp;世界BOSS专属武器!A10)</f>
        <v>3.75</v>
      </c>
      <c r="C10" s="88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433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5"/>
      <c r="T10" s="15"/>
      <c r="Z10" s="15" t="str">
        <f>金币总产!A28</f>
        <v>120~150</v>
      </c>
      <c r="AA10" s="15">
        <f>金币总产!O28</f>
        <v>43303750</v>
      </c>
      <c r="AB10" s="45">
        <v>50</v>
      </c>
      <c r="AC10" s="45">
        <v>9</v>
      </c>
      <c r="AD10" s="15">
        <f t="shared" si="3"/>
        <v>4811528</v>
      </c>
      <c r="AE10" s="15">
        <f>SUMIFS($AH$27:$AH$76,$M$27:$M$76,"&lt;="&amp;AB10)</f>
        <v>32848224</v>
      </c>
      <c r="AF10">
        <f t="shared" si="4"/>
        <v>0.14647756907648948</v>
      </c>
    </row>
    <row r="11" spans="1:32" ht="16.5" x14ac:dyDescent="0.2">
      <c r="A11" s="50">
        <v>9</v>
      </c>
      <c r="B11" s="89"/>
      <c r="C11" s="89"/>
      <c r="D11" s="45">
        <v>150</v>
      </c>
      <c r="E11" s="15">
        <f>INDEX(章节关卡!$E$5:$E$20,世界BOSS专属武器!A11)*世界BOSS专属武器!D11</f>
        <v>9000</v>
      </c>
      <c r="F11" s="45" t="s">
        <v>434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5"/>
      <c r="T11" s="15"/>
      <c r="AB11" s="16"/>
    </row>
    <row r="12" spans="1:32" ht="16.5" x14ac:dyDescent="0.2">
      <c r="A12" s="50">
        <v>9</v>
      </c>
      <c r="B12" s="90"/>
      <c r="C12" s="90"/>
      <c r="D12" s="45">
        <v>150</v>
      </c>
      <c r="E12" s="15">
        <f>INDEX(章节关卡!$E$5:$E$20,世界BOSS专属武器!A12)*世界BOSS专属武器!D12</f>
        <v>9000</v>
      </c>
      <c r="F12" s="45" t="s">
        <v>435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5"/>
      <c r="T12" s="15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5"/>
      <c r="T13" s="15"/>
      <c r="AB13" s="16"/>
    </row>
    <row r="14" spans="1:32" ht="16.5" x14ac:dyDescent="0.2">
      <c r="A14" s="50">
        <v>11</v>
      </c>
      <c r="B14" s="88">
        <f>SUMIFS(节奏总表!$R$4:$R$18,节奏总表!$I$4:$I$18,"="&amp;世界BOSS专属武器!A14)</f>
        <v>10</v>
      </c>
      <c r="C14" s="88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5"/>
      <c r="T14" s="15"/>
      <c r="AB14" s="16"/>
    </row>
    <row r="15" spans="1:32" ht="16.5" x14ac:dyDescent="0.2">
      <c r="A15" s="50">
        <v>11</v>
      </c>
      <c r="B15" s="89"/>
      <c r="C15" s="89"/>
      <c r="D15" s="45">
        <v>150</v>
      </c>
      <c r="E15" s="15">
        <f>INDEX(章节关卡!$E$5:$E$20,世界BOSS专属武器!A15)*世界BOSS专属武器!D15</f>
        <v>13500</v>
      </c>
      <c r="F15" s="45" t="s">
        <v>437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5"/>
      <c r="T15" s="15"/>
      <c r="AB15" s="16"/>
    </row>
    <row r="16" spans="1:32" ht="16.5" x14ac:dyDescent="0.2">
      <c r="A16" s="50">
        <v>11</v>
      </c>
      <c r="B16" s="90"/>
      <c r="C16" s="90"/>
      <c r="D16" s="45">
        <v>150</v>
      </c>
      <c r="E16" s="15">
        <f>INDEX(章节关卡!$E$5:$E$20,世界BOSS专属武器!A16)*世界BOSS专属武器!D16</f>
        <v>13500</v>
      </c>
      <c r="F16" s="45" t="s">
        <v>439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5"/>
      <c r="T16" s="15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440</v>
      </c>
      <c r="G17" s="45">
        <v>6</v>
      </c>
      <c r="H17" s="45"/>
      <c r="I17" s="45">
        <v>5</v>
      </c>
      <c r="J17" s="45">
        <v>3</v>
      </c>
      <c r="K17" s="45">
        <v>2.5</v>
      </c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441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448</v>
      </c>
      <c r="N18" s="15"/>
      <c r="O18" s="21">
        <v>0.75</v>
      </c>
      <c r="P18" s="21">
        <v>0.65</v>
      </c>
      <c r="Q18" s="21">
        <v>0.5</v>
      </c>
      <c r="R18" s="15"/>
      <c r="S18" s="21"/>
      <c r="T18" s="15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442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449</v>
      </c>
      <c r="N19" s="15"/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R19" s="15"/>
      <c r="S19" s="15"/>
      <c r="T19" s="15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443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450</v>
      </c>
      <c r="N20" s="15"/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R20" s="15"/>
      <c r="S20" s="15"/>
      <c r="T20" s="15"/>
      <c r="AB20" s="16"/>
    </row>
    <row r="21" spans="1:52" x14ac:dyDescent="0.2"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451</v>
      </c>
      <c r="AH24" s="48" t="s">
        <v>477</v>
      </c>
      <c r="AI24" s="15">
        <f>SUM(AI27:AI76)*价值概述!C52*O18</f>
        <v>5364.8996272502618</v>
      </c>
      <c r="AJ24" s="15">
        <f>SUM(AJ27:AJ76)*价值概述!C53*P18</f>
        <v>8233.3333333333339</v>
      </c>
      <c r="AK24" s="15">
        <f>SUM(AK27:AK76)*价值概述!C54*Q18</f>
        <v>19250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456</v>
      </c>
      <c r="AI25" s="47"/>
      <c r="AJ25" s="47"/>
      <c r="AK25" s="47"/>
    </row>
    <row r="26" spans="1:52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 t="s">
        <v>454</v>
      </c>
      <c r="W26" s="12" t="s">
        <v>495</v>
      </c>
      <c r="X26" s="12" t="s">
        <v>496</v>
      </c>
      <c r="Y26" s="12" t="s">
        <v>500</v>
      </c>
      <c r="Z26" s="12" t="s">
        <v>501</v>
      </c>
      <c r="AA26" s="12" t="s">
        <v>444</v>
      </c>
      <c r="AB26" s="12" t="s">
        <v>444</v>
      </c>
      <c r="AC26" s="12" t="s">
        <v>445</v>
      </c>
      <c r="AD26" s="12" t="s">
        <v>445</v>
      </c>
      <c r="AE26" s="12" t="s">
        <v>446</v>
      </c>
      <c r="AF26" s="12" t="s">
        <v>446</v>
      </c>
      <c r="AG26" s="12" t="s">
        <v>455</v>
      </c>
      <c r="AH26" s="12" t="s">
        <v>475</v>
      </c>
      <c r="AI26" s="12" t="s">
        <v>444</v>
      </c>
      <c r="AJ26" s="12" t="s">
        <v>445</v>
      </c>
      <c r="AK26" s="12" t="s">
        <v>446</v>
      </c>
      <c r="AL26" s="12" t="s">
        <v>502</v>
      </c>
      <c r="AN26">
        <f>SUM(AN27:AN76)</f>
        <v>150</v>
      </c>
      <c r="AS26" s="12" t="s">
        <v>503</v>
      </c>
      <c r="AT26" s="12" t="s">
        <v>509</v>
      </c>
      <c r="AU26" s="12" t="s">
        <v>512</v>
      </c>
      <c r="AV26" s="12" t="s">
        <v>504</v>
      </c>
      <c r="AW26" s="12" t="s">
        <v>505</v>
      </c>
      <c r="AX26" s="12" t="s">
        <v>506</v>
      </c>
      <c r="AY26" s="12" t="s">
        <v>507</v>
      </c>
      <c r="AZ26" s="12" t="s">
        <v>508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497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3750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510</v>
      </c>
      <c r="AU27" s="52" t="s">
        <v>513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497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7500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510</v>
      </c>
      <c r="AU28" s="52" t="s">
        <v>514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497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15625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511</v>
      </c>
      <c r="AU29" s="52" t="s">
        <v>515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497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24456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511</v>
      </c>
      <c r="AU30" s="52" t="s">
        <v>516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497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34090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497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44642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497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46875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497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49342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497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52083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497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75000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497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79545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497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84677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497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90517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497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97222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497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150000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497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163043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497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178571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497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197368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497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220588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497</v>
      </c>
      <c r="X46" s="49" t="s">
        <v>498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678333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497</v>
      </c>
      <c r="X47" s="49" t="s">
        <v>498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678333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497</v>
      </c>
      <c r="X48" s="49" t="s">
        <v>498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678333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497</v>
      </c>
      <c r="X49" s="49" t="s">
        <v>498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678333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497</v>
      </c>
      <c r="X50" s="49" t="s">
        <v>498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678333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497</v>
      </c>
      <c r="X51" s="49" t="s">
        <v>498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678333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497</v>
      </c>
      <c r="X52" s="49" t="s">
        <v>498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678333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497</v>
      </c>
      <c r="X53" s="49" t="s">
        <v>498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678333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497</v>
      </c>
      <c r="X54" s="49" t="s">
        <v>498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678333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497</v>
      </c>
      <c r="X55" s="49" t="s">
        <v>498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678333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498</v>
      </c>
      <c r="X56" s="49" t="s">
        <v>499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1045000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498</v>
      </c>
      <c r="X57" s="49" t="s">
        <v>499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1045000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498</v>
      </c>
      <c r="X58" s="49" t="s">
        <v>499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1045000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498</v>
      </c>
      <c r="X59" s="49" t="s">
        <v>499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1045000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498</v>
      </c>
      <c r="X60" s="49" t="s">
        <v>499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1045000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498</v>
      </c>
      <c r="X61" s="49" t="s">
        <v>499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1045000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498</v>
      </c>
      <c r="X62" s="49" t="s">
        <v>499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1045000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498</v>
      </c>
      <c r="X63" s="49" t="s">
        <v>499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1045000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498</v>
      </c>
      <c r="X64" s="49" t="s">
        <v>499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1045000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498</v>
      </c>
      <c r="X65" s="49" t="s">
        <v>499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1045000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499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875000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499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875000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499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875000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499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875000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499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875000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499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1050000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499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1225000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499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1400000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499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1575000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499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1750000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499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2625000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478</v>
      </c>
      <c r="N79" s="12" t="s">
        <v>482</v>
      </c>
      <c r="O79" s="12" t="s">
        <v>480</v>
      </c>
      <c r="P79" s="12" t="s">
        <v>483</v>
      </c>
      <c r="Q79" s="12" t="s">
        <v>481</v>
      </c>
      <c r="R79" s="12" t="s">
        <v>485</v>
      </c>
      <c r="S79" s="12" t="s">
        <v>486</v>
      </c>
      <c r="T79" s="12" t="s">
        <v>487</v>
      </c>
      <c r="U79" s="12" t="s">
        <v>488</v>
      </c>
      <c r="V79" s="12" t="s">
        <v>489</v>
      </c>
      <c r="W79" s="12" t="s">
        <v>490</v>
      </c>
      <c r="X79" s="12" t="s">
        <v>491</v>
      </c>
      <c r="Y79" s="12" t="s">
        <v>492</v>
      </c>
      <c r="Z79" s="12" t="s">
        <v>493</v>
      </c>
      <c r="AA79" s="12" t="s">
        <v>494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484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484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484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484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484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484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484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484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484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484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484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484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484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484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484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484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484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484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484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484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484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484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484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484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484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484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484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484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484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484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484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484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484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484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484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484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484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484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484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484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484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484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484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484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484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484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484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484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484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484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484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484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484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484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484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484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484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484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484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484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484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484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484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484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484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484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484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484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484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484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484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484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484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484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484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484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484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484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484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484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484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484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484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484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484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484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484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484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484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484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484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484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484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484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484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484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484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484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484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484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484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484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484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484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484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484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484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484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484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484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484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484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484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484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484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484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484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484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484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484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484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484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484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484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484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484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484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484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484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484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484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484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484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484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484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484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484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484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484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484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484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484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484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484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484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484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484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484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484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484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484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484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484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484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484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484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484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484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484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484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484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484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484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484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484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484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484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484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484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484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484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484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484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484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484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484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484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484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484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484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484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484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484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484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484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484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484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484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484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484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484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484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484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484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484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484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484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484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484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484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484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484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484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484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484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484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484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484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484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484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484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484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484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484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484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484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484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484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484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484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484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484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484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484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484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484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484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484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484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484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484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484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484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484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484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484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484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484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484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484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484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484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484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484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484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484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484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484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484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484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484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484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484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484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484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484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484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484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484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484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484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484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484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484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484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484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484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484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484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484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484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484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484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484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484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484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484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484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484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484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484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484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484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484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484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484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484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484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484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484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484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484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484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484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484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484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484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484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484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484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484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484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484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484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484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484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484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484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484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484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484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484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484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484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484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484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484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484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484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484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484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484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484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484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484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484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484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484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484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484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484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484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484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484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484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484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484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484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484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484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484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484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484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484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484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484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484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484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484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484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484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484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484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484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484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484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484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484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484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484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484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484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484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484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484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484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484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484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484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484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484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484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484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484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484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484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484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484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484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484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484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484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484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484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484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484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484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484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484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484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484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484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484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484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484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484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484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484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484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484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484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484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484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484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484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484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484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484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484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484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484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484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484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484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484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484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484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484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484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484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484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484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484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484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484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484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484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484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484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484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484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484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484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484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484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484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484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484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484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484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484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484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484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484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484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484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484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484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484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484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484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484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484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484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484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484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484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484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484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484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484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484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484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484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484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484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484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484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484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484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484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484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484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484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484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484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484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484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484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484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484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484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484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484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484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484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484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484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484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484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484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484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484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484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484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484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484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484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484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484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484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484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484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484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484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484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484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484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484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484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484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484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484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484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484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484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484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484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484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484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484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484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484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484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484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484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484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484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484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484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484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484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484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484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484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484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484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484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484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484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484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484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484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484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484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484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484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484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484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484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484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484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484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484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484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484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484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484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484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484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484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484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484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484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484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484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484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484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484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484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484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484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484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484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484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484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484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484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484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484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484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484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484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484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484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484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484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484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484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484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484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484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484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484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484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484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484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484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484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484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484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484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484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484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484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484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484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484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484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484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484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484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484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484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484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484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484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484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484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484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484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484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484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484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484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484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484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484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484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484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484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484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484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484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484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484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484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484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484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484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484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484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484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484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484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484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484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484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484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484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484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484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484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484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484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484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484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484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484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484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484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484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484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484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484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484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484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484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484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484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484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484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484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484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484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484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484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484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484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484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484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484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484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484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484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484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484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484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484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484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484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484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484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484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484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484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484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484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484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484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484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484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484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484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484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484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484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484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484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484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484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484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484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484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484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484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484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484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484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484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484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484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484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484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484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484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484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484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484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484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484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484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484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484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484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484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484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484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484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484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484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484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484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484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484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484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484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484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484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484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484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484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484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484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484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484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484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484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484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484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484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484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484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484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484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484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484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484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484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484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484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484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484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484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484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484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484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484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484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484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484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484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484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484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484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484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484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484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484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484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484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484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484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484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484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484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484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484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484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484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484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484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484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484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484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484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484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484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484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484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484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484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484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484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484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484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484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484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484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484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484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484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484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484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484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484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484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484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484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484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484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484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484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484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484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484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484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484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484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484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484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484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484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484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484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484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484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484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484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484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484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484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484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484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484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484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484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484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484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484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484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484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484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484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484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484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484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484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484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484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484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484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484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484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484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484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484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484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484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484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484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484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484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484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484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484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484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484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484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484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484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484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484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484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484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484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484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484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484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484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484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484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484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484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484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484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484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484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484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484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484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484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484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484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484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484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484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484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484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484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484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484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484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484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484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484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484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484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484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484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484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484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484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484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484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484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484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484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484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484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484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484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484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484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484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484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484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484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484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484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484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484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484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484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484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484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484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484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484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484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484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484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484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484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484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484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484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484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484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484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484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484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484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484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484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484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484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484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484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484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484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484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484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484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484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484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484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484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484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484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484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484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484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484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484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484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484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484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484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484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484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484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484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484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484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484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484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484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484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484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484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484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484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484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484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484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484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484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484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484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484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484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484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484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484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484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484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484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484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484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484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484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484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484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484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484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484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484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484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484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484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484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484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484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484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484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484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484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484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484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484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484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484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484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484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484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484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484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484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484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484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484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484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484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484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484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484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484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484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484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T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J34" sqref="J3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" customWidth="1"/>
    <col min="5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73" t="s">
        <v>206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SUMIFS(章节关卡!$AS$5:$AS$200,章节关卡!$AP$5:$AP$200,"="&amp;金币总产!A4)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0</v>
      </c>
      <c r="J4" s="15">
        <f>SUMIFS(芦花古楼!$P$5:$P$104,芦花古楼!$K$5:$K$104,"="&amp;金币总产!A4)</f>
        <v>0</v>
      </c>
      <c r="K4" s="15">
        <f>SUMIFS(芦花古楼!$Y$5:$Y$104,芦花古楼!$AC$5:$AC$104,"="&amp;金币总产!A4)</f>
        <v>0</v>
      </c>
      <c r="L4" s="15">
        <f>SUMIFS(芦花古楼!$AH$5:$AH$104,芦花古楼!$AC$5:$AC$104,"="&amp;金币总产!A4)</f>
        <v>0</v>
      </c>
      <c r="M4" s="15"/>
      <c r="N4" s="15"/>
      <c r="O4" s="15">
        <f t="shared" ref="O4:O18" si="0">SUM(D4:N4)</f>
        <v>4800</v>
      </c>
      <c r="P4" s="16"/>
      <c r="Q4" s="15">
        <f>ROUND(O4/B4/价值概述!$B$3,0)</f>
        <v>160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SUMIFS(章节关卡!$AS$5:$AS$200,章节关卡!$AP$5:$AP$200,"="&amp;金币总产!A5)</f>
        <v>4050</v>
      </c>
      <c r="F5" s="15">
        <f>章节关卡!T7</f>
        <v>3780</v>
      </c>
      <c r="G5" s="15">
        <f>SUMIFS(章节关卡!$BA$5:$BA$199,章节关卡!$AX$5:$AX$199,"="&amp;金币总产!A4)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3600</v>
      </c>
      <c r="J5" s="15">
        <f>SUMIFS(芦花古楼!$P$5:$P$104,芦花古楼!$K$5:$K$104,"="&amp;金币总产!A5)</f>
        <v>0</v>
      </c>
      <c r="K5" s="15">
        <f>SUMIFS(芦花古楼!$Y$5:$Y$104,芦花古楼!$AC$5:$AC$104,"="&amp;金币总产!A5)</f>
        <v>0</v>
      </c>
      <c r="L5" s="15">
        <f>SUMIFS(芦花古楼!$AH$5:$AH$104,芦花古楼!$AC$5:$AC$104,"="&amp;金币总产!A5)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SUMIFS(章节关卡!$AS$5:$AS$200,章节关卡!$AP$5:$AP$200,"="&amp;金币总产!A6)</f>
        <v>4200</v>
      </c>
      <c r="F6" s="15">
        <f>章节关卡!T8</f>
        <v>8400</v>
      </c>
      <c r="G6" s="15">
        <f>SUMIFS(章节关卡!$BA$5:$BA$199,章节关卡!$AX$5:$AX$199,"="&amp;金币总产!A5)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SUMIFS(芦花古楼!$P$5:$P$104,芦花古楼!$K$5:$K$104,"="&amp;金币总产!A6)</f>
        <v>0</v>
      </c>
      <c r="K6" s="15">
        <f>SUMIFS(芦花古楼!$Y$5:$Y$104,芦花古楼!$AC$5:$AC$104,"="&amp;金币总产!A6)</f>
        <v>0</v>
      </c>
      <c r="L6" s="15">
        <f>SUMIFS(芦花古楼!$AH$5:$AH$104,芦花古楼!$AC$5:$AC$104,"="&amp;金币总产!A6)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SUMIFS(章节关卡!$AS$5:$AS$200,章节关卡!$AP$5:$AP$200,"="&amp;金币总产!A7)</f>
        <v>6000</v>
      </c>
      <c r="F7" s="15">
        <f>章节关卡!T9</f>
        <v>12480</v>
      </c>
      <c r="G7" s="15">
        <f>SUMIFS(章节关卡!$BA$5:$BA$199,章节关卡!$AX$5:$AX$199,"="&amp;金币总产!A6)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SUMIFS(芦花古楼!$P$5:$P$104,芦花古楼!$K$5:$K$104,"="&amp;金币总产!A7)</f>
        <v>21000</v>
      </c>
      <c r="K7" s="15">
        <f>SUMIFS(芦花古楼!$Y$5:$Y$104,芦花古楼!$AC$5:$AC$104,"="&amp;金币总产!A7)</f>
        <v>0</v>
      </c>
      <c r="L7" s="15">
        <f>SUMIFS(芦花古楼!$AH$5:$AH$104,芦花古楼!$AC$5:$AC$104,"="&amp;金币总产!A7)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120780</v>
      </c>
      <c r="P7" s="16"/>
      <c r="Q7" s="15">
        <f>ROUND(O7/B7/价值概述!$B$3,0)</f>
        <v>201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SUMIFS(章节关卡!$AS$5:$AS$200,章节关卡!$AP$5:$AP$200,"="&amp;金币总产!A8)</f>
        <v>14400</v>
      </c>
      <c r="F8" s="15">
        <f>章节关卡!T10</f>
        <v>21600</v>
      </c>
      <c r="G8" s="15">
        <f>SUMIFS(章节关卡!$BA$5:$BA$199,章节关卡!$AX$5:$AX$199,"="&amp;金币总产!A7)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9600</v>
      </c>
      <c r="J8" s="15">
        <f>SUMIFS(芦花古楼!$P$5:$P$104,芦花古楼!$K$5:$K$104,"="&amp;金币总产!A8)</f>
        <v>26880</v>
      </c>
      <c r="K8" s="15">
        <f>SUMIFS(芦花古楼!$Y$5:$Y$104,芦花古楼!$AC$5:$AC$104,"="&amp;金币总产!A8)</f>
        <v>23040</v>
      </c>
      <c r="L8" s="15">
        <f>SUMIFS(芦花古楼!$AH$5:$AH$104,芦花古楼!$AC$5:$AC$104,"="&amp;金币总产!A8)</f>
        <v>23040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259820</v>
      </c>
      <c r="P8" s="16"/>
      <c r="Q8" s="15">
        <f>ROUND(O8/B8/价值概述!$B$3,0)</f>
        <v>260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SUMIFS(章节关卡!$AS$5:$AS$200,章节关卡!$AP$5:$AP$200,"="&amp;金币总产!A9)</f>
        <v>18000</v>
      </c>
      <c r="F9" s="15">
        <f>章节关卡!T11</f>
        <v>30000</v>
      </c>
      <c r="G9" s="15">
        <f>SUMIFS(章节关卡!$BA$5:$BA$199,章节关卡!$AX$5:$AX$199,"="&amp;金币总产!A8)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12000</v>
      </c>
      <c r="J9" s="15">
        <f>SUMIFS(芦花古楼!$P$5:$P$104,芦花古楼!$K$5:$K$104,"="&amp;金币总产!A9)</f>
        <v>48000</v>
      </c>
      <c r="K9" s="15">
        <f>SUMIFS(芦花古楼!$Y$5:$Y$104,芦花古楼!$AC$5:$AC$104,"="&amp;金币总产!A9)</f>
        <v>36000</v>
      </c>
      <c r="L9" s="15">
        <f>SUMIFS(芦花古楼!$AH$5:$AH$104,芦花古楼!$AC$5:$AC$104,"="&amp;金币总产!A9)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440400</v>
      </c>
      <c r="P9" s="16"/>
      <c r="Q9" s="15">
        <f>ROUND(O9/B9/价值概述!$B$3,0)</f>
        <v>294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SUMIFS(章节关卡!$AS$5:$AS$200,章节关卡!$AP$5:$AP$200,"="&amp;金币总产!A10)</f>
        <v>22500</v>
      </c>
      <c r="F10" s="15">
        <f>章节关卡!T12</f>
        <v>41250</v>
      </c>
      <c r="G10" s="15">
        <f>SUMIFS(章节关卡!$BA$5:$BA$199,章节关卡!$AX$5:$AX$199,"="&amp;金币总产!A9)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27000</v>
      </c>
      <c r="J10" s="15">
        <f>SUMIFS(芦花古楼!$P$5:$P$104,芦花古楼!$K$5:$K$104,"="&amp;金币总产!A10)</f>
        <v>60000</v>
      </c>
      <c r="K10" s="15">
        <f>SUMIFS(芦花古楼!$Y$5:$Y$104,芦花古楼!$AC$5:$AC$104,"="&amp;金币总产!A10)</f>
        <v>90000</v>
      </c>
      <c r="L10" s="15">
        <f>SUMIFS(芦花古楼!$AH$5:$AH$104,芦花古楼!$AC$5:$AC$104,"="&amp;金币总产!A10)</f>
        <v>90000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730750</v>
      </c>
      <c r="P10" s="16"/>
      <c r="Q10" s="15">
        <f>ROUND(O10/B10/价值概述!$B$3,0)</f>
        <v>365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SUMIFS(章节关卡!$AS$5:$AS$200,章节关卡!$AP$5:$AP$200,"="&amp;金币总产!A11)</f>
        <v>27000</v>
      </c>
      <c r="F11" s="15">
        <f>章节关卡!T13</f>
        <v>54000</v>
      </c>
      <c r="G11" s="15">
        <f>SUMIFS(章节关卡!$BA$5:$BA$199,章节关卡!$AX$5:$AX$199,"="&amp;金币总产!A10)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SUMIFS(芦花古楼!$P$5:$P$104,芦花古楼!$K$5:$K$104,"="&amp;金币总产!A11)</f>
        <v>72000</v>
      </c>
      <c r="K11" s="15">
        <f>SUMIFS(芦花古楼!$Y$5:$Y$104,芦花古楼!$AC$5:$AC$104,"="&amp;金币总产!A11)</f>
        <v>108000</v>
      </c>
      <c r="L11" s="15">
        <f>SUMIFS(芦花古楼!$AH$5:$AH$104,芦花古楼!$AC$5:$AC$104,"="&amp;金币总产!A11)</f>
        <v>108000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998000</v>
      </c>
      <c r="P11" s="16"/>
      <c r="Q11" s="15">
        <f>ROUND(O11/B11/价值概述!$B$3,0)</f>
        <v>399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SUMIFS(章节关卡!$AS$5:$AS$200,章节关卡!$AP$5:$AP$200,"="&amp;金币总产!A12)</f>
        <v>32400</v>
      </c>
      <c r="F12" s="15">
        <f>章节关卡!T14</f>
        <v>70200</v>
      </c>
      <c r="G12" s="15">
        <f>SUMIFS(章节关卡!$BA$5:$BA$199,章节关卡!$AX$5:$AX$199,"="&amp;金币总产!A11)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SUMIFS(芦花古楼!$P$5:$P$104,芦花古楼!$K$5:$K$104,"="&amp;金币总产!A12)</f>
        <v>129600</v>
      </c>
      <c r="K12" s="15">
        <f>SUMIFS(芦花古楼!$Y$5:$Y$104,芦花古楼!$AC$5:$AC$104,"="&amp;金币总产!A12)</f>
        <v>129600</v>
      </c>
      <c r="L12" s="15">
        <f>SUMIFS(芦花古楼!$AH$5:$AH$104,芦花古楼!$AC$5:$AC$104,"="&amp;金币总产!A12)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SUMIFS(章节关卡!$AS$5:$AS$200,章节关卡!$AP$5:$AP$200,"="&amp;金币总产!A13)</f>
        <v>40500</v>
      </c>
      <c r="F13" s="15">
        <f>章节关卡!T15</f>
        <v>92400</v>
      </c>
      <c r="G13" s="15">
        <f>SUMIFS(章节关卡!$BA$5:$BA$199,章节关卡!$AX$5:$AX$199,"="&amp;金币总产!A12)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81000</v>
      </c>
      <c r="J13" s="15">
        <f>SUMIFS(芦花古楼!$P$5:$P$104,芦花古楼!$K$5:$K$104,"="&amp;金币总产!A13)</f>
        <v>162000</v>
      </c>
      <c r="K13" s="15">
        <f>SUMIFS(芦花古楼!$Y$5:$Y$104,芦花古楼!$AC$5:$AC$104,"="&amp;金币总产!A13)</f>
        <v>162000</v>
      </c>
      <c r="L13" s="15">
        <f>SUMIFS(芦花古楼!$AH$5:$AH$104,芦花古楼!$AC$5:$AC$104,"="&amp;金币总产!A13)</f>
        <v>162000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2492600</v>
      </c>
      <c r="P13" s="16"/>
      <c r="Q13" s="15">
        <f>ROUND(O13/B13/价值概述!$B$3,0)</f>
        <v>399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SUMIFS(章节关卡!$AS$5:$AS$200,章节关卡!$AP$5:$AP$200,"="&amp;金币总产!A14)</f>
        <v>49500</v>
      </c>
      <c r="F14" s="15">
        <f>章节关卡!T16</f>
        <v>119250</v>
      </c>
      <c r="G14" s="15">
        <f>SUMIFS(章节关卡!$BA$5:$BA$199,章节关卡!$AX$5:$AX$199,"="&amp;金币总产!A13)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99000</v>
      </c>
      <c r="J14" s="15">
        <f>SUMIFS(芦花古楼!$P$5:$P$104,芦花古楼!$K$5:$K$104,"="&amp;金币总产!A14)</f>
        <v>198000</v>
      </c>
      <c r="K14" s="15">
        <f>SUMIFS(芦花古楼!$Y$5:$Y$104,芦花古楼!$AC$5:$AC$104,"="&amp;金币总产!A14)</f>
        <v>198000</v>
      </c>
      <c r="L14" s="15">
        <f>SUMIFS(芦花古楼!$AH$5:$AH$104,芦花古楼!$AC$5:$AC$104,"="&amp;金币总产!A14)</f>
        <v>198000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4147550</v>
      </c>
      <c r="P14" s="16"/>
      <c r="Q14" s="15">
        <f>ROUND(O14/B14/价值概述!$B$3,0)</f>
        <v>415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SUMIFS(章节关卡!$AS$5:$AS$200,章节关卡!$AP$5:$AP$200,"="&amp;金币总产!A15)</f>
        <v>58500</v>
      </c>
      <c r="F15" s="15">
        <f>章节关卡!T17</f>
        <v>156000</v>
      </c>
      <c r="G15" s="15">
        <f>SUMIFS(章节关卡!$BA$5:$BA$199,章节关卡!$AX$5:$AX$199,"="&amp;金币总产!A14)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78000</v>
      </c>
      <c r="J15" s="15">
        <f>SUMIFS(芦花古楼!$P$5:$P$104,芦花古楼!$K$5:$K$104,"="&amp;金币总产!A15)</f>
        <v>156000</v>
      </c>
      <c r="K15" s="15">
        <f>SUMIFS(芦花古楼!$Y$5:$Y$104,芦花古楼!$AC$5:$AC$104,"="&amp;金币总产!A15)</f>
        <v>234000</v>
      </c>
      <c r="L15" s="15">
        <f>SUMIFS(芦花古楼!$AH$5:$AH$104,芦花古楼!$AC$5:$AC$104,"="&amp;金币总产!A15)</f>
        <v>234000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6116000</v>
      </c>
      <c r="P15" s="16"/>
      <c r="Q15" s="15">
        <f>ROUND(O15/B15/价值概述!$B$3,0)</f>
        <v>445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SUMIFS(章节关卡!$AS$5:$AS$200,章节关卡!$AP$5:$AP$200,"="&amp;金币总产!A16)</f>
        <v>67500</v>
      </c>
      <c r="F16" s="15">
        <f>章节关卡!T18</f>
        <v>204000</v>
      </c>
      <c r="G16" s="15">
        <f>SUMIFS(章节关卡!$BA$5:$BA$199,章节关卡!$AX$5:$AX$199,"="&amp;金币总产!A15)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9000</v>
      </c>
      <c r="J16" s="15">
        <f>SUMIFS(芦花古楼!$P$5:$P$104,芦花古楼!$K$5:$K$104,"="&amp;金币总产!A16)</f>
        <v>18000</v>
      </c>
      <c r="K16" s="15">
        <f>SUMIFS(芦花古楼!$Y$5:$Y$104,芦花古楼!$AC$5:$AC$104,"="&amp;金币总产!A16)</f>
        <v>270000</v>
      </c>
      <c r="L16" s="15">
        <f>SUMIFS(芦花古楼!$AH$5:$AH$104,芦花古楼!$AC$5:$AC$104,"="&amp;金币总产!A16)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8390000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SUMIFS(章节关卡!$AS$5:$AS$200,章节关卡!$AP$5:$AP$200,"="&amp;金币总产!A17)</f>
        <v>78750</v>
      </c>
      <c r="F17" s="15">
        <f>章节关卡!T19</f>
        <v>270000</v>
      </c>
      <c r="G17" s="15">
        <f>SUMIFS(章节关卡!$BA$5:$BA$199,章节关卡!$AX$5:$AX$199,"="&amp;金币总产!A16)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SUMIFS(芦花古楼!$P$5:$P$104,芦花古楼!$K$5:$K$104,"="&amp;金币总产!A17)</f>
        <v>0</v>
      </c>
      <c r="K17" s="15">
        <f>SUMIFS(芦花古楼!$Y$5:$Y$104,芦花古楼!$AC$5:$AC$104,"="&amp;金币总产!A17)</f>
        <v>315000</v>
      </c>
      <c r="L17" s="15">
        <f>SUMIFS(芦花古楼!$AH$5:$AH$104,芦花古楼!$AC$5:$AC$104,"="&amp;金币总产!A17)</f>
        <v>315000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13196750</v>
      </c>
      <c r="P17" s="16"/>
      <c r="Q17" s="15">
        <f>ROUND(O17/B17/价值概述!$B$3,0)</f>
        <v>528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SUMIFS(章节关卡!$AS$5:$AS$200,章节关卡!$AP$5:$AP$200,"="&amp;金币总产!A18)</f>
        <v>90000</v>
      </c>
      <c r="F18" s="15">
        <f>章节关卡!T20</f>
        <v>375000</v>
      </c>
      <c r="G18" s="15">
        <f>SUMIFS(章节关卡!$BA$5:$BA$199,章节关卡!$AX$5:$AX$199,"="&amp;金币总产!A17)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SUMIFS(芦花古楼!$P$5:$P$104,芦花古楼!$K$5:$K$104,"="&amp;金币总产!A18)</f>
        <v>0</v>
      </c>
      <c r="K18" s="15">
        <f>SUMIFS(芦花古楼!$Y$5:$Y$104,芦花古楼!$AC$5:$AC$104,"="&amp;金币总产!A18)</f>
        <v>396000</v>
      </c>
      <c r="L18" s="15">
        <f>SUMIFS(芦花古楼!$AH$5:$AH$104,芦花古楼!$AC$5:$AC$104,"="&amp;金币总产!A18)</f>
        <v>396000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21717000</v>
      </c>
      <c r="P18" s="16"/>
      <c r="Q18" s="15">
        <f>ROUND(O18/B18/价值概述!$B$3,0)</f>
        <v>579</v>
      </c>
    </row>
    <row r="19" spans="1:22" ht="16.5" x14ac:dyDescent="0.2">
      <c r="D19" s="22">
        <f>D13/$O13</f>
        <v>0.54160314531011799</v>
      </c>
      <c r="E19" s="22">
        <f t="shared" ref="E19:N19" si="1">E13/$O13</f>
        <v>1.6248094359303539E-2</v>
      </c>
      <c r="F19" s="22">
        <f t="shared" si="1"/>
        <v>3.7069726390114736E-2</v>
      </c>
      <c r="G19" s="22">
        <f t="shared" si="1"/>
        <v>2.5996950974885663E-2</v>
      </c>
      <c r="H19" s="22">
        <f t="shared" si="1"/>
        <v>5.632672711225227E-2</v>
      </c>
      <c r="I19" s="22">
        <f t="shared" si="1"/>
        <v>3.2496188718607079E-2</v>
      </c>
      <c r="J19" s="22">
        <f t="shared" si="1"/>
        <v>6.4992377437214158E-2</v>
      </c>
      <c r="K19" s="22">
        <f t="shared" si="1"/>
        <v>6.4992377437214158E-2</v>
      </c>
      <c r="L19" s="22">
        <f t="shared" si="1"/>
        <v>6.4992377437214158E-2</v>
      </c>
      <c r="M19" s="22">
        <f t="shared" si="1"/>
        <v>4.5133595442509826E-2</v>
      </c>
      <c r="N19" s="22">
        <f t="shared" si="1"/>
        <v>5.0148439380566477E-2</v>
      </c>
      <c r="P19" s="16"/>
      <c r="Q19" s="16"/>
    </row>
    <row r="20" spans="1:22" x14ac:dyDescent="0.2">
      <c r="Q20" s="16"/>
    </row>
    <row r="21" spans="1:22" ht="20.25" x14ac:dyDescent="0.2">
      <c r="A21" s="73" t="s">
        <v>268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16"/>
    </row>
    <row r="22" spans="1:22" ht="20.25" x14ac:dyDescent="0.2">
      <c r="A22" s="33"/>
      <c r="D22" s="73" t="s">
        <v>472</v>
      </c>
      <c r="E22" s="73"/>
      <c r="F22" s="73"/>
      <c r="G22" s="73"/>
      <c r="H22" s="73"/>
      <c r="I22" s="73"/>
      <c r="J22" s="73"/>
      <c r="K22" s="73" t="s">
        <v>274</v>
      </c>
      <c r="L22" s="73"/>
      <c r="M22" s="73"/>
      <c r="N22" s="73"/>
      <c r="O22" s="73"/>
      <c r="P22" s="73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84436.4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193470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87061</v>
      </c>
      <c r="M24" s="15">
        <f t="shared" ref="M24:P24" si="2">INT($C24*G24*$D24)</f>
        <v>29020</v>
      </c>
      <c r="N24" s="15">
        <f t="shared" si="2"/>
        <v>77388</v>
      </c>
      <c r="O24" s="15">
        <f t="shared" si="2"/>
        <v>580410</v>
      </c>
      <c r="P24" s="15">
        <f t="shared" si="2"/>
        <v>193470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2428970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1093036</v>
      </c>
      <c r="M25" s="15">
        <f t="shared" ref="M25:M28" si="4">INT($C25*G25*$D25)</f>
        <v>364345</v>
      </c>
      <c r="N25" s="15">
        <f t="shared" ref="N25:N28" si="5">INT($C25*H25*$D25)</f>
        <v>971588</v>
      </c>
      <c r="O25" s="15">
        <f t="shared" ref="O25:O28" si="6">INT($C25*I25*$D25)</f>
        <v>4857940</v>
      </c>
      <c r="P25" s="15">
        <f t="shared" ref="P25:P28" si="7">INT($C25*J25*$D25)</f>
        <v>971588</v>
      </c>
      <c r="T25">
        <f>INT(M25/30/1000)*1000</f>
        <v>12000</v>
      </c>
      <c r="U25">
        <f t="shared" ref="U25:U27" si="8">INT(U$23*V25/1000)*1000</f>
        <v>16000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4001300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1800585</v>
      </c>
      <c r="M26" s="15">
        <f t="shared" si="4"/>
        <v>600195</v>
      </c>
      <c r="N26" s="15">
        <f t="shared" si="5"/>
        <v>1600520</v>
      </c>
      <c r="O26" s="15">
        <f t="shared" si="6"/>
        <v>6001950</v>
      </c>
      <c r="P26" s="15">
        <f t="shared" si="7"/>
        <v>1200390</v>
      </c>
      <c r="T26">
        <f>INT(M26/30/1000)*1000</f>
        <v>20000</v>
      </c>
      <c r="U26">
        <f t="shared" si="8"/>
        <v>25000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10263550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4618597</v>
      </c>
      <c r="M27" s="15">
        <f t="shared" si="4"/>
        <v>1539532</v>
      </c>
      <c r="N27" s="15">
        <f t="shared" si="5"/>
        <v>4105420</v>
      </c>
      <c r="O27" s="15">
        <f t="shared" si="6"/>
        <v>10263550</v>
      </c>
      <c r="P27" s="15">
        <f t="shared" si="7"/>
        <v>2052710</v>
      </c>
      <c r="T27">
        <f>INT(M27/30/1000)*1000</f>
        <v>51000</v>
      </c>
      <c r="U27">
        <f t="shared" si="8"/>
        <v>33000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43303750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19486687</v>
      </c>
      <c r="M28" s="15">
        <f t="shared" si="4"/>
        <v>6495562</v>
      </c>
      <c r="N28" s="15">
        <f t="shared" si="5"/>
        <v>17321500</v>
      </c>
      <c r="O28" s="15">
        <f t="shared" si="6"/>
        <v>43303750</v>
      </c>
      <c r="P28" s="15">
        <f t="shared" si="7"/>
        <v>8660750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25" sqref="G25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世界BOSS专属武器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2019-05-10T11:45:50Z</dcterms:modified>
</cp:coreProperties>
</file>