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05C86D4-B12C-4D86-A271-3737309B01DE}" xr6:coauthVersionLast="44" xr6:coauthVersionMax="44" xr10:uidLastSave="{00000000-0000-0000-0000-000000000000}"/>
  <bookViews>
    <workbookView xWindow="-120" yWindow="-120" windowWidth="29040" windowHeight="15840" tabRatio="588" activeTab="3" xr2:uid="{00000000-000D-0000-FFFF-FFFF00000000}"/>
  </bookViews>
  <sheets>
    <sheet name="文档说明" sheetId="10" r:id="rId1"/>
    <sheet name="节奏总表" sheetId="100" r:id="rId2"/>
    <sheet name="开启等级" sheetId="101" r:id="rId3"/>
    <sheet name="专属武器强化" sheetId="103" r:id="rId4"/>
    <sheet name="专属武器" sheetId="97" state="hidden" r:id="rId5"/>
  </sheets>
  <externalReferences>
    <externalReference r:id="rId6"/>
    <externalReference r:id="rId7"/>
  </externalReferences>
  <definedNames>
    <definedName name="卡牌类型名" localSheetId="1">#REF!</definedName>
    <definedName name="卡牌类型名" localSheetId="4">#REF!</definedName>
    <definedName name="卡牌类型名">#REF!</definedName>
    <definedName name="品质名称" localSheetId="1">#REF!</definedName>
    <definedName name="品质名称" localSheetId="4">#REF!</definedName>
    <definedName name="品质名称">#REF!</definedName>
    <definedName name="守护灵">[2]卡牌属性!$O$6:$O$27</definedName>
    <definedName name="属性评价">[2]属性偏向!$H$4:$H$15</definedName>
    <definedName name="玩家类型">[2]属性投放!$J$3:$L$3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01" l="1"/>
  <c r="B7" i="101"/>
  <c r="B8" i="101"/>
  <c r="B9" i="101"/>
  <c r="B10" i="101"/>
  <c r="B11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B28" i="101"/>
  <c r="B29" i="101"/>
  <c r="B30" i="101"/>
  <c r="B31" i="101"/>
  <c r="B32" i="101"/>
  <c r="B33" i="101"/>
  <c r="B34" i="101"/>
  <c r="B35" i="101"/>
  <c r="B36" i="101"/>
  <c r="B37" i="101"/>
  <c r="B38" i="101"/>
  <c r="B39" i="101"/>
  <c r="B40" i="101"/>
  <c r="B41" i="101"/>
  <c r="B42" i="101"/>
  <c r="B43" i="101"/>
  <c r="B44" i="101"/>
  <c r="B45" i="101"/>
  <c r="B46" i="101"/>
  <c r="B47" i="101"/>
  <c r="B48" i="101"/>
  <c r="B49" i="101"/>
  <c r="B50" i="101"/>
  <c r="B51" i="101"/>
  <c r="B52" i="101"/>
  <c r="B53" i="101"/>
  <c r="B54" i="101"/>
  <c r="B55" i="101"/>
  <c r="B56" i="101"/>
  <c r="B57" i="101"/>
  <c r="B58" i="101"/>
  <c r="B59" i="101"/>
  <c r="B60" i="101"/>
  <c r="B61" i="101"/>
  <c r="B62" i="101"/>
  <c r="B63" i="101"/>
  <c r="B64" i="101"/>
  <c r="B65" i="101"/>
  <c r="B66" i="101"/>
  <c r="B67" i="101"/>
  <c r="B68" i="101"/>
  <c r="B69" i="101"/>
  <c r="B70" i="101"/>
  <c r="B71" i="101"/>
  <c r="B72" i="101"/>
  <c r="B73" i="101"/>
  <c r="B74" i="101"/>
  <c r="B75" i="101"/>
  <c r="B76" i="101"/>
  <c r="B77" i="101"/>
  <c r="B78" i="101"/>
  <c r="B79" i="101"/>
  <c r="B80" i="101"/>
  <c r="B81" i="101"/>
  <c r="B82" i="101"/>
  <c r="B83" i="101"/>
  <c r="B84" i="101"/>
  <c r="B85" i="101"/>
  <c r="B86" i="101"/>
  <c r="B87" i="101"/>
  <c r="B88" i="101"/>
  <c r="B89" i="101"/>
  <c r="B90" i="101"/>
  <c r="B91" i="101"/>
  <c r="B92" i="101"/>
  <c r="B93" i="101"/>
  <c r="B94" i="101"/>
  <c r="B95" i="101"/>
  <c r="B96" i="101"/>
  <c r="B97" i="101"/>
  <c r="B98" i="101"/>
  <c r="B99" i="101"/>
  <c r="B100" i="101"/>
  <c r="B101" i="101"/>
  <c r="B102" i="101"/>
  <c r="B103" i="101"/>
  <c r="B104" i="101"/>
  <c r="B105" i="101"/>
  <c r="B106" i="101"/>
  <c r="B107" i="101"/>
  <c r="B108" i="101"/>
  <c r="B109" i="101"/>
  <c r="B110" i="101"/>
  <c r="B111" i="101"/>
  <c r="B112" i="101"/>
  <c r="B113" i="101"/>
  <c r="B114" i="101"/>
  <c r="B115" i="101"/>
  <c r="B116" i="101"/>
  <c r="B117" i="101"/>
  <c r="B118" i="101"/>
  <c r="B119" i="101"/>
  <c r="B120" i="101"/>
  <c r="B121" i="101"/>
  <c r="B122" i="101"/>
  <c r="B123" i="101"/>
  <c r="B124" i="101"/>
  <c r="B125" i="101"/>
  <c r="B126" i="101"/>
  <c r="B127" i="101"/>
  <c r="B128" i="101"/>
  <c r="B129" i="101"/>
  <c r="B130" i="101"/>
  <c r="B131" i="101"/>
  <c r="B132" i="101"/>
  <c r="B133" i="101"/>
  <c r="B134" i="101"/>
  <c r="B135" i="101"/>
  <c r="B136" i="101"/>
  <c r="B137" i="101"/>
  <c r="B138" i="101"/>
  <c r="B139" i="101"/>
  <c r="B140" i="101"/>
  <c r="B141" i="101"/>
  <c r="B142" i="101"/>
  <c r="B143" i="101"/>
  <c r="B144" i="101"/>
  <c r="B145" i="101"/>
  <c r="B146" i="101"/>
  <c r="B147" i="101"/>
  <c r="B148" i="101"/>
  <c r="B149" i="101"/>
  <c r="B150" i="101"/>
  <c r="B151" i="101"/>
  <c r="B152" i="101"/>
  <c r="B153" i="101"/>
  <c r="B154" i="101"/>
  <c r="B5" i="101"/>
  <c r="B64" i="103"/>
  <c r="B65" i="103"/>
  <c r="B66" i="103"/>
  <c r="B67" i="103"/>
  <c r="B68" i="103"/>
  <c r="B69" i="103"/>
  <c r="B70" i="103"/>
  <c r="B71" i="103"/>
  <c r="B72" i="103"/>
  <c r="B73" i="103"/>
  <c r="B74" i="103"/>
  <c r="B75" i="103"/>
  <c r="B76" i="103"/>
  <c r="B77" i="103"/>
  <c r="B78" i="103"/>
  <c r="B79" i="103"/>
  <c r="B80" i="103"/>
  <c r="B81" i="103"/>
  <c r="B82" i="103"/>
  <c r="B83" i="103"/>
  <c r="B84" i="103"/>
  <c r="B85" i="103"/>
  <c r="B86" i="103"/>
  <c r="B87" i="103"/>
  <c r="B88" i="103"/>
  <c r="B89" i="103"/>
  <c r="B90" i="103"/>
  <c r="B91" i="103"/>
  <c r="B92" i="103"/>
  <c r="B93" i="103"/>
  <c r="B94" i="103"/>
  <c r="B95" i="103"/>
  <c r="B96" i="103"/>
  <c r="B97" i="103"/>
  <c r="B98" i="103"/>
  <c r="B99" i="103"/>
  <c r="B100" i="103"/>
  <c r="B101" i="103"/>
  <c r="B102" i="103"/>
  <c r="B103" i="103"/>
  <c r="B5" i="103"/>
  <c r="B6" i="103"/>
  <c r="B7" i="103"/>
  <c r="B8" i="103"/>
  <c r="B9" i="103"/>
  <c r="B10" i="103"/>
  <c r="B11" i="103"/>
  <c r="B12" i="103"/>
  <c r="B13" i="103"/>
  <c r="B14" i="103"/>
  <c r="B15" i="103"/>
  <c r="B16" i="103"/>
  <c r="B17" i="103"/>
  <c r="B18" i="103"/>
  <c r="B19" i="103"/>
  <c r="B20" i="103"/>
  <c r="B21" i="103"/>
  <c r="B22" i="103"/>
  <c r="B23" i="103"/>
  <c r="B24" i="103"/>
  <c r="B25" i="103"/>
  <c r="B26" i="103"/>
  <c r="B27" i="103"/>
  <c r="B28" i="103"/>
  <c r="B29" i="103"/>
  <c r="B30" i="103"/>
  <c r="B31" i="103"/>
  <c r="B32" i="103"/>
  <c r="B33" i="103"/>
  <c r="B34" i="103"/>
  <c r="B35" i="103"/>
  <c r="B36" i="103"/>
  <c r="B37" i="103"/>
  <c r="B38" i="103"/>
  <c r="B39" i="103"/>
  <c r="B40" i="103"/>
  <c r="B41" i="103"/>
  <c r="B42" i="103"/>
  <c r="B43" i="103"/>
  <c r="B44" i="103"/>
  <c r="B45" i="103"/>
  <c r="B46" i="103"/>
  <c r="B47" i="103"/>
  <c r="B48" i="103"/>
  <c r="B49" i="103"/>
  <c r="B50" i="103"/>
  <c r="B51" i="103"/>
  <c r="B52" i="103"/>
  <c r="B53" i="103"/>
  <c r="B54" i="103"/>
  <c r="B55" i="103"/>
  <c r="B56" i="103"/>
  <c r="B57" i="103"/>
  <c r="B58" i="103"/>
  <c r="B59" i="103"/>
  <c r="B60" i="103"/>
  <c r="B61" i="103"/>
  <c r="B62" i="103"/>
  <c r="B63" i="103"/>
  <c r="B4" i="103"/>
  <c r="G154" i="101"/>
  <c r="F154" i="101"/>
  <c r="D154" i="101"/>
  <c r="E154" i="101" s="1"/>
  <c r="C154" i="101"/>
  <c r="G153" i="101"/>
  <c r="F153" i="101"/>
  <c r="D153" i="101"/>
  <c r="E153" i="101" s="1"/>
  <c r="C153" i="101"/>
  <c r="G152" i="101"/>
  <c r="F152" i="101"/>
  <c r="D152" i="101"/>
  <c r="E152" i="101" s="1"/>
  <c r="C152" i="101"/>
  <c r="G151" i="101"/>
  <c r="D151" i="101"/>
  <c r="E151" i="101" s="1"/>
  <c r="C151" i="101"/>
  <c r="F151" i="101" s="1"/>
  <c r="G150" i="101"/>
  <c r="F150" i="101"/>
  <c r="D150" i="101"/>
  <c r="E150" i="101" s="1"/>
  <c r="C150" i="101"/>
  <c r="G149" i="101"/>
  <c r="D149" i="101"/>
  <c r="E149" i="101" s="1"/>
  <c r="C149" i="101"/>
  <c r="F149" i="101" s="1"/>
  <c r="G148" i="101"/>
  <c r="F148" i="101"/>
  <c r="D148" i="101"/>
  <c r="E148" i="101" s="1"/>
  <c r="C148" i="101"/>
  <c r="G147" i="101"/>
  <c r="F147" i="101"/>
  <c r="D147" i="101"/>
  <c r="E147" i="101" s="1"/>
  <c r="C147" i="101"/>
  <c r="G146" i="101"/>
  <c r="D146" i="101"/>
  <c r="E146" i="101" s="1"/>
  <c r="C146" i="101"/>
  <c r="F146" i="101" s="1"/>
  <c r="G145" i="101"/>
  <c r="F145" i="101"/>
  <c r="D145" i="101"/>
  <c r="E145" i="101" s="1"/>
  <c r="C145" i="101"/>
  <c r="G144" i="101"/>
  <c r="F144" i="101"/>
  <c r="D144" i="101"/>
  <c r="E144" i="101" s="1"/>
  <c r="C144" i="101"/>
  <c r="G143" i="101"/>
  <c r="F143" i="101"/>
  <c r="D143" i="101"/>
  <c r="E143" i="101" s="1"/>
  <c r="C143" i="101"/>
  <c r="G142" i="101"/>
  <c r="F142" i="101"/>
  <c r="D142" i="101"/>
  <c r="E142" i="101" s="1"/>
  <c r="C142" i="101"/>
  <c r="G141" i="101"/>
  <c r="D141" i="101"/>
  <c r="E141" i="101" s="1"/>
  <c r="C141" i="101"/>
  <c r="F141" i="101" s="1"/>
  <c r="G140" i="101"/>
  <c r="F140" i="101"/>
  <c r="D140" i="101"/>
  <c r="E140" i="101" s="1"/>
  <c r="C140" i="101"/>
  <c r="G139" i="101"/>
  <c r="D139" i="101"/>
  <c r="E139" i="101" s="1"/>
  <c r="C139" i="101"/>
  <c r="F139" i="101" s="1"/>
  <c r="G138" i="101"/>
  <c r="F138" i="101"/>
  <c r="D138" i="101"/>
  <c r="E138" i="101" s="1"/>
  <c r="C138" i="101"/>
  <c r="G137" i="101"/>
  <c r="F137" i="101"/>
  <c r="D137" i="101"/>
  <c r="E137" i="101" s="1"/>
  <c r="C137" i="101"/>
  <c r="G136" i="101"/>
  <c r="D136" i="101"/>
  <c r="E136" i="101" s="1"/>
  <c r="C136" i="101"/>
  <c r="F136" i="101" s="1"/>
  <c r="G135" i="101"/>
  <c r="F135" i="101"/>
  <c r="D135" i="101"/>
  <c r="E135" i="101" s="1"/>
  <c r="C135" i="101"/>
  <c r="G134" i="101"/>
  <c r="F134" i="101"/>
  <c r="D134" i="101"/>
  <c r="E134" i="101" s="1"/>
  <c r="C134" i="101"/>
  <c r="G133" i="101"/>
  <c r="F133" i="101"/>
  <c r="D133" i="101"/>
  <c r="E133" i="101" s="1"/>
  <c r="C133" i="101"/>
  <c r="G132" i="101"/>
  <c r="F132" i="101"/>
  <c r="D132" i="101"/>
  <c r="E132" i="101" s="1"/>
  <c r="C132" i="101"/>
  <c r="G131" i="101"/>
  <c r="D131" i="101"/>
  <c r="E131" i="101" s="1"/>
  <c r="C131" i="101"/>
  <c r="F131" i="101" s="1"/>
  <c r="G130" i="101"/>
  <c r="F130" i="101"/>
  <c r="D130" i="101"/>
  <c r="E130" i="101" s="1"/>
  <c r="C130" i="101"/>
  <c r="G129" i="101"/>
  <c r="F129" i="101"/>
  <c r="D129" i="101"/>
  <c r="E129" i="101" s="1"/>
  <c r="C129" i="101"/>
  <c r="G128" i="101"/>
  <c r="F128" i="101"/>
  <c r="D128" i="101"/>
  <c r="E128" i="101" s="1"/>
  <c r="C128" i="101"/>
  <c r="G127" i="101"/>
  <c r="F127" i="101"/>
  <c r="D127" i="101"/>
  <c r="E127" i="101" s="1"/>
  <c r="C127" i="101"/>
  <c r="G126" i="101"/>
  <c r="D126" i="101"/>
  <c r="E126" i="101" s="1"/>
  <c r="C126" i="101"/>
  <c r="F126" i="101" s="1"/>
  <c r="G125" i="101"/>
  <c r="F125" i="101"/>
  <c r="D125" i="101"/>
  <c r="E125" i="101" s="1"/>
  <c r="C125" i="101"/>
  <c r="G124" i="101"/>
  <c r="D124" i="101"/>
  <c r="E124" i="101" s="1"/>
  <c r="C124" i="101"/>
  <c r="F124" i="101" s="1"/>
  <c r="G123" i="101"/>
  <c r="F123" i="101"/>
  <c r="D123" i="101"/>
  <c r="E123" i="101" s="1"/>
  <c r="C123" i="101"/>
  <c r="G122" i="101"/>
  <c r="F122" i="101"/>
  <c r="D122" i="101"/>
  <c r="E122" i="101" s="1"/>
  <c r="C122" i="101"/>
  <c r="G121" i="101"/>
  <c r="D121" i="101"/>
  <c r="E121" i="101" s="1"/>
  <c r="C121" i="101"/>
  <c r="F121" i="101" s="1"/>
  <c r="G120" i="101"/>
  <c r="F120" i="101"/>
  <c r="D120" i="101"/>
  <c r="E120" i="101" s="1"/>
  <c r="C120" i="101"/>
  <c r="G119" i="101"/>
  <c r="D119" i="101"/>
  <c r="E119" i="101" s="1"/>
  <c r="C119" i="101"/>
  <c r="F119" i="101" s="1"/>
  <c r="G118" i="101"/>
  <c r="F118" i="101"/>
  <c r="D118" i="101"/>
  <c r="E118" i="101" s="1"/>
  <c r="C118" i="101"/>
  <c r="G117" i="101"/>
  <c r="F117" i="101"/>
  <c r="D117" i="101"/>
  <c r="E117" i="101" s="1"/>
  <c r="C117" i="101"/>
  <c r="G116" i="101"/>
  <c r="D116" i="101"/>
  <c r="E116" i="101" s="1"/>
  <c r="C116" i="101"/>
  <c r="F116" i="101" s="1"/>
  <c r="G115" i="101"/>
  <c r="F115" i="101"/>
  <c r="D115" i="101"/>
  <c r="E115" i="101" s="1"/>
  <c r="C115" i="101"/>
  <c r="F114" i="101"/>
  <c r="D114" i="101"/>
  <c r="E114" i="101" s="1"/>
  <c r="C114" i="101"/>
  <c r="G113" i="101"/>
  <c r="F113" i="101"/>
  <c r="D113" i="101"/>
  <c r="E113" i="101" s="1"/>
  <c r="C113" i="101"/>
  <c r="G112" i="101"/>
  <c r="F112" i="101"/>
  <c r="D112" i="101"/>
  <c r="E112" i="101" s="1"/>
  <c r="C112" i="101"/>
  <c r="G111" i="101"/>
  <c r="D111" i="101"/>
  <c r="E111" i="101" s="1"/>
  <c r="C111" i="101"/>
  <c r="F111" i="101" s="1"/>
  <c r="G110" i="101"/>
  <c r="F110" i="101"/>
  <c r="D110" i="101"/>
  <c r="E110" i="101" s="1"/>
  <c r="C110" i="101"/>
  <c r="G109" i="101"/>
  <c r="F109" i="101"/>
  <c r="D109" i="101"/>
  <c r="E109" i="101" s="1"/>
  <c r="C109" i="101"/>
  <c r="G108" i="101"/>
  <c r="F108" i="101"/>
  <c r="D108" i="101"/>
  <c r="E108" i="101" s="1"/>
  <c r="C108" i="101"/>
  <c r="G107" i="101"/>
  <c r="F107" i="101"/>
  <c r="D107" i="101"/>
  <c r="E107" i="101" s="1"/>
  <c r="C107" i="101"/>
  <c r="G106" i="101"/>
  <c r="D106" i="101"/>
  <c r="E106" i="101" s="1"/>
  <c r="C106" i="101"/>
  <c r="F106" i="101" s="1"/>
  <c r="G105" i="101"/>
  <c r="F105" i="101"/>
  <c r="D105" i="101"/>
  <c r="E105" i="101" s="1"/>
  <c r="C105" i="101"/>
  <c r="G104" i="101"/>
  <c r="F104" i="101"/>
  <c r="D104" i="101"/>
  <c r="E104" i="101" s="1"/>
  <c r="C104" i="101"/>
  <c r="G103" i="101"/>
  <c r="F103" i="101"/>
  <c r="D103" i="101"/>
  <c r="E103" i="101" s="1"/>
  <c r="C103" i="101"/>
  <c r="G102" i="101"/>
  <c r="F102" i="101"/>
  <c r="D102" i="101"/>
  <c r="E102" i="101" s="1"/>
  <c r="C102" i="101"/>
  <c r="G101" i="101"/>
  <c r="F101" i="101"/>
  <c r="D101" i="101"/>
  <c r="E101" i="101" s="1"/>
  <c r="C101" i="101"/>
  <c r="G100" i="101"/>
  <c r="F100" i="101"/>
  <c r="D100" i="101"/>
  <c r="E100" i="101" s="1"/>
  <c r="C100" i="101"/>
  <c r="G99" i="101"/>
  <c r="D99" i="101"/>
  <c r="E99" i="101" s="1"/>
  <c r="C99" i="101"/>
  <c r="F99" i="101" s="1"/>
  <c r="G98" i="101"/>
  <c r="F98" i="101"/>
  <c r="D98" i="101"/>
  <c r="E98" i="101" s="1"/>
  <c r="C98" i="101"/>
  <c r="G97" i="101"/>
  <c r="F97" i="101"/>
  <c r="D97" i="101"/>
  <c r="E97" i="101" s="1"/>
  <c r="C97" i="101"/>
  <c r="G96" i="101"/>
  <c r="D96" i="101"/>
  <c r="E96" i="101" s="1"/>
  <c r="C96" i="101"/>
  <c r="F96" i="101" s="1"/>
  <c r="G95" i="101"/>
  <c r="F95" i="101"/>
  <c r="D95" i="101"/>
  <c r="E95" i="101" s="1"/>
  <c r="C95" i="101"/>
  <c r="F94" i="101"/>
  <c r="D94" i="101"/>
  <c r="E94" i="101" s="1"/>
  <c r="C94" i="101"/>
  <c r="G93" i="101"/>
  <c r="F93" i="101"/>
  <c r="D93" i="101"/>
  <c r="E93" i="101" s="1"/>
  <c r="C93" i="101"/>
  <c r="G92" i="101"/>
  <c r="F92" i="101"/>
  <c r="D92" i="101"/>
  <c r="E92" i="101" s="1"/>
  <c r="C92" i="101"/>
  <c r="G91" i="101"/>
  <c r="D91" i="101"/>
  <c r="E91" i="101" s="1"/>
  <c r="C91" i="101"/>
  <c r="F91" i="101" s="1"/>
  <c r="G90" i="101"/>
  <c r="F90" i="101"/>
  <c r="D90" i="101"/>
  <c r="E90" i="101" s="1"/>
  <c r="C90" i="101"/>
  <c r="G89" i="101"/>
  <c r="F89" i="101"/>
  <c r="D89" i="101"/>
  <c r="E89" i="101" s="1"/>
  <c r="C89" i="101"/>
  <c r="G88" i="101"/>
  <c r="F88" i="101"/>
  <c r="D88" i="101"/>
  <c r="E88" i="101" s="1"/>
  <c r="C88" i="101"/>
  <c r="G87" i="101"/>
  <c r="F87" i="101"/>
  <c r="D87" i="101"/>
  <c r="E87" i="101" s="1"/>
  <c r="C87" i="101"/>
  <c r="G86" i="101"/>
  <c r="D86" i="101"/>
  <c r="E86" i="101" s="1"/>
  <c r="C86" i="101"/>
  <c r="F86" i="101" s="1"/>
  <c r="G85" i="101"/>
  <c r="F85" i="101"/>
  <c r="D85" i="101"/>
  <c r="E85" i="101" s="1"/>
  <c r="C85" i="101"/>
  <c r="G84" i="101"/>
  <c r="D84" i="101"/>
  <c r="E84" i="101" s="1"/>
  <c r="C84" i="101"/>
  <c r="F84" i="101" s="1"/>
  <c r="G83" i="101"/>
  <c r="F83" i="101"/>
  <c r="D83" i="101"/>
  <c r="E83" i="101" s="1"/>
  <c r="C83" i="101"/>
  <c r="G82" i="101"/>
  <c r="F82" i="101"/>
  <c r="D82" i="101"/>
  <c r="E82" i="101" s="1"/>
  <c r="C82" i="101"/>
  <c r="G81" i="101"/>
  <c r="D81" i="101"/>
  <c r="E81" i="101" s="1"/>
  <c r="C81" i="101"/>
  <c r="F81" i="101" s="1"/>
  <c r="G80" i="101"/>
  <c r="F80" i="101"/>
  <c r="D80" i="101"/>
  <c r="E80" i="101" s="1"/>
  <c r="C80" i="101"/>
  <c r="G79" i="101"/>
  <c r="F79" i="101"/>
  <c r="D79" i="101"/>
  <c r="E79" i="101" s="1"/>
  <c r="C79" i="101"/>
  <c r="G78" i="101"/>
  <c r="F78" i="101"/>
  <c r="D78" i="101"/>
  <c r="E78" i="101" s="1"/>
  <c r="C78" i="101"/>
  <c r="G77" i="101"/>
  <c r="F77" i="101"/>
  <c r="D77" i="101"/>
  <c r="E77" i="101" s="1"/>
  <c r="C77" i="101"/>
  <c r="G76" i="101"/>
  <c r="D76" i="101"/>
  <c r="E76" i="101" s="1"/>
  <c r="C76" i="101"/>
  <c r="F76" i="101" s="1"/>
  <c r="G75" i="101"/>
  <c r="F75" i="101"/>
  <c r="D75" i="101"/>
  <c r="E75" i="101" s="1"/>
  <c r="C75" i="101"/>
  <c r="G74" i="101"/>
  <c r="D74" i="101"/>
  <c r="E74" i="101" s="1"/>
  <c r="C74" i="101"/>
  <c r="F74" i="101" s="1"/>
  <c r="G73" i="101"/>
  <c r="F73" i="101"/>
  <c r="D73" i="101"/>
  <c r="E73" i="101" s="1"/>
  <c r="C73" i="101"/>
  <c r="G72" i="101"/>
  <c r="F72" i="101"/>
  <c r="D72" i="101"/>
  <c r="E72" i="101" s="1"/>
  <c r="C72" i="101"/>
  <c r="G71" i="101"/>
  <c r="D71" i="101"/>
  <c r="E71" i="101" s="1"/>
  <c r="C71" i="101"/>
  <c r="F71" i="101" s="1"/>
  <c r="G70" i="101"/>
  <c r="F70" i="101"/>
  <c r="D70" i="101"/>
  <c r="E70" i="101" s="1"/>
  <c r="C70" i="101"/>
  <c r="F69" i="101"/>
  <c r="D69" i="101"/>
  <c r="E69" i="101" s="1"/>
  <c r="C69" i="101"/>
  <c r="G68" i="101"/>
  <c r="F68" i="101"/>
  <c r="D68" i="101"/>
  <c r="E68" i="101" s="1"/>
  <c r="C68" i="101"/>
  <c r="G67" i="101"/>
  <c r="F67" i="101"/>
  <c r="D67" i="101"/>
  <c r="E67" i="101" s="1"/>
  <c r="C67" i="101"/>
  <c r="G66" i="101"/>
  <c r="F66" i="101"/>
  <c r="D66" i="101"/>
  <c r="E66" i="101" s="1"/>
  <c r="C66" i="101"/>
  <c r="G65" i="101"/>
  <c r="F65" i="101"/>
  <c r="D65" i="101"/>
  <c r="E65" i="101" s="1"/>
  <c r="C65" i="101"/>
  <c r="D64" i="101"/>
  <c r="E64" i="101" s="1"/>
  <c r="C64" i="101"/>
  <c r="F64" i="101" s="1"/>
  <c r="G63" i="101"/>
  <c r="F63" i="101"/>
  <c r="D63" i="101"/>
  <c r="E63" i="101" s="1"/>
  <c r="C63" i="101"/>
  <c r="G62" i="101"/>
  <c r="F62" i="101"/>
  <c r="D62" i="101"/>
  <c r="E62" i="101" s="1"/>
  <c r="C62" i="101"/>
  <c r="G61" i="101"/>
  <c r="D61" i="101"/>
  <c r="E61" i="101" s="1"/>
  <c r="C61" i="101"/>
  <c r="F61" i="101" s="1"/>
  <c r="G60" i="101"/>
  <c r="F60" i="101"/>
  <c r="D60" i="101"/>
  <c r="E60" i="101" s="1"/>
  <c r="C60" i="101"/>
  <c r="G59" i="101"/>
  <c r="D59" i="101"/>
  <c r="E59" i="101" s="1"/>
  <c r="C59" i="101"/>
  <c r="F59" i="101" s="1"/>
  <c r="G58" i="101"/>
  <c r="F58" i="101"/>
  <c r="D58" i="101"/>
  <c r="E58" i="101" s="1"/>
  <c r="C58" i="101"/>
  <c r="G57" i="101"/>
  <c r="F57" i="101"/>
  <c r="D57" i="101"/>
  <c r="E57" i="101" s="1"/>
  <c r="C57" i="101"/>
  <c r="G56" i="101"/>
  <c r="D56" i="101"/>
  <c r="E56" i="101" s="1"/>
  <c r="C56" i="101"/>
  <c r="F56" i="101" s="1"/>
  <c r="G55" i="101"/>
  <c r="F55" i="101"/>
  <c r="D55" i="101"/>
  <c r="E55" i="101" s="1"/>
  <c r="C55" i="101"/>
  <c r="D54" i="101"/>
  <c r="E54" i="101" s="1"/>
  <c r="C54" i="101"/>
  <c r="F54" i="101" s="1"/>
  <c r="G53" i="101"/>
  <c r="F53" i="101"/>
  <c r="D53" i="101"/>
  <c r="E53" i="101" s="1"/>
  <c r="C53" i="101"/>
  <c r="G52" i="101"/>
  <c r="F52" i="101"/>
  <c r="D52" i="101"/>
  <c r="E52" i="101" s="1"/>
  <c r="C52" i="101"/>
  <c r="G51" i="101"/>
  <c r="D51" i="101"/>
  <c r="E51" i="101" s="1"/>
  <c r="C51" i="101"/>
  <c r="F51" i="101" s="1"/>
  <c r="G50" i="101"/>
  <c r="F50" i="101"/>
  <c r="D50" i="101"/>
  <c r="E50" i="101" s="1"/>
  <c r="C50" i="101"/>
  <c r="G49" i="101"/>
  <c r="D49" i="101"/>
  <c r="E49" i="101" s="1"/>
  <c r="C49" i="101"/>
  <c r="F49" i="101" s="1"/>
  <c r="G48" i="101"/>
  <c r="F48" i="101"/>
  <c r="D48" i="101"/>
  <c r="E48" i="101" s="1"/>
  <c r="C48" i="101"/>
  <c r="G47" i="101"/>
  <c r="F47" i="101"/>
  <c r="D47" i="101"/>
  <c r="E47" i="101" s="1"/>
  <c r="C47" i="101"/>
  <c r="G46" i="101"/>
  <c r="F46" i="101"/>
  <c r="D46" i="101"/>
  <c r="E46" i="101" s="1"/>
  <c r="C46" i="101"/>
  <c r="G45" i="101"/>
  <c r="F45" i="101"/>
  <c r="D45" i="101"/>
  <c r="E45" i="101" s="1"/>
  <c r="C45" i="101"/>
  <c r="F44" i="101"/>
  <c r="D44" i="101"/>
  <c r="E44" i="101" s="1"/>
  <c r="C44" i="101"/>
  <c r="G43" i="101"/>
  <c r="F43" i="101"/>
  <c r="D43" i="101"/>
  <c r="E43" i="101" s="1"/>
  <c r="C43" i="101"/>
  <c r="G42" i="101"/>
  <c r="F42" i="101"/>
  <c r="D42" i="101"/>
  <c r="E42" i="101" s="1"/>
  <c r="C42" i="101"/>
  <c r="G41" i="101"/>
  <c r="F41" i="101"/>
  <c r="D41" i="101"/>
  <c r="E41" i="101" s="1"/>
  <c r="C41" i="101"/>
  <c r="G40" i="101"/>
  <c r="F40" i="101"/>
  <c r="D40" i="101"/>
  <c r="E40" i="101" s="1"/>
  <c r="C40" i="101"/>
  <c r="G39" i="101"/>
  <c r="D39" i="101"/>
  <c r="E39" i="101" s="1"/>
  <c r="C39" i="101"/>
  <c r="F39" i="101" s="1"/>
  <c r="G38" i="101"/>
  <c r="F38" i="101"/>
  <c r="D38" i="101"/>
  <c r="E38" i="101" s="1"/>
  <c r="C38" i="101"/>
  <c r="G37" i="101"/>
  <c r="F37" i="101"/>
  <c r="D37" i="101"/>
  <c r="E37" i="101" s="1"/>
  <c r="C37" i="101"/>
  <c r="G36" i="101"/>
  <c r="F36" i="101"/>
  <c r="D36" i="101"/>
  <c r="E36" i="101" s="1"/>
  <c r="C36" i="101"/>
  <c r="G35" i="101"/>
  <c r="F35" i="101"/>
  <c r="D35" i="101"/>
  <c r="E35" i="101" s="1"/>
  <c r="C35" i="101"/>
  <c r="D34" i="101"/>
  <c r="E34" i="101" s="1"/>
  <c r="C34" i="101"/>
  <c r="F34" i="101" s="1"/>
  <c r="G33" i="101"/>
  <c r="F33" i="101"/>
  <c r="D33" i="101"/>
  <c r="E33" i="101" s="1"/>
  <c r="C33" i="101"/>
  <c r="G32" i="101"/>
  <c r="F32" i="101"/>
  <c r="D32" i="101"/>
  <c r="E32" i="101" s="1"/>
  <c r="C32" i="101"/>
  <c r="G31" i="101"/>
  <c r="F31" i="101"/>
  <c r="D31" i="101"/>
  <c r="E31" i="101" s="1"/>
  <c r="C31" i="101"/>
  <c r="G30" i="101"/>
  <c r="F30" i="101"/>
  <c r="D30" i="101"/>
  <c r="E30" i="101" s="1"/>
  <c r="C30" i="101"/>
  <c r="G29" i="101"/>
  <c r="F29" i="101"/>
  <c r="D29" i="101"/>
  <c r="E29" i="101" s="1"/>
  <c r="C29" i="101"/>
  <c r="G28" i="101"/>
  <c r="F28" i="101"/>
  <c r="D28" i="101"/>
  <c r="E28" i="101" s="1"/>
  <c r="C28" i="101"/>
  <c r="G27" i="101"/>
  <c r="F27" i="101"/>
  <c r="D27" i="101"/>
  <c r="E27" i="101" s="1"/>
  <c r="C27" i="101"/>
  <c r="G26" i="101"/>
  <c r="F26" i="101"/>
  <c r="D26" i="101"/>
  <c r="E26" i="101" s="1"/>
  <c r="C26" i="101"/>
  <c r="G25" i="101"/>
  <c r="F25" i="101"/>
  <c r="D25" i="101"/>
  <c r="E25" i="101" s="1"/>
  <c r="C25" i="101"/>
  <c r="G24" i="101"/>
  <c r="D24" i="101"/>
  <c r="E24" i="101" s="1"/>
  <c r="C24" i="101"/>
  <c r="F24" i="101" s="1"/>
  <c r="G23" i="101"/>
  <c r="F23" i="101"/>
  <c r="D23" i="101"/>
  <c r="E23" i="101" s="1"/>
  <c r="C23" i="101"/>
  <c r="G22" i="101"/>
  <c r="F22" i="101"/>
  <c r="D22" i="101"/>
  <c r="E22" i="101" s="1"/>
  <c r="C22" i="101"/>
  <c r="G21" i="101"/>
  <c r="F21" i="101"/>
  <c r="D21" i="101"/>
  <c r="E21" i="101" s="1"/>
  <c r="C21" i="101"/>
  <c r="G20" i="101"/>
  <c r="F20" i="101"/>
  <c r="D20" i="101"/>
  <c r="E20" i="101" s="1"/>
  <c r="C20" i="101"/>
  <c r="F19" i="101"/>
  <c r="D19" i="101"/>
  <c r="E19" i="101" s="1"/>
  <c r="C19" i="101"/>
  <c r="G18" i="101"/>
  <c r="F18" i="101"/>
  <c r="D18" i="101"/>
  <c r="E18" i="101" s="1"/>
  <c r="C18" i="101"/>
  <c r="G17" i="101"/>
  <c r="F17" i="101"/>
  <c r="D17" i="101"/>
  <c r="E17" i="101" s="1"/>
  <c r="C17" i="101"/>
  <c r="G16" i="101"/>
  <c r="F16" i="101"/>
  <c r="D16" i="101"/>
  <c r="E16" i="101" s="1"/>
  <c r="C16" i="101"/>
  <c r="G15" i="101"/>
  <c r="F15" i="101"/>
  <c r="D15" i="101"/>
  <c r="E15" i="101" s="1"/>
  <c r="C15" i="101"/>
  <c r="G14" i="101"/>
  <c r="D14" i="101"/>
  <c r="E14" i="101" s="1"/>
  <c r="C14" i="101"/>
  <c r="F14" i="101" s="1"/>
  <c r="G13" i="101"/>
  <c r="F13" i="101"/>
  <c r="D13" i="101"/>
  <c r="E13" i="101" s="1"/>
  <c r="C13" i="101"/>
  <c r="G12" i="101"/>
  <c r="F12" i="101"/>
  <c r="D12" i="101"/>
  <c r="E12" i="101" s="1"/>
  <c r="C12" i="101"/>
  <c r="G11" i="101"/>
  <c r="F11" i="101"/>
  <c r="D11" i="101"/>
  <c r="E11" i="101" s="1"/>
  <c r="C11" i="101"/>
  <c r="G10" i="101"/>
  <c r="F10" i="101"/>
  <c r="D10" i="101"/>
  <c r="E10" i="101" s="1"/>
  <c r="C10" i="101"/>
  <c r="G9" i="101"/>
  <c r="D9" i="101"/>
  <c r="E9" i="101" s="1"/>
  <c r="C9" i="101"/>
  <c r="F9" i="101" s="1"/>
  <c r="G8" i="101"/>
  <c r="F8" i="101"/>
  <c r="D8" i="101"/>
  <c r="E8" i="101" s="1"/>
  <c r="C8" i="101"/>
  <c r="G7" i="101"/>
  <c r="F7" i="101"/>
  <c r="D7" i="101"/>
  <c r="E7" i="101" s="1"/>
  <c r="C7" i="101"/>
  <c r="G6" i="101"/>
  <c r="F6" i="101"/>
  <c r="D6" i="101"/>
  <c r="E6" i="101" s="1"/>
  <c r="C6" i="101"/>
  <c r="G5" i="101"/>
  <c r="F5" i="101"/>
  <c r="E5" i="101"/>
  <c r="C5" i="101"/>
  <c r="G64" i="101" l="1"/>
  <c r="G19" i="101"/>
  <c r="G34" i="101"/>
  <c r="G94" i="101"/>
  <c r="G44" i="101"/>
  <c r="G54" i="101"/>
  <c r="G114" i="101"/>
  <c r="G69" i="101"/>
  <c r="AZ111" i="100" l="1"/>
  <c r="AW111" i="100"/>
  <c r="AZ110" i="100"/>
  <c r="AW110" i="100"/>
  <c r="AZ109" i="100"/>
  <c r="AW109" i="100"/>
  <c r="AZ108" i="100"/>
  <c r="AW108" i="100"/>
  <c r="AZ107" i="100"/>
  <c r="AW107" i="100"/>
  <c r="AZ106" i="100"/>
  <c r="AW106" i="100"/>
  <c r="AZ105" i="100"/>
  <c r="AW105" i="100"/>
  <c r="AZ104" i="100"/>
  <c r="AW104" i="100"/>
  <c r="AZ103" i="100"/>
  <c r="AW103" i="100"/>
  <c r="AZ102" i="100"/>
  <c r="AW102" i="100"/>
  <c r="AZ101" i="100"/>
  <c r="AW101" i="100"/>
  <c r="AZ100" i="100"/>
  <c r="AW100" i="100"/>
  <c r="AZ99" i="100"/>
  <c r="AW99" i="100"/>
  <c r="AZ98" i="100"/>
  <c r="AW98" i="100"/>
  <c r="AZ97" i="100"/>
  <c r="AW97" i="100"/>
  <c r="AZ96" i="100"/>
  <c r="AW96" i="100"/>
  <c r="AZ95" i="100"/>
  <c r="AW95" i="100"/>
  <c r="AZ94" i="100"/>
  <c r="AW94" i="100"/>
  <c r="AZ93" i="100"/>
  <c r="AW93" i="100"/>
  <c r="AZ92" i="100"/>
  <c r="AW92" i="100"/>
  <c r="AZ91" i="100"/>
  <c r="AW91" i="100"/>
  <c r="AZ90" i="100"/>
  <c r="AW90" i="100"/>
  <c r="AZ89" i="100"/>
  <c r="AW89" i="100"/>
  <c r="AZ88" i="100"/>
  <c r="AW88" i="100"/>
  <c r="AZ87" i="100"/>
  <c r="AW87" i="100"/>
  <c r="AZ86" i="100"/>
  <c r="AW86" i="100"/>
  <c r="AZ85" i="100"/>
  <c r="AW85" i="100"/>
  <c r="AZ84" i="100"/>
  <c r="AZ83" i="100"/>
  <c r="AZ82" i="100"/>
  <c r="AZ81" i="100"/>
  <c r="AZ80" i="100"/>
  <c r="AZ79" i="100"/>
  <c r="AZ78" i="100"/>
  <c r="AZ77" i="100"/>
  <c r="AZ76" i="100"/>
  <c r="AZ75" i="100"/>
  <c r="AZ74" i="100"/>
  <c r="AZ73" i="100"/>
  <c r="AZ72" i="100"/>
  <c r="AZ71" i="100"/>
  <c r="AZ70" i="100"/>
  <c r="AZ69" i="100"/>
  <c r="AZ68" i="100"/>
  <c r="AZ67" i="100"/>
  <c r="AZ66" i="100"/>
  <c r="AZ65" i="100"/>
  <c r="AZ64" i="100"/>
  <c r="AK57" i="100"/>
  <c r="BJ55" i="100"/>
  <c r="BJ54" i="100"/>
  <c r="BJ53" i="100"/>
  <c r="BJ52" i="100"/>
  <c r="BJ51" i="100"/>
  <c r="BJ50" i="100"/>
  <c r="BJ49" i="100"/>
  <c r="BJ48" i="100"/>
  <c r="BJ47" i="100"/>
  <c r="BJ46" i="100"/>
  <c r="BJ45" i="100"/>
  <c r="BJ44" i="100"/>
  <c r="BJ43" i="100"/>
  <c r="BJ42" i="100"/>
  <c r="BJ41" i="100"/>
  <c r="BJ40" i="100"/>
  <c r="BJ39" i="100"/>
  <c r="BJ38" i="100"/>
  <c r="BJ37" i="100"/>
  <c r="BJ36" i="100"/>
  <c r="BJ35" i="100"/>
  <c r="BJ34" i="100"/>
  <c r="BJ33" i="100"/>
  <c r="BJ32" i="100"/>
  <c r="W32" i="100"/>
  <c r="AI151" i="100" s="1"/>
  <c r="V32" i="100"/>
  <c r="T32" i="100"/>
  <c r="U32" i="100" s="1"/>
  <c r="S32" i="100"/>
  <c r="AI149" i="100" s="1"/>
  <c r="R32" i="100"/>
  <c r="BJ31" i="100"/>
  <c r="W31" i="100"/>
  <c r="AI146" i="100" s="1"/>
  <c r="V31" i="100"/>
  <c r="U31" i="100"/>
  <c r="T31" i="100"/>
  <c r="R31" i="100"/>
  <c r="S31" i="100" s="1"/>
  <c r="AI144" i="100" s="1"/>
  <c r="BJ30" i="100"/>
  <c r="V30" i="100"/>
  <c r="W30" i="100" s="1"/>
  <c r="AI141" i="100" s="1"/>
  <c r="T30" i="100"/>
  <c r="R30" i="100"/>
  <c r="S30" i="100" s="1"/>
  <c r="AI139" i="100" s="1"/>
  <c r="BJ29" i="100"/>
  <c r="V29" i="100"/>
  <c r="T29" i="100"/>
  <c r="R29" i="100"/>
  <c r="S29" i="100" s="1"/>
  <c r="AI134" i="100" s="1"/>
  <c r="BJ28" i="100"/>
  <c r="V28" i="100"/>
  <c r="W29" i="100" s="1"/>
  <c r="AI136" i="100" s="1"/>
  <c r="T28" i="100"/>
  <c r="U28" i="100" s="1"/>
  <c r="S28" i="100"/>
  <c r="AI129" i="100" s="1"/>
  <c r="R28" i="100"/>
  <c r="BJ27" i="100"/>
  <c r="V27" i="100"/>
  <c r="W27" i="100" s="1"/>
  <c r="AI126" i="100" s="1"/>
  <c r="T27" i="100"/>
  <c r="R27" i="100"/>
  <c r="BJ26" i="100"/>
  <c r="AI26" i="100"/>
  <c r="V26" i="100"/>
  <c r="T26" i="100"/>
  <c r="U26" i="100" s="1"/>
  <c r="S26" i="100"/>
  <c r="AI119" i="100" s="1"/>
  <c r="R26" i="100"/>
  <c r="S27" i="100" s="1"/>
  <c r="AI124" i="100" s="1"/>
  <c r="H26" i="100"/>
  <c r="BJ25" i="100"/>
  <c r="W25" i="100"/>
  <c r="AI116" i="100" s="1"/>
  <c r="V25" i="100"/>
  <c r="W26" i="100" s="1"/>
  <c r="AI121" i="100" s="1"/>
  <c r="T25" i="100"/>
  <c r="S25" i="100"/>
  <c r="AI114" i="100" s="1"/>
  <c r="R25" i="100"/>
  <c r="H25" i="100"/>
  <c r="BJ24" i="100"/>
  <c r="V24" i="100"/>
  <c r="T24" i="100"/>
  <c r="U24" i="100" s="1"/>
  <c r="S24" i="100"/>
  <c r="AI109" i="100" s="1"/>
  <c r="R24" i="100"/>
  <c r="H24" i="100"/>
  <c r="CG23" i="100"/>
  <c r="CH23" i="100" s="1"/>
  <c r="BJ23" i="100"/>
  <c r="W23" i="100"/>
  <c r="AI106" i="100" s="1"/>
  <c r="V23" i="100"/>
  <c r="U23" i="100"/>
  <c r="T23" i="100"/>
  <c r="S23" i="100"/>
  <c r="AI104" i="100" s="1"/>
  <c r="R23" i="100"/>
  <c r="H23" i="100"/>
  <c r="CG22" i="100"/>
  <c r="CH22" i="100" s="1"/>
  <c r="BJ22" i="100"/>
  <c r="V22" i="100"/>
  <c r="T22" i="100"/>
  <c r="U22" i="100" s="1"/>
  <c r="R22" i="100"/>
  <c r="H22" i="100"/>
  <c r="CG21" i="100"/>
  <c r="CH21" i="100" s="1"/>
  <c r="BJ21" i="100"/>
  <c r="V21" i="100"/>
  <c r="T21" i="100"/>
  <c r="U21" i="100" s="1"/>
  <c r="AI95" i="100" s="1"/>
  <c r="R21" i="100"/>
  <c r="S21" i="100" s="1"/>
  <c r="AI94" i="100" s="1"/>
  <c r="H21" i="100"/>
  <c r="CG20" i="100"/>
  <c r="CH20" i="100" s="1"/>
  <c r="BJ20" i="100"/>
  <c r="V20" i="100"/>
  <c r="W20" i="100" s="1"/>
  <c r="AI91" i="100" s="1"/>
  <c r="U20" i="100"/>
  <c r="T20" i="100"/>
  <c r="R20" i="100"/>
  <c r="H20" i="100"/>
  <c r="CG19" i="100"/>
  <c r="CH19" i="100" s="1"/>
  <c r="BJ19" i="100"/>
  <c r="Y19" i="100"/>
  <c r="V19" i="100"/>
  <c r="W19" i="100" s="1"/>
  <c r="AI86" i="100" s="1"/>
  <c r="T19" i="100"/>
  <c r="U19" i="100" s="1"/>
  <c r="AI85" i="100" s="1"/>
  <c r="R19" i="100"/>
  <c r="CG18" i="100"/>
  <c r="CH18" i="100" s="1"/>
  <c r="BJ18" i="100"/>
  <c r="V18" i="100"/>
  <c r="W18" i="100" s="1"/>
  <c r="AI81" i="100" s="1"/>
  <c r="T18" i="100"/>
  <c r="S18" i="100"/>
  <c r="AI79" i="100" s="1"/>
  <c r="R18" i="100"/>
  <c r="CH17" i="100"/>
  <c r="CG17" i="100"/>
  <c r="BJ17" i="100"/>
  <c r="V17" i="100"/>
  <c r="W17" i="100" s="1"/>
  <c r="AI76" i="100" s="1"/>
  <c r="T17" i="100"/>
  <c r="U18" i="100" s="1"/>
  <c r="R17" i="100"/>
  <c r="S17" i="100" s="1"/>
  <c r="AI74" i="100" s="1"/>
  <c r="CG16" i="100"/>
  <c r="CH16" i="100" s="1"/>
  <c r="BJ16" i="100"/>
  <c r="CH10" i="100" s="1"/>
  <c r="V16" i="100"/>
  <c r="T16" i="100"/>
  <c r="U16" i="100" s="1"/>
  <c r="R16" i="100"/>
  <c r="S16" i="100" s="1"/>
  <c r="AI69" i="100" s="1"/>
  <c r="CG15" i="100"/>
  <c r="BJ15" i="100"/>
  <c r="V15" i="100"/>
  <c r="W15" i="100" s="1"/>
  <c r="AI66" i="100" s="1"/>
  <c r="U15" i="100"/>
  <c r="AI65" i="100" s="1"/>
  <c r="T15" i="100"/>
  <c r="R15" i="100"/>
  <c r="CG14" i="100"/>
  <c r="BJ14" i="100"/>
  <c r="V14" i="100"/>
  <c r="T14" i="100"/>
  <c r="U14" i="100" s="1"/>
  <c r="AI60" i="100" s="1"/>
  <c r="R14" i="100"/>
  <c r="S14" i="100" s="1"/>
  <c r="AI59" i="100" s="1"/>
  <c r="CH13" i="100"/>
  <c r="CG13" i="100"/>
  <c r="BJ13" i="100"/>
  <c r="V13" i="100"/>
  <c r="W13" i="100" s="1"/>
  <c r="AI56" i="100" s="1"/>
  <c r="T13" i="100"/>
  <c r="R13" i="100"/>
  <c r="S13" i="100" s="1"/>
  <c r="AI54" i="100" s="1"/>
  <c r="CH12" i="100"/>
  <c r="CG12" i="100"/>
  <c r="BJ12" i="100"/>
  <c r="V12" i="100"/>
  <c r="T12" i="100"/>
  <c r="S12" i="100"/>
  <c r="AI49" i="100" s="1"/>
  <c r="R12" i="100"/>
  <c r="CH11" i="100"/>
  <c r="CG11" i="100"/>
  <c r="BJ11" i="100"/>
  <c r="BF11" i="100"/>
  <c r="V11" i="100"/>
  <c r="W12" i="100" s="1"/>
  <c r="AI51" i="100" s="1"/>
  <c r="T11" i="100"/>
  <c r="U11" i="100" s="1"/>
  <c r="R11" i="100"/>
  <c r="S11" i="100" s="1"/>
  <c r="AI44" i="100" s="1"/>
  <c r="B11" i="100"/>
  <c r="CG10" i="100"/>
  <c r="BJ10" i="100"/>
  <c r="BF10" i="100"/>
  <c r="W10" i="100"/>
  <c r="AI41" i="100" s="1"/>
  <c r="V10" i="100"/>
  <c r="U10" i="100"/>
  <c r="T10" i="100"/>
  <c r="S10" i="100"/>
  <c r="AI39" i="100" s="1"/>
  <c r="R10" i="100"/>
  <c r="CG9" i="100"/>
  <c r="CH9" i="100" s="1"/>
  <c r="BJ9" i="100"/>
  <c r="BF9" i="100"/>
  <c r="W9" i="100"/>
  <c r="AI36" i="100" s="1"/>
  <c r="V9" i="100"/>
  <c r="T9" i="100"/>
  <c r="R9" i="100"/>
  <c r="CG8" i="100"/>
  <c r="CH8" i="100" s="1"/>
  <c r="BJ8" i="100"/>
  <c r="BF8" i="100"/>
  <c r="V8" i="100"/>
  <c r="W8" i="100" s="1"/>
  <c r="AI31" i="100" s="1"/>
  <c r="T8" i="100"/>
  <c r="U8" i="100" s="1"/>
  <c r="S8" i="100"/>
  <c r="AI29" i="100" s="1"/>
  <c r="R8" i="100"/>
  <c r="S9" i="100" s="1"/>
  <c r="AI34" i="100" s="1"/>
  <c r="B8" i="100"/>
  <c r="CG7" i="100"/>
  <c r="CH7" i="100" s="1"/>
  <c r="BJ7" i="100"/>
  <c r="BF7" i="100"/>
  <c r="V7" i="100"/>
  <c r="T7" i="100"/>
  <c r="R7" i="100"/>
  <c r="CG6" i="100"/>
  <c r="CH6" i="100" s="1"/>
  <c r="BJ6" i="100"/>
  <c r="CH5" i="100" s="1"/>
  <c r="BF6" i="100"/>
  <c r="V6" i="100"/>
  <c r="W6" i="100" s="1"/>
  <c r="AI21" i="100" s="1"/>
  <c r="T6" i="100"/>
  <c r="U6" i="100" s="1"/>
  <c r="R6" i="100"/>
  <c r="S7" i="100" s="1"/>
  <c r="AI24" i="100" s="1"/>
  <c r="CG5" i="100"/>
  <c r="BJ5" i="100"/>
  <c r="BF5" i="100"/>
  <c r="V5" i="100"/>
  <c r="U5" i="100"/>
  <c r="AI15" i="100" s="1"/>
  <c r="T5" i="100"/>
  <c r="R5" i="100"/>
  <c r="S6" i="100" s="1"/>
  <c r="AI19" i="100" s="1"/>
  <c r="CG4" i="100"/>
  <c r="CH4" i="100" s="1"/>
  <c r="BJ4" i="100"/>
  <c r="BF4" i="100"/>
  <c r="V4" i="100"/>
  <c r="W4" i="100" s="1"/>
  <c r="AI6" i="100" s="1"/>
  <c r="U4" i="100"/>
  <c r="AI5" i="100" s="1"/>
  <c r="T4" i="100"/>
  <c r="S4" i="100"/>
  <c r="AI4" i="100" s="1"/>
  <c r="R4" i="100"/>
  <c r="AO11" i="100" l="1"/>
  <c r="AO9" i="100"/>
  <c r="AO13" i="100"/>
  <c r="AO10" i="100"/>
  <c r="AO7" i="100"/>
  <c r="AO4" i="100"/>
  <c r="AO12" i="100"/>
  <c r="AO8" i="100"/>
  <c r="AO5" i="100"/>
  <c r="AO6" i="100"/>
  <c r="AO22" i="100"/>
  <c r="AO19" i="100"/>
  <c r="AO23" i="100"/>
  <c r="AO20" i="100"/>
  <c r="AO21" i="100"/>
  <c r="AI45" i="100"/>
  <c r="Y11" i="100"/>
  <c r="AI80" i="100"/>
  <c r="Y18" i="100"/>
  <c r="Y8" i="100"/>
  <c r="AI30" i="100"/>
  <c r="AK96" i="100"/>
  <c r="AK98" i="100"/>
  <c r="AK95" i="100"/>
  <c r="AK97" i="100"/>
  <c r="AK94" i="100"/>
  <c r="AK28" i="100"/>
  <c r="AK26" i="100"/>
  <c r="AK25" i="100"/>
  <c r="AK24" i="100"/>
  <c r="AK27" i="100"/>
  <c r="AI20" i="100"/>
  <c r="Y6" i="100"/>
  <c r="AO53" i="100"/>
  <c r="AO51" i="100"/>
  <c r="AO50" i="100"/>
  <c r="AO52" i="100"/>
  <c r="AO49" i="100"/>
  <c r="AO31" i="100"/>
  <c r="AO33" i="100"/>
  <c r="AO29" i="100"/>
  <c r="AO30" i="100"/>
  <c r="AO32" i="100"/>
  <c r="AK35" i="100"/>
  <c r="AK36" i="100"/>
  <c r="AK37" i="100"/>
  <c r="AK34" i="100"/>
  <c r="AK38" i="100"/>
  <c r="AK19" i="100"/>
  <c r="AK21" i="100"/>
  <c r="AK22" i="100"/>
  <c r="AK23" i="100"/>
  <c r="AK20" i="100"/>
  <c r="AM13" i="100"/>
  <c r="AM12" i="100"/>
  <c r="AM4" i="100"/>
  <c r="AM5" i="100"/>
  <c r="AM6" i="100"/>
  <c r="AM7" i="100"/>
  <c r="AM8" i="100"/>
  <c r="AM11" i="100"/>
  <c r="AM10" i="100"/>
  <c r="AM9" i="100"/>
  <c r="AK77" i="100"/>
  <c r="AK78" i="100"/>
  <c r="AK74" i="100"/>
  <c r="AK76" i="100"/>
  <c r="AK75" i="100"/>
  <c r="AK13" i="100"/>
  <c r="AK10" i="100"/>
  <c r="AK8" i="100"/>
  <c r="AK6" i="100"/>
  <c r="AK12" i="100"/>
  <c r="AK4" i="100"/>
  <c r="AK5" i="100"/>
  <c r="AK7" i="100"/>
  <c r="AK11" i="100"/>
  <c r="AK9" i="100"/>
  <c r="AO81" i="100"/>
  <c r="AO80" i="100"/>
  <c r="AO79" i="100"/>
  <c r="AO83" i="100"/>
  <c r="AO82" i="100"/>
  <c r="AI100" i="100"/>
  <c r="Y22" i="100"/>
  <c r="AI90" i="100"/>
  <c r="Y20" i="100"/>
  <c r="AO138" i="100"/>
  <c r="AO136" i="100"/>
  <c r="AO134" i="100"/>
  <c r="AO135" i="100"/>
  <c r="AO137" i="100"/>
  <c r="S5" i="100"/>
  <c r="AI14" i="100" s="1"/>
  <c r="W11" i="100"/>
  <c r="AI46" i="100" s="1"/>
  <c r="S15" i="100"/>
  <c r="AI64" i="100" s="1"/>
  <c r="S19" i="100"/>
  <c r="AI84" i="100" s="1"/>
  <c r="S20" i="100"/>
  <c r="AI89" i="100" s="1"/>
  <c r="AO90" i="100"/>
  <c r="AO92" i="100"/>
  <c r="AO89" i="100"/>
  <c r="AO91" i="100"/>
  <c r="AO93" i="100"/>
  <c r="W28" i="100"/>
  <c r="AI131" i="100" s="1"/>
  <c r="U7" i="100"/>
  <c r="AK52" i="100"/>
  <c r="AK50" i="100"/>
  <c r="AK49" i="100"/>
  <c r="AK51" i="100"/>
  <c r="AK53" i="100"/>
  <c r="AM88" i="100"/>
  <c r="AM85" i="100"/>
  <c r="AM84" i="100"/>
  <c r="AM87" i="100"/>
  <c r="AM86" i="100"/>
  <c r="AK109" i="100"/>
  <c r="AK111" i="100"/>
  <c r="AK113" i="100"/>
  <c r="AK110" i="100"/>
  <c r="AK112" i="100"/>
  <c r="U12" i="100"/>
  <c r="AI110" i="100"/>
  <c r="Y24" i="100"/>
  <c r="AO38" i="100"/>
  <c r="AO36" i="100"/>
  <c r="AO34" i="100"/>
  <c r="AO37" i="100"/>
  <c r="AO35" i="100"/>
  <c r="AM67" i="100"/>
  <c r="AM68" i="100"/>
  <c r="AM66" i="100"/>
  <c r="AM65" i="100"/>
  <c r="AM64" i="100"/>
  <c r="AK44" i="100"/>
  <c r="AK46" i="100"/>
  <c r="AK47" i="100"/>
  <c r="AK45" i="100"/>
  <c r="AK48" i="100"/>
  <c r="AK43" i="100"/>
  <c r="AK40" i="100"/>
  <c r="AK41" i="100"/>
  <c r="AK39" i="100"/>
  <c r="W5" i="100"/>
  <c r="AI16" i="100" s="1"/>
  <c r="AI40" i="100"/>
  <c r="Y10" i="100"/>
  <c r="Y15" i="100"/>
  <c r="AI105" i="100"/>
  <c r="Y23" i="100"/>
  <c r="AI150" i="100"/>
  <c r="Y32" i="100"/>
  <c r="AO66" i="100"/>
  <c r="AO65" i="100"/>
  <c r="AO64" i="100"/>
  <c r="AO67" i="100"/>
  <c r="Y4" i="100"/>
  <c r="AK55" i="100"/>
  <c r="AK54" i="100"/>
  <c r="AK58" i="100"/>
  <c r="AK56" i="100"/>
  <c r="Y5" i="100"/>
  <c r="Y14" i="100"/>
  <c r="S22" i="100"/>
  <c r="AI99" i="100" s="1"/>
  <c r="AO87" i="100"/>
  <c r="AO86" i="100"/>
  <c r="AO84" i="100"/>
  <c r="AO88" i="100"/>
  <c r="AO85" i="100"/>
  <c r="AK150" i="100"/>
  <c r="AK153" i="100"/>
  <c r="AK151" i="100"/>
  <c r="AK149" i="100"/>
  <c r="AK152" i="100"/>
  <c r="AO41" i="100"/>
  <c r="AO43" i="100"/>
  <c r="AO42" i="100"/>
  <c r="AO39" i="100"/>
  <c r="AO40" i="100"/>
  <c r="U13" i="100"/>
  <c r="U17" i="100"/>
  <c r="AO108" i="100"/>
  <c r="AO105" i="100"/>
  <c r="AO107" i="100"/>
  <c r="AO104" i="100"/>
  <c r="AO106" i="100"/>
  <c r="AI120" i="100"/>
  <c r="Y26" i="100"/>
  <c r="AM16" i="100"/>
  <c r="AM15" i="100"/>
  <c r="AM17" i="100"/>
  <c r="AK60" i="100"/>
  <c r="AK63" i="100"/>
  <c r="AK59" i="100"/>
  <c r="AK62" i="100"/>
  <c r="AK61" i="100"/>
  <c r="AK148" i="100"/>
  <c r="AK146" i="100"/>
  <c r="AK144" i="100"/>
  <c r="AK147" i="100"/>
  <c r="AK145" i="100"/>
  <c r="AM62" i="100"/>
  <c r="AM60" i="100"/>
  <c r="AM63" i="100"/>
  <c r="AM61" i="100"/>
  <c r="AM59" i="100"/>
  <c r="AK81" i="100"/>
  <c r="AK80" i="100"/>
  <c r="AK79" i="100"/>
  <c r="AK82" i="100"/>
  <c r="AK83" i="100"/>
  <c r="U9" i="100"/>
  <c r="AO58" i="100"/>
  <c r="AO56" i="100"/>
  <c r="AO55" i="100"/>
  <c r="AO57" i="100"/>
  <c r="AO54" i="100"/>
  <c r="AM14" i="100"/>
  <c r="AO68" i="100"/>
  <c r="AK29" i="100"/>
  <c r="AK32" i="100"/>
  <c r="AK33" i="100"/>
  <c r="AM98" i="100"/>
  <c r="AM95" i="100"/>
  <c r="AM97" i="100"/>
  <c r="AM94" i="100"/>
  <c r="AM96" i="100"/>
  <c r="AK117" i="100"/>
  <c r="AK115" i="100"/>
  <c r="AK118" i="100"/>
  <c r="AK116" i="100"/>
  <c r="AK114" i="100"/>
  <c r="AO142" i="100"/>
  <c r="AO140" i="100"/>
  <c r="AO143" i="100"/>
  <c r="AO141" i="100"/>
  <c r="AO139" i="100"/>
  <c r="AK31" i="100"/>
  <c r="AM18" i="100"/>
  <c r="AK71" i="100"/>
  <c r="AK72" i="100"/>
  <c r="AK70" i="100"/>
  <c r="AK69" i="100"/>
  <c r="AK73" i="100"/>
  <c r="W21" i="100"/>
  <c r="AI96" i="100" s="1"/>
  <c r="W22" i="100"/>
  <c r="AI101" i="100" s="1"/>
  <c r="AK30" i="100"/>
  <c r="AI70" i="100"/>
  <c r="Y16" i="100"/>
  <c r="Y21" i="100"/>
  <c r="U25" i="100"/>
  <c r="AI130" i="100"/>
  <c r="Y28" i="100"/>
  <c r="AK42" i="100"/>
  <c r="AO122" i="100"/>
  <c r="AO120" i="100"/>
  <c r="AO123" i="100"/>
  <c r="AO121" i="100"/>
  <c r="AO119" i="100"/>
  <c r="AK128" i="100"/>
  <c r="AK126" i="100"/>
  <c r="AK124" i="100"/>
  <c r="AK127" i="100"/>
  <c r="AK125" i="100"/>
  <c r="U27" i="100"/>
  <c r="W14" i="100"/>
  <c r="AI61" i="100" s="1"/>
  <c r="CH15" i="100"/>
  <c r="AO77" i="100"/>
  <c r="AO78" i="100"/>
  <c r="AO75" i="100"/>
  <c r="AO76" i="100"/>
  <c r="AO74" i="100"/>
  <c r="AO118" i="100"/>
  <c r="AO116" i="100"/>
  <c r="AO114" i="100"/>
  <c r="AO117" i="100"/>
  <c r="AO115" i="100"/>
  <c r="AK119" i="100"/>
  <c r="AK122" i="100"/>
  <c r="AK120" i="100"/>
  <c r="AK121" i="100"/>
  <c r="AO124" i="100"/>
  <c r="AO127" i="100"/>
  <c r="AO125" i="100"/>
  <c r="AO128" i="100"/>
  <c r="AO126" i="100"/>
  <c r="AO153" i="100"/>
  <c r="AO151" i="100"/>
  <c r="AO149" i="100"/>
  <c r="AO152" i="100"/>
  <c r="AO150" i="100"/>
  <c r="AK137" i="100"/>
  <c r="AK135" i="100"/>
  <c r="AK138" i="100"/>
  <c r="AK136" i="100"/>
  <c r="AK134" i="100"/>
  <c r="U30" i="100"/>
  <c r="U29" i="100"/>
  <c r="AI145" i="100"/>
  <c r="Y31" i="100"/>
  <c r="CH14" i="100"/>
  <c r="W16" i="100"/>
  <c r="AI71" i="100" s="1"/>
  <c r="AK104" i="100"/>
  <c r="AK106" i="100"/>
  <c r="AK108" i="100"/>
  <c r="AK105" i="100"/>
  <c r="AK107" i="100"/>
  <c r="AO28" i="100"/>
  <c r="AO27" i="100"/>
  <c r="AO26" i="100"/>
  <c r="AO24" i="100"/>
  <c r="AO25" i="100"/>
  <c r="AO144" i="100"/>
  <c r="AO147" i="100"/>
  <c r="AO145" i="100"/>
  <c r="AO146" i="100"/>
  <c r="AO148" i="100"/>
  <c r="AK139" i="100"/>
  <c r="AK142" i="100"/>
  <c r="AK140" i="100"/>
  <c r="AK143" i="100"/>
  <c r="AK141" i="100"/>
  <c r="AK123" i="100"/>
  <c r="W24" i="100"/>
  <c r="AI111" i="100" s="1"/>
  <c r="AK130" i="100"/>
  <c r="AK133" i="100"/>
  <c r="AK131" i="100"/>
  <c r="AK129" i="100"/>
  <c r="AK132" i="100"/>
  <c r="AI125" i="100" l="1"/>
  <c r="Y27" i="100"/>
  <c r="Z26" i="100"/>
  <c r="Z21" i="100"/>
  <c r="Z17" i="100"/>
  <c r="Z15" i="100"/>
  <c r="Z13" i="100"/>
  <c r="Z10" i="100"/>
  <c r="Z6" i="100"/>
  <c r="Z11" i="100"/>
  <c r="Z9" i="100"/>
  <c r="Z22" i="100"/>
  <c r="Z5" i="100"/>
  <c r="Z7" i="100"/>
  <c r="Z12" i="100"/>
  <c r="Z4" i="100"/>
  <c r="AO103" i="100"/>
  <c r="AO100" i="100"/>
  <c r="AO102" i="100"/>
  <c r="AO99" i="100"/>
  <c r="AO101" i="100"/>
  <c r="AO98" i="100"/>
  <c r="AO95" i="100"/>
  <c r="AO97" i="100"/>
  <c r="AO94" i="100"/>
  <c r="AO96" i="100"/>
  <c r="AL54" i="100"/>
  <c r="AL14" i="100"/>
  <c r="AL12" i="100"/>
  <c r="AL5" i="100"/>
  <c r="AL13" i="100"/>
  <c r="AL10" i="100"/>
  <c r="AL4" i="100"/>
  <c r="AL7" i="100"/>
  <c r="AL11" i="100"/>
  <c r="AL6" i="100"/>
  <c r="AL8" i="100"/>
  <c r="AL9" i="100"/>
  <c r="AM111" i="100"/>
  <c r="AM113" i="100"/>
  <c r="AM110" i="100"/>
  <c r="AM112" i="100"/>
  <c r="AM109" i="100"/>
  <c r="AI50" i="100"/>
  <c r="Y12" i="100"/>
  <c r="AK88" i="100"/>
  <c r="AK85" i="100"/>
  <c r="AK84" i="100"/>
  <c r="AK87" i="100"/>
  <c r="AK86" i="100"/>
  <c r="AM103" i="100"/>
  <c r="AM100" i="100"/>
  <c r="AM102" i="100"/>
  <c r="AM99" i="100"/>
  <c r="AM101" i="100"/>
  <c r="AI75" i="100"/>
  <c r="Y17" i="100"/>
  <c r="AM106" i="100"/>
  <c r="AM108" i="100"/>
  <c r="AM105" i="100"/>
  <c r="AM107" i="100"/>
  <c r="AM104" i="100"/>
  <c r="AM93" i="100"/>
  <c r="AM90" i="100"/>
  <c r="AM92" i="100"/>
  <c r="AM89" i="100"/>
  <c r="AM91" i="100"/>
  <c r="AK93" i="100"/>
  <c r="AK90" i="100"/>
  <c r="AK92" i="100"/>
  <c r="AK89" i="100"/>
  <c r="AK91" i="100"/>
  <c r="AO71" i="100"/>
  <c r="AP76" i="100" s="1"/>
  <c r="AO72" i="100"/>
  <c r="AO73" i="100"/>
  <c r="AO70" i="100"/>
  <c r="AO69" i="100"/>
  <c r="AO63" i="100"/>
  <c r="AO61" i="100"/>
  <c r="AO59" i="100"/>
  <c r="AO62" i="100"/>
  <c r="AO60" i="100"/>
  <c r="AM41" i="100"/>
  <c r="AM39" i="100"/>
  <c r="AM42" i="100"/>
  <c r="AM43" i="100"/>
  <c r="AM40" i="100"/>
  <c r="AK66" i="100"/>
  <c r="AK65" i="100"/>
  <c r="AK64" i="100"/>
  <c r="AK68" i="100"/>
  <c r="AK67" i="100"/>
  <c r="AO113" i="100"/>
  <c r="AO110" i="100"/>
  <c r="AO112" i="100"/>
  <c r="AO109" i="100"/>
  <c r="AO111" i="100"/>
  <c r="AM133" i="100"/>
  <c r="AM131" i="100"/>
  <c r="AM129" i="100"/>
  <c r="AM132" i="100"/>
  <c r="AM130" i="100"/>
  <c r="AM31" i="100"/>
  <c r="AM30" i="100"/>
  <c r="AM32" i="100"/>
  <c r="AM29" i="100"/>
  <c r="AM33" i="100"/>
  <c r="AI135" i="100"/>
  <c r="Y29" i="100"/>
  <c r="AO133" i="100"/>
  <c r="AO131" i="100"/>
  <c r="AO129" i="100"/>
  <c r="AO132" i="100"/>
  <c r="AO130" i="100"/>
  <c r="AI140" i="100"/>
  <c r="Y30" i="100"/>
  <c r="AM82" i="100"/>
  <c r="AM83" i="100"/>
  <c r="AM79" i="100"/>
  <c r="AM81" i="100"/>
  <c r="AM80" i="100"/>
  <c r="AP108" i="100"/>
  <c r="AP116" i="100"/>
  <c r="AP86" i="100"/>
  <c r="AP75" i="100"/>
  <c r="AP80" i="100"/>
  <c r="AP111" i="100"/>
  <c r="AP54" i="100"/>
  <c r="AP55" i="100"/>
  <c r="AP64" i="100"/>
  <c r="AP31" i="100"/>
  <c r="AP11" i="100"/>
  <c r="AP9" i="100"/>
  <c r="AP7" i="100"/>
  <c r="AP5" i="100"/>
  <c r="AP38" i="100"/>
  <c r="AP4" i="100"/>
  <c r="AP14" i="100"/>
  <c r="AP12" i="100"/>
  <c r="AP8" i="100"/>
  <c r="AP28" i="100"/>
  <c r="AP13" i="100"/>
  <c r="AP10" i="100"/>
  <c r="AP6" i="100"/>
  <c r="AO16" i="100"/>
  <c r="AO14" i="100"/>
  <c r="AP122" i="100" s="1"/>
  <c r="AO18" i="100"/>
  <c r="AO17" i="100"/>
  <c r="AO15" i="100"/>
  <c r="AP145" i="100" s="1"/>
  <c r="AI55" i="100"/>
  <c r="Y13" i="100"/>
  <c r="AK14" i="100"/>
  <c r="AL137" i="100" s="1"/>
  <c r="AK18" i="100"/>
  <c r="AK15" i="100"/>
  <c r="AL78" i="100" s="1"/>
  <c r="AK17" i="100"/>
  <c r="AL64" i="100" s="1"/>
  <c r="AK16" i="100"/>
  <c r="AM148" i="100"/>
  <c r="AM146" i="100"/>
  <c r="AM144" i="100"/>
  <c r="AM147" i="100"/>
  <c r="AM145" i="100"/>
  <c r="AI115" i="100"/>
  <c r="Y25" i="100"/>
  <c r="AI25" i="100"/>
  <c r="Y7" i="100"/>
  <c r="Z32" i="100" s="1"/>
  <c r="AN17" i="100"/>
  <c r="AN18" i="100"/>
  <c r="AN11" i="100"/>
  <c r="AN6" i="100"/>
  <c r="AN13" i="100"/>
  <c r="AN19" i="100"/>
  <c r="AN12" i="100"/>
  <c r="AN8" i="100"/>
  <c r="AN15" i="100"/>
  <c r="AN7" i="100"/>
  <c r="AN9" i="100"/>
  <c r="AN14" i="100"/>
  <c r="AN16" i="100"/>
  <c r="AN4" i="100"/>
  <c r="AN5" i="100"/>
  <c r="AN10" i="100"/>
  <c r="AM22" i="100"/>
  <c r="AM23" i="100"/>
  <c r="AM21" i="100"/>
  <c r="AM19" i="100"/>
  <c r="AM20" i="100"/>
  <c r="AM72" i="100"/>
  <c r="AM73" i="100"/>
  <c r="AM70" i="100"/>
  <c r="AM69" i="100"/>
  <c r="AM71" i="100"/>
  <c r="AI35" i="100"/>
  <c r="Y9" i="100"/>
  <c r="AK101" i="100"/>
  <c r="AK103" i="100"/>
  <c r="AK100" i="100"/>
  <c r="AK102" i="100"/>
  <c r="AK99" i="100"/>
  <c r="AM122" i="100"/>
  <c r="AM120" i="100"/>
  <c r="AM123" i="100"/>
  <c r="AM121" i="100"/>
  <c r="AM119" i="100"/>
  <c r="AM153" i="100"/>
  <c r="AM151" i="100"/>
  <c r="AM149" i="100"/>
  <c r="AM152" i="100"/>
  <c r="AM150" i="100"/>
  <c r="AM47" i="100"/>
  <c r="AM45" i="100"/>
  <c r="AM46" i="100"/>
  <c r="AM48" i="100"/>
  <c r="AM44" i="100"/>
  <c r="AO45" i="100"/>
  <c r="AO48" i="100"/>
  <c r="AO44" i="100"/>
  <c r="AO47" i="100"/>
  <c r="AO46" i="100"/>
  <c r="AP17" i="100" l="1"/>
  <c r="AP56" i="100"/>
  <c r="AP132" i="100"/>
  <c r="AP131" i="100"/>
  <c r="AL52" i="100"/>
  <c r="AL56" i="100"/>
  <c r="AL122" i="100"/>
  <c r="AP57" i="100"/>
  <c r="AP130" i="100"/>
  <c r="AP125" i="100"/>
  <c r="AL37" i="100"/>
  <c r="AL59" i="100"/>
  <c r="AL105" i="100"/>
  <c r="AP84" i="100"/>
  <c r="AP85" i="100"/>
  <c r="AP150" i="100"/>
  <c r="AP149" i="100"/>
  <c r="AL17" i="100"/>
  <c r="AL74" i="100"/>
  <c r="AL125" i="100"/>
  <c r="AM28" i="100"/>
  <c r="AM26" i="100"/>
  <c r="AM24" i="100"/>
  <c r="AN109" i="100" s="1"/>
  <c r="AM25" i="100"/>
  <c r="AN120" i="100" s="1"/>
  <c r="AM27" i="100"/>
  <c r="AP19" i="100"/>
  <c r="AP59" i="100"/>
  <c r="AP37" i="100"/>
  <c r="AP36" i="100"/>
  <c r="AP93" i="100"/>
  <c r="AP69" i="100"/>
  <c r="AP78" i="100"/>
  <c r="AP73" i="100"/>
  <c r="AP152" i="100"/>
  <c r="AP97" i="100"/>
  <c r="AP87" i="100"/>
  <c r="AP151" i="100"/>
  <c r="AL22" i="100"/>
  <c r="AL30" i="100"/>
  <c r="AL31" i="100"/>
  <c r="AL48" i="100"/>
  <c r="AL91" i="100"/>
  <c r="AL141" i="100"/>
  <c r="AL145" i="100"/>
  <c r="AL149" i="100"/>
  <c r="AL142" i="100"/>
  <c r="AL115" i="100"/>
  <c r="AL79" i="100"/>
  <c r="AS18" i="100" s="1"/>
  <c r="AT18" i="100" s="1"/>
  <c r="AU18" i="100" s="1"/>
  <c r="Z14" i="100"/>
  <c r="Z30" i="100"/>
  <c r="AP34" i="100"/>
  <c r="AP137" i="100"/>
  <c r="AP102" i="100"/>
  <c r="AL61" i="100"/>
  <c r="AL89" i="100"/>
  <c r="AP23" i="100"/>
  <c r="AP90" i="100"/>
  <c r="AP146" i="100"/>
  <c r="AP129" i="100"/>
  <c r="AL20" i="100"/>
  <c r="AL25" i="100"/>
  <c r="AL58" i="100"/>
  <c r="AL102" i="100"/>
  <c r="AL93" i="100"/>
  <c r="AL148" i="100"/>
  <c r="AN23" i="100"/>
  <c r="AP16" i="100"/>
  <c r="AP33" i="100"/>
  <c r="AP148" i="100"/>
  <c r="AP143" i="100"/>
  <c r="AP142" i="100"/>
  <c r="AL42" i="100"/>
  <c r="AL99" i="100"/>
  <c r="AL133" i="100"/>
  <c r="Z20" i="100"/>
  <c r="AN30" i="100"/>
  <c r="AN20" i="100"/>
  <c r="AP21" i="100"/>
  <c r="AP24" i="100"/>
  <c r="AP41" i="100"/>
  <c r="AP51" i="100"/>
  <c r="AP52" i="100"/>
  <c r="AP124" i="100"/>
  <c r="AP70" i="100"/>
  <c r="AP79" i="100"/>
  <c r="AP74" i="100"/>
  <c r="AP72" i="100"/>
  <c r="AP110" i="100"/>
  <c r="AP100" i="100"/>
  <c r="AP153" i="100"/>
  <c r="AL63" i="100"/>
  <c r="AL24" i="100"/>
  <c r="AL34" i="100"/>
  <c r="AL39" i="100"/>
  <c r="AL38" i="100"/>
  <c r="AL51" i="100"/>
  <c r="AL47" i="100"/>
  <c r="AL152" i="100"/>
  <c r="AL97" i="100"/>
  <c r="AL87" i="100"/>
  <c r="AL151" i="100"/>
  <c r="AL135" i="100"/>
  <c r="AL80" i="100"/>
  <c r="Z23" i="100"/>
  <c r="Z19" i="100"/>
  <c r="AL41" i="100"/>
  <c r="AL76" i="100"/>
  <c r="AL62" i="100"/>
  <c r="AL72" i="100"/>
  <c r="AL110" i="100"/>
  <c r="AL100" i="100"/>
  <c r="AL153" i="100"/>
  <c r="AL82" i="100"/>
  <c r="AL81" i="100"/>
  <c r="AP118" i="100"/>
  <c r="AL67" i="100"/>
  <c r="AL86" i="100"/>
  <c r="AL116" i="100"/>
  <c r="BM96" i="100" s="1"/>
  <c r="AL108" i="100"/>
  <c r="AP83" i="100"/>
  <c r="AM58" i="100"/>
  <c r="AM56" i="100"/>
  <c r="AM57" i="100"/>
  <c r="AM55" i="100"/>
  <c r="AM54" i="100"/>
  <c r="AP46" i="100"/>
  <c r="AP81" i="100"/>
  <c r="AL70" i="100"/>
  <c r="AL90" i="100"/>
  <c r="AP144" i="100"/>
  <c r="AP88" i="100"/>
  <c r="AP91" i="100"/>
  <c r="AP127" i="100"/>
  <c r="AL21" i="100"/>
  <c r="AL45" i="100"/>
  <c r="AL75" i="100"/>
  <c r="AL118" i="100"/>
  <c r="AL98" i="100"/>
  <c r="AL106" i="100"/>
  <c r="AP32" i="100"/>
  <c r="AP66" i="100"/>
  <c r="AP61" i="100"/>
  <c r="AP109" i="100"/>
  <c r="AP114" i="100"/>
  <c r="AP95" i="100"/>
  <c r="AL60" i="100"/>
  <c r="AL35" i="100"/>
  <c r="AL77" i="100"/>
  <c r="AL107" i="100"/>
  <c r="AL127" i="100"/>
  <c r="AL140" i="100"/>
  <c r="AL117" i="100"/>
  <c r="AL119" i="100"/>
  <c r="Z16" i="100"/>
  <c r="Z18" i="100"/>
  <c r="Z27" i="100"/>
  <c r="AP35" i="100"/>
  <c r="AP82" i="100"/>
  <c r="AP120" i="100"/>
  <c r="AL18" i="100"/>
  <c r="AL104" i="100"/>
  <c r="AL88" i="100"/>
  <c r="AP48" i="100"/>
  <c r="AP65" i="100"/>
  <c r="AP135" i="100"/>
  <c r="AP101" i="100"/>
  <c r="AP107" i="100"/>
  <c r="AP140" i="100"/>
  <c r="AL27" i="100"/>
  <c r="AL112" i="100"/>
  <c r="AL94" i="100"/>
  <c r="AL120" i="100"/>
  <c r="AL109" i="100"/>
  <c r="AP25" i="100"/>
  <c r="AP50" i="100"/>
  <c r="AP47" i="100"/>
  <c r="AP106" i="100"/>
  <c r="AP99" i="100"/>
  <c r="AP136" i="100"/>
  <c r="AL26" i="100"/>
  <c r="AL130" i="100"/>
  <c r="AL123" i="100"/>
  <c r="AL124" i="100"/>
  <c r="AM35" i="100"/>
  <c r="AM38" i="100"/>
  <c r="AM34" i="100"/>
  <c r="AN98" i="100" s="1"/>
  <c r="AM36" i="100"/>
  <c r="AN46" i="100" s="1"/>
  <c r="AM37" i="100"/>
  <c r="AN136" i="100" s="1"/>
  <c r="AP20" i="100"/>
  <c r="AP30" i="100"/>
  <c r="AP62" i="100"/>
  <c r="AP63" i="100"/>
  <c r="AP117" i="100"/>
  <c r="AP119" i="100"/>
  <c r="AP112" i="100"/>
  <c r="AP134" i="100"/>
  <c r="AP138" i="100"/>
  <c r="AP103" i="100"/>
  <c r="AL15" i="100"/>
  <c r="AL46" i="100"/>
  <c r="AL29" i="100"/>
  <c r="AL36" i="100"/>
  <c r="AL50" i="100"/>
  <c r="AL73" i="100"/>
  <c r="AL150" i="100"/>
  <c r="AL114" i="100"/>
  <c r="AL136" i="100"/>
  <c r="AL95" i="100"/>
  <c r="AL144" i="100"/>
  <c r="AL126" i="100"/>
  <c r="AL139" i="100"/>
  <c r="Z25" i="100"/>
  <c r="Z28" i="100"/>
  <c r="Z31" i="100"/>
  <c r="AP77" i="100"/>
  <c r="AP94" i="100"/>
  <c r="AM137" i="100"/>
  <c r="AM135" i="100"/>
  <c r="AM138" i="100"/>
  <c r="AM136" i="100"/>
  <c r="AM134" i="100"/>
  <c r="AL57" i="100"/>
  <c r="AL101" i="100"/>
  <c r="AP42" i="100"/>
  <c r="AN22" i="100"/>
  <c r="AN31" i="100"/>
  <c r="AN54" i="100"/>
  <c r="AP15" i="100"/>
  <c r="AP115" i="100"/>
  <c r="AP39" i="100"/>
  <c r="AP67" i="100"/>
  <c r="AP45" i="100"/>
  <c r="AP126" i="100"/>
  <c r="AP139" i="100"/>
  <c r="AP121" i="100"/>
  <c r="AP71" i="100"/>
  <c r="AP147" i="100"/>
  <c r="AP113" i="100"/>
  <c r="AM76" i="100"/>
  <c r="AM75" i="100"/>
  <c r="AM74" i="100"/>
  <c r="AM77" i="100"/>
  <c r="AM78" i="100"/>
  <c r="AM50" i="100"/>
  <c r="AM53" i="100"/>
  <c r="AM49" i="100"/>
  <c r="AM52" i="100"/>
  <c r="AM51" i="100"/>
  <c r="AL19" i="100"/>
  <c r="AL121" i="100"/>
  <c r="AL33" i="100"/>
  <c r="AL43" i="100"/>
  <c r="AL143" i="100"/>
  <c r="AL96" i="100"/>
  <c r="AL44" i="100"/>
  <c r="AL134" i="100"/>
  <c r="AL138" i="100"/>
  <c r="AL103" i="100"/>
  <c r="AL83" i="100"/>
  <c r="AL128" i="100"/>
  <c r="Z24" i="100"/>
  <c r="Z29" i="100"/>
  <c r="AN21" i="100"/>
  <c r="AN50" i="100"/>
  <c r="AP26" i="100"/>
  <c r="AP18" i="100"/>
  <c r="AP40" i="100"/>
  <c r="AP27" i="100"/>
  <c r="AP98" i="100"/>
  <c r="AP53" i="100"/>
  <c r="AP128" i="100"/>
  <c r="AP96" i="100"/>
  <c r="AP123" i="100"/>
  <c r="AP89" i="100"/>
  <c r="AP92" i="100"/>
  <c r="AM142" i="100"/>
  <c r="AM140" i="100"/>
  <c r="AM143" i="100"/>
  <c r="AM141" i="100"/>
  <c r="AM139" i="100"/>
  <c r="AL16" i="100"/>
  <c r="AL23" i="100"/>
  <c r="AL40" i="100"/>
  <c r="BM12" i="100" s="1"/>
  <c r="AL49" i="100"/>
  <c r="AL32" i="100"/>
  <c r="AL53" i="100"/>
  <c r="AL55" i="100"/>
  <c r="AL71" i="100"/>
  <c r="AL147" i="100"/>
  <c r="AL113" i="100"/>
  <c r="AL84" i="100"/>
  <c r="Z8" i="100"/>
  <c r="AN33" i="100"/>
  <c r="AN60" i="100"/>
  <c r="AP49" i="100"/>
  <c r="AL69" i="100"/>
  <c r="AL92" i="100"/>
  <c r="AL85" i="100"/>
  <c r="AL146" i="100"/>
  <c r="AN41" i="100"/>
  <c r="AP44" i="100"/>
  <c r="AM117" i="100"/>
  <c r="AM115" i="100"/>
  <c r="AM118" i="100"/>
  <c r="AM116" i="100"/>
  <c r="AM114" i="100"/>
  <c r="AP43" i="100"/>
  <c r="AP104" i="100"/>
  <c r="AP105" i="100"/>
  <c r="AL68" i="100"/>
  <c r="AN87" i="100"/>
  <c r="AP29" i="100"/>
  <c r="AP60" i="100"/>
  <c r="AP58" i="100"/>
  <c r="AP141" i="100"/>
  <c r="AP133" i="100"/>
  <c r="AL132" i="100"/>
  <c r="AL65" i="100"/>
  <c r="AL131" i="100"/>
  <c r="AP22" i="100"/>
  <c r="AP68" i="100"/>
  <c r="AL28" i="100"/>
  <c r="AL66" i="100"/>
  <c r="AL129" i="100"/>
  <c r="AL111" i="100"/>
  <c r="AM128" i="100"/>
  <c r="AM126" i="100"/>
  <c r="AM124" i="100"/>
  <c r="AM127" i="100"/>
  <c r="AM125" i="100"/>
  <c r="BN96" i="100" l="1"/>
  <c r="BO96" i="100"/>
  <c r="BP96" i="100" s="1"/>
  <c r="BQ96" i="100" s="1"/>
  <c r="BO12" i="100"/>
  <c r="BP12" i="100" s="1"/>
  <c r="BQ12" i="100" s="1"/>
  <c r="BN12" i="100"/>
  <c r="AN117" i="100"/>
  <c r="AN129" i="100"/>
  <c r="AN35" i="100"/>
  <c r="AN51" i="100"/>
  <c r="AN125" i="100"/>
  <c r="AN79" i="100"/>
  <c r="AN132" i="100"/>
  <c r="AN96" i="100"/>
  <c r="AN107" i="100"/>
  <c r="AN53" i="100"/>
  <c r="AN106" i="100"/>
  <c r="AN139" i="100"/>
  <c r="AN118" i="100"/>
  <c r="AN28" i="100"/>
  <c r="BM94" i="100"/>
  <c r="AS38" i="100"/>
  <c r="AT38" i="100" s="1"/>
  <c r="AU38" i="100" s="1"/>
  <c r="AS8" i="100"/>
  <c r="AT8" i="100" s="1"/>
  <c r="AU8" i="100" s="1"/>
  <c r="AS24" i="100"/>
  <c r="AT24" i="100" s="1"/>
  <c r="AU24" i="100" s="1"/>
  <c r="AS9" i="100"/>
  <c r="AT9" i="100" s="1"/>
  <c r="AU9" i="100" s="1"/>
  <c r="BM54" i="100"/>
  <c r="BM37" i="100"/>
  <c r="BM50" i="100"/>
  <c r="AS30" i="100"/>
  <c r="AT30" i="100" s="1"/>
  <c r="AU30" i="100" s="1"/>
  <c r="BM38" i="100"/>
  <c r="AS70" i="100"/>
  <c r="AT70" i="100" s="1"/>
  <c r="AU70" i="100" s="1"/>
  <c r="AS54" i="100"/>
  <c r="AT54" i="100" s="1"/>
  <c r="AU54" i="100" s="1"/>
  <c r="BM65" i="100"/>
  <c r="AS82" i="100"/>
  <c r="AT82" i="100" s="1"/>
  <c r="AU82" i="100" s="1"/>
  <c r="BM108" i="100"/>
  <c r="AS91" i="100"/>
  <c r="AT91" i="100" s="1"/>
  <c r="AU91" i="100" s="1"/>
  <c r="AS89" i="100"/>
  <c r="AT89" i="100" s="1"/>
  <c r="AU89" i="100" s="1"/>
  <c r="BM104" i="100"/>
  <c r="AN133" i="100"/>
  <c r="AN102" i="100"/>
  <c r="AN52" i="100"/>
  <c r="AN78" i="100"/>
  <c r="AN123" i="100"/>
  <c r="AN104" i="100"/>
  <c r="AN128" i="100"/>
  <c r="AN32" i="100"/>
  <c r="AN94" i="100"/>
  <c r="AS13" i="100"/>
  <c r="AT13" i="100" s="1"/>
  <c r="AU13" i="100" s="1"/>
  <c r="BM29" i="100"/>
  <c r="BM10" i="100"/>
  <c r="AS55" i="100"/>
  <c r="AT55" i="100" s="1"/>
  <c r="AU55" i="100" s="1"/>
  <c r="AS15" i="100"/>
  <c r="AT15" i="100" s="1"/>
  <c r="AU15" i="100" s="1"/>
  <c r="BM18" i="100"/>
  <c r="BM43" i="100"/>
  <c r="BM59" i="100"/>
  <c r="BM33" i="100"/>
  <c r="BM41" i="100"/>
  <c r="BM75" i="100"/>
  <c r="BM70" i="100"/>
  <c r="BM66" i="100"/>
  <c r="AS88" i="100"/>
  <c r="AT88" i="100" s="1"/>
  <c r="AU88" i="100" s="1"/>
  <c r="AS109" i="100"/>
  <c r="AT109" i="100" s="1"/>
  <c r="AU109" i="100" s="1"/>
  <c r="BM98" i="100"/>
  <c r="AS102" i="100"/>
  <c r="AT102" i="100" s="1"/>
  <c r="AU102" i="100" s="1"/>
  <c r="AS105" i="100"/>
  <c r="AT105" i="100" s="1"/>
  <c r="AU105" i="100" s="1"/>
  <c r="AN114" i="100"/>
  <c r="AN75" i="100"/>
  <c r="AY52" i="100"/>
  <c r="AZ52" i="100" s="1"/>
  <c r="BA52" i="100" s="1"/>
  <c r="BW47" i="100"/>
  <c r="BW62" i="100"/>
  <c r="AY55" i="100"/>
  <c r="AZ55" i="100" s="1"/>
  <c r="BA55" i="100" s="1"/>
  <c r="BW50" i="100"/>
  <c r="AY44" i="100"/>
  <c r="AZ44" i="100" s="1"/>
  <c r="BA44" i="100" s="1"/>
  <c r="AY60" i="100"/>
  <c r="AZ60" i="100" s="1"/>
  <c r="BA60" i="100" s="1"/>
  <c r="BW53" i="100"/>
  <c r="AY50" i="100"/>
  <c r="AZ50" i="100" s="1"/>
  <c r="BA50" i="100" s="1"/>
  <c r="BW45" i="100"/>
  <c r="BW58" i="100"/>
  <c r="BW56" i="100"/>
  <c r="BW59" i="100"/>
  <c r="AY54" i="100"/>
  <c r="AZ54" i="100" s="1"/>
  <c r="BA54" i="100" s="1"/>
  <c r="BW49" i="100"/>
  <c r="AY46" i="100"/>
  <c r="AZ46" i="100" s="1"/>
  <c r="BA46" i="100" s="1"/>
  <c r="AY43" i="100"/>
  <c r="AZ43" i="100" s="1"/>
  <c r="BA43" i="100" s="1"/>
  <c r="AY61" i="100"/>
  <c r="AZ61" i="100" s="1"/>
  <c r="BA61" i="100" s="1"/>
  <c r="AY49" i="100"/>
  <c r="AZ49" i="100" s="1"/>
  <c r="BA49" i="100" s="1"/>
  <c r="AY40" i="100"/>
  <c r="AZ40" i="100" s="1"/>
  <c r="BA40" i="100" s="1"/>
  <c r="BW35" i="100"/>
  <c r="AY29" i="100"/>
  <c r="AZ29" i="100" s="1"/>
  <c r="BA29" i="100" s="1"/>
  <c r="BW43" i="100"/>
  <c r="AY32" i="100"/>
  <c r="AZ32" i="100" s="1"/>
  <c r="BA32" i="100" s="1"/>
  <c r="AY57" i="100"/>
  <c r="AZ57" i="100" s="1"/>
  <c r="BA57" i="100" s="1"/>
  <c r="BW55" i="100"/>
  <c r="BW52" i="100"/>
  <c r="AY51" i="100"/>
  <c r="AZ51" i="100" s="1"/>
  <c r="BA51" i="100" s="1"/>
  <c r="BW41" i="100"/>
  <c r="BW38" i="100"/>
  <c r="AY35" i="100"/>
  <c r="AZ35" i="100" s="1"/>
  <c r="BA35" i="100" s="1"/>
  <c r="BW31" i="100"/>
  <c r="BW28" i="100"/>
  <c r="AY25" i="100"/>
  <c r="AZ25" i="100" s="1"/>
  <c r="BA25" i="100" s="1"/>
  <c r="BW61" i="100"/>
  <c r="BW54" i="100"/>
  <c r="AY53" i="100"/>
  <c r="AZ53" i="100" s="1"/>
  <c r="BA53" i="100" s="1"/>
  <c r="AY63" i="100"/>
  <c r="AZ63" i="100" s="1"/>
  <c r="BA63" i="100" s="1"/>
  <c r="BW51" i="100"/>
  <c r="BW39" i="100"/>
  <c r="AY36" i="100"/>
  <c r="AZ36" i="100" s="1"/>
  <c r="BA36" i="100" s="1"/>
  <c r="AY33" i="100"/>
  <c r="AZ33" i="100" s="1"/>
  <c r="BA33" i="100" s="1"/>
  <c r="BW30" i="100"/>
  <c r="AY59" i="100"/>
  <c r="AZ59" i="100" s="1"/>
  <c r="BA59" i="100" s="1"/>
  <c r="BW57" i="100"/>
  <c r="BW44" i="100"/>
  <c r="BW48" i="100"/>
  <c r="AY47" i="100"/>
  <c r="AZ47" i="100" s="1"/>
  <c r="BA47" i="100" s="1"/>
  <c r="BW32" i="100"/>
  <c r="AY30" i="100"/>
  <c r="AZ30" i="100" s="1"/>
  <c r="BA30" i="100" s="1"/>
  <c r="AY28" i="100"/>
  <c r="AZ28" i="100" s="1"/>
  <c r="BA28" i="100" s="1"/>
  <c r="AY19" i="100"/>
  <c r="AZ19" i="100" s="1"/>
  <c r="BA19" i="100" s="1"/>
  <c r="AY62" i="100"/>
  <c r="AZ62" i="100" s="1"/>
  <c r="BA62" i="100" s="1"/>
  <c r="AY48" i="100"/>
  <c r="AZ48" i="100" s="1"/>
  <c r="BA48" i="100" s="1"/>
  <c r="BW22" i="100"/>
  <c r="BW16" i="100"/>
  <c r="BW14" i="100"/>
  <c r="AY42" i="100"/>
  <c r="AZ42" i="100" s="1"/>
  <c r="BA42" i="100" s="1"/>
  <c r="BW37" i="100"/>
  <c r="BW23" i="100"/>
  <c r="BW21" i="100"/>
  <c r="BW15" i="100"/>
  <c r="BW13" i="100"/>
  <c r="BW63" i="100"/>
  <c r="BW29" i="100"/>
  <c r="AY16" i="100"/>
  <c r="AZ16" i="100" s="1"/>
  <c r="BA16" i="100" s="1"/>
  <c r="AY10" i="100"/>
  <c r="AZ10" i="100" s="1"/>
  <c r="BA10" i="100" s="1"/>
  <c r="AY8" i="100"/>
  <c r="AZ8" i="100" s="1"/>
  <c r="BA8" i="100" s="1"/>
  <c r="AY6" i="100"/>
  <c r="AZ6" i="100" s="1"/>
  <c r="BA6" i="100" s="1"/>
  <c r="AY37" i="100"/>
  <c r="AZ37" i="100" s="1"/>
  <c r="BA37" i="100" s="1"/>
  <c r="AY24" i="100"/>
  <c r="AZ24" i="100" s="1"/>
  <c r="BA24" i="100" s="1"/>
  <c r="AY39" i="100"/>
  <c r="AZ39" i="100" s="1"/>
  <c r="BA39" i="100" s="1"/>
  <c r="AY38" i="100"/>
  <c r="AZ38" i="100" s="1"/>
  <c r="BA38" i="100" s="1"/>
  <c r="BW27" i="100"/>
  <c r="BW24" i="100"/>
  <c r="BW20" i="100"/>
  <c r="AY20" i="100"/>
  <c r="AZ20" i="100" s="1"/>
  <c r="BA20" i="100" s="1"/>
  <c r="BW19" i="100"/>
  <c r="AY13" i="100"/>
  <c r="AZ13" i="100" s="1"/>
  <c r="BA13" i="100" s="1"/>
  <c r="BW12" i="100"/>
  <c r="AY4" i="100"/>
  <c r="AZ4" i="100" s="1"/>
  <c r="BA4" i="100" s="1"/>
  <c r="AY58" i="100"/>
  <c r="AZ58" i="100" s="1"/>
  <c r="BA58" i="100" s="1"/>
  <c r="AY45" i="100"/>
  <c r="AZ45" i="100" s="1"/>
  <c r="BA45" i="100" s="1"/>
  <c r="BW33" i="100"/>
  <c r="AY31" i="100"/>
  <c r="AZ31" i="100" s="1"/>
  <c r="BA31" i="100" s="1"/>
  <c r="BW60" i="100"/>
  <c r="BW46" i="100"/>
  <c r="AY41" i="100"/>
  <c r="AZ41" i="100" s="1"/>
  <c r="BA41" i="100" s="1"/>
  <c r="BW36" i="100"/>
  <c r="AY26" i="100"/>
  <c r="AZ26" i="100" s="1"/>
  <c r="BA26" i="100" s="1"/>
  <c r="AY22" i="100"/>
  <c r="AZ22" i="100" s="1"/>
  <c r="BA22" i="100" s="1"/>
  <c r="BW17" i="100"/>
  <c r="AY17" i="100"/>
  <c r="AZ17" i="100" s="1"/>
  <c r="BA17" i="100" s="1"/>
  <c r="AY15" i="100"/>
  <c r="AZ15" i="100" s="1"/>
  <c r="BA15" i="100" s="1"/>
  <c r="AY11" i="100"/>
  <c r="AZ11" i="100" s="1"/>
  <c r="BA11" i="100" s="1"/>
  <c r="BW9" i="100"/>
  <c r="BW8" i="100"/>
  <c r="BW18" i="100"/>
  <c r="AY9" i="100"/>
  <c r="AZ9" i="100" s="1"/>
  <c r="BA9" i="100" s="1"/>
  <c r="BW5" i="100"/>
  <c r="BW4" i="100"/>
  <c r="AY34" i="100"/>
  <c r="AZ34" i="100" s="1"/>
  <c r="BA34" i="100" s="1"/>
  <c r="AY5" i="100"/>
  <c r="AZ5" i="100" s="1"/>
  <c r="BA5" i="100" s="1"/>
  <c r="AY12" i="100"/>
  <c r="AZ12" i="100" s="1"/>
  <c r="BA12" i="100" s="1"/>
  <c r="BW26" i="100"/>
  <c r="BW40" i="100"/>
  <c r="AY27" i="100"/>
  <c r="AZ27" i="100" s="1"/>
  <c r="BA27" i="100" s="1"/>
  <c r="AY21" i="100"/>
  <c r="AZ21" i="100" s="1"/>
  <c r="BA21" i="100" s="1"/>
  <c r="BW6" i="100"/>
  <c r="AY7" i="100"/>
  <c r="AZ7" i="100" s="1"/>
  <c r="BA7" i="100" s="1"/>
  <c r="AY56" i="100"/>
  <c r="AZ56" i="100" s="1"/>
  <c r="BA56" i="100" s="1"/>
  <c r="BW42" i="100"/>
  <c r="BW7" i="100"/>
  <c r="AY18" i="100"/>
  <c r="AZ18" i="100" s="1"/>
  <c r="BA18" i="100" s="1"/>
  <c r="AY14" i="100"/>
  <c r="AZ14" i="100" s="1"/>
  <c r="BA14" i="100" s="1"/>
  <c r="BW10" i="100"/>
  <c r="BW25" i="100"/>
  <c r="AY23" i="100"/>
  <c r="AZ23" i="100" s="1"/>
  <c r="BA23" i="100" s="1"/>
  <c r="BW34" i="100"/>
  <c r="BW11" i="100"/>
  <c r="AN90" i="100"/>
  <c r="AS26" i="100"/>
  <c r="AT26" i="100" s="1"/>
  <c r="AU26" i="100" s="1"/>
  <c r="BM13" i="100"/>
  <c r="BM20" i="100"/>
  <c r="AS28" i="100"/>
  <c r="AT28" i="100" s="1"/>
  <c r="AU28" i="100" s="1"/>
  <c r="AS35" i="100"/>
  <c r="AT35" i="100" s="1"/>
  <c r="AU35" i="100" s="1"/>
  <c r="AS53" i="100"/>
  <c r="AT53" i="100" s="1"/>
  <c r="AU53" i="100" s="1"/>
  <c r="BM52" i="100"/>
  <c r="AS64" i="100"/>
  <c r="AT64" i="100" s="1"/>
  <c r="AU64" i="100" s="1"/>
  <c r="BM36" i="100"/>
  <c r="AS45" i="100"/>
  <c r="AT45" i="100" s="1"/>
  <c r="AU45" i="100" s="1"/>
  <c r="BM77" i="100"/>
  <c r="BM76" i="100"/>
  <c r="AS103" i="100"/>
  <c r="AT103" i="100" s="1"/>
  <c r="AU103" i="100" s="1"/>
  <c r="BM92" i="100"/>
  <c r="AS77" i="100"/>
  <c r="AT77" i="100" s="1"/>
  <c r="AU77" i="100" s="1"/>
  <c r="AS99" i="100"/>
  <c r="AT99" i="100" s="1"/>
  <c r="AU99" i="100" s="1"/>
  <c r="BM106" i="100"/>
  <c r="BM78" i="100"/>
  <c r="AN85" i="100"/>
  <c r="AN126" i="100"/>
  <c r="AN72" i="100"/>
  <c r="AN108" i="100"/>
  <c r="AS63" i="100"/>
  <c r="AT63" i="100" s="1"/>
  <c r="AU63" i="100" s="1"/>
  <c r="AS57" i="100"/>
  <c r="AT57" i="100" s="1"/>
  <c r="AU57" i="100" s="1"/>
  <c r="BM6" i="100"/>
  <c r="BM5" i="100"/>
  <c r="BM62" i="100"/>
  <c r="BM58" i="100"/>
  <c r="BM69" i="100"/>
  <c r="AS65" i="100"/>
  <c r="AT65" i="100" s="1"/>
  <c r="AU65" i="100" s="1"/>
  <c r="AS39" i="100"/>
  <c r="AT39" i="100" s="1"/>
  <c r="AU39" i="100" s="1"/>
  <c r="BM57" i="100"/>
  <c r="BM89" i="100"/>
  <c r="BM45" i="100"/>
  <c r="BM72" i="100"/>
  <c r="BM105" i="100"/>
  <c r="BM95" i="100"/>
  <c r="AS72" i="100"/>
  <c r="AT72" i="100" s="1"/>
  <c r="AU72" i="100" s="1"/>
  <c r="BM83" i="100"/>
  <c r="BM79" i="100"/>
  <c r="AN124" i="100"/>
  <c r="AN48" i="100"/>
  <c r="AN142" i="100"/>
  <c r="AS4" i="100"/>
  <c r="AT4" i="100" s="1"/>
  <c r="AU4" i="100" s="1"/>
  <c r="AS21" i="100"/>
  <c r="AT21" i="100" s="1"/>
  <c r="AU21" i="100" s="1"/>
  <c r="BM32" i="100"/>
  <c r="BM7" i="100"/>
  <c r="AS31" i="100"/>
  <c r="AT31" i="100" s="1"/>
  <c r="AU31" i="100" s="1"/>
  <c r="BM14" i="100"/>
  <c r="BM26" i="100"/>
  <c r="BM68" i="100"/>
  <c r="AS49" i="100"/>
  <c r="AT49" i="100" s="1"/>
  <c r="AU49" i="100" s="1"/>
  <c r="AS62" i="100"/>
  <c r="AT62" i="100" s="1"/>
  <c r="AU62" i="100" s="1"/>
  <c r="AS95" i="100"/>
  <c r="AT95" i="100" s="1"/>
  <c r="AU95" i="100" s="1"/>
  <c r="AS48" i="100"/>
  <c r="AT48" i="100" s="1"/>
  <c r="AU48" i="100" s="1"/>
  <c r="AS83" i="100"/>
  <c r="AT83" i="100" s="1"/>
  <c r="AU83" i="100" s="1"/>
  <c r="AS106" i="100"/>
  <c r="AT106" i="100" s="1"/>
  <c r="AU106" i="100" s="1"/>
  <c r="AS96" i="100"/>
  <c r="AT96" i="100" s="1"/>
  <c r="AU96" i="100" s="1"/>
  <c r="BM85" i="100"/>
  <c r="BM84" i="100"/>
  <c r="BM80" i="100"/>
  <c r="AN150" i="100"/>
  <c r="AN101" i="100"/>
  <c r="AN69" i="100"/>
  <c r="AN38" i="100"/>
  <c r="AN26" i="100"/>
  <c r="AN57" i="100"/>
  <c r="AN92" i="100"/>
  <c r="AN84" i="100"/>
  <c r="AN71" i="100"/>
  <c r="AN140" i="100"/>
  <c r="AN25" i="100"/>
  <c r="AN130" i="100"/>
  <c r="AN86" i="100"/>
  <c r="AN115" i="100"/>
  <c r="AS17" i="100"/>
  <c r="AT17" i="100" s="1"/>
  <c r="AU17" i="100" s="1"/>
  <c r="BM23" i="100"/>
  <c r="AS12" i="100"/>
  <c r="AT12" i="100" s="1"/>
  <c r="AU12" i="100" s="1"/>
  <c r="BM17" i="100"/>
  <c r="BM35" i="100"/>
  <c r="BM16" i="100"/>
  <c r="AS29" i="100"/>
  <c r="AT29" i="100" s="1"/>
  <c r="AU29" i="100" s="1"/>
  <c r="BM27" i="100"/>
  <c r="AS58" i="100"/>
  <c r="AT58" i="100" s="1"/>
  <c r="AU58" i="100" s="1"/>
  <c r="BM86" i="100"/>
  <c r="AS52" i="100"/>
  <c r="AT52" i="100" s="1"/>
  <c r="AU52" i="100" s="1"/>
  <c r="AS51" i="100"/>
  <c r="AT51" i="100" s="1"/>
  <c r="AU51" i="100" s="1"/>
  <c r="AS84" i="100"/>
  <c r="AT84" i="100" s="1"/>
  <c r="AU84" i="100" s="1"/>
  <c r="AS78" i="100"/>
  <c r="AT78" i="100" s="1"/>
  <c r="AU78" i="100" s="1"/>
  <c r="BM103" i="100"/>
  <c r="AS86" i="100"/>
  <c r="AT86" i="100" s="1"/>
  <c r="AU86" i="100" s="1"/>
  <c r="AS97" i="100"/>
  <c r="AT97" i="100" s="1"/>
  <c r="AU97" i="100" s="1"/>
  <c r="BM81" i="100"/>
  <c r="AN45" i="100"/>
  <c r="AN42" i="100"/>
  <c r="AN122" i="100"/>
  <c r="AN116" i="100"/>
  <c r="AN66" i="100"/>
  <c r="AN40" i="100"/>
  <c r="AN27" i="100"/>
  <c r="AN24" i="100"/>
  <c r="AN89" i="100"/>
  <c r="AN147" i="100"/>
  <c r="AN119" i="100"/>
  <c r="AN44" i="100"/>
  <c r="AN80" i="100"/>
  <c r="AN100" i="100"/>
  <c r="AN65" i="100"/>
  <c r="AN74" i="100"/>
  <c r="AN135" i="100"/>
  <c r="AN149" i="100"/>
  <c r="AS22" i="100"/>
  <c r="AT22" i="100" s="1"/>
  <c r="AU22" i="100" s="1"/>
  <c r="AS11" i="100"/>
  <c r="AT11" i="100" s="1"/>
  <c r="AU11" i="100" s="1"/>
  <c r="AS14" i="100"/>
  <c r="AT14" i="100" s="1"/>
  <c r="AU14" i="100" s="1"/>
  <c r="AS23" i="100"/>
  <c r="AT23" i="100" s="1"/>
  <c r="AU23" i="100" s="1"/>
  <c r="BM19" i="100"/>
  <c r="BM34" i="100"/>
  <c r="AS42" i="100"/>
  <c r="AT42" i="100" s="1"/>
  <c r="AU42" i="100" s="1"/>
  <c r="AS90" i="100"/>
  <c r="AT90" i="100" s="1"/>
  <c r="AU90" i="100" s="1"/>
  <c r="BM44" i="100"/>
  <c r="BM74" i="100"/>
  <c r="BM53" i="100"/>
  <c r="AS85" i="100"/>
  <c r="AT85" i="100" s="1"/>
  <c r="AU85" i="100" s="1"/>
  <c r="AS79" i="100"/>
  <c r="AT79" i="100" s="1"/>
  <c r="AU79" i="100" s="1"/>
  <c r="AS104" i="100"/>
  <c r="AT104" i="100" s="1"/>
  <c r="AU104" i="100" s="1"/>
  <c r="BM93" i="100"/>
  <c r="BM101" i="100"/>
  <c r="AS87" i="100"/>
  <c r="AT87" i="100" s="1"/>
  <c r="AU87" i="100" s="1"/>
  <c r="AN113" i="100"/>
  <c r="AN141" i="100"/>
  <c r="AN93" i="100"/>
  <c r="AN29" i="100"/>
  <c r="AN121" i="100"/>
  <c r="AN112" i="100"/>
  <c r="AN95" i="100"/>
  <c r="AN43" i="100"/>
  <c r="AN138" i="100"/>
  <c r="AN76" i="100"/>
  <c r="AN73" i="100"/>
  <c r="AN63" i="100"/>
  <c r="AN70" i="100"/>
  <c r="AN97" i="100"/>
  <c r="AS5" i="100"/>
  <c r="AT5" i="100" s="1"/>
  <c r="AU5" i="100" s="1"/>
  <c r="AS20" i="100"/>
  <c r="AT20" i="100" s="1"/>
  <c r="AU20" i="100" s="1"/>
  <c r="BM61" i="100"/>
  <c r="BM40" i="100"/>
  <c r="AS25" i="100"/>
  <c r="AT25" i="100" s="1"/>
  <c r="AU25" i="100" s="1"/>
  <c r="BM22" i="100"/>
  <c r="AS40" i="100"/>
  <c r="AT40" i="100" s="1"/>
  <c r="AU40" i="100" s="1"/>
  <c r="BM56" i="100"/>
  <c r="BM102" i="100"/>
  <c r="AS50" i="100"/>
  <c r="AT50" i="100" s="1"/>
  <c r="AU50" i="100" s="1"/>
  <c r="AS59" i="100"/>
  <c r="AT59" i="100" s="1"/>
  <c r="AU59" i="100" s="1"/>
  <c r="BM67" i="100"/>
  <c r="AS93" i="100"/>
  <c r="AT93" i="100" s="1"/>
  <c r="AU93" i="100" s="1"/>
  <c r="AS80" i="100"/>
  <c r="AT80" i="100" s="1"/>
  <c r="AU80" i="100" s="1"/>
  <c r="AS73" i="100"/>
  <c r="AT73" i="100" s="1"/>
  <c r="AU73" i="100" s="1"/>
  <c r="AS94" i="100"/>
  <c r="AT94" i="100" s="1"/>
  <c r="AU94" i="100" s="1"/>
  <c r="BM109" i="100"/>
  <c r="BM91" i="100"/>
  <c r="AN131" i="100"/>
  <c r="AN77" i="100"/>
  <c r="AN148" i="100"/>
  <c r="AN91" i="100"/>
  <c r="AN34" i="100"/>
  <c r="AN82" i="100"/>
  <c r="AN47" i="100"/>
  <c r="AN151" i="100"/>
  <c r="AN146" i="100"/>
  <c r="AN153" i="100"/>
  <c r="AN68" i="100"/>
  <c r="AN127" i="100"/>
  <c r="AS6" i="100"/>
  <c r="AT6" i="100" s="1"/>
  <c r="AU6" i="100" s="1"/>
  <c r="BM4" i="100"/>
  <c r="AS10" i="100"/>
  <c r="AT10" i="100" s="1"/>
  <c r="AU10" i="100" s="1"/>
  <c r="AS7" i="100"/>
  <c r="AT7" i="100" s="1"/>
  <c r="AU7" i="100" s="1"/>
  <c r="AS27" i="100"/>
  <c r="AT27" i="100" s="1"/>
  <c r="AU27" i="100" s="1"/>
  <c r="BM25" i="100"/>
  <c r="AS44" i="100"/>
  <c r="AT44" i="100" s="1"/>
  <c r="AU44" i="100" s="1"/>
  <c r="AS61" i="100"/>
  <c r="AT61" i="100" s="1"/>
  <c r="AU61" i="100" s="1"/>
  <c r="BM28" i="100"/>
  <c r="BM55" i="100"/>
  <c r="AS43" i="100"/>
  <c r="AT43" i="100" s="1"/>
  <c r="AU43" i="100" s="1"/>
  <c r="BM73" i="100"/>
  <c r="BM97" i="100"/>
  <c r="AS81" i="100"/>
  <c r="AT81" i="100" s="1"/>
  <c r="AU81" i="100" s="1"/>
  <c r="AS74" i="100"/>
  <c r="AT74" i="100" s="1"/>
  <c r="AU74" i="100" s="1"/>
  <c r="AS107" i="100"/>
  <c r="AT107" i="100" s="1"/>
  <c r="AU107" i="100" s="1"/>
  <c r="AS110" i="100"/>
  <c r="AT110" i="100" s="1"/>
  <c r="AU110" i="100" s="1"/>
  <c r="BM99" i="100"/>
  <c r="AN105" i="100"/>
  <c r="AN62" i="100"/>
  <c r="AN36" i="100"/>
  <c r="AN58" i="100"/>
  <c r="AN99" i="100"/>
  <c r="AN143" i="100"/>
  <c r="AN55" i="100"/>
  <c r="AN152" i="100"/>
  <c r="AN39" i="100"/>
  <c r="AN111" i="100"/>
  <c r="BM24" i="100"/>
  <c r="AS41" i="100"/>
  <c r="AT41" i="100" s="1"/>
  <c r="AU41" i="100" s="1"/>
  <c r="BM15" i="100"/>
  <c r="BM9" i="100"/>
  <c r="BM39" i="100"/>
  <c r="AS34" i="100"/>
  <c r="AT34" i="100" s="1"/>
  <c r="AU34" i="100" s="1"/>
  <c r="BM47" i="100"/>
  <c r="AS66" i="100"/>
  <c r="AT66" i="100" s="1"/>
  <c r="AU66" i="100" s="1"/>
  <c r="BM31" i="100"/>
  <c r="AS60" i="100"/>
  <c r="AT60" i="100" s="1"/>
  <c r="AU60" i="100" s="1"/>
  <c r="AS46" i="100"/>
  <c r="AT46" i="100" s="1"/>
  <c r="AU46" i="100" s="1"/>
  <c r="BM107" i="100"/>
  <c r="BM110" i="100"/>
  <c r="BM87" i="100"/>
  <c r="AS75" i="100"/>
  <c r="AT75" i="100" s="1"/>
  <c r="AU75" i="100" s="1"/>
  <c r="BM111" i="100"/>
  <c r="BM82" i="100"/>
  <c r="AS100" i="100"/>
  <c r="AT100" i="100" s="1"/>
  <c r="AU100" i="100" s="1"/>
  <c r="AN103" i="100"/>
  <c r="AN145" i="100"/>
  <c r="AN67" i="100"/>
  <c r="AN88" i="100"/>
  <c r="AN64" i="100"/>
  <c r="BM46" i="100"/>
  <c r="BM8" i="100"/>
  <c r="AS16" i="100"/>
  <c r="AT16" i="100" s="1"/>
  <c r="AU16" i="100" s="1"/>
  <c r="BM11" i="100"/>
  <c r="BM63" i="100"/>
  <c r="AS47" i="100"/>
  <c r="AT47" i="100" s="1"/>
  <c r="AU47" i="100" s="1"/>
  <c r="AS37" i="100"/>
  <c r="AT37" i="100" s="1"/>
  <c r="AU37" i="100" s="1"/>
  <c r="AS67" i="100"/>
  <c r="AT67" i="100" s="1"/>
  <c r="AU67" i="100" s="1"/>
  <c r="AS33" i="100"/>
  <c r="AT33" i="100" s="1"/>
  <c r="AU33" i="100" s="1"/>
  <c r="AS68" i="100"/>
  <c r="AT68" i="100" s="1"/>
  <c r="AU68" i="100" s="1"/>
  <c r="BM48" i="100"/>
  <c r="BM60" i="100"/>
  <c r="AS111" i="100"/>
  <c r="AT111" i="100" s="1"/>
  <c r="AU111" i="100" s="1"/>
  <c r="BM100" i="100"/>
  <c r="AS76" i="100"/>
  <c r="AT76" i="100" s="1"/>
  <c r="AU76" i="100" s="1"/>
  <c r="AS71" i="100"/>
  <c r="AT71" i="100" s="1"/>
  <c r="AU71" i="100" s="1"/>
  <c r="AS92" i="100"/>
  <c r="AT92" i="100" s="1"/>
  <c r="AU92" i="100" s="1"/>
  <c r="AS108" i="100"/>
  <c r="AT108" i="100" s="1"/>
  <c r="AU108" i="100" s="1"/>
  <c r="AN137" i="100"/>
  <c r="AN83" i="100"/>
  <c r="AN59" i="100"/>
  <c r="AN61" i="100"/>
  <c r="AN81" i="100"/>
  <c r="AN134" i="100"/>
  <c r="AN144" i="100"/>
  <c r="AN37" i="100"/>
  <c r="AN56" i="100"/>
  <c r="AN49" i="100"/>
  <c r="BM30" i="100"/>
  <c r="AS56" i="100"/>
  <c r="AT56" i="100" s="1"/>
  <c r="AU56" i="100" s="1"/>
  <c r="AS19" i="100"/>
  <c r="AT19" i="100" s="1"/>
  <c r="AU19" i="100" s="1"/>
  <c r="BM21" i="100"/>
  <c r="BM49" i="100"/>
  <c r="AS32" i="100"/>
  <c r="AT32" i="100" s="1"/>
  <c r="AU32" i="100" s="1"/>
  <c r="BM42" i="100"/>
  <c r="AS98" i="100"/>
  <c r="AT98" i="100" s="1"/>
  <c r="AU98" i="100" s="1"/>
  <c r="AS36" i="100"/>
  <c r="AT36" i="100" s="1"/>
  <c r="AU36" i="100" s="1"/>
  <c r="AS69" i="100"/>
  <c r="AT69" i="100" s="1"/>
  <c r="AU69" i="100" s="1"/>
  <c r="BM51" i="100"/>
  <c r="BM64" i="100"/>
  <c r="BM71" i="100"/>
  <c r="AS101" i="100"/>
  <c r="AT101" i="100" s="1"/>
  <c r="AU101" i="100" s="1"/>
  <c r="BM90" i="100"/>
  <c r="BM88" i="100"/>
  <c r="AN110" i="100"/>
  <c r="BN67" i="100" l="1"/>
  <c r="BO67" i="100"/>
  <c r="BP67" i="100" s="1"/>
  <c r="BQ67" i="100" s="1"/>
  <c r="BO46" i="100"/>
  <c r="BP46" i="100" s="1"/>
  <c r="BQ46" i="100" s="1"/>
  <c r="BN46" i="100"/>
  <c r="BO19" i="100"/>
  <c r="BP19" i="100" s="1"/>
  <c r="BQ19" i="100" s="1"/>
  <c r="BN19" i="100"/>
  <c r="BX35" i="100"/>
  <c r="BY35" i="100"/>
  <c r="BZ35" i="100" s="1"/>
  <c r="CA35" i="100" s="1"/>
  <c r="BO102" i="100"/>
  <c r="BP102" i="100" s="1"/>
  <c r="BQ102" i="100" s="1"/>
  <c r="BN102" i="100"/>
  <c r="BO42" i="100"/>
  <c r="BP42" i="100" s="1"/>
  <c r="BQ42" i="100" s="1"/>
  <c r="BN42" i="100"/>
  <c r="BO48" i="100"/>
  <c r="BP48" i="100" s="1"/>
  <c r="BQ48" i="100" s="1"/>
  <c r="BN48" i="100"/>
  <c r="BO4" i="100"/>
  <c r="BP4" i="100" s="1"/>
  <c r="BQ4" i="100" s="1"/>
  <c r="BN4" i="100"/>
  <c r="BO56" i="100"/>
  <c r="BP56" i="100" s="1"/>
  <c r="BQ56" i="100" s="1"/>
  <c r="BN56" i="100"/>
  <c r="BO93" i="100"/>
  <c r="BP93" i="100" s="1"/>
  <c r="BQ93" i="100" s="1"/>
  <c r="BN93" i="100"/>
  <c r="BO103" i="100"/>
  <c r="BP103" i="100" s="1"/>
  <c r="BQ103" i="100" s="1"/>
  <c r="BN103" i="100"/>
  <c r="BN78" i="100"/>
  <c r="BO78" i="100"/>
  <c r="BP78" i="100" s="1"/>
  <c r="BQ78" i="100" s="1"/>
  <c r="BY22" i="100"/>
  <c r="BZ22" i="100" s="1"/>
  <c r="CA22" i="100" s="1"/>
  <c r="BX22" i="100"/>
  <c r="BY30" i="100"/>
  <c r="BZ30" i="100" s="1"/>
  <c r="CA30" i="100" s="1"/>
  <c r="BX30" i="100"/>
  <c r="BN10" i="100"/>
  <c r="BO10" i="100"/>
  <c r="BP10" i="100" s="1"/>
  <c r="BQ10" i="100" s="1"/>
  <c r="BN104" i="100"/>
  <c r="BO104" i="100"/>
  <c r="BP104" i="100" s="1"/>
  <c r="BQ104" i="100" s="1"/>
  <c r="BO54" i="100"/>
  <c r="BP54" i="100" s="1"/>
  <c r="BQ54" i="100" s="1"/>
  <c r="BN54" i="100"/>
  <c r="BN81" i="100"/>
  <c r="BO81" i="100"/>
  <c r="BP81" i="100" s="1"/>
  <c r="BQ81" i="100" s="1"/>
  <c r="BO89" i="100"/>
  <c r="BP89" i="100" s="1"/>
  <c r="BQ89" i="100" s="1"/>
  <c r="BN89" i="100"/>
  <c r="BO31" i="100"/>
  <c r="BP31" i="100" s="1"/>
  <c r="BQ31" i="100" s="1"/>
  <c r="BN31" i="100"/>
  <c r="BO97" i="100"/>
  <c r="BP97" i="100" s="1"/>
  <c r="BQ97" i="100" s="1"/>
  <c r="BN97" i="100"/>
  <c r="BO23" i="100"/>
  <c r="BP23" i="100" s="1"/>
  <c r="BQ23" i="100" s="1"/>
  <c r="BN23" i="100"/>
  <c r="BO69" i="100"/>
  <c r="BP69" i="100" s="1"/>
  <c r="BQ69" i="100" s="1"/>
  <c r="BN69" i="100"/>
  <c r="BO106" i="100"/>
  <c r="BP106" i="100" s="1"/>
  <c r="BQ106" i="100" s="1"/>
  <c r="BN106" i="100"/>
  <c r="BY19" i="100"/>
  <c r="BZ19" i="100" s="1"/>
  <c r="CA19" i="100" s="1"/>
  <c r="BX19" i="100"/>
  <c r="BY38" i="100"/>
  <c r="BZ38" i="100" s="1"/>
  <c r="CA38" i="100" s="1"/>
  <c r="BX38" i="100"/>
  <c r="BO29" i="100"/>
  <c r="BP29" i="100" s="1"/>
  <c r="BQ29" i="100" s="1"/>
  <c r="BN29" i="100"/>
  <c r="BN79" i="100"/>
  <c r="BO79" i="100"/>
  <c r="BP79" i="100" s="1"/>
  <c r="BQ79" i="100" s="1"/>
  <c r="BO58" i="100"/>
  <c r="BP58" i="100" s="1"/>
  <c r="BQ58" i="100" s="1"/>
  <c r="BN58" i="100"/>
  <c r="BY7" i="100"/>
  <c r="BZ7" i="100" s="1"/>
  <c r="CA7" i="100" s="1"/>
  <c r="BX7" i="100"/>
  <c r="BY4" i="100"/>
  <c r="BZ4" i="100" s="1"/>
  <c r="CA4" i="100" s="1"/>
  <c r="BX4" i="100"/>
  <c r="BY36" i="100"/>
  <c r="BZ36" i="100" s="1"/>
  <c r="CA36" i="100" s="1"/>
  <c r="BX36" i="100"/>
  <c r="BY29" i="100"/>
  <c r="BZ29" i="100" s="1"/>
  <c r="CA29" i="100" s="1"/>
  <c r="BX29" i="100"/>
  <c r="BY41" i="100"/>
  <c r="BZ41" i="100" s="1"/>
  <c r="CA41" i="100" s="1"/>
  <c r="BX41" i="100"/>
  <c r="BX50" i="100"/>
  <c r="BY50" i="100"/>
  <c r="BZ50" i="100" s="1"/>
  <c r="CA50" i="100" s="1"/>
  <c r="BO66" i="100"/>
  <c r="BP66" i="100" s="1"/>
  <c r="BQ66" i="100" s="1"/>
  <c r="BN66" i="100"/>
  <c r="BO73" i="100"/>
  <c r="BP73" i="100" s="1"/>
  <c r="BQ73" i="100" s="1"/>
  <c r="BN73" i="100"/>
  <c r="BO68" i="100"/>
  <c r="BP68" i="100" s="1"/>
  <c r="BQ68" i="100" s="1"/>
  <c r="BN68" i="100"/>
  <c r="BN20" i="100"/>
  <c r="BO20" i="100"/>
  <c r="BP20" i="100" s="1"/>
  <c r="BQ20" i="100" s="1"/>
  <c r="BY42" i="100"/>
  <c r="BZ42" i="100" s="1"/>
  <c r="CA42" i="100" s="1"/>
  <c r="BX42" i="100"/>
  <c r="BY5" i="100"/>
  <c r="BZ5" i="100" s="1"/>
  <c r="CA5" i="100" s="1"/>
  <c r="BX5" i="100"/>
  <c r="BX20" i="100"/>
  <c r="BY20" i="100"/>
  <c r="BZ20" i="100" s="1"/>
  <c r="CA20" i="100" s="1"/>
  <c r="BX63" i="100"/>
  <c r="BY63" i="100"/>
  <c r="BZ63" i="100" s="1"/>
  <c r="CA63" i="100" s="1"/>
  <c r="BX39" i="100"/>
  <c r="BY39" i="100"/>
  <c r="BZ39" i="100" s="1"/>
  <c r="CA39" i="100" s="1"/>
  <c r="BO70" i="100"/>
  <c r="BP70" i="100" s="1"/>
  <c r="BQ70" i="100" s="1"/>
  <c r="BN70" i="100"/>
  <c r="BO108" i="100"/>
  <c r="BP108" i="100" s="1"/>
  <c r="BQ108" i="100" s="1"/>
  <c r="BN108" i="100"/>
  <c r="BO88" i="100"/>
  <c r="BP88" i="100" s="1"/>
  <c r="BQ88" i="100" s="1"/>
  <c r="BN88" i="100"/>
  <c r="BO109" i="100"/>
  <c r="BP109" i="100" s="1"/>
  <c r="BQ109" i="100" s="1"/>
  <c r="BN109" i="100"/>
  <c r="BO40" i="100"/>
  <c r="BP40" i="100" s="1"/>
  <c r="BQ40" i="100" s="1"/>
  <c r="BN40" i="100"/>
  <c r="BO26" i="100"/>
  <c r="BP26" i="100" s="1"/>
  <c r="BQ26" i="100" s="1"/>
  <c r="BN26" i="100"/>
  <c r="BO13" i="100"/>
  <c r="BP13" i="100" s="1"/>
  <c r="BQ13" i="100" s="1"/>
  <c r="BN13" i="100"/>
  <c r="BY24" i="100"/>
  <c r="BZ24" i="100" s="1"/>
  <c r="CA24" i="100" s="1"/>
  <c r="BX24" i="100"/>
  <c r="BY51" i="100"/>
  <c r="BZ51" i="100" s="1"/>
  <c r="CA51" i="100" s="1"/>
  <c r="BX51" i="100"/>
  <c r="BX52" i="100"/>
  <c r="BY52" i="100"/>
  <c r="BZ52" i="100" s="1"/>
  <c r="CA52" i="100" s="1"/>
  <c r="BY49" i="100"/>
  <c r="BZ49" i="100" s="1"/>
  <c r="CA49" i="100" s="1"/>
  <c r="BX49" i="100"/>
  <c r="BX62" i="100"/>
  <c r="BY62" i="100"/>
  <c r="BZ62" i="100" s="1"/>
  <c r="CA62" i="100" s="1"/>
  <c r="BO75" i="100"/>
  <c r="BP75" i="100" s="1"/>
  <c r="BQ75" i="100" s="1"/>
  <c r="BN75" i="100"/>
  <c r="BN47" i="100"/>
  <c r="BO47" i="100"/>
  <c r="BP47" i="100" s="1"/>
  <c r="BQ47" i="100" s="1"/>
  <c r="BO62" i="100"/>
  <c r="BP62" i="100" s="1"/>
  <c r="BQ62" i="100" s="1"/>
  <c r="BN62" i="100"/>
  <c r="BO90" i="100"/>
  <c r="BP90" i="100" s="1"/>
  <c r="BQ90" i="100" s="1"/>
  <c r="BN90" i="100"/>
  <c r="BO55" i="100"/>
  <c r="BP55" i="100" s="1"/>
  <c r="BQ55" i="100" s="1"/>
  <c r="BN55" i="100"/>
  <c r="BO92" i="100"/>
  <c r="BP92" i="100" s="1"/>
  <c r="BQ92" i="100" s="1"/>
  <c r="BN92" i="100"/>
  <c r="BX46" i="100"/>
  <c r="BY46" i="100"/>
  <c r="BZ46" i="100" s="1"/>
  <c r="CA46" i="100" s="1"/>
  <c r="BO61" i="100"/>
  <c r="BP61" i="100" s="1"/>
  <c r="BQ61" i="100" s="1"/>
  <c r="BN61" i="100"/>
  <c r="BO74" i="100"/>
  <c r="BP74" i="100" s="1"/>
  <c r="BQ74" i="100" s="1"/>
  <c r="BN74" i="100"/>
  <c r="BO86" i="100"/>
  <c r="BP86" i="100" s="1"/>
  <c r="BQ86" i="100" s="1"/>
  <c r="BN86" i="100"/>
  <c r="BO80" i="100"/>
  <c r="BP80" i="100" s="1"/>
  <c r="BQ80" i="100" s="1"/>
  <c r="BN80" i="100"/>
  <c r="BN14" i="100"/>
  <c r="BO14" i="100"/>
  <c r="BP14" i="100" s="1"/>
  <c r="BQ14" i="100" s="1"/>
  <c r="BO95" i="100"/>
  <c r="BP95" i="100" s="1"/>
  <c r="BQ95" i="100" s="1"/>
  <c r="BN95" i="100"/>
  <c r="BN6" i="100"/>
  <c r="BO6" i="100"/>
  <c r="BP6" i="100" s="1"/>
  <c r="BQ6" i="100" s="1"/>
  <c r="BY18" i="100"/>
  <c r="BZ18" i="100" s="1"/>
  <c r="CA18" i="100" s="1"/>
  <c r="BX18" i="100"/>
  <c r="BY60" i="100"/>
  <c r="BZ60" i="100" s="1"/>
  <c r="CA60" i="100" s="1"/>
  <c r="BX60" i="100"/>
  <c r="BY27" i="100"/>
  <c r="BZ27" i="100" s="1"/>
  <c r="CA27" i="100" s="1"/>
  <c r="BX27" i="100"/>
  <c r="BY15" i="100"/>
  <c r="BZ15" i="100" s="1"/>
  <c r="CA15" i="100" s="1"/>
  <c r="BX15" i="100"/>
  <c r="BY55" i="100"/>
  <c r="BZ55" i="100" s="1"/>
  <c r="CA55" i="100" s="1"/>
  <c r="BX55" i="100"/>
  <c r="BY47" i="100"/>
  <c r="BZ47" i="100" s="1"/>
  <c r="CA47" i="100" s="1"/>
  <c r="BX47" i="100"/>
  <c r="BO41" i="100"/>
  <c r="BP41" i="100" s="1"/>
  <c r="BQ41" i="100" s="1"/>
  <c r="BN41" i="100"/>
  <c r="BN65" i="100"/>
  <c r="BO65" i="100"/>
  <c r="BP65" i="100" s="1"/>
  <c r="BQ65" i="100" s="1"/>
  <c r="BO94" i="100"/>
  <c r="BP94" i="100" s="1"/>
  <c r="BQ94" i="100" s="1"/>
  <c r="BN94" i="100"/>
  <c r="BN21" i="100"/>
  <c r="BO21" i="100"/>
  <c r="BP21" i="100" s="1"/>
  <c r="BQ21" i="100" s="1"/>
  <c r="BN53" i="100"/>
  <c r="BO53" i="100"/>
  <c r="BP53" i="100" s="1"/>
  <c r="BQ53" i="100" s="1"/>
  <c r="BO5" i="100"/>
  <c r="BP5" i="100" s="1"/>
  <c r="BQ5" i="100" s="1"/>
  <c r="BN5" i="100"/>
  <c r="BN82" i="100"/>
  <c r="BO82" i="100"/>
  <c r="BP82" i="100" s="1"/>
  <c r="BQ82" i="100" s="1"/>
  <c r="BO71" i="100"/>
  <c r="BP71" i="100" s="1"/>
  <c r="BQ71" i="100" s="1"/>
  <c r="BN71" i="100"/>
  <c r="BO30" i="100"/>
  <c r="BP30" i="100" s="1"/>
  <c r="BQ30" i="100" s="1"/>
  <c r="BN30" i="100"/>
  <c r="BO63" i="100"/>
  <c r="BP63" i="100" s="1"/>
  <c r="BQ63" i="100" s="1"/>
  <c r="BN63" i="100"/>
  <c r="BO111" i="100"/>
  <c r="BP111" i="100" s="1"/>
  <c r="BQ111" i="100" s="1"/>
  <c r="BN111" i="100"/>
  <c r="BN9" i="100"/>
  <c r="BO9" i="100"/>
  <c r="BP9" i="100" s="1"/>
  <c r="BQ9" i="100" s="1"/>
  <c r="BN44" i="100"/>
  <c r="BO44" i="100"/>
  <c r="BP44" i="100" s="1"/>
  <c r="BQ44" i="100" s="1"/>
  <c r="BO84" i="100"/>
  <c r="BP84" i="100" s="1"/>
  <c r="BQ84" i="100" s="1"/>
  <c r="BN84" i="100"/>
  <c r="BO105" i="100"/>
  <c r="BP105" i="100" s="1"/>
  <c r="BQ105" i="100" s="1"/>
  <c r="BN105" i="100"/>
  <c r="BO76" i="100"/>
  <c r="BP76" i="100" s="1"/>
  <c r="BQ76" i="100" s="1"/>
  <c r="BN76" i="100"/>
  <c r="BY6" i="100"/>
  <c r="BZ6" i="100" s="1"/>
  <c r="CA6" i="100" s="1"/>
  <c r="BX6" i="100"/>
  <c r="BX8" i="100"/>
  <c r="BY8" i="100"/>
  <c r="BZ8" i="100" s="1"/>
  <c r="CA8" i="100" s="1"/>
  <c r="BX21" i="100"/>
  <c r="BY21" i="100"/>
  <c r="BZ21" i="100" s="1"/>
  <c r="CA21" i="100" s="1"/>
  <c r="BY32" i="100"/>
  <c r="BZ32" i="100" s="1"/>
  <c r="CA32" i="100" s="1"/>
  <c r="BX32" i="100"/>
  <c r="BX59" i="100"/>
  <c r="BY59" i="100"/>
  <c r="BZ59" i="100" s="1"/>
  <c r="CA59" i="100" s="1"/>
  <c r="BO33" i="100"/>
  <c r="BP33" i="100" s="1"/>
  <c r="BQ33" i="100" s="1"/>
  <c r="BN33" i="100"/>
  <c r="BO51" i="100"/>
  <c r="BP51" i="100" s="1"/>
  <c r="BQ51" i="100" s="1"/>
  <c r="BN51" i="100"/>
  <c r="BN49" i="100"/>
  <c r="BO49" i="100"/>
  <c r="BP49" i="100" s="1"/>
  <c r="BQ49" i="100" s="1"/>
  <c r="BN91" i="100"/>
  <c r="BO91" i="100"/>
  <c r="BP91" i="100" s="1"/>
  <c r="BQ91" i="100" s="1"/>
  <c r="BO22" i="100"/>
  <c r="BP22" i="100" s="1"/>
  <c r="BQ22" i="100" s="1"/>
  <c r="BN22" i="100"/>
  <c r="BO83" i="100"/>
  <c r="BP83" i="100" s="1"/>
  <c r="BQ83" i="100" s="1"/>
  <c r="BN83" i="100"/>
  <c r="BY13" i="100"/>
  <c r="BZ13" i="100" s="1"/>
  <c r="CA13" i="100" s="1"/>
  <c r="BX13" i="100"/>
  <c r="BO39" i="100"/>
  <c r="BP39" i="100" s="1"/>
  <c r="BQ39" i="100" s="1"/>
  <c r="BN39" i="100"/>
  <c r="BO28" i="100"/>
  <c r="BP28" i="100" s="1"/>
  <c r="BQ28" i="100" s="1"/>
  <c r="BN28" i="100"/>
  <c r="BO64" i="100"/>
  <c r="BP64" i="100" s="1"/>
  <c r="BQ64" i="100" s="1"/>
  <c r="BN64" i="100"/>
  <c r="BN11" i="100"/>
  <c r="BO11" i="100"/>
  <c r="BP11" i="100" s="1"/>
  <c r="BQ11" i="100" s="1"/>
  <c r="BO15" i="100"/>
  <c r="BP15" i="100" s="1"/>
  <c r="BQ15" i="100" s="1"/>
  <c r="BN15" i="100"/>
  <c r="BN27" i="100"/>
  <c r="BO27" i="100"/>
  <c r="BP27" i="100" s="1"/>
  <c r="BQ27" i="100" s="1"/>
  <c r="BO85" i="100"/>
  <c r="BP85" i="100" s="1"/>
  <c r="BQ85" i="100" s="1"/>
  <c r="BN85" i="100"/>
  <c r="BO7" i="100"/>
  <c r="BP7" i="100" s="1"/>
  <c r="BQ7" i="100" s="1"/>
  <c r="BN7" i="100"/>
  <c r="BN72" i="100"/>
  <c r="BO72" i="100"/>
  <c r="BP72" i="100" s="1"/>
  <c r="BQ72" i="100" s="1"/>
  <c r="BO77" i="100"/>
  <c r="BP77" i="100" s="1"/>
  <c r="BQ77" i="100" s="1"/>
  <c r="BN77" i="100"/>
  <c r="BY11" i="100"/>
  <c r="BZ11" i="100" s="1"/>
  <c r="CA11" i="100" s="1"/>
  <c r="BX11" i="100"/>
  <c r="BY9" i="100"/>
  <c r="BZ9" i="100" s="1"/>
  <c r="CA9" i="100" s="1"/>
  <c r="BX9" i="100"/>
  <c r="BY33" i="100"/>
  <c r="BZ33" i="100" s="1"/>
  <c r="CA33" i="100" s="1"/>
  <c r="BX33" i="100"/>
  <c r="BY23" i="100"/>
  <c r="BZ23" i="100" s="1"/>
  <c r="CA23" i="100" s="1"/>
  <c r="BX23" i="100"/>
  <c r="BX54" i="100"/>
  <c r="BY54" i="100"/>
  <c r="BZ54" i="100" s="1"/>
  <c r="CA54" i="100" s="1"/>
  <c r="BX56" i="100"/>
  <c r="BY56" i="100"/>
  <c r="BZ56" i="100" s="1"/>
  <c r="CA56" i="100" s="1"/>
  <c r="BN59" i="100"/>
  <c r="BO59" i="100"/>
  <c r="BP59" i="100" s="1"/>
  <c r="BQ59" i="100" s="1"/>
  <c r="BO87" i="100"/>
  <c r="BP87" i="100" s="1"/>
  <c r="BQ87" i="100" s="1"/>
  <c r="BN87" i="100"/>
  <c r="BO32" i="100"/>
  <c r="BP32" i="100" s="1"/>
  <c r="BQ32" i="100" s="1"/>
  <c r="BN32" i="100"/>
  <c r="BN45" i="100"/>
  <c r="BO45" i="100"/>
  <c r="BP45" i="100" s="1"/>
  <c r="BQ45" i="100" s="1"/>
  <c r="BY34" i="100"/>
  <c r="BZ34" i="100" s="1"/>
  <c r="CA34" i="100" s="1"/>
  <c r="BX34" i="100"/>
  <c r="BY37" i="100"/>
  <c r="BZ37" i="100" s="1"/>
  <c r="CA37" i="100" s="1"/>
  <c r="BX37" i="100"/>
  <c r="BY48" i="100"/>
  <c r="BZ48" i="100" s="1"/>
  <c r="CA48" i="100" s="1"/>
  <c r="BX48" i="100"/>
  <c r="BX61" i="100"/>
  <c r="BY61" i="100"/>
  <c r="BZ61" i="100" s="1"/>
  <c r="CA61" i="100" s="1"/>
  <c r="BX43" i="100"/>
  <c r="BY43" i="100"/>
  <c r="BZ43" i="100" s="1"/>
  <c r="CA43" i="100" s="1"/>
  <c r="BX58" i="100"/>
  <c r="BY58" i="100"/>
  <c r="BZ58" i="100" s="1"/>
  <c r="CA58" i="100" s="1"/>
  <c r="BO43" i="100"/>
  <c r="BP43" i="100" s="1"/>
  <c r="BQ43" i="100" s="1"/>
  <c r="BN43" i="100"/>
  <c r="AV71" i="100"/>
  <c r="AW71" i="100" s="1"/>
  <c r="AX71" i="100" s="1"/>
  <c r="AV76" i="100"/>
  <c r="AW76" i="100" s="1"/>
  <c r="AX76" i="100" s="1"/>
  <c r="AV75" i="100"/>
  <c r="AW75" i="100" s="1"/>
  <c r="AX75" i="100" s="1"/>
  <c r="AV74" i="100"/>
  <c r="AW74" i="100" s="1"/>
  <c r="AX74" i="100" s="1"/>
  <c r="AV73" i="100"/>
  <c r="AW73" i="100" s="1"/>
  <c r="AX73" i="100" s="1"/>
  <c r="AV77" i="100"/>
  <c r="AW77" i="100" s="1"/>
  <c r="AX77" i="100" s="1"/>
  <c r="BR71" i="100"/>
  <c r="BR70" i="100"/>
  <c r="AV81" i="100"/>
  <c r="AW81" i="100" s="1"/>
  <c r="AX81" i="100" s="1"/>
  <c r="AV80" i="100"/>
  <c r="AW80" i="100" s="1"/>
  <c r="AX80" i="100" s="1"/>
  <c r="AV79" i="100"/>
  <c r="AW79" i="100" s="1"/>
  <c r="AX79" i="100" s="1"/>
  <c r="AV78" i="100"/>
  <c r="AW78" i="100" s="1"/>
  <c r="AX78" i="100" s="1"/>
  <c r="BR72" i="100"/>
  <c r="AV82" i="100"/>
  <c r="AW82" i="100" s="1"/>
  <c r="AX82" i="100" s="1"/>
  <c r="BR76" i="100"/>
  <c r="BR75" i="100"/>
  <c r="BR74" i="100"/>
  <c r="BR73" i="100"/>
  <c r="AV84" i="100"/>
  <c r="AW84" i="100" s="1"/>
  <c r="AX84" i="100" s="1"/>
  <c r="AV83" i="100"/>
  <c r="AW83" i="100" s="1"/>
  <c r="AX83" i="100" s="1"/>
  <c r="BR77" i="100"/>
  <c r="BR81" i="100"/>
  <c r="BR80" i="100"/>
  <c r="BR79" i="100"/>
  <c r="BR78" i="100"/>
  <c r="BR82" i="100"/>
  <c r="BR84" i="100"/>
  <c r="BR83" i="100"/>
  <c r="BR63" i="100"/>
  <c r="BR61" i="100"/>
  <c r="BR54" i="100"/>
  <c r="AV54" i="100"/>
  <c r="AW54" i="100" s="1"/>
  <c r="AX54" i="100" s="1"/>
  <c r="BR46" i="100"/>
  <c r="AV46" i="100"/>
  <c r="AW46" i="100" s="1"/>
  <c r="AX46" i="100" s="1"/>
  <c r="BR43" i="100"/>
  <c r="AV43" i="100"/>
  <c r="AW43" i="100" s="1"/>
  <c r="AX43" i="100" s="1"/>
  <c r="AV59" i="100"/>
  <c r="AW59" i="100" s="1"/>
  <c r="AX59" i="100" s="1"/>
  <c r="BR57" i="100"/>
  <c r="BR52" i="100"/>
  <c r="AV52" i="100"/>
  <c r="AW52" i="100" s="1"/>
  <c r="AX52" i="100" s="1"/>
  <c r="AV66" i="100"/>
  <c r="AW66" i="100" s="1"/>
  <c r="AX66" i="100" s="1"/>
  <c r="AV65" i="100"/>
  <c r="AW65" i="100" s="1"/>
  <c r="AX65" i="100" s="1"/>
  <c r="AV64" i="100"/>
  <c r="AW64" i="100" s="1"/>
  <c r="AX64" i="100" s="1"/>
  <c r="BR55" i="100"/>
  <c r="AV55" i="100"/>
  <c r="AW55" i="100" s="1"/>
  <c r="AX55" i="100" s="1"/>
  <c r="AV67" i="100"/>
  <c r="AW67" i="100" s="1"/>
  <c r="AX67" i="100" s="1"/>
  <c r="AV69" i="100"/>
  <c r="AW69" i="100" s="1"/>
  <c r="AX69" i="100" s="1"/>
  <c r="AV68" i="100"/>
  <c r="AW68" i="100" s="1"/>
  <c r="AX68" i="100" s="1"/>
  <c r="BR62" i="100"/>
  <c r="AV60" i="100"/>
  <c r="AW60" i="100" s="1"/>
  <c r="AX60" i="100" s="1"/>
  <c r="BR50" i="100"/>
  <c r="AV50" i="100"/>
  <c r="AW50" i="100" s="1"/>
  <c r="AX50" i="100" s="1"/>
  <c r="BR69" i="100"/>
  <c r="BR68" i="100"/>
  <c r="BR58" i="100"/>
  <c r="BR56" i="100"/>
  <c r="BR64" i="100"/>
  <c r="AV62" i="100"/>
  <c r="AW62" i="100" s="1"/>
  <c r="AX62" i="100" s="1"/>
  <c r="AV70" i="100"/>
  <c r="AW70" i="100" s="1"/>
  <c r="AX70" i="100" s="1"/>
  <c r="AV58" i="100"/>
  <c r="AW58" i="100" s="1"/>
  <c r="AX58" i="100" s="1"/>
  <c r="BR42" i="100"/>
  <c r="AV42" i="100"/>
  <c r="AW42" i="100" s="1"/>
  <c r="AX42" i="100" s="1"/>
  <c r="BR53" i="100"/>
  <c r="AV49" i="100"/>
  <c r="AW49" i="100" s="1"/>
  <c r="AX49" i="100" s="1"/>
  <c r="BR34" i="100"/>
  <c r="AV34" i="100"/>
  <c r="AW34" i="100" s="1"/>
  <c r="AX34" i="100" s="1"/>
  <c r="AV61" i="100"/>
  <c r="AW61" i="100" s="1"/>
  <c r="AX61" i="100" s="1"/>
  <c r="BR37" i="100"/>
  <c r="AV37" i="100"/>
  <c r="AW37" i="100" s="1"/>
  <c r="AX37" i="100" s="1"/>
  <c r="BR59" i="100"/>
  <c r="AV57" i="100"/>
  <c r="AW57" i="100" s="1"/>
  <c r="AX57" i="100" s="1"/>
  <c r="BR47" i="100"/>
  <c r="BR45" i="100"/>
  <c r="BR40" i="100"/>
  <c r="AV40" i="100"/>
  <c r="AW40" i="100" s="1"/>
  <c r="AX40" i="100" s="1"/>
  <c r="BR29" i="100"/>
  <c r="AV29" i="100"/>
  <c r="AW29" i="100" s="1"/>
  <c r="AX29" i="100" s="1"/>
  <c r="AV72" i="100"/>
  <c r="AW72" i="100" s="1"/>
  <c r="AX72" i="100" s="1"/>
  <c r="BR35" i="100"/>
  <c r="AV35" i="100"/>
  <c r="AW35" i="100" s="1"/>
  <c r="AX35" i="100" s="1"/>
  <c r="AV56" i="100"/>
  <c r="AW56" i="100" s="1"/>
  <c r="AX56" i="100" s="1"/>
  <c r="AV48" i="100"/>
  <c r="AW48" i="100" s="1"/>
  <c r="AX48" i="100" s="1"/>
  <c r="AV53" i="100"/>
  <c r="AW53" i="100" s="1"/>
  <c r="AX53" i="100" s="1"/>
  <c r="BR49" i="100"/>
  <c r="BR41" i="100"/>
  <c r="AV41" i="100"/>
  <c r="AW41" i="100" s="1"/>
  <c r="AX41" i="100" s="1"/>
  <c r="BR38" i="100"/>
  <c r="AV38" i="100"/>
  <c r="AW38" i="100" s="1"/>
  <c r="AX38" i="100" s="1"/>
  <c r="BR31" i="100"/>
  <c r="AV31" i="100"/>
  <c r="AW31" i="100" s="1"/>
  <c r="AX31" i="100" s="1"/>
  <c r="AV63" i="100"/>
  <c r="AW63" i="100" s="1"/>
  <c r="AX63" i="100" s="1"/>
  <c r="BR51" i="100"/>
  <c r="BR48" i="100"/>
  <c r="AV28" i="100"/>
  <c r="AW28" i="100" s="1"/>
  <c r="AX28" i="100" s="1"/>
  <c r="BR17" i="100"/>
  <c r="AV17" i="100"/>
  <c r="AW17" i="100" s="1"/>
  <c r="AX17" i="100" s="1"/>
  <c r="BR66" i="100"/>
  <c r="AV24" i="100"/>
  <c r="AW24" i="100" s="1"/>
  <c r="AX24" i="100" s="1"/>
  <c r="BR20" i="100"/>
  <c r="AV20" i="100"/>
  <c r="AW20" i="100" s="1"/>
  <c r="AX20" i="100" s="1"/>
  <c r="BR67" i="100"/>
  <c r="AV44" i="100"/>
  <c r="AW44" i="100" s="1"/>
  <c r="AX44" i="100" s="1"/>
  <c r="BR30" i="100"/>
  <c r="BR39" i="100"/>
  <c r="AV23" i="100"/>
  <c r="AW23" i="100" s="1"/>
  <c r="AX23" i="100" s="1"/>
  <c r="BR22" i="100"/>
  <c r="AV36" i="100"/>
  <c r="AW36" i="100" s="1"/>
  <c r="AX36" i="100" s="1"/>
  <c r="AV33" i="100"/>
  <c r="AW33" i="100" s="1"/>
  <c r="AX33" i="100" s="1"/>
  <c r="AV32" i="100"/>
  <c r="AW32" i="100" s="1"/>
  <c r="AX32" i="100" s="1"/>
  <c r="AV30" i="100"/>
  <c r="AW30" i="100" s="1"/>
  <c r="AX30" i="100" s="1"/>
  <c r="BR26" i="100"/>
  <c r="BR25" i="100"/>
  <c r="BR18" i="100"/>
  <c r="BR15" i="100"/>
  <c r="BR65" i="100"/>
  <c r="AV19" i="100"/>
  <c r="AW19" i="100" s="1"/>
  <c r="AX19" i="100" s="1"/>
  <c r="BR10" i="100"/>
  <c r="BR8" i="100"/>
  <c r="BR6" i="100"/>
  <c r="BR27" i="100"/>
  <c r="BR19" i="100"/>
  <c r="BR24" i="100"/>
  <c r="AV21" i="100"/>
  <c r="AW21" i="100" s="1"/>
  <c r="AX21" i="100" s="1"/>
  <c r="BR16" i="100"/>
  <c r="AV14" i="100"/>
  <c r="AW14" i="100" s="1"/>
  <c r="AX14" i="100" s="1"/>
  <c r="BR13" i="100"/>
  <c r="AV12" i="100"/>
  <c r="AW12" i="100" s="1"/>
  <c r="AX12" i="100" s="1"/>
  <c r="BR32" i="100"/>
  <c r="BR12" i="100"/>
  <c r="BR60" i="100"/>
  <c r="BR21" i="100"/>
  <c r="AV8" i="100"/>
  <c r="AW8" i="100" s="1"/>
  <c r="AX8" i="100" s="1"/>
  <c r="BR7" i="100"/>
  <c r="AV45" i="100"/>
  <c r="AW45" i="100" s="1"/>
  <c r="AX45" i="100" s="1"/>
  <c r="AV39" i="100"/>
  <c r="AW39" i="100" s="1"/>
  <c r="AX39" i="100" s="1"/>
  <c r="AV15" i="100"/>
  <c r="AW15" i="100" s="1"/>
  <c r="AX15" i="100" s="1"/>
  <c r="BR44" i="100"/>
  <c r="BR36" i="100"/>
  <c r="BR9" i="100"/>
  <c r="AV25" i="100"/>
  <c r="AW25" i="100" s="1"/>
  <c r="AX25" i="100" s="1"/>
  <c r="AV16" i="100"/>
  <c r="AW16" i="100" s="1"/>
  <c r="AX16" i="100" s="1"/>
  <c r="AV47" i="100"/>
  <c r="AW47" i="100" s="1"/>
  <c r="AX47" i="100" s="1"/>
  <c r="BR5" i="100"/>
  <c r="AV4" i="100"/>
  <c r="AW4" i="100" s="1"/>
  <c r="AX4" i="100" s="1"/>
  <c r="BR28" i="100"/>
  <c r="BR23" i="100"/>
  <c r="BR14" i="100"/>
  <c r="BR11" i="100"/>
  <c r="AV9" i="100"/>
  <c r="AW9" i="100" s="1"/>
  <c r="AX9" i="100" s="1"/>
  <c r="AV6" i="100"/>
  <c r="AW6" i="100" s="1"/>
  <c r="AX6" i="100" s="1"/>
  <c r="AV5" i="100"/>
  <c r="AW5" i="100" s="1"/>
  <c r="AX5" i="100" s="1"/>
  <c r="AV10" i="100"/>
  <c r="AW10" i="100" s="1"/>
  <c r="AX10" i="100" s="1"/>
  <c r="BR33" i="100"/>
  <c r="AV51" i="100"/>
  <c r="AW51" i="100" s="1"/>
  <c r="AX51" i="100" s="1"/>
  <c r="AV27" i="100"/>
  <c r="AW27" i="100" s="1"/>
  <c r="AX27" i="100" s="1"/>
  <c r="AV26" i="100"/>
  <c r="AW26" i="100" s="1"/>
  <c r="AX26" i="100" s="1"/>
  <c r="AV22" i="100"/>
  <c r="AW22" i="100" s="1"/>
  <c r="AX22" i="100" s="1"/>
  <c r="AV13" i="100"/>
  <c r="AW13" i="100" s="1"/>
  <c r="AX13" i="100" s="1"/>
  <c r="BR4" i="100"/>
  <c r="AV7" i="100"/>
  <c r="AW7" i="100" s="1"/>
  <c r="AX7" i="100" s="1"/>
  <c r="AV11" i="100"/>
  <c r="AW11" i="100" s="1"/>
  <c r="AX11" i="100" s="1"/>
  <c r="AV18" i="100"/>
  <c r="AW18" i="100" s="1"/>
  <c r="AX18" i="100" s="1"/>
  <c r="BN38" i="100"/>
  <c r="BO38" i="100"/>
  <c r="BP38" i="100" s="1"/>
  <c r="BQ38" i="100" s="1"/>
  <c r="BO99" i="100"/>
  <c r="BP99" i="100" s="1"/>
  <c r="BQ99" i="100" s="1"/>
  <c r="BN99" i="100"/>
  <c r="BO110" i="100"/>
  <c r="BP110" i="100" s="1"/>
  <c r="BQ110" i="100" s="1"/>
  <c r="BN110" i="100"/>
  <c r="BO36" i="100"/>
  <c r="BP36" i="100" s="1"/>
  <c r="BQ36" i="100" s="1"/>
  <c r="BN36" i="100"/>
  <c r="BX40" i="100"/>
  <c r="BY40" i="100"/>
  <c r="BZ40" i="100" s="1"/>
  <c r="CA40" i="100" s="1"/>
  <c r="BY44" i="100"/>
  <c r="BZ44" i="100" s="1"/>
  <c r="CA44" i="100" s="1"/>
  <c r="BX44" i="100"/>
  <c r="BY45" i="100"/>
  <c r="BZ45" i="100" s="1"/>
  <c r="CA45" i="100" s="1"/>
  <c r="BX45" i="100"/>
  <c r="BO18" i="100"/>
  <c r="BP18" i="100" s="1"/>
  <c r="BQ18" i="100" s="1"/>
  <c r="BN18" i="100"/>
  <c r="BN8" i="100"/>
  <c r="BO8" i="100"/>
  <c r="BP8" i="100" s="1"/>
  <c r="BQ8" i="100" s="1"/>
  <c r="BO16" i="100"/>
  <c r="BP16" i="100" s="1"/>
  <c r="BQ16" i="100" s="1"/>
  <c r="BN16" i="100"/>
  <c r="BO107" i="100"/>
  <c r="BP107" i="100" s="1"/>
  <c r="BQ107" i="100" s="1"/>
  <c r="BN107" i="100"/>
  <c r="BO35" i="100"/>
  <c r="BP35" i="100" s="1"/>
  <c r="BQ35" i="100" s="1"/>
  <c r="BN35" i="100"/>
  <c r="BY26" i="100"/>
  <c r="BZ26" i="100" s="1"/>
  <c r="CA26" i="100" s="1"/>
  <c r="BX26" i="100"/>
  <c r="BY14" i="100"/>
  <c r="BZ14" i="100" s="1"/>
  <c r="CA14" i="100" s="1"/>
  <c r="BX14" i="100"/>
  <c r="BX57" i="100"/>
  <c r="BY57" i="100"/>
  <c r="BZ57" i="100" s="1"/>
  <c r="CA57" i="100" s="1"/>
  <c r="BO50" i="100"/>
  <c r="BP50" i="100" s="1"/>
  <c r="BQ50" i="100" s="1"/>
  <c r="BN50" i="100"/>
  <c r="BO25" i="100"/>
  <c r="BP25" i="100" s="1"/>
  <c r="BQ25" i="100" s="1"/>
  <c r="BN25" i="100"/>
  <c r="BO100" i="100"/>
  <c r="BP100" i="100" s="1"/>
  <c r="BQ100" i="100" s="1"/>
  <c r="BN100" i="100"/>
  <c r="BN24" i="100"/>
  <c r="BO24" i="100"/>
  <c r="BP24" i="100" s="1"/>
  <c r="BQ24" i="100" s="1"/>
  <c r="BO34" i="100"/>
  <c r="BP34" i="100" s="1"/>
  <c r="BQ34" i="100" s="1"/>
  <c r="BN34" i="100"/>
  <c r="BO57" i="100"/>
  <c r="BP57" i="100" s="1"/>
  <c r="BQ57" i="100" s="1"/>
  <c r="BN57" i="100"/>
  <c r="BX25" i="100"/>
  <c r="BY25" i="100"/>
  <c r="BZ25" i="100" s="1"/>
  <c r="CA25" i="100" s="1"/>
  <c r="BY28" i="100"/>
  <c r="BZ28" i="100" s="1"/>
  <c r="CA28" i="100" s="1"/>
  <c r="BX28" i="100"/>
  <c r="BO60" i="100"/>
  <c r="BP60" i="100" s="1"/>
  <c r="BQ60" i="100" s="1"/>
  <c r="BN60" i="100"/>
  <c r="BO101" i="100"/>
  <c r="BP101" i="100" s="1"/>
  <c r="BQ101" i="100" s="1"/>
  <c r="BN101" i="100"/>
  <c r="BO17" i="100"/>
  <c r="BP17" i="100" s="1"/>
  <c r="BQ17" i="100" s="1"/>
  <c r="BN17" i="100"/>
  <c r="BO52" i="100"/>
  <c r="BP52" i="100" s="1"/>
  <c r="BQ52" i="100" s="1"/>
  <c r="BN52" i="100"/>
  <c r="BY10" i="100"/>
  <c r="BZ10" i="100" s="1"/>
  <c r="CA10" i="100" s="1"/>
  <c r="BX10" i="100"/>
  <c r="BX17" i="100"/>
  <c r="BY17" i="100"/>
  <c r="BZ17" i="100" s="1"/>
  <c r="CA17" i="100" s="1"/>
  <c r="BY12" i="100"/>
  <c r="BZ12" i="100" s="1"/>
  <c r="CA12" i="100" s="1"/>
  <c r="BX12" i="100"/>
  <c r="BY16" i="100"/>
  <c r="BZ16" i="100" s="1"/>
  <c r="CA16" i="100" s="1"/>
  <c r="BX16" i="100"/>
  <c r="BY31" i="100"/>
  <c r="BZ31" i="100" s="1"/>
  <c r="CA31" i="100" s="1"/>
  <c r="BX31" i="100"/>
  <c r="BY53" i="100"/>
  <c r="BZ53" i="100" s="1"/>
  <c r="CA53" i="100" s="1"/>
  <c r="BX53" i="100"/>
  <c r="BO98" i="100"/>
  <c r="BP98" i="100" s="1"/>
  <c r="BQ98" i="100" s="1"/>
  <c r="BN98" i="100"/>
  <c r="BO37" i="100"/>
  <c r="BP37" i="100" s="1"/>
  <c r="BQ37" i="100" s="1"/>
  <c r="BN37" i="100"/>
  <c r="BS65" i="100" l="1"/>
  <c r="BT65" i="100"/>
  <c r="BU65" i="100" s="1"/>
  <c r="BV65" i="100" s="1"/>
  <c r="BS71" i="100"/>
  <c r="BT71" i="100"/>
  <c r="BU71" i="100" s="1"/>
  <c r="BV71" i="100" s="1"/>
  <c r="BS13" i="100"/>
  <c r="BT13" i="100"/>
  <c r="BU13" i="100" s="1"/>
  <c r="BV13" i="100" s="1"/>
  <c r="BT61" i="100"/>
  <c r="BU61" i="100" s="1"/>
  <c r="BV61" i="100" s="1"/>
  <c r="BS61" i="100"/>
  <c r="BT63" i="100"/>
  <c r="BU63" i="100" s="1"/>
  <c r="BV63" i="100" s="1"/>
  <c r="BS63" i="100"/>
  <c r="BT4" i="100"/>
  <c r="BU4" i="100" s="1"/>
  <c r="BV4" i="100" s="1"/>
  <c r="BS4" i="100"/>
  <c r="BT14" i="100"/>
  <c r="BU14" i="100" s="1"/>
  <c r="BV14" i="100" s="1"/>
  <c r="BS14" i="100"/>
  <c r="BT20" i="100"/>
  <c r="BU20" i="100" s="1"/>
  <c r="BV20" i="100" s="1"/>
  <c r="BS20" i="100"/>
  <c r="BT38" i="100"/>
  <c r="BU38" i="100" s="1"/>
  <c r="BV38" i="100" s="1"/>
  <c r="BS38" i="100"/>
  <c r="BT53" i="100"/>
  <c r="BU53" i="100" s="1"/>
  <c r="BV53" i="100" s="1"/>
  <c r="BS53" i="100"/>
  <c r="BT52" i="100"/>
  <c r="BU52" i="100" s="1"/>
  <c r="BV52" i="100" s="1"/>
  <c r="BS52" i="100"/>
  <c r="BT76" i="100"/>
  <c r="BU76" i="100" s="1"/>
  <c r="BV76" i="100" s="1"/>
  <c r="BS76" i="100"/>
  <c r="BS23" i="100"/>
  <c r="BT23" i="100"/>
  <c r="BU23" i="100" s="1"/>
  <c r="BV23" i="100" s="1"/>
  <c r="BS24" i="100"/>
  <c r="BT24" i="100"/>
  <c r="BU24" i="100" s="1"/>
  <c r="BV24" i="100" s="1"/>
  <c r="BT40" i="100"/>
  <c r="BU40" i="100" s="1"/>
  <c r="BV40" i="100" s="1"/>
  <c r="BS40" i="100"/>
  <c r="BT57" i="100"/>
  <c r="BU57" i="100" s="1"/>
  <c r="BV57" i="100" s="1"/>
  <c r="BS57" i="100"/>
  <c r="BT82" i="100"/>
  <c r="BU82" i="100" s="1"/>
  <c r="BV82" i="100" s="1"/>
  <c r="BS82" i="100"/>
  <c r="BS66" i="100"/>
  <c r="BT66" i="100"/>
  <c r="BU66" i="100" s="1"/>
  <c r="BV66" i="100" s="1"/>
  <c r="BT78" i="100"/>
  <c r="BU78" i="100" s="1"/>
  <c r="BV78" i="100" s="1"/>
  <c r="BS78" i="100"/>
  <c r="BT79" i="100"/>
  <c r="BU79" i="100" s="1"/>
  <c r="BV79" i="100" s="1"/>
  <c r="BS79" i="100"/>
  <c r="BT45" i="100"/>
  <c r="BU45" i="100" s="1"/>
  <c r="BV45" i="100" s="1"/>
  <c r="BS45" i="100"/>
  <c r="BT62" i="100"/>
  <c r="BU62" i="100" s="1"/>
  <c r="BV62" i="100" s="1"/>
  <c r="BS62" i="100"/>
  <c r="BT72" i="100"/>
  <c r="BU72" i="100" s="1"/>
  <c r="BV72" i="100" s="1"/>
  <c r="BS72" i="100"/>
  <c r="BT49" i="100"/>
  <c r="BU49" i="100" s="1"/>
  <c r="BV49" i="100" s="1"/>
  <c r="BS49" i="100"/>
  <c r="BT5" i="100"/>
  <c r="BU5" i="100" s="1"/>
  <c r="BV5" i="100" s="1"/>
  <c r="BS5" i="100"/>
  <c r="BS7" i="100"/>
  <c r="BT7" i="100"/>
  <c r="BU7" i="100" s="1"/>
  <c r="BV7" i="100" s="1"/>
  <c r="BT41" i="100"/>
  <c r="BU41" i="100" s="1"/>
  <c r="BV41" i="100" s="1"/>
  <c r="BS41" i="100"/>
  <c r="BT47" i="100"/>
  <c r="BU47" i="100" s="1"/>
  <c r="BV47" i="100" s="1"/>
  <c r="BS47" i="100"/>
  <c r="BT6" i="100"/>
  <c r="BU6" i="100" s="1"/>
  <c r="BV6" i="100" s="1"/>
  <c r="BS6" i="100"/>
  <c r="BT43" i="100"/>
  <c r="BU43" i="100" s="1"/>
  <c r="BV43" i="100" s="1"/>
  <c r="BS43" i="100"/>
  <c r="BS60" i="100"/>
  <c r="BT60" i="100"/>
  <c r="BU60" i="100" s="1"/>
  <c r="BV60" i="100" s="1"/>
  <c r="BT8" i="100"/>
  <c r="BU8" i="100" s="1"/>
  <c r="BV8" i="100" s="1"/>
  <c r="BS8" i="100"/>
  <c r="BT22" i="100"/>
  <c r="BU22" i="100" s="1"/>
  <c r="BV22" i="100" s="1"/>
  <c r="BS22" i="100"/>
  <c r="BT59" i="100"/>
  <c r="BU59" i="100" s="1"/>
  <c r="BV59" i="100" s="1"/>
  <c r="BS59" i="100"/>
  <c r="BT81" i="100"/>
  <c r="BU81" i="100" s="1"/>
  <c r="BV81" i="100" s="1"/>
  <c r="BS81" i="100"/>
  <c r="BS19" i="100"/>
  <c r="BT19" i="100"/>
  <c r="BU19" i="100" s="1"/>
  <c r="BV19" i="100" s="1"/>
  <c r="BT42" i="100"/>
  <c r="BU42" i="100" s="1"/>
  <c r="BV42" i="100" s="1"/>
  <c r="BS42" i="100"/>
  <c r="BS21" i="100"/>
  <c r="BT21" i="100"/>
  <c r="BU21" i="100" s="1"/>
  <c r="BV21" i="100" s="1"/>
  <c r="BT17" i="100"/>
  <c r="BU17" i="100" s="1"/>
  <c r="BV17" i="100" s="1"/>
  <c r="BS17" i="100"/>
  <c r="BT80" i="100"/>
  <c r="BU80" i="100" s="1"/>
  <c r="BV80" i="100" s="1"/>
  <c r="BS80" i="100"/>
  <c r="BT33" i="100"/>
  <c r="BU33" i="100" s="1"/>
  <c r="BV33" i="100" s="1"/>
  <c r="BS33" i="100"/>
  <c r="BS12" i="100"/>
  <c r="BT12" i="100"/>
  <c r="BU12" i="100" s="1"/>
  <c r="BV12" i="100" s="1"/>
  <c r="BT10" i="100"/>
  <c r="BU10" i="100" s="1"/>
  <c r="BV10" i="100" s="1"/>
  <c r="BS10" i="100"/>
  <c r="BS64" i="100"/>
  <c r="BT64" i="100"/>
  <c r="BU64" i="100" s="1"/>
  <c r="BV64" i="100" s="1"/>
  <c r="BS28" i="100"/>
  <c r="BT28" i="100"/>
  <c r="BU28" i="100" s="1"/>
  <c r="BV28" i="100" s="1"/>
  <c r="BT27" i="100"/>
  <c r="BU27" i="100" s="1"/>
  <c r="BV27" i="100" s="1"/>
  <c r="BS27" i="100"/>
  <c r="BS48" i="100"/>
  <c r="BT48" i="100"/>
  <c r="BU48" i="100" s="1"/>
  <c r="BV48" i="100" s="1"/>
  <c r="BT46" i="100"/>
  <c r="BU46" i="100" s="1"/>
  <c r="BV46" i="100" s="1"/>
  <c r="BS46" i="100"/>
  <c r="BT77" i="100"/>
  <c r="BU77" i="100" s="1"/>
  <c r="BV77" i="100" s="1"/>
  <c r="BS77" i="100"/>
  <c r="BT32" i="100"/>
  <c r="BU32" i="100" s="1"/>
  <c r="BV32" i="100" s="1"/>
  <c r="BS32" i="100"/>
  <c r="BS39" i="100"/>
  <c r="BT39" i="100"/>
  <c r="BU39" i="100" s="1"/>
  <c r="BV39" i="100" s="1"/>
  <c r="BS51" i="100"/>
  <c r="BT51" i="100"/>
  <c r="BU51" i="100" s="1"/>
  <c r="BV51" i="100" s="1"/>
  <c r="BT37" i="100"/>
  <c r="BU37" i="100" s="1"/>
  <c r="BV37" i="100" s="1"/>
  <c r="BS37" i="100"/>
  <c r="BS56" i="100"/>
  <c r="BT56" i="100"/>
  <c r="BU56" i="100" s="1"/>
  <c r="BV56" i="100" s="1"/>
  <c r="BS55" i="100"/>
  <c r="BT55" i="100"/>
  <c r="BU55" i="100" s="1"/>
  <c r="BV55" i="100" s="1"/>
  <c r="BS70" i="100"/>
  <c r="BT70" i="100"/>
  <c r="BU70" i="100" s="1"/>
  <c r="BV70" i="100" s="1"/>
  <c r="BT54" i="100"/>
  <c r="BU54" i="100" s="1"/>
  <c r="BV54" i="100" s="1"/>
  <c r="BS54" i="100"/>
  <c r="BT68" i="100"/>
  <c r="BU68" i="100" s="1"/>
  <c r="BV68" i="100" s="1"/>
  <c r="BS68" i="100"/>
  <c r="BT73" i="100"/>
  <c r="BU73" i="100" s="1"/>
  <c r="BV73" i="100" s="1"/>
  <c r="BS73" i="100"/>
  <c r="BT35" i="100"/>
  <c r="BU35" i="100" s="1"/>
  <c r="BV35" i="100" s="1"/>
  <c r="BS35" i="100"/>
  <c r="BS31" i="100"/>
  <c r="BT31" i="100"/>
  <c r="BU31" i="100" s="1"/>
  <c r="BV31" i="100" s="1"/>
  <c r="BT69" i="100"/>
  <c r="BU69" i="100" s="1"/>
  <c r="BV69" i="100" s="1"/>
  <c r="BS69" i="100"/>
  <c r="BT74" i="100"/>
  <c r="BU74" i="100" s="1"/>
  <c r="BV74" i="100" s="1"/>
  <c r="BS74" i="100"/>
  <c r="BT36" i="100"/>
  <c r="BU36" i="100" s="1"/>
  <c r="BV36" i="100" s="1"/>
  <c r="BS36" i="100"/>
  <c r="BS44" i="100"/>
  <c r="BT44" i="100"/>
  <c r="BU44" i="100" s="1"/>
  <c r="BV44" i="100" s="1"/>
  <c r="BT67" i="100"/>
  <c r="BU67" i="100" s="1"/>
  <c r="BV67" i="100" s="1"/>
  <c r="BS67" i="100"/>
  <c r="BS34" i="100"/>
  <c r="BT34" i="100"/>
  <c r="BU34" i="100" s="1"/>
  <c r="BV34" i="100" s="1"/>
  <c r="BT11" i="100"/>
  <c r="BU11" i="100" s="1"/>
  <c r="BV11" i="100" s="1"/>
  <c r="BS11" i="100"/>
  <c r="BS16" i="100"/>
  <c r="BT16" i="100"/>
  <c r="BU16" i="100" s="1"/>
  <c r="BV16" i="100" s="1"/>
  <c r="BS25" i="100"/>
  <c r="BT25" i="100"/>
  <c r="BU25" i="100" s="1"/>
  <c r="BV25" i="100" s="1"/>
  <c r="BT29" i="100"/>
  <c r="BU29" i="100" s="1"/>
  <c r="BV29" i="100" s="1"/>
  <c r="BS29" i="100"/>
  <c r="BT83" i="100"/>
  <c r="BU83" i="100" s="1"/>
  <c r="BV83" i="100" s="1"/>
  <c r="BS83" i="100"/>
  <c r="BT75" i="100"/>
  <c r="BU75" i="100" s="1"/>
  <c r="BV75" i="100" s="1"/>
  <c r="BS75" i="100"/>
  <c r="BT9" i="100"/>
  <c r="BU9" i="100" s="1"/>
  <c r="BV9" i="100" s="1"/>
  <c r="BS9" i="100"/>
  <c r="BS30" i="100"/>
  <c r="BT30" i="100"/>
  <c r="BU30" i="100" s="1"/>
  <c r="BV30" i="100" s="1"/>
  <c r="BT58" i="100"/>
  <c r="BU58" i="100" s="1"/>
  <c r="BV58" i="100" s="1"/>
  <c r="BS58" i="100"/>
  <c r="BS15" i="100"/>
  <c r="BT15" i="100"/>
  <c r="BU15" i="100" s="1"/>
  <c r="BV15" i="100" s="1"/>
  <c r="BS18" i="100"/>
  <c r="BT18" i="100"/>
  <c r="BU18" i="100" s="1"/>
  <c r="BV18" i="100" s="1"/>
  <c r="BS26" i="100"/>
  <c r="BT26" i="100"/>
  <c r="BU26" i="100" s="1"/>
  <c r="BV26" i="100" s="1"/>
  <c r="BT50" i="100"/>
  <c r="BU50" i="100" s="1"/>
  <c r="BV50" i="100" s="1"/>
  <c r="BS50" i="100"/>
  <c r="BT84" i="100"/>
  <c r="BU84" i="100" s="1"/>
  <c r="BV84" i="100" s="1"/>
  <c r="BS84" i="100"/>
  <c r="C7" i="97" l="1"/>
  <c r="C5" i="97"/>
  <c r="C8" i="97"/>
  <c r="C6" i="97"/>
  <c r="B6" i="97" l="1"/>
  <c r="E6" i="97" s="1"/>
  <c r="B5" i="97"/>
  <c r="D5" i="97" s="1"/>
  <c r="B7" i="97"/>
  <c r="B8" i="97"/>
  <c r="D6" i="97" l="1"/>
  <c r="E5" i="97"/>
  <c r="D8" i="97"/>
  <c r="E8" i="97"/>
  <c r="D7" i="97"/>
  <c r="E7" i="9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E892300F-E01F-462E-8B2B-00B457FD476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4" authorId="0" shapeId="0" xr:uid="{6A5BD922-7B26-48CE-A2D9-E9818CDDA1E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 xr:uid="{3EB0D8FB-0327-4317-981E-5B102739048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 xr:uid="{A06281C7-0C92-49AA-B082-6DFBB5D2EE9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 xr:uid="{0430DDD6-9739-4785-9BE3-73523D47E9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B5" authorId="0" shapeId="0" xr:uid="{8D67E799-B957-42E3-81B1-826C73FDCD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5" authorId="0" shapeId="0" xr:uid="{E88487B8-B084-47C8-ABA7-328BD9F12FB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5" authorId="0" shapeId="0" xr:uid="{6E5021B5-9BA3-4714-8941-ECC30BEC1B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</commentList>
</comments>
</file>

<file path=xl/sharedStrings.xml><?xml version="1.0" encoding="utf-8"?>
<sst xmlns="http://schemas.openxmlformats.org/spreadsheetml/2006/main" count="311" uniqueCount="226">
  <si>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</si>
  <si>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</si>
  <si>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</si>
  <si>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</si>
  <si>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</si>
  <si>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</si>
  <si>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</si>
  <si>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</si>
  <si>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</si>
  <si>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</si>
  <si>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</si>
  <si>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</si>
  <si>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</si>
  <si>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</si>
  <si>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</si>
  <si>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</si>
  <si>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等级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</si>
  <si>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</si>
  <si>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</si>
  <si>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</si>
  <si>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</si>
  <si>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</si>
  <si>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</si>
  <si>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</si>
  <si>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</si>
  <si>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</si>
  <si>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</si>
  <si>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</si>
  <si>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</si>
  <si>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</si>
  <si>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</si>
  <si>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</si>
  <si>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</si>
  <si>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</si>
  <si>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月卡时间</t>
    <phoneticPr fontId="2" type="noConversion"/>
  </si>
  <si>
    <t>章节数</t>
    <phoneticPr fontId="2" type="noConversion"/>
  </si>
  <si>
    <t>要求等级</t>
    <phoneticPr fontId="2" type="noConversion"/>
  </si>
  <si>
    <t>挂机队伍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</si>
  <si>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</si>
  <si>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</si>
  <si>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</si>
  <si>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颜色</t>
    <phoneticPr fontId="2" type="noConversion"/>
  </si>
  <si>
    <t>红</t>
    <phoneticPr fontId="2" type="noConversion"/>
  </si>
  <si>
    <t>蓝</t>
    <phoneticPr fontId="2" type="noConversion"/>
  </si>
  <si>
    <t>阶段2</t>
  </si>
  <si>
    <t>阶段3</t>
  </si>
  <si>
    <t>阶段4</t>
  </si>
  <si>
    <t>等级Min</t>
    <phoneticPr fontId="2" type="noConversion"/>
  </si>
  <si>
    <t>比例</t>
    <phoneticPr fontId="2" type="noConversion"/>
  </si>
  <si>
    <t>绿</t>
    <phoneticPr fontId="2" type="noConversion"/>
  </si>
  <si>
    <t>紫</t>
    <phoneticPr fontId="2" type="noConversion"/>
  </si>
  <si>
    <t>橙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</si>
  <si>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</si>
  <si>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</si>
  <si>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</si>
  <si>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</si>
  <si>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</si>
  <si>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</si>
  <si>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</si>
  <si>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</si>
  <si>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</si>
  <si>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</si>
  <si>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</si>
  <si>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</si>
  <si>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</si>
  <si>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</si>
  <si>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</si>
  <si>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</si>
  <si>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大R时间</t>
    <phoneticPr fontId="2" type="noConversion"/>
  </si>
  <si>
    <t>非R时间</t>
    <phoneticPr fontId="2" type="noConversion"/>
  </si>
  <si>
    <t>本级停留</t>
    <phoneticPr fontId="2" type="noConversion"/>
  </si>
  <si>
    <t>停留总</t>
    <phoneticPr fontId="2" type="noConversion"/>
  </si>
  <si>
    <t>非R停留</t>
    <phoneticPr fontId="2" type="noConversion"/>
  </si>
  <si>
    <t>月卡停留</t>
    <phoneticPr fontId="2" type="noConversion"/>
  </si>
  <si>
    <t>大R停留</t>
    <phoneticPr fontId="2" type="noConversion"/>
  </si>
  <si>
    <t>非R加总</t>
    <phoneticPr fontId="2" type="noConversion"/>
  </si>
  <si>
    <t>月卡加总</t>
    <phoneticPr fontId="2" type="noConversion"/>
  </si>
  <si>
    <t>大R加总</t>
    <phoneticPr fontId="2" type="noConversion"/>
  </si>
  <si>
    <t>天</t>
    <phoneticPr fontId="2" type="noConversion"/>
  </si>
  <si>
    <t>非R等级</t>
    <phoneticPr fontId="2" type="noConversion"/>
  </si>
  <si>
    <t>月卡等级</t>
    <phoneticPr fontId="2" type="noConversion"/>
  </si>
  <si>
    <t>大R等级</t>
    <phoneticPr fontId="2" type="noConversion"/>
  </si>
  <si>
    <t>10~15</t>
    <phoneticPr fontId="2" type="noConversion"/>
  </si>
  <si>
    <t>15~20</t>
    <phoneticPr fontId="2" type="noConversion"/>
  </si>
  <si>
    <t>20~25</t>
    <phoneticPr fontId="2" type="noConversion"/>
  </si>
  <si>
    <t>25~30</t>
    <phoneticPr fontId="2" type="noConversion"/>
  </si>
  <si>
    <t>30~35</t>
    <phoneticPr fontId="2" type="noConversion"/>
  </si>
  <si>
    <t>35~40</t>
    <phoneticPr fontId="2" type="noConversion"/>
  </si>
  <si>
    <t>40~45</t>
    <phoneticPr fontId="2" type="noConversion"/>
  </si>
  <si>
    <t>45~50</t>
    <phoneticPr fontId="2" type="noConversion"/>
  </si>
  <si>
    <t>50~55</t>
    <phoneticPr fontId="2" type="noConversion"/>
  </si>
  <si>
    <t>55~60</t>
    <phoneticPr fontId="2" type="noConversion"/>
  </si>
  <si>
    <t>60~65</t>
    <phoneticPr fontId="2" type="noConversion"/>
  </si>
  <si>
    <t>65~70</t>
    <phoneticPr fontId="2" type="noConversion"/>
  </si>
  <si>
    <t>70~75</t>
    <phoneticPr fontId="2" type="noConversion"/>
  </si>
  <si>
    <t>75~80</t>
    <phoneticPr fontId="2" type="noConversion"/>
  </si>
  <si>
    <t>80~85</t>
    <phoneticPr fontId="2" type="noConversion"/>
  </si>
  <si>
    <t>85~90</t>
    <phoneticPr fontId="2" type="noConversion"/>
  </si>
  <si>
    <t>90~95</t>
    <phoneticPr fontId="2" type="noConversion"/>
  </si>
  <si>
    <t>95~100</t>
    <phoneticPr fontId="2" type="noConversion"/>
  </si>
  <si>
    <t>首日修正</t>
    <phoneticPr fontId="2" type="noConversion"/>
  </si>
  <si>
    <t>100~105</t>
    <phoneticPr fontId="2" type="noConversion"/>
  </si>
  <si>
    <t>105~110</t>
    <phoneticPr fontId="2" type="noConversion"/>
  </si>
  <si>
    <t>110~115</t>
    <phoneticPr fontId="2" type="noConversion"/>
  </si>
  <si>
    <t>115~120</t>
    <phoneticPr fontId="2" type="noConversion"/>
  </si>
  <si>
    <t>120~125</t>
    <phoneticPr fontId="2" type="noConversion"/>
  </si>
  <si>
    <t>125~130</t>
    <phoneticPr fontId="2" type="noConversion"/>
  </si>
  <si>
    <t>130~135</t>
    <phoneticPr fontId="2" type="noConversion"/>
  </si>
  <si>
    <t>135~140</t>
    <phoneticPr fontId="2" type="noConversion"/>
  </si>
  <si>
    <t>140~145</t>
    <phoneticPr fontId="2" type="noConversion"/>
  </si>
  <si>
    <t>145~150</t>
    <phoneticPr fontId="2" type="noConversion"/>
  </si>
  <si>
    <t>格子</t>
    <phoneticPr fontId="2" type="noConversion"/>
  </si>
  <si>
    <t>等活</t>
    <phoneticPr fontId="2" type="noConversion"/>
  </si>
  <si>
    <t>黑绳</t>
    <phoneticPr fontId="2" type="noConversion"/>
  </si>
  <si>
    <t>众合</t>
    <phoneticPr fontId="2" type="noConversion"/>
  </si>
  <si>
    <t>大叫唤</t>
    <phoneticPr fontId="2" type="noConversion"/>
  </si>
  <si>
    <t>焦热</t>
    <phoneticPr fontId="2" type="noConversion"/>
  </si>
  <si>
    <t>众合+1</t>
    <phoneticPr fontId="2" type="noConversion"/>
  </si>
  <si>
    <t>叫唤</t>
    <phoneticPr fontId="2" type="noConversion"/>
  </si>
  <si>
    <t>焦热+2</t>
  </si>
  <si>
    <t>地狱道名</t>
    <phoneticPr fontId="2" type="noConversion"/>
  </si>
  <si>
    <t>总格子</t>
    <phoneticPr fontId="2" type="noConversion"/>
  </si>
  <si>
    <t>大焦热</t>
    <phoneticPr fontId="2" type="noConversion"/>
  </si>
  <si>
    <t>无间</t>
    <phoneticPr fontId="2" type="noConversion"/>
  </si>
  <si>
    <t>境界</t>
    <phoneticPr fontId="2" type="noConversion"/>
  </si>
  <si>
    <t>格子等级</t>
    <phoneticPr fontId="2" type="noConversion"/>
  </si>
  <si>
    <t>总格子数</t>
    <phoneticPr fontId="2" type="noConversion"/>
  </si>
  <si>
    <t>黑绳+1</t>
    <phoneticPr fontId="2" type="noConversion"/>
  </si>
  <si>
    <t>叫唤+2</t>
  </si>
  <si>
    <t>大叫唤+2</t>
  </si>
  <si>
    <t>大焦热+2</t>
  </si>
  <si>
    <t>极限停留</t>
    <phoneticPr fontId="2" type="noConversion"/>
  </si>
  <si>
    <t>极限加总</t>
    <phoneticPr fontId="2" type="noConversion"/>
  </si>
  <si>
    <t>地狱道</t>
    <phoneticPr fontId="2" type="noConversion"/>
  </si>
  <si>
    <t>等级上限</t>
    <phoneticPr fontId="2" type="noConversion"/>
  </si>
  <si>
    <t>寄灵人地狱道</t>
    <phoneticPr fontId="2" type="noConversion"/>
  </si>
  <si>
    <t>境界名</t>
    <phoneticPr fontId="2" type="noConversion"/>
  </si>
  <si>
    <t>白(偏黄)</t>
    <phoneticPr fontId="2" type="noConversion"/>
  </si>
  <si>
    <t>青</t>
    <phoneticPr fontId="2" type="noConversion"/>
  </si>
  <si>
    <t>靛蓝</t>
    <phoneticPr fontId="2" type="noConversion"/>
  </si>
  <si>
    <t>众合+2</t>
  </si>
  <si>
    <t>叫唤+1</t>
    <phoneticPr fontId="2" type="noConversion"/>
  </si>
  <si>
    <t>大叫唤+1</t>
    <phoneticPr fontId="2" type="noConversion"/>
  </si>
  <si>
    <t>焦热+1</t>
    <phoneticPr fontId="2" type="noConversion"/>
  </si>
  <si>
    <t>大焦热+1</t>
    <phoneticPr fontId="2" type="noConversion"/>
  </si>
  <si>
    <t>无间+1</t>
    <phoneticPr fontId="2" type="noConversion"/>
  </si>
  <si>
    <t>非R</t>
    <phoneticPr fontId="2" type="noConversion"/>
  </si>
  <si>
    <t>双卡</t>
    <phoneticPr fontId="2" type="noConversion"/>
  </si>
  <si>
    <t>大R</t>
    <phoneticPr fontId="2" type="noConversion"/>
  </si>
  <si>
    <t>魂火</t>
    <phoneticPr fontId="2" type="noConversion"/>
  </si>
  <si>
    <t>地狱道名字</t>
    <phoneticPr fontId="2" type="noConversion"/>
  </si>
  <si>
    <t>魂火节点</t>
    <phoneticPr fontId="2" type="noConversion"/>
  </si>
  <si>
    <t>突破结点</t>
    <phoneticPr fontId="2" type="noConversion"/>
  </si>
  <si>
    <t>等级奖励</t>
    <phoneticPr fontId="2" type="noConversion"/>
  </si>
  <si>
    <t>专属武器副本</t>
    <phoneticPr fontId="2" type="noConversion"/>
  </si>
  <si>
    <t>专属武器1</t>
    <phoneticPr fontId="2" type="noConversion"/>
  </si>
  <si>
    <t>专属武器2</t>
  </si>
  <si>
    <t>专属武器3</t>
  </si>
  <si>
    <t>专属武器4</t>
  </si>
  <si>
    <t>专属武器5</t>
  </si>
  <si>
    <t>专属武器6</t>
  </si>
  <si>
    <t>专属武器7</t>
  </si>
  <si>
    <t>专属武器8</t>
  </si>
  <si>
    <t>1,2,3,4,5,6</t>
    <phoneticPr fontId="2" type="noConversion"/>
  </si>
  <si>
    <t>1,2,3</t>
    <phoneticPr fontId="2" type="noConversion"/>
  </si>
  <si>
    <t>7,8,9</t>
    <phoneticPr fontId="2" type="noConversion"/>
  </si>
  <si>
    <t>4,5</t>
    <phoneticPr fontId="2" type="noConversion"/>
  </si>
  <si>
    <t>10,11</t>
    <phoneticPr fontId="2" type="noConversion"/>
  </si>
  <si>
    <t>6</t>
    <phoneticPr fontId="2" type="noConversion"/>
  </si>
  <si>
    <t>12,13,14</t>
    <phoneticPr fontId="2" type="noConversion"/>
  </si>
  <si>
    <t>7</t>
    <phoneticPr fontId="2" type="noConversion"/>
  </si>
  <si>
    <t>15,16,17</t>
    <phoneticPr fontId="2" type="noConversion"/>
  </si>
  <si>
    <t>8</t>
    <phoneticPr fontId="2" type="noConversion"/>
  </si>
  <si>
    <t>18,19</t>
    <phoneticPr fontId="2" type="noConversion"/>
  </si>
  <si>
    <t>9</t>
  </si>
  <si>
    <t>20</t>
    <phoneticPr fontId="2" type="noConversion"/>
  </si>
  <si>
    <t>21</t>
    <phoneticPr fontId="2" type="noConversion"/>
  </si>
  <si>
    <t>10</t>
    <phoneticPr fontId="2" type="noConversion"/>
  </si>
  <si>
    <t>22,23</t>
    <phoneticPr fontId="2" type="noConversion"/>
  </si>
  <si>
    <t>24</t>
    <phoneticPr fontId="2" type="noConversion"/>
  </si>
  <si>
    <t>11</t>
    <phoneticPr fontId="2" type="noConversion"/>
  </si>
  <si>
    <t>25</t>
    <phoneticPr fontId="2" type="noConversion"/>
  </si>
  <si>
    <t>26</t>
  </si>
  <si>
    <t>27</t>
  </si>
  <si>
    <t>12</t>
    <phoneticPr fontId="2" type="noConversion"/>
  </si>
  <si>
    <t>28</t>
  </si>
  <si>
    <t>29</t>
  </si>
  <si>
    <t>30</t>
  </si>
  <si>
    <t>31</t>
  </si>
  <si>
    <t>13</t>
    <phoneticPr fontId="2" type="noConversion"/>
  </si>
  <si>
    <t>32</t>
    <phoneticPr fontId="2" type="noConversion"/>
  </si>
  <si>
    <t>33</t>
  </si>
  <si>
    <t>14</t>
    <phoneticPr fontId="2" type="noConversion"/>
  </si>
  <si>
    <t>34</t>
    <phoneticPr fontId="2" type="noConversion"/>
  </si>
  <si>
    <t>35</t>
  </si>
  <si>
    <t>36</t>
  </si>
  <si>
    <t>15</t>
    <phoneticPr fontId="2" type="noConversion"/>
  </si>
  <si>
    <t>37</t>
    <phoneticPr fontId="2" type="noConversion"/>
  </si>
  <si>
    <t>38</t>
    <phoneticPr fontId="2" type="noConversion"/>
  </si>
  <si>
    <t>39</t>
    <phoneticPr fontId="2" type="noConversion"/>
  </si>
  <si>
    <t>16</t>
    <phoneticPr fontId="2" type="noConversion"/>
  </si>
  <si>
    <t>40</t>
    <phoneticPr fontId="2" type="noConversion"/>
  </si>
  <si>
    <t>41</t>
  </si>
  <si>
    <t>42</t>
    <phoneticPr fontId="2" type="noConversion"/>
  </si>
  <si>
    <t>17</t>
    <phoneticPr fontId="2" type="noConversion"/>
  </si>
  <si>
    <t>43</t>
    <phoneticPr fontId="2" type="noConversion"/>
  </si>
  <si>
    <t>副本1</t>
    <phoneticPr fontId="2" type="noConversion"/>
  </si>
  <si>
    <t>44</t>
    <phoneticPr fontId="2" type="noConversion"/>
  </si>
  <si>
    <t>45</t>
    <phoneticPr fontId="2" type="noConversion"/>
  </si>
  <si>
    <t>18</t>
    <phoneticPr fontId="2" type="noConversion"/>
  </si>
  <si>
    <t>46</t>
    <phoneticPr fontId="2" type="noConversion"/>
  </si>
  <si>
    <t>47</t>
    <phoneticPr fontId="2" type="noConversion"/>
  </si>
  <si>
    <t>48</t>
    <phoneticPr fontId="2" type="noConversion"/>
  </si>
  <si>
    <t>19</t>
    <phoneticPr fontId="2" type="noConversion"/>
  </si>
  <si>
    <t>副本2</t>
    <phoneticPr fontId="2" type="noConversion"/>
  </si>
  <si>
    <t>49</t>
    <phoneticPr fontId="2" type="noConversion"/>
  </si>
  <si>
    <t>50</t>
    <phoneticPr fontId="2" type="noConversion"/>
  </si>
  <si>
    <t>51</t>
    <phoneticPr fontId="2" type="noConversion"/>
  </si>
  <si>
    <t>52</t>
    <phoneticPr fontId="2" type="noConversion"/>
  </si>
  <si>
    <t>副本3</t>
    <phoneticPr fontId="2" type="noConversion"/>
  </si>
  <si>
    <t>副本4</t>
    <phoneticPr fontId="2" type="noConversion"/>
  </si>
  <si>
    <t>副本5</t>
    <phoneticPr fontId="2" type="noConversion"/>
  </si>
  <si>
    <t>副本6</t>
    <phoneticPr fontId="2" type="noConversion"/>
  </si>
  <si>
    <t>副本7</t>
    <phoneticPr fontId="2" type="noConversion"/>
  </si>
  <si>
    <t>副本8</t>
    <phoneticPr fontId="2" type="noConversion"/>
  </si>
  <si>
    <t>副本9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</si>
</sst>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5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0" fontId="5" fillId="8" borderId="4" xfId="8" applyFont="1">
      <alignment horizontal="center" vertical="center" wrapText="1"/>
    </xf>
    <xf numFmtId="0" fontId="1" fillId="8" borderId="4" xfId="8">
      <alignment horizontal="center" vertical="center" wrapText="1"/>
    </xf>
    <xf numFmtId="0" fontId="5" fillId="5" borderId="23" xfId="5" applyBorder="1">
      <alignment horizontal="center" vertical="center" shrinkToFi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76" fontId="7" fillId="0" borderId="4" xfId="4" applyNumberFormat="1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7" fillId="13" borderId="4" xfId="4" applyFill="1">
      <alignment vertical="top" wrapText="1"/>
    </xf>
    <xf numFmtId="0" fontId="0" fillId="0" borderId="0" xfId="0"/>
    <xf numFmtId="0" fontId="0" fillId="13" borderId="0" xfId="0" applyFill="1"/>
    <xf numFmtId="0" fontId="0" fillId="5" borderId="0" xfId="0" applyFill="1"/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16" borderId="4" xfId="4" applyFill="1">
      <alignment vertical="top" wrapText="1"/>
    </xf>
    <xf numFmtId="0" fontId="7" fillId="17" borderId="4" xfId="4" applyFill="1">
      <alignment vertical="top" wrapText="1"/>
    </xf>
    <xf numFmtId="0" fontId="7" fillId="18" borderId="4" xfId="4" applyFill="1">
      <alignment vertical="top" wrapText="1"/>
    </xf>
    <xf numFmtId="0" fontId="7" fillId="19" borderId="4" xfId="4" applyFill="1">
      <alignment vertical="top" wrapText="1"/>
    </xf>
    <xf numFmtId="0" fontId="7" fillId="20" borderId="4" xfId="4" applyFill="1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27982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世界BOSS专属武器"/>
      <sheetName val="金币总产"/>
      <sheetName val="日常任务"/>
      <sheetName val="挂机升级突破"/>
      <sheetName val="日常副本"/>
      <sheetName val="卡牌消耗"/>
      <sheetName val="神器"/>
      <sheetName val="装备"/>
      <sheetName val="专属武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3">
          <cell r="J3" t="str">
            <v>非R</v>
          </cell>
          <cell r="K3" t="str">
            <v>双卡</v>
          </cell>
          <cell r="L3" t="str">
            <v>大R</v>
          </cell>
        </row>
        <row r="6">
          <cell r="T6">
            <v>0</v>
          </cell>
          <cell r="AC6">
            <v>1</v>
          </cell>
          <cell r="AN6">
            <v>0</v>
          </cell>
        </row>
        <row r="7">
          <cell r="T7">
            <v>32</v>
          </cell>
          <cell r="AB7" t="str">
            <v>等活</v>
          </cell>
          <cell r="AC7">
            <v>1</v>
          </cell>
          <cell r="AN7">
            <v>5</v>
          </cell>
        </row>
        <row r="8">
          <cell r="T8">
            <v>42</v>
          </cell>
          <cell r="AB8" t="str">
            <v>黑绳</v>
          </cell>
          <cell r="AC8">
            <v>1</v>
          </cell>
          <cell r="AN8">
            <v>10</v>
          </cell>
        </row>
        <row r="9">
          <cell r="T9">
            <v>49</v>
          </cell>
          <cell r="AB9" t="str">
            <v>黑绳+1</v>
          </cell>
          <cell r="AC9">
            <v>10</v>
          </cell>
          <cell r="AN9">
            <v>15</v>
          </cell>
        </row>
        <row r="10">
          <cell r="T10">
            <v>56</v>
          </cell>
          <cell r="AB10" t="str">
            <v>众合</v>
          </cell>
          <cell r="AC10">
            <v>15</v>
          </cell>
          <cell r="AN10">
            <v>20</v>
          </cell>
        </row>
        <row r="11">
          <cell r="T11">
            <v>62</v>
          </cell>
          <cell r="AB11" t="str">
            <v>众合+1</v>
          </cell>
          <cell r="AC11">
            <v>20</v>
          </cell>
          <cell r="AN11">
            <v>25</v>
          </cell>
        </row>
        <row r="12">
          <cell r="T12">
            <v>67</v>
          </cell>
          <cell r="AB12" t="str">
            <v>众合+2</v>
          </cell>
          <cell r="AC12">
            <v>30</v>
          </cell>
          <cell r="AN12">
            <v>30</v>
          </cell>
        </row>
        <row r="13">
          <cell r="T13">
            <v>71</v>
          </cell>
          <cell r="AB13" t="str">
            <v>叫唤</v>
          </cell>
          <cell r="AC13">
            <v>40</v>
          </cell>
          <cell r="AN13">
            <v>35</v>
          </cell>
        </row>
        <row r="14">
          <cell r="T14">
            <v>74</v>
          </cell>
          <cell r="AB14" t="str">
            <v>叫唤+1</v>
          </cell>
          <cell r="AC14">
            <v>45</v>
          </cell>
          <cell r="AN14">
            <v>40</v>
          </cell>
        </row>
        <row r="15">
          <cell r="T15">
            <v>78</v>
          </cell>
          <cell r="AB15" t="str">
            <v>叫唤+2</v>
          </cell>
          <cell r="AC15">
            <v>50</v>
          </cell>
          <cell r="AN15">
            <v>42</v>
          </cell>
        </row>
        <row r="16">
          <cell r="T16">
            <v>81</v>
          </cell>
          <cell r="AB16" t="str">
            <v>大叫唤</v>
          </cell>
          <cell r="AC16">
            <v>60</v>
          </cell>
          <cell r="AN16">
            <v>45</v>
          </cell>
        </row>
        <row r="17">
          <cell r="T17">
            <v>83</v>
          </cell>
          <cell r="AB17" t="str">
            <v>大叫唤+1</v>
          </cell>
          <cell r="AC17">
            <v>65</v>
          </cell>
          <cell r="AN17">
            <v>47</v>
          </cell>
        </row>
        <row r="18">
          <cell r="T18">
            <v>86</v>
          </cell>
          <cell r="AB18" t="str">
            <v>大叫唤+2</v>
          </cell>
          <cell r="AC18">
            <v>70</v>
          </cell>
          <cell r="AN18">
            <v>50</v>
          </cell>
        </row>
        <row r="19">
          <cell r="T19">
            <v>88</v>
          </cell>
          <cell r="AB19" t="str">
            <v>焦热</v>
          </cell>
          <cell r="AC19">
            <v>80</v>
          </cell>
          <cell r="AN19">
            <v>52</v>
          </cell>
        </row>
        <row r="20">
          <cell r="T20">
            <v>90</v>
          </cell>
          <cell r="AB20" t="str">
            <v>焦热+1</v>
          </cell>
          <cell r="AC20">
            <v>85</v>
          </cell>
          <cell r="AN20">
            <v>55</v>
          </cell>
        </row>
        <row r="21">
          <cell r="T21">
            <v>93</v>
          </cell>
          <cell r="AB21" t="str">
            <v>焦热+2</v>
          </cell>
          <cell r="AC21">
            <v>90</v>
          </cell>
          <cell r="AN21">
            <v>57</v>
          </cell>
        </row>
        <row r="22">
          <cell r="T22">
            <v>94</v>
          </cell>
          <cell r="AB22" t="str">
            <v>大焦热</v>
          </cell>
          <cell r="AC22">
            <v>100</v>
          </cell>
          <cell r="AN22">
            <v>60</v>
          </cell>
        </row>
        <row r="23">
          <cell r="T23">
            <v>97</v>
          </cell>
          <cell r="AB23" t="str">
            <v>大焦热+1</v>
          </cell>
          <cell r="AC23">
            <v>110</v>
          </cell>
          <cell r="AN23">
            <v>62</v>
          </cell>
        </row>
        <row r="24">
          <cell r="T24">
            <v>99</v>
          </cell>
          <cell r="AB24" t="str">
            <v>大焦热+2</v>
          </cell>
          <cell r="AC24">
            <v>120</v>
          </cell>
          <cell r="AN24">
            <v>65</v>
          </cell>
        </row>
        <row r="25">
          <cell r="T25">
            <v>101</v>
          </cell>
          <cell r="AB25" t="str">
            <v>无间</v>
          </cell>
          <cell r="AC25">
            <v>130</v>
          </cell>
          <cell r="AN25">
            <v>67</v>
          </cell>
        </row>
        <row r="26">
          <cell r="T26">
            <v>103</v>
          </cell>
          <cell r="AB26" t="str">
            <v>无间+1</v>
          </cell>
          <cell r="AC26">
            <v>135</v>
          </cell>
          <cell r="AN26">
            <v>70</v>
          </cell>
        </row>
        <row r="27">
          <cell r="T27">
            <v>104</v>
          </cell>
          <cell r="AN27">
            <v>72</v>
          </cell>
        </row>
        <row r="28">
          <cell r="T28">
            <v>107</v>
          </cell>
          <cell r="AN28">
            <v>75</v>
          </cell>
        </row>
        <row r="29">
          <cell r="T29">
            <v>108</v>
          </cell>
          <cell r="AN29">
            <v>77</v>
          </cell>
        </row>
        <row r="30">
          <cell r="T30">
            <v>110</v>
          </cell>
          <cell r="AN30">
            <v>80</v>
          </cell>
        </row>
        <row r="31">
          <cell r="T31">
            <v>112</v>
          </cell>
          <cell r="AN31">
            <v>82</v>
          </cell>
        </row>
        <row r="32">
          <cell r="T32">
            <v>114</v>
          </cell>
          <cell r="AN32">
            <v>85</v>
          </cell>
        </row>
        <row r="33">
          <cell r="T33">
            <v>115</v>
          </cell>
          <cell r="AN33">
            <v>87</v>
          </cell>
        </row>
        <row r="34">
          <cell r="T34">
            <v>117</v>
          </cell>
          <cell r="AN34">
            <v>90</v>
          </cell>
        </row>
        <row r="35">
          <cell r="T35">
            <v>119</v>
          </cell>
          <cell r="AN35">
            <v>92</v>
          </cell>
        </row>
        <row r="36">
          <cell r="T36">
            <v>120</v>
          </cell>
          <cell r="AN36">
            <v>95</v>
          </cell>
        </row>
        <row r="37">
          <cell r="T37">
            <v>122</v>
          </cell>
          <cell r="AN37">
            <v>97</v>
          </cell>
        </row>
        <row r="38">
          <cell r="T38">
            <v>123</v>
          </cell>
          <cell r="AN38">
            <v>100</v>
          </cell>
        </row>
        <row r="39">
          <cell r="T39">
            <v>124</v>
          </cell>
          <cell r="AN39">
            <v>102</v>
          </cell>
        </row>
        <row r="40">
          <cell r="T40">
            <v>126</v>
          </cell>
          <cell r="AN40">
            <v>105</v>
          </cell>
        </row>
        <row r="41">
          <cell r="T41">
            <v>127</v>
          </cell>
          <cell r="AN41">
            <v>107</v>
          </cell>
        </row>
        <row r="42">
          <cell r="T42">
            <v>128</v>
          </cell>
          <cell r="AN42">
            <v>110</v>
          </cell>
        </row>
        <row r="43">
          <cell r="T43">
            <v>129</v>
          </cell>
          <cell r="AN43">
            <v>112</v>
          </cell>
        </row>
        <row r="44">
          <cell r="T44">
            <v>131</v>
          </cell>
          <cell r="AN44">
            <v>115</v>
          </cell>
        </row>
        <row r="45">
          <cell r="T45">
            <v>132</v>
          </cell>
          <cell r="AN45">
            <v>117</v>
          </cell>
        </row>
        <row r="46">
          <cell r="T46">
            <v>133</v>
          </cell>
          <cell r="AN46">
            <v>120</v>
          </cell>
        </row>
        <row r="47">
          <cell r="T47">
            <v>134</v>
          </cell>
          <cell r="AN47">
            <v>122</v>
          </cell>
        </row>
        <row r="48">
          <cell r="T48">
            <v>134</v>
          </cell>
          <cell r="AN48">
            <v>125</v>
          </cell>
        </row>
        <row r="49">
          <cell r="T49">
            <v>136</v>
          </cell>
          <cell r="AN49">
            <v>127</v>
          </cell>
        </row>
        <row r="50">
          <cell r="T50">
            <v>137</v>
          </cell>
          <cell r="AN50">
            <v>130</v>
          </cell>
        </row>
        <row r="51">
          <cell r="T51">
            <v>138</v>
          </cell>
          <cell r="AN51">
            <v>132</v>
          </cell>
        </row>
        <row r="52">
          <cell r="T52">
            <v>139</v>
          </cell>
          <cell r="AN52">
            <v>135</v>
          </cell>
        </row>
        <row r="53">
          <cell r="T53">
            <v>139</v>
          </cell>
          <cell r="AN53">
            <v>137</v>
          </cell>
        </row>
        <row r="54">
          <cell r="T54">
            <v>141</v>
          </cell>
          <cell r="AN54">
            <v>140</v>
          </cell>
        </row>
        <row r="55">
          <cell r="T55">
            <v>142</v>
          </cell>
          <cell r="AN55">
            <v>142</v>
          </cell>
        </row>
        <row r="56">
          <cell r="T56">
            <v>142</v>
          </cell>
          <cell r="AN56">
            <v>145</v>
          </cell>
        </row>
        <row r="57">
          <cell r="T57">
            <v>143</v>
          </cell>
          <cell r="AN57">
            <v>147</v>
          </cell>
        </row>
        <row r="58">
          <cell r="T58">
            <v>144</v>
          </cell>
          <cell r="AN58">
            <v>150</v>
          </cell>
        </row>
        <row r="59">
          <cell r="T59">
            <v>144</v>
          </cell>
        </row>
        <row r="60">
          <cell r="T60">
            <v>146</v>
          </cell>
        </row>
        <row r="61">
          <cell r="T61">
            <v>147</v>
          </cell>
        </row>
        <row r="62">
          <cell r="T62">
            <v>147</v>
          </cell>
        </row>
        <row r="63">
          <cell r="T63">
            <v>148</v>
          </cell>
        </row>
        <row r="64">
          <cell r="T64">
            <v>149</v>
          </cell>
        </row>
        <row r="65">
          <cell r="T65">
            <v>149</v>
          </cell>
        </row>
        <row r="66">
          <cell r="T66">
            <v>150</v>
          </cell>
        </row>
      </sheetData>
      <sheetData sheetId="3">
        <row r="4">
          <cell r="H4" t="str">
            <v>D</v>
          </cell>
        </row>
        <row r="5">
          <cell r="H5" t="str">
            <v>D+</v>
          </cell>
        </row>
        <row r="6">
          <cell r="H6" t="str">
            <v>C</v>
          </cell>
        </row>
        <row r="7">
          <cell r="H7" t="str">
            <v>C+</v>
          </cell>
        </row>
        <row r="8">
          <cell r="H8" t="str">
            <v>B</v>
          </cell>
        </row>
        <row r="9">
          <cell r="H9" t="str">
            <v>B+</v>
          </cell>
        </row>
        <row r="10">
          <cell r="H10" t="str">
            <v>A</v>
          </cell>
        </row>
        <row r="11">
          <cell r="H11" t="str">
            <v>A+</v>
          </cell>
        </row>
        <row r="12">
          <cell r="H12" t="str">
            <v>S</v>
          </cell>
        </row>
        <row r="13">
          <cell r="H13" t="str">
            <v>S+</v>
          </cell>
        </row>
        <row r="14">
          <cell r="H14" t="str">
            <v>SS</v>
          </cell>
        </row>
        <row r="15">
          <cell r="H15" t="str">
            <v>SS+</v>
          </cell>
        </row>
      </sheetData>
      <sheetData sheetId="4">
        <row r="6">
          <cell r="O6" t="str">
            <v>关羽</v>
          </cell>
        </row>
        <row r="7">
          <cell r="O7" t="str">
            <v>许褚</v>
          </cell>
        </row>
        <row r="8">
          <cell r="O8" t="str">
            <v>典韦</v>
          </cell>
        </row>
        <row r="9">
          <cell r="O9" t="str">
            <v>唐流雨</v>
          </cell>
        </row>
        <row r="10">
          <cell r="O10" t="str">
            <v>李轩辕</v>
          </cell>
        </row>
        <row r="11">
          <cell r="O11" t="str">
            <v>项羽</v>
          </cell>
        </row>
        <row r="12">
          <cell r="O12" t="str">
            <v>天使缇娜</v>
          </cell>
        </row>
        <row r="13">
          <cell r="O13" t="str">
            <v>夏侯渊</v>
          </cell>
        </row>
        <row r="14">
          <cell r="O14" t="str">
            <v>徐晃</v>
          </cell>
        </row>
        <row r="15">
          <cell r="O15" t="str">
            <v>张郃</v>
          </cell>
        </row>
        <row r="16">
          <cell r="O16" t="str">
            <v>张飞</v>
          </cell>
        </row>
        <row r="17">
          <cell r="O17" t="str">
            <v>夏侯惇</v>
          </cell>
        </row>
        <row r="18">
          <cell r="O18" t="str">
            <v>塞伯罗斯</v>
          </cell>
        </row>
        <row r="19">
          <cell r="O19" t="str">
            <v>石灵明</v>
          </cell>
        </row>
        <row r="20">
          <cell r="O20" t="str">
            <v>于禁</v>
          </cell>
        </row>
        <row r="21">
          <cell r="O21" t="str">
            <v>西方龙</v>
          </cell>
        </row>
        <row r="22">
          <cell r="O22" t="str">
            <v>飞廉</v>
          </cell>
        </row>
        <row r="23">
          <cell r="O23" t="str">
            <v>噬日</v>
          </cell>
        </row>
        <row r="24">
          <cell r="O24" t="str">
            <v>食火蜥</v>
          </cell>
        </row>
        <row r="25">
          <cell r="O25" t="str">
            <v>高顺</v>
          </cell>
        </row>
        <row r="26">
          <cell r="O26" t="str">
            <v>烈风螳螂</v>
          </cell>
        </row>
        <row r="27">
          <cell r="O27" t="str">
            <v>柠檬精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H15" sqref="G15:H15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8" t="s">
        <v>13</v>
      </c>
      <c r="C2" s="29"/>
      <c r="D2" s="29"/>
      <c r="E2" s="30"/>
    </row>
    <row r="3" spans="2:5" ht="35.1" customHeight="1" x14ac:dyDescent="0.2">
      <c r="B3" s="2" t="s">
        <v>0</v>
      </c>
      <c r="C3" s="3" t="s">
        <v>11</v>
      </c>
      <c r="D3" s="31" t="s">
        <v>1</v>
      </c>
      <c r="E3" s="33" t="s">
        <v>14</v>
      </c>
    </row>
    <row r="4" spans="2:5" ht="35.1" customHeight="1" x14ac:dyDescent="0.2">
      <c r="B4" s="2" t="s">
        <v>2</v>
      </c>
      <c r="C4" s="3" t="s">
        <v>12</v>
      </c>
      <c r="D4" s="32"/>
      <c r="E4" s="34"/>
    </row>
    <row r="5" spans="2:5" ht="35.1" customHeight="1" x14ac:dyDescent="0.2">
      <c r="B5" s="4" t="s">
        <v>3</v>
      </c>
      <c r="C5" s="35" t="s">
        <v>15</v>
      </c>
      <c r="D5" s="36"/>
      <c r="E5" s="37"/>
    </row>
    <row r="6" spans="2:5" ht="18" x14ac:dyDescent="0.2">
      <c r="B6" s="38" t="s">
        <v>4</v>
      </c>
      <c r="C6" s="39"/>
      <c r="D6" s="39"/>
      <c r="E6" s="40"/>
    </row>
    <row r="7" spans="2:5" ht="18" x14ac:dyDescent="0.2">
      <c r="B7" s="5" t="s">
        <v>5</v>
      </c>
      <c r="C7" s="6" t="s">
        <v>6</v>
      </c>
      <c r="D7" s="26" t="s">
        <v>7</v>
      </c>
      <c r="E7" s="27"/>
    </row>
    <row r="8" spans="2:5" x14ac:dyDescent="0.2">
      <c r="B8" s="7">
        <v>43490</v>
      </c>
      <c r="C8" s="8" t="s">
        <v>10</v>
      </c>
      <c r="D8" s="41" t="s">
        <v>8</v>
      </c>
      <c r="E8" s="42"/>
    </row>
    <row r="9" spans="2:5" x14ac:dyDescent="0.2">
      <c r="B9" s="7"/>
      <c r="C9" s="8"/>
      <c r="D9" s="41"/>
      <c r="E9" s="42"/>
    </row>
    <row r="10" spans="2:5" x14ac:dyDescent="0.2">
      <c r="B10" s="9"/>
      <c r="C10" s="8"/>
      <c r="D10" s="41"/>
      <c r="E10" s="42"/>
    </row>
    <row r="11" spans="2:5" x14ac:dyDescent="0.2">
      <c r="B11" s="9"/>
      <c r="C11" s="8"/>
      <c r="D11" s="41"/>
      <c r="E11" s="42"/>
    </row>
    <row r="12" spans="2:5" x14ac:dyDescent="0.2">
      <c r="B12" s="9"/>
      <c r="C12" s="8"/>
      <c r="D12" s="41"/>
      <c r="E12" s="42"/>
    </row>
    <row r="13" spans="2:5" x14ac:dyDescent="0.2">
      <c r="B13" s="9"/>
      <c r="C13" s="8"/>
      <c r="D13" s="41"/>
      <c r="E13" s="42"/>
    </row>
    <row r="14" spans="2:5" x14ac:dyDescent="0.2">
      <c r="B14" s="9"/>
      <c r="C14" s="8"/>
      <c r="D14" s="41"/>
      <c r="E14" s="42"/>
    </row>
    <row r="15" spans="2:5" x14ac:dyDescent="0.2">
      <c r="B15" s="9"/>
      <c r="C15" s="8"/>
      <c r="D15" s="41"/>
      <c r="E15" s="42"/>
    </row>
    <row r="16" spans="2:5" x14ac:dyDescent="0.2">
      <c r="B16" s="9"/>
      <c r="C16" s="8"/>
      <c r="D16" s="41"/>
      <c r="E16" s="42"/>
    </row>
    <row r="17" spans="2:5" x14ac:dyDescent="0.2">
      <c r="B17" s="9"/>
      <c r="C17" s="8"/>
      <c r="D17" s="41"/>
      <c r="E17" s="42"/>
    </row>
    <row r="18" spans="2:5" x14ac:dyDescent="0.2">
      <c r="B18" s="9"/>
      <c r="C18" s="8"/>
      <c r="D18" s="41"/>
      <c r="E18" s="42"/>
    </row>
    <row r="19" spans="2:5" x14ac:dyDescent="0.2">
      <c r="B19" s="9"/>
      <c r="C19" s="8"/>
      <c r="D19" s="41"/>
      <c r="E19" s="42"/>
    </row>
    <row r="20" spans="2:5" x14ac:dyDescent="0.2">
      <c r="B20" s="9"/>
      <c r="C20" s="8"/>
      <c r="D20" s="41"/>
      <c r="E20" s="42"/>
    </row>
    <row r="21" spans="2:5" x14ac:dyDescent="0.2">
      <c r="B21" s="9"/>
      <c r="C21" s="8"/>
      <c r="D21" s="41"/>
      <c r="E21" s="42"/>
    </row>
    <row r="22" spans="2:5" x14ac:dyDescent="0.2">
      <c r="B22" s="9"/>
      <c r="C22" s="8"/>
      <c r="D22" s="41"/>
      <c r="E22" s="42"/>
    </row>
    <row r="23" spans="2:5" x14ac:dyDescent="0.2">
      <c r="B23" s="9"/>
      <c r="C23" s="8"/>
      <c r="D23" s="41"/>
      <c r="E23" s="42"/>
    </row>
    <row r="24" spans="2:5" x14ac:dyDescent="0.2">
      <c r="B24" s="9"/>
      <c r="C24" s="8"/>
      <c r="D24" s="41"/>
      <c r="E24" s="42"/>
    </row>
    <row r="25" spans="2:5" x14ac:dyDescent="0.2">
      <c r="B25" s="9"/>
      <c r="C25" s="8"/>
      <c r="D25" s="41"/>
      <c r="E25" s="42"/>
    </row>
    <row r="26" spans="2:5" x14ac:dyDescent="0.2">
      <c r="B26" s="9"/>
      <c r="C26" s="8"/>
      <c r="D26" s="41"/>
      <c r="E26" s="42"/>
    </row>
    <row r="27" spans="2:5" x14ac:dyDescent="0.2">
      <c r="B27" s="9"/>
      <c r="C27" s="8"/>
      <c r="D27" s="41"/>
      <c r="E27" s="42"/>
    </row>
    <row r="28" spans="2:5" ht="18" thickBot="1" x14ac:dyDescent="0.25">
      <c r="B28" s="10"/>
      <c r="C28" s="11"/>
      <c r="D28" s="43"/>
      <c r="E28" s="44"/>
    </row>
    <row r="30" spans="2:5" x14ac:dyDescent="0.2">
      <c r="B30" s="45" t="s">
        <v>9</v>
      </c>
      <c r="C30" s="45"/>
      <c r="D30" s="45"/>
      <c r="E30" s="4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1BC2-0706-4DF2-8F42-9E6A3854188B}">
  <dimension ref="A2:CM153"/>
  <sheetViews>
    <sheetView topLeftCell="Y1" zoomScaleNormal="100" workbookViewId="0">
      <selection activeCell="AQ29" sqref="AQ29"/>
    </sheetView>
  </sheetViews>
  <sheetFormatPr defaultRowHeight="14.25" x14ac:dyDescent="0.2"/>
  <cols>
    <col min="2" max="2" width="9.625" bestFit="1" customWidth="1"/>
    <col min="3" max="4" width="9.75" customWidth="1"/>
    <col min="9" max="9" width="9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7.5" customWidth="1"/>
    <col min="15" max="15" width="7.125" customWidth="1"/>
    <col min="16" max="16" width="7.5" customWidth="1"/>
    <col min="17" max="17" width="8.5" customWidth="1"/>
    <col min="18" max="19" width="7.75" customWidth="1"/>
    <col min="20" max="21" width="9" customWidth="1"/>
    <col min="22" max="23" width="8.25" customWidth="1"/>
    <col min="24" max="24" width="43.5" customWidth="1"/>
    <col min="25" max="32" width="9" customWidth="1"/>
    <col min="34" max="35" width="9.125" bestFit="1" customWidth="1"/>
    <col min="36" max="36" width="13.25" customWidth="1"/>
    <col min="37" max="38" width="10.875" customWidth="1"/>
    <col min="39" max="40" width="11.25" customWidth="1"/>
    <col min="41" max="41" width="13" customWidth="1"/>
    <col min="42" max="42" width="10.625" customWidth="1"/>
    <col min="44" max="58" width="0" hidden="1" customWidth="1"/>
    <col min="60" max="82" width="9" customWidth="1"/>
    <col min="83" max="83" width="11.875" customWidth="1"/>
    <col min="84" max="85" width="9" customWidth="1"/>
  </cols>
  <sheetData>
    <row r="2" spans="1:91" ht="20.25" x14ac:dyDescent="0.2">
      <c r="BM2" s="46" t="s">
        <v>146</v>
      </c>
      <c r="BN2" s="46"/>
      <c r="BO2" s="46"/>
      <c r="BP2" s="46"/>
      <c r="BQ2" s="46"/>
      <c r="BR2" s="46" t="s">
        <v>147</v>
      </c>
      <c r="BS2" s="46"/>
      <c r="BT2" s="46"/>
      <c r="BU2" s="46"/>
      <c r="BV2" s="46"/>
      <c r="BW2" s="46" t="s">
        <v>148</v>
      </c>
      <c r="BX2" s="46"/>
      <c r="BY2" s="46"/>
      <c r="BZ2" s="46"/>
      <c r="CA2" s="46"/>
    </row>
    <row r="3" spans="1:91" ht="17.25" x14ac:dyDescent="0.2">
      <c r="A3" s="12" t="s">
        <v>25</v>
      </c>
      <c r="B3" s="12" t="s">
        <v>26</v>
      </c>
      <c r="C3" s="12" t="s">
        <v>29</v>
      </c>
      <c r="D3" s="12" t="s">
        <v>30</v>
      </c>
      <c r="F3" s="18" t="s">
        <v>27</v>
      </c>
      <c r="G3" s="25">
        <v>100</v>
      </c>
      <c r="I3" s="12" t="s">
        <v>35</v>
      </c>
      <c r="J3" s="12" t="s">
        <v>22</v>
      </c>
      <c r="K3" s="12" t="s">
        <v>47</v>
      </c>
      <c r="L3" s="12" t="s">
        <v>24</v>
      </c>
      <c r="M3" s="12" t="s">
        <v>33</v>
      </c>
      <c r="N3" s="12" t="s">
        <v>100</v>
      </c>
      <c r="O3" s="12" t="s">
        <v>100</v>
      </c>
      <c r="P3" s="12" t="s">
        <v>100</v>
      </c>
      <c r="Q3" s="12" t="s">
        <v>37</v>
      </c>
      <c r="R3" s="12" t="s">
        <v>69</v>
      </c>
      <c r="S3" s="12" t="s">
        <v>70</v>
      </c>
      <c r="T3" s="12" t="s">
        <v>34</v>
      </c>
      <c r="U3" s="12" t="s">
        <v>70</v>
      </c>
      <c r="V3" s="12" t="s">
        <v>68</v>
      </c>
      <c r="W3" s="12" t="s">
        <v>70</v>
      </c>
      <c r="X3" s="12" t="s">
        <v>32</v>
      </c>
      <c r="Y3" s="12" t="s">
        <v>131</v>
      </c>
      <c r="Z3" s="12" t="s">
        <v>132</v>
      </c>
      <c r="AB3" s="20" t="s">
        <v>17</v>
      </c>
      <c r="AC3" s="20" t="s">
        <v>18</v>
      </c>
      <c r="AD3" s="20" t="s">
        <v>19</v>
      </c>
      <c r="AE3" s="20" t="s">
        <v>20</v>
      </c>
      <c r="AH3" s="12" t="s">
        <v>16</v>
      </c>
      <c r="AI3" s="12" t="s">
        <v>71</v>
      </c>
      <c r="AJ3" s="12" t="s">
        <v>48</v>
      </c>
      <c r="AK3" s="12" t="s">
        <v>72</v>
      </c>
      <c r="AL3" s="12" t="s">
        <v>75</v>
      </c>
      <c r="AM3" s="12" t="s">
        <v>73</v>
      </c>
      <c r="AN3" s="12" t="s">
        <v>76</v>
      </c>
      <c r="AO3" s="12" t="s">
        <v>74</v>
      </c>
      <c r="AP3" s="12" t="s">
        <v>77</v>
      </c>
      <c r="AR3" s="12" t="s">
        <v>78</v>
      </c>
      <c r="AS3" s="12" t="s">
        <v>79</v>
      </c>
      <c r="AT3" s="12" t="s">
        <v>111</v>
      </c>
      <c r="AU3" s="12" t="s">
        <v>124</v>
      </c>
      <c r="AV3" s="12" t="s">
        <v>80</v>
      </c>
      <c r="AW3" s="12" t="s">
        <v>111</v>
      </c>
      <c r="AX3" s="12" t="s">
        <v>124</v>
      </c>
      <c r="AY3" s="12" t="s">
        <v>81</v>
      </c>
      <c r="AZ3" s="12" t="s">
        <v>111</v>
      </c>
      <c r="BA3" s="12" t="s">
        <v>124</v>
      </c>
      <c r="BC3" s="12" t="s">
        <v>38</v>
      </c>
      <c r="BD3" s="12" t="s">
        <v>120</v>
      </c>
      <c r="BE3" s="12" t="s">
        <v>111</v>
      </c>
      <c r="BF3" s="12" t="s">
        <v>121</v>
      </c>
      <c r="BH3" s="20" t="s">
        <v>126</v>
      </c>
      <c r="BI3" s="20" t="s">
        <v>111</v>
      </c>
      <c r="BJ3" s="17" t="s">
        <v>125</v>
      </c>
      <c r="BL3" s="12" t="s">
        <v>78</v>
      </c>
      <c r="BM3" s="12" t="s">
        <v>79</v>
      </c>
      <c r="BN3" s="12" t="s">
        <v>133</v>
      </c>
      <c r="BO3" s="12" t="s">
        <v>111</v>
      </c>
      <c r="BP3" s="12" t="s">
        <v>124</v>
      </c>
      <c r="BQ3" s="12" t="s">
        <v>136</v>
      </c>
      <c r="BR3" s="12" t="s">
        <v>80</v>
      </c>
      <c r="BS3" s="12" t="s">
        <v>133</v>
      </c>
      <c r="BT3" s="12" t="s">
        <v>111</v>
      </c>
      <c r="BU3" s="12" t="s">
        <v>124</v>
      </c>
      <c r="BV3" s="12" t="s">
        <v>136</v>
      </c>
      <c r="BW3" s="12" t="s">
        <v>81</v>
      </c>
      <c r="BX3" s="12" t="s">
        <v>133</v>
      </c>
      <c r="BY3" s="12" t="s">
        <v>111</v>
      </c>
      <c r="BZ3" s="12" t="s">
        <v>124</v>
      </c>
      <c r="CA3" s="12" t="s">
        <v>136</v>
      </c>
      <c r="CC3" s="12" t="s">
        <v>38</v>
      </c>
      <c r="CD3" s="12" t="s">
        <v>136</v>
      </c>
      <c r="CE3" s="12" t="s">
        <v>135</v>
      </c>
      <c r="CF3" s="12" t="s">
        <v>111</v>
      </c>
      <c r="CG3" s="12" t="s">
        <v>121</v>
      </c>
      <c r="CH3" s="12" t="s">
        <v>16</v>
      </c>
      <c r="CJ3" s="12" t="s">
        <v>133</v>
      </c>
      <c r="CK3" s="12" t="s">
        <v>41</v>
      </c>
      <c r="CL3" s="12" t="s">
        <v>36</v>
      </c>
      <c r="CM3" s="12" t="s">
        <v>134</v>
      </c>
    </row>
    <row r="4" spans="1:91" ht="17.25" x14ac:dyDescent="0.2">
      <c r="A4" s="25">
        <v>24</v>
      </c>
      <c r="B4" s="25">
        <v>30</v>
      </c>
      <c r="C4" s="25">
        <v>40</v>
      </c>
      <c r="D4" s="25">
        <v>54</v>
      </c>
      <c r="F4" s="18" t="s">
        <v>28</v>
      </c>
      <c r="G4" s="25">
        <v>400</v>
      </c>
      <c r="I4" s="25">
        <v>1</v>
      </c>
      <c r="J4" s="25" t="s">
        <v>23</v>
      </c>
      <c r="K4" s="25">
        <v>1</v>
      </c>
      <c r="L4" s="25">
        <v>4</v>
      </c>
      <c r="M4" s="25">
        <v>2</v>
      </c>
      <c r="N4" s="25"/>
      <c r="O4" s="25"/>
      <c r="P4" s="25"/>
      <c r="Q4" s="25">
        <v>1</v>
      </c>
      <c r="R4" s="13">
        <f>ROUND((SUM($L$4:$L4)-SUM($M$4:$M4)+SUM(N$4:N4))/B$4,2)</f>
        <v>7.0000000000000007E-2</v>
      </c>
      <c r="S4" s="13">
        <f>R4</f>
        <v>7.0000000000000007E-2</v>
      </c>
      <c r="T4" s="13">
        <f>ROUND((SUM($L$4:$L4)-SUM($M$4:$M4)+SUM(O$4:O4))/C$4,2)</f>
        <v>0.05</v>
      </c>
      <c r="U4" s="13">
        <f>T4</f>
        <v>0.05</v>
      </c>
      <c r="V4" s="13">
        <f>ROUND((SUM($L$4:$L4)-SUM($M$4:$M4)+SUM(P$4:P4))/D$4,2)</f>
        <v>0.04</v>
      </c>
      <c r="W4" s="13">
        <f>V4</f>
        <v>0.04</v>
      </c>
      <c r="X4" s="25"/>
      <c r="Y4" s="13">
        <f>U4</f>
        <v>0.05</v>
      </c>
      <c r="Z4" s="13">
        <f>SUM(Y$4:Y4)</f>
        <v>0.05</v>
      </c>
      <c r="AB4" s="25">
        <v>0</v>
      </c>
      <c r="AC4" s="25"/>
      <c r="AD4" s="25"/>
      <c r="AE4" s="25"/>
      <c r="AH4" s="25">
        <v>1</v>
      </c>
      <c r="AI4" s="25">
        <f>INDEX($S$4:$S$23,INT(AH4/10)+1)</f>
        <v>7.0000000000000007E-2</v>
      </c>
      <c r="AJ4" s="25">
        <v>5.128205128205128E-2</v>
      </c>
      <c r="AK4" s="24">
        <f>AI$4*$AJ4</f>
        <v>3.5897435897435902E-3</v>
      </c>
      <c r="AL4" s="24">
        <f>ROUND(SUM(AK$4:AK4),2)</f>
        <v>0</v>
      </c>
      <c r="AM4" s="24">
        <f>AI$5*$AJ4</f>
        <v>2.5641025641025641E-3</v>
      </c>
      <c r="AN4" s="24">
        <f>ROUND(SUM(AM$4:AM4),2)</f>
        <v>0</v>
      </c>
      <c r="AO4" s="24">
        <f>AI$6*$AJ4</f>
        <v>2.0512820512820513E-3</v>
      </c>
      <c r="AP4" s="24">
        <f>ROUND(SUM(AO$4:AO4),2)</f>
        <v>0</v>
      </c>
      <c r="AR4" s="25">
        <v>1</v>
      </c>
      <c r="AS4" s="25">
        <f>MATCH(AR4,$AL$4:$AL$153,1)</f>
        <v>24</v>
      </c>
      <c r="AT4" s="25">
        <f>INT(AS4/5)</f>
        <v>4</v>
      </c>
      <c r="AU4" s="25">
        <f>MATCH(AT4,$BF$4:$BF$11)</f>
        <v>1</v>
      </c>
      <c r="AV4" s="25">
        <f>MATCH(AR4,$AN$4:$AN$153,1)</f>
        <v>26</v>
      </c>
      <c r="AW4" s="25">
        <f>INT(AV4/5)</f>
        <v>5</v>
      </c>
      <c r="AX4" s="25">
        <f>MATCH(AW4,$BF$4:$BF$11)</f>
        <v>2</v>
      </c>
      <c r="AY4" s="25">
        <f>MATCH(AR4,$AP$4:$AP$153,1)</f>
        <v>32</v>
      </c>
      <c r="AZ4" s="25">
        <f>INT(AY4/5)</f>
        <v>6</v>
      </c>
      <c r="BA4" s="25">
        <f>MATCH(AZ4,$BF$4:$BF$11)</f>
        <v>2</v>
      </c>
      <c r="BC4" s="25">
        <v>1</v>
      </c>
      <c r="BD4" s="25" t="s">
        <v>112</v>
      </c>
      <c r="BE4" s="25">
        <v>2</v>
      </c>
      <c r="BF4" s="25">
        <f>SUM(BE$4:BE4)</f>
        <v>2</v>
      </c>
      <c r="BH4" s="25">
        <v>1</v>
      </c>
      <c r="BI4" s="25">
        <v>5</v>
      </c>
      <c r="BJ4" s="25">
        <f>SUM(BI$4:BI4)</f>
        <v>5</v>
      </c>
      <c r="BL4" s="25">
        <v>1</v>
      </c>
      <c r="BM4" s="25">
        <f>MATCH(BL4,$AL$4:$AL$153,1)</f>
        <v>24</v>
      </c>
      <c r="BN4" s="25" t="str">
        <f>INDEX($CJ$4:$CJ$11,MATCH(BM4,$CL$4:$CL$11,1))</f>
        <v>黑绳</v>
      </c>
      <c r="BO4" s="25">
        <f t="shared" ref="BO4:BO68" si="0">MATCH(BM4,$BJ$4:$BJ$55,1)</f>
        <v>4</v>
      </c>
      <c r="BP4" s="25">
        <f>MATCH(BO4,$CG$4:$CG$23,1)</f>
        <v>2</v>
      </c>
      <c r="BQ4" s="25" t="str">
        <f>INDEX($CD$4:$CD$23,BP4)</f>
        <v>黑绳</v>
      </c>
      <c r="BR4" s="25">
        <f>MATCH(BL4,$AN$4:$AN$153,1)</f>
        <v>26</v>
      </c>
      <c r="BS4" s="25" t="str">
        <f>INDEX($CJ$4:$CJ$11,MATCH(BR4,$CL$4:$CL$11,1))</f>
        <v>黑绳</v>
      </c>
      <c r="BT4" s="25">
        <f>MATCH(BR4,$BJ$4:$BJ$55,1)</f>
        <v>5</v>
      </c>
      <c r="BU4" s="25">
        <f>MATCH(BT4,$CG$4:$CG$23,1)</f>
        <v>3</v>
      </c>
      <c r="BV4" s="25" t="str">
        <f>INDEX($CD$4:$CD$23,BU4)</f>
        <v>黑绳+1</v>
      </c>
      <c r="BW4" s="25">
        <f>MATCH(BL4,$AP$4:$AP$153,1)</f>
        <v>32</v>
      </c>
      <c r="BX4" s="25" t="str">
        <f>INDEX($CJ$4:$CJ$11,MATCH(BW4,$CL$4:$CL$11,1))</f>
        <v>众合</v>
      </c>
      <c r="BY4" s="25">
        <f>MATCH(BW4,$BJ$4:$BJ$55,1)</f>
        <v>6</v>
      </c>
      <c r="BZ4" s="25">
        <f>MATCH(BY4,$CG$4:$CG$23,1)</f>
        <v>3</v>
      </c>
      <c r="CA4" s="25" t="str">
        <f>INDEX($CD$4:$CD$23,BZ4)</f>
        <v>黑绳+1</v>
      </c>
      <c r="CC4" s="25">
        <v>1</v>
      </c>
      <c r="CD4" s="25" t="s">
        <v>112</v>
      </c>
      <c r="CE4" s="25" t="s">
        <v>112</v>
      </c>
      <c r="CF4" s="25">
        <v>1</v>
      </c>
      <c r="CG4" s="25">
        <f>SUM(CF$4:CF4)</f>
        <v>1</v>
      </c>
      <c r="CH4" s="25">
        <f>INDEX($BJ$4:$BJ$55,CG4)</f>
        <v>5</v>
      </c>
      <c r="CJ4" s="25" t="s">
        <v>112</v>
      </c>
      <c r="CK4" s="25" t="s">
        <v>137</v>
      </c>
      <c r="CL4" s="25">
        <v>1</v>
      </c>
      <c r="CM4" s="25">
        <v>10</v>
      </c>
    </row>
    <row r="5" spans="1:91" ht="16.5" x14ac:dyDescent="0.2">
      <c r="I5" s="25">
        <v>2</v>
      </c>
      <c r="J5" s="25" t="s">
        <v>82</v>
      </c>
      <c r="K5" s="25">
        <v>10</v>
      </c>
      <c r="L5" s="25">
        <v>6</v>
      </c>
      <c r="M5" s="25">
        <v>4</v>
      </c>
      <c r="N5" s="25"/>
      <c r="O5" s="25"/>
      <c r="P5" s="25"/>
      <c r="Q5" s="25">
        <v>1</v>
      </c>
      <c r="R5" s="13">
        <f>ROUND((SUM($L$4:$L5)-SUM($M$4:$M5)+SUM(N$4:N5))/B$4,2)</f>
        <v>0.13</v>
      </c>
      <c r="S5" s="13">
        <f t="shared" ref="S5:S32" si="1">R5-R4</f>
        <v>0.06</v>
      </c>
      <c r="T5" s="13">
        <f>ROUND((SUM($L$4:$L5)-SUM($M$4:$M5)+SUM(O$4:O5))/C$4,2)</f>
        <v>0.1</v>
      </c>
      <c r="U5" s="13">
        <f t="shared" ref="U5:U32" si="2">T5-T4</f>
        <v>0.05</v>
      </c>
      <c r="V5" s="13">
        <f>ROUND((SUM($L$4:$L5)-SUM($M$4:$M5)+SUM(P$4:P5))/D$4,2)</f>
        <v>7.0000000000000007E-2</v>
      </c>
      <c r="W5" s="13">
        <f t="shared" ref="W5:W32" si="3">V5-V4</f>
        <v>3.0000000000000006E-2</v>
      </c>
      <c r="X5" s="25"/>
      <c r="Y5" s="13">
        <f t="shared" ref="Y5:Y32" si="4">U5</f>
        <v>0.05</v>
      </c>
      <c r="Z5" s="13">
        <f>SUM(Y$4:Y5)</f>
        <v>0.1</v>
      </c>
      <c r="AB5" s="25">
        <v>0</v>
      </c>
      <c r="AC5" s="25"/>
      <c r="AD5" s="25"/>
      <c r="AE5" s="25"/>
      <c r="AH5" s="25">
        <v>2</v>
      </c>
      <c r="AI5" s="25">
        <f>INDEX($U$4:$U$23,INT(AH4/10)+1)</f>
        <v>0.05</v>
      </c>
      <c r="AJ5" s="25">
        <v>6.1538461538461535E-2</v>
      </c>
      <c r="AK5" s="24">
        <f t="shared" ref="AK5:AK13" si="5">AI$4*$AJ5</f>
        <v>4.3076923076923075E-3</v>
      </c>
      <c r="AL5" s="24">
        <f>ROUND(SUM(AK$4:AK5),2)</f>
        <v>0.01</v>
      </c>
      <c r="AM5" s="24">
        <f t="shared" ref="AM5:AM13" si="6">AI$5*$AJ5</f>
        <v>3.0769230769230769E-3</v>
      </c>
      <c r="AN5" s="24">
        <f>ROUND(SUM(AM$4:AM5),2)</f>
        <v>0.01</v>
      </c>
      <c r="AO5" s="24">
        <f t="shared" ref="AO5:AO13" si="7">AI$6*$AJ5</f>
        <v>2.4615384615384616E-3</v>
      </c>
      <c r="AP5" s="24">
        <f>ROUND(SUM(AO$4:AO5),2)</f>
        <v>0</v>
      </c>
      <c r="AR5" s="25">
        <v>2</v>
      </c>
      <c r="AS5" s="25">
        <f t="shared" ref="AS5:AS68" si="8">MATCH(AR5,$AL$4:$AL$153,1)</f>
        <v>32</v>
      </c>
      <c r="AT5" s="25">
        <f t="shared" ref="AT5:AT68" si="9">INT(AS5/5)</f>
        <v>6</v>
      </c>
      <c r="AU5" s="25">
        <f t="shared" ref="AU5:AU68" si="10">MATCH(AT5,$BF$4:$BF$11)</f>
        <v>2</v>
      </c>
      <c r="AV5" s="25">
        <f t="shared" ref="AV5:AV68" si="11">MATCH(AR5,$AN$4:$AN$153,1)</f>
        <v>35</v>
      </c>
      <c r="AW5" s="25">
        <f t="shared" ref="AW5:AW68" si="12">INT(AV5/5)</f>
        <v>7</v>
      </c>
      <c r="AX5" s="25">
        <f t="shared" ref="AX5:AX68" si="13">MATCH(AW5,$BF$4:$BF$11)</f>
        <v>2</v>
      </c>
      <c r="AY5" s="25">
        <f t="shared" ref="AY5:AY63" si="14">MATCH(AR5,$AP$4:$AP$153,1)</f>
        <v>42</v>
      </c>
      <c r="AZ5" s="25">
        <f t="shared" ref="AZ5:AZ68" si="15">INT(AY5/5)</f>
        <v>8</v>
      </c>
      <c r="BA5" s="25">
        <f t="shared" ref="BA5:BA63" si="16">MATCH(AZ5,$BF$4:$BF$11)</f>
        <v>3</v>
      </c>
      <c r="BC5" s="25">
        <v>2</v>
      </c>
      <c r="BD5" s="25" t="s">
        <v>113</v>
      </c>
      <c r="BE5" s="25">
        <v>3</v>
      </c>
      <c r="BF5" s="25">
        <f>SUM(BE$4:BE5)</f>
        <v>5</v>
      </c>
      <c r="BH5" s="25">
        <v>2</v>
      </c>
      <c r="BI5" s="25">
        <v>5</v>
      </c>
      <c r="BJ5" s="25">
        <f>SUM(BI$4:BI5)</f>
        <v>10</v>
      </c>
      <c r="BL5" s="25">
        <v>2</v>
      </c>
      <c r="BM5" s="25">
        <f t="shared" ref="BM5:BM68" si="17">MATCH(BL5,$AL$4:$AL$153,1)</f>
        <v>32</v>
      </c>
      <c r="BN5" s="25" t="str">
        <f t="shared" ref="BN5:BN68" si="18">INDEX($CJ$4:$CJ$11,MATCH(BM5,$CL$4:$CL$11,1))</f>
        <v>众合</v>
      </c>
      <c r="BO5" s="25">
        <f t="shared" si="0"/>
        <v>6</v>
      </c>
      <c r="BP5" s="25">
        <f t="shared" ref="BP5:BP68" si="19">MATCH(BO5,$CG$4:$CG$23,1)</f>
        <v>3</v>
      </c>
      <c r="BQ5" s="25" t="str">
        <f t="shared" ref="BQ5:BQ68" si="20">INDEX($CD$4:$CD$23,BP5)</f>
        <v>黑绳+1</v>
      </c>
      <c r="BR5" s="25">
        <f t="shared" ref="BR5:BR68" si="21">MATCH(BL5,$AN$4:$AN$153,1)</f>
        <v>35</v>
      </c>
      <c r="BS5" s="25" t="str">
        <f t="shared" ref="BS5:BS68" si="22">INDEX($CJ$4:$CJ$11,MATCH(BR5,$CL$4:$CL$11,1))</f>
        <v>众合</v>
      </c>
      <c r="BT5" s="25">
        <f t="shared" ref="BT5:BT68" si="23">MATCH(BR5,$BJ$4:$BJ$55,1)</f>
        <v>7</v>
      </c>
      <c r="BU5" s="25">
        <f t="shared" ref="BU5:BU68" si="24">MATCH(BT5,$CG$4:$CG$23,1)</f>
        <v>4</v>
      </c>
      <c r="BV5" s="25" t="str">
        <f t="shared" ref="BV5:BV68" si="25">INDEX($CD$4:$CD$23,BU5)</f>
        <v>众合</v>
      </c>
      <c r="BW5" s="25">
        <f t="shared" ref="BW5:BW63" si="26">MATCH(BL5,$AP$4:$AP$153,1)</f>
        <v>42</v>
      </c>
      <c r="BX5" s="25" t="str">
        <f t="shared" ref="BX5:BX63" si="27">INDEX($CJ$4:$CJ$11,MATCH(BW5,$CL$4:$CL$11,1))</f>
        <v>众合</v>
      </c>
      <c r="BY5" s="25">
        <f t="shared" ref="BY5:BY63" si="28">MATCH(BW5,$BJ$4:$BJ$55,1)</f>
        <v>9</v>
      </c>
      <c r="BZ5" s="25">
        <f t="shared" ref="BZ5:BZ63" si="29">MATCH(BY5,$CG$4:$CG$23,1)</f>
        <v>5</v>
      </c>
      <c r="CA5" s="25" t="str">
        <f t="shared" ref="CA5:CA63" si="30">INDEX($CD$4:$CD$23,BZ5)</f>
        <v>众合+1</v>
      </c>
      <c r="CC5" s="25">
        <v>2</v>
      </c>
      <c r="CD5" s="25" t="s">
        <v>113</v>
      </c>
      <c r="CE5" s="25" t="s">
        <v>113</v>
      </c>
      <c r="CF5" s="25">
        <v>2</v>
      </c>
      <c r="CG5" s="25">
        <f>SUM(CF$4:CF5)</f>
        <v>3</v>
      </c>
      <c r="CH5" s="25">
        <f t="shared" ref="CH5:CH23" si="31">INDEX($BJ$4:$BJ$55,CG5)</f>
        <v>15</v>
      </c>
      <c r="CJ5" s="25" t="s">
        <v>113</v>
      </c>
      <c r="CK5" s="25" t="s">
        <v>49</v>
      </c>
      <c r="CL5" s="25">
        <v>10</v>
      </c>
      <c r="CM5" s="25">
        <v>30</v>
      </c>
    </row>
    <row r="6" spans="1:91" ht="17.25" x14ac:dyDescent="0.2">
      <c r="A6" s="12" t="s">
        <v>31</v>
      </c>
      <c r="E6" t="s">
        <v>67</v>
      </c>
      <c r="I6" s="25">
        <v>3</v>
      </c>
      <c r="J6" s="25" t="s">
        <v>83</v>
      </c>
      <c r="K6" s="25">
        <v>15</v>
      </c>
      <c r="L6" s="25">
        <v>12</v>
      </c>
      <c r="M6" s="25">
        <v>6</v>
      </c>
      <c r="N6" s="25"/>
      <c r="O6" s="25"/>
      <c r="P6" s="25"/>
      <c r="Q6" s="25">
        <v>1</v>
      </c>
      <c r="R6" s="13">
        <f>ROUND((SUM($L$4:$L6)-SUM($M$4:$M6)+SUM(N$4:N6))/B$4,2)</f>
        <v>0.33</v>
      </c>
      <c r="S6" s="13">
        <f t="shared" si="1"/>
        <v>0.2</v>
      </c>
      <c r="T6" s="13">
        <f>ROUND((SUM($L$4:$L6)-SUM($M$4:$M6)+SUM(O$4:O6))/C$4,2)</f>
        <v>0.25</v>
      </c>
      <c r="U6" s="13">
        <f t="shared" si="2"/>
        <v>0.15</v>
      </c>
      <c r="V6" s="13">
        <f>ROUND((SUM($L$4:$L6)-SUM($M$4:$M6)+SUM(P$4:P6))/D$4,2)</f>
        <v>0.19</v>
      </c>
      <c r="W6" s="13">
        <f t="shared" si="3"/>
        <v>0.12</v>
      </c>
      <c r="X6" s="25"/>
      <c r="Y6" s="13">
        <f t="shared" si="4"/>
        <v>0.15</v>
      </c>
      <c r="Z6" s="13">
        <f>SUM(Y$4:Y6)</f>
        <v>0.25</v>
      </c>
      <c r="AB6" s="25">
        <v>5</v>
      </c>
      <c r="AC6" s="25"/>
      <c r="AD6" s="25"/>
      <c r="AE6" s="25"/>
      <c r="AH6" s="25">
        <v>3</v>
      </c>
      <c r="AI6" s="25">
        <f>INDEX($W$4:$W$23,INT(AH4/10)+1)</f>
        <v>0.04</v>
      </c>
      <c r="AJ6" s="25">
        <v>7.179487179487179E-2</v>
      </c>
      <c r="AK6" s="24">
        <f t="shared" si="5"/>
        <v>5.0256410256410257E-3</v>
      </c>
      <c r="AL6" s="24">
        <f>ROUND(SUM(AK$4:AK6),2)</f>
        <v>0.01</v>
      </c>
      <c r="AM6" s="24">
        <f t="shared" si="6"/>
        <v>3.5897435897435897E-3</v>
      </c>
      <c r="AN6" s="24">
        <f>ROUND(SUM(AM$4:AM6),2)</f>
        <v>0.01</v>
      </c>
      <c r="AO6" s="24">
        <f t="shared" si="7"/>
        <v>2.8717948717948715E-3</v>
      </c>
      <c r="AP6" s="24">
        <f>ROUND(SUM(AO$4:AO6),2)</f>
        <v>0.01</v>
      </c>
      <c r="AR6" s="25">
        <v>3</v>
      </c>
      <c r="AS6" s="25">
        <f t="shared" si="8"/>
        <v>37</v>
      </c>
      <c r="AT6" s="25">
        <f t="shared" si="9"/>
        <v>7</v>
      </c>
      <c r="AU6" s="25">
        <f t="shared" si="10"/>
        <v>2</v>
      </c>
      <c r="AV6" s="25">
        <f t="shared" si="11"/>
        <v>42</v>
      </c>
      <c r="AW6" s="25">
        <f t="shared" si="12"/>
        <v>8</v>
      </c>
      <c r="AX6" s="25">
        <f t="shared" si="13"/>
        <v>3</v>
      </c>
      <c r="AY6" s="25">
        <f t="shared" si="14"/>
        <v>49</v>
      </c>
      <c r="AZ6" s="25">
        <f t="shared" si="15"/>
        <v>9</v>
      </c>
      <c r="BA6" s="25">
        <f t="shared" si="16"/>
        <v>3</v>
      </c>
      <c r="BC6" s="25">
        <v>3</v>
      </c>
      <c r="BD6" s="25" t="s">
        <v>114</v>
      </c>
      <c r="BE6" s="25">
        <v>3</v>
      </c>
      <c r="BF6" s="25">
        <f>SUM(BE$4:BE6)</f>
        <v>8</v>
      </c>
      <c r="BH6" s="25">
        <v>3</v>
      </c>
      <c r="BI6" s="25">
        <v>5</v>
      </c>
      <c r="BJ6" s="25">
        <f>SUM(BI$4:BI6)</f>
        <v>15</v>
      </c>
      <c r="BL6" s="25">
        <v>3</v>
      </c>
      <c r="BM6" s="25">
        <f t="shared" si="17"/>
        <v>37</v>
      </c>
      <c r="BN6" s="25" t="str">
        <f t="shared" si="18"/>
        <v>众合</v>
      </c>
      <c r="BO6" s="25">
        <f t="shared" si="0"/>
        <v>7</v>
      </c>
      <c r="BP6" s="25">
        <f t="shared" si="19"/>
        <v>4</v>
      </c>
      <c r="BQ6" s="25" t="str">
        <f t="shared" si="20"/>
        <v>众合</v>
      </c>
      <c r="BR6" s="25">
        <f t="shared" si="21"/>
        <v>42</v>
      </c>
      <c r="BS6" s="25" t="str">
        <f t="shared" si="22"/>
        <v>众合</v>
      </c>
      <c r="BT6" s="25">
        <f t="shared" si="23"/>
        <v>9</v>
      </c>
      <c r="BU6" s="25">
        <f t="shared" si="24"/>
        <v>5</v>
      </c>
      <c r="BV6" s="25" t="str">
        <f t="shared" si="25"/>
        <v>众合+1</v>
      </c>
      <c r="BW6" s="25">
        <f t="shared" si="26"/>
        <v>49</v>
      </c>
      <c r="BX6" s="25" t="str">
        <f t="shared" si="27"/>
        <v>众合</v>
      </c>
      <c r="BY6" s="25">
        <f t="shared" si="28"/>
        <v>11</v>
      </c>
      <c r="BZ6" s="25">
        <f t="shared" si="29"/>
        <v>6</v>
      </c>
      <c r="CA6" s="25" t="str">
        <f t="shared" si="30"/>
        <v>众合+2</v>
      </c>
      <c r="CC6" s="25">
        <v>3</v>
      </c>
      <c r="CD6" s="25" t="s">
        <v>127</v>
      </c>
      <c r="CE6" s="25" t="s">
        <v>113</v>
      </c>
      <c r="CF6" s="25">
        <v>2</v>
      </c>
      <c r="CG6" s="25">
        <f>SUM(CF$4:CF6)</f>
        <v>5</v>
      </c>
      <c r="CH6" s="25">
        <f t="shared" si="31"/>
        <v>25</v>
      </c>
      <c r="CJ6" s="25" t="s">
        <v>114</v>
      </c>
      <c r="CK6" s="25" t="s">
        <v>138</v>
      </c>
      <c r="CL6" s="25">
        <v>30</v>
      </c>
      <c r="CM6" s="25">
        <v>50</v>
      </c>
    </row>
    <row r="7" spans="1:91" ht="18" customHeight="1" x14ac:dyDescent="0.2">
      <c r="A7" s="25">
        <v>20</v>
      </c>
      <c r="E7" t="s">
        <v>66</v>
      </c>
      <c r="I7" s="25">
        <v>4</v>
      </c>
      <c r="J7" s="25" t="s">
        <v>84</v>
      </c>
      <c r="K7" s="25">
        <v>20</v>
      </c>
      <c r="L7" s="25">
        <v>20</v>
      </c>
      <c r="M7" s="25">
        <v>6</v>
      </c>
      <c r="N7" s="25">
        <v>12</v>
      </c>
      <c r="O7" s="25">
        <v>12</v>
      </c>
      <c r="P7" s="25"/>
      <c r="Q7" s="25">
        <v>1</v>
      </c>
      <c r="R7" s="13">
        <f>ROUND((SUM($L$4:$L7)-SUM($M$4:$M7)+SUM(N$4:N7))/B$4,2)</f>
        <v>1.2</v>
      </c>
      <c r="S7" s="13">
        <f t="shared" si="1"/>
        <v>0.86999999999999988</v>
      </c>
      <c r="T7" s="13">
        <f>ROUND((SUM($L$4:$L7)-SUM($M$4:$M7)+SUM(O$4:O7))/C$4,2)</f>
        <v>0.9</v>
      </c>
      <c r="U7" s="13">
        <f t="shared" si="2"/>
        <v>0.65</v>
      </c>
      <c r="V7" s="13">
        <f>ROUND((SUM($L$4:$L7)-SUM($M$4:$M7)+SUM(P$4:P7))/D$4,2)</f>
        <v>0.44</v>
      </c>
      <c r="W7" s="15">
        <v>7.4999999999999997E-2</v>
      </c>
      <c r="X7" s="25"/>
      <c r="Y7" s="13">
        <f t="shared" si="4"/>
        <v>0.65</v>
      </c>
      <c r="Z7" s="13">
        <f>SUM(Y$4:Y7)</f>
        <v>0.9</v>
      </c>
      <c r="AB7" s="25">
        <v>10</v>
      </c>
      <c r="AC7" s="25">
        <v>5</v>
      </c>
      <c r="AD7" s="25"/>
      <c r="AE7" s="25"/>
      <c r="AH7" s="25">
        <v>4</v>
      </c>
      <c r="AI7" s="25"/>
      <c r="AJ7" s="25">
        <v>8.2051282051282051E-2</v>
      </c>
      <c r="AK7" s="24">
        <f t="shared" si="5"/>
        <v>5.7435897435897439E-3</v>
      </c>
      <c r="AL7" s="24">
        <f>ROUND(SUM(AK$4:AK7),2)</f>
        <v>0.02</v>
      </c>
      <c r="AM7" s="24">
        <f t="shared" si="6"/>
        <v>4.1025641025641026E-3</v>
      </c>
      <c r="AN7" s="24">
        <f>ROUND(SUM(AM$4:AM7),2)</f>
        <v>0.01</v>
      </c>
      <c r="AO7" s="24">
        <f t="shared" si="7"/>
        <v>3.2820512820512823E-3</v>
      </c>
      <c r="AP7" s="24">
        <f>ROUND(SUM(AO$4:AO7),2)</f>
        <v>0.01</v>
      </c>
      <c r="AR7" s="25">
        <v>4</v>
      </c>
      <c r="AS7" s="25">
        <f t="shared" si="8"/>
        <v>42</v>
      </c>
      <c r="AT7" s="25">
        <f t="shared" si="9"/>
        <v>8</v>
      </c>
      <c r="AU7" s="25">
        <f t="shared" si="10"/>
        <v>3</v>
      </c>
      <c r="AV7" s="25">
        <f t="shared" si="11"/>
        <v>48</v>
      </c>
      <c r="AW7" s="25">
        <f t="shared" si="12"/>
        <v>9</v>
      </c>
      <c r="AX7" s="25">
        <f t="shared" si="13"/>
        <v>3</v>
      </c>
      <c r="AY7" s="25">
        <f t="shared" si="14"/>
        <v>56</v>
      </c>
      <c r="AZ7" s="25">
        <f t="shared" si="15"/>
        <v>11</v>
      </c>
      <c r="BA7" s="25">
        <f t="shared" si="16"/>
        <v>3</v>
      </c>
      <c r="BC7" s="25">
        <v>4</v>
      </c>
      <c r="BD7" s="25" t="s">
        <v>118</v>
      </c>
      <c r="BE7" s="25">
        <v>4</v>
      </c>
      <c r="BF7" s="25">
        <f>SUM(BE$4:BE7)</f>
        <v>12</v>
      </c>
      <c r="BH7" s="25">
        <v>4</v>
      </c>
      <c r="BI7" s="25">
        <v>5</v>
      </c>
      <c r="BJ7" s="25">
        <f>SUM(BI$4:BI7)</f>
        <v>20</v>
      </c>
      <c r="BL7" s="25">
        <v>4</v>
      </c>
      <c r="BM7" s="25">
        <f t="shared" si="17"/>
        <v>42</v>
      </c>
      <c r="BN7" s="25" t="str">
        <f t="shared" si="18"/>
        <v>众合</v>
      </c>
      <c r="BO7" s="25">
        <f t="shared" si="0"/>
        <v>9</v>
      </c>
      <c r="BP7" s="25">
        <f t="shared" si="19"/>
        <v>5</v>
      </c>
      <c r="BQ7" s="25" t="str">
        <f t="shared" si="20"/>
        <v>众合+1</v>
      </c>
      <c r="BR7" s="25">
        <f t="shared" si="21"/>
        <v>48</v>
      </c>
      <c r="BS7" s="25" t="str">
        <f t="shared" si="22"/>
        <v>众合</v>
      </c>
      <c r="BT7" s="25">
        <f t="shared" si="23"/>
        <v>11</v>
      </c>
      <c r="BU7" s="25">
        <f t="shared" si="24"/>
        <v>6</v>
      </c>
      <c r="BV7" s="25" t="str">
        <f t="shared" si="25"/>
        <v>众合+2</v>
      </c>
      <c r="BW7" s="25">
        <f t="shared" si="26"/>
        <v>56</v>
      </c>
      <c r="BX7" s="25" t="str">
        <f t="shared" si="27"/>
        <v>叫唤</v>
      </c>
      <c r="BY7" s="25">
        <f t="shared" si="28"/>
        <v>14</v>
      </c>
      <c r="BZ7" s="25">
        <f t="shared" si="29"/>
        <v>7</v>
      </c>
      <c r="CA7" s="25" t="str">
        <f t="shared" si="30"/>
        <v>叫唤</v>
      </c>
      <c r="CC7" s="25">
        <v>4</v>
      </c>
      <c r="CD7" s="25" t="s">
        <v>114</v>
      </c>
      <c r="CE7" s="25" t="s">
        <v>114</v>
      </c>
      <c r="CF7" s="25">
        <v>2</v>
      </c>
      <c r="CG7" s="25">
        <f>SUM(CF$4:CF7)</f>
        <v>7</v>
      </c>
      <c r="CH7" s="25">
        <f t="shared" si="31"/>
        <v>35</v>
      </c>
      <c r="CJ7" s="25" t="s">
        <v>118</v>
      </c>
      <c r="CK7" s="25" t="s">
        <v>43</v>
      </c>
      <c r="CL7" s="25">
        <v>50</v>
      </c>
      <c r="CM7" s="25">
        <v>70</v>
      </c>
    </row>
    <row r="8" spans="1:91" ht="16.5" x14ac:dyDescent="0.2">
      <c r="A8" s="25">
        <v>30</v>
      </c>
      <c r="B8" s="13">
        <f>SUM(A7:A8)</f>
        <v>50</v>
      </c>
      <c r="H8">
        <v>1</v>
      </c>
      <c r="I8" s="25">
        <v>5</v>
      </c>
      <c r="J8" s="25" t="s">
        <v>85</v>
      </c>
      <c r="K8" s="25">
        <v>25</v>
      </c>
      <c r="L8" s="25">
        <v>24</v>
      </c>
      <c r="M8" s="25">
        <v>6</v>
      </c>
      <c r="N8" s="25"/>
      <c r="O8" s="25"/>
      <c r="P8" s="25">
        <v>12</v>
      </c>
      <c r="Q8" s="25">
        <v>1</v>
      </c>
      <c r="R8" s="13">
        <f>ROUND((SUM($L$4:$L8)-SUM($M$4:$M8)+SUM(N$4:N8))/B$4,2)</f>
        <v>1.8</v>
      </c>
      <c r="S8" s="13">
        <f t="shared" si="1"/>
        <v>0.60000000000000009</v>
      </c>
      <c r="T8" s="13">
        <f>ROUND((SUM($L$4:$L8)-SUM($M$4:$M8)+SUM(O$4:O8))/C$4,2)</f>
        <v>1.35</v>
      </c>
      <c r="U8" s="13">
        <f t="shared" si="2"/>
        <v>0.45000000000000007</v>
      </c>
      <c r="V8" s="13">
        <f>ROUND((SUM($L$4:$L8)-SUM($M$4:$M8)+SUM(P$4:P8))/D$4,2)</f>
        <v>1</v>
      </c>
      <c r="W8" s="13">
        <f t="shared" si="3"/>
        <v>0.56000000000000005</v>
      </c>
      <c r="X8" s="25"/>
      <c r="Y8" s="13">
        <f t="shared" si="4"/>
        <v>0.45000000000000007</v>
      </c>
      <c r="Z8" s="13">
        <f>SUM(Y$4:Y8)</f>
        <v>1.35</v>
      </c>
      <c r="AB8" s="25">
        <v>20</v>
      </c>
      <c r="AC8" s="25">
        <v>10</v>
      </c>
      <c r="AD8" s="25">
        <v>5</v>
      </c>
      <c r="AE8" s="25"/>
      <c r="AH8" s="25">
        <v>5</v>
      </c>
      <c r="AI8" s="25"/>
      <c r="AJ8" s="25">
        <v>9.2307692307692313E-2</v>
      </c>
      <c r="AK8" s="24">
        <f t="shared" si="5"/>
        <v>6.4615384615384621E-3</v>
      </c>
      <c r="AL8" s="24">
        <f>ROUND(SUM(AK$4:AK8),2)</f>
        <v>0.03</v>
      </c>
      <c r="AM8" s="24">
        <f t="shared" si="6"/>
        <v>4.6153846153846158E-3</v>
      </c>
      <c r="AN8" s="24">
        <f>ROUND(SUM(AM$4:AM8),2)</f>
        <v>0.02</v>
      </c>
      <c r="AO8" s="24">
        <f t="shared" si="7"/>
        <v>3.6923076923076927E-3</v>
      </c>
      <c r="AP8" s="24">
        <f>ROUND(SUM(AO$4:AO8),2)</f>
        <v>0.01</v>
      </c>
      <c r="AR8" s="25">
        <v>5</v>
      </c>
      <c r="AS8" s="25">
        <f t="shared" si="8"/>
        <v>46</v>
      </c>
      <c r="AT8" s="25">
        <f t="shared" si="9"/>
        <v>9</v>
      </c>
      <c r="AU8" s="25">
        <f t="shared" si="10"/>
        <v>3</v>
      </c>
      <c r="AV8" s="25">
        <f t="shared" si="11"/>
        <v>53</v>
      </c>
      <c r="AW8" s="25">
        <f t="shared" si="12"/>
        <v>10</v>
      </c>
      <c r="AX8" s="25">
        <f t="shared" si="13"/>
        <v>3</v>
      </c>
      <c r="AY8" s="25">
        <f t="shared" si="14"/>
        <v>62</v>
      </c>
      <c r="AZ8" s="25">
        <f t="shared" si="15"/>
        <v>12</v>
      </c>
      <c r="BA8" s="25">
        <f t="shared" si="16"/>
        <v>4</v>
      </c>
      <c r="BC8" s="25">
        <v>5</v>
      </c>
      <c r="BD8" s="25" t="s">
        <v>115</v>
      </c>
      <c r="BE8" s="25">
        <v>4</v>
      </c>
      <c r="BF8" s="25">
        <f>SUM(BE$4:BE8)</f>
        <v>16</v>
      </c>
      <c r="BH8" s="25">
        <v>5</v>
      </c>
      <c r="BI8" s="25">
        <v>5</v>
      </c>
      <c r="BJ8" s="25">
        <f>SUM(BI$4:BI8)</f>
        <v>25</v>
      </c>
      <c r="BL8" s="25">
        <v>5</v>
      </c>
      <c r="BM8" s="25">
        <f t="shared" si="17"/>
        <v>46</v>
      </c>
      <c r="BN8" s="25" t="str">
        <f t="shared" si="18"/>
        <v>众合</v>
      </c>
      <c r="BO8" s="25">
        <f t="shared" si="0"/>
        <v>10</v>
      </c>
      <c r="BP8" s="25">
        <f t="shared" si="19"/>
        <v>5</v>
      </c>
      <c r="BQ8" s="25" t="str">
        <f t="shared" si="20"/>
        <v>众合+1</v>
      </c>
      <c r="BR8" s="25">
        <f t="shared" si="21"/>
        <v>53</v>
      </c>
      <c r="BS8" s="25" t="str">
        <f t="shared" si="22"/>
        <v>叫唤</v>
      </c>
      <c r="BT8" s="25">
        <f t="shared" si="23"/>
        <v>13</v>
      </c>
      <c r="BU8" s="25">
        <f t="shared" si="24"/>
        <v>7</v>
      </c>
      <c r="BV8" s="25" t="str">
        <f t="shared" si="25"/>
        <v>叫唤</v>
      </c>
      <c r="BW8" s="25">
        <f t="shared" si="26"/>
        <v>62</v>
      </c>
      <c r="BX8" s="25" t="str">
        <f t="shared" si="27"/>
        <v>叫唤</v>
      </c>
      <c r="BY8" s="25">
        <f t="shared" si="28"/>
        <v>17</v>
      </c>
      <c r="BZ8" s="25">
        <f t="shared" si="29"/>
        <v>8</v>
      </c>
      <c r="CA8" s="25" t="str">
        <f t="shared" si="30"/>
        <v>叫唤+1</v>
      </c>
      <c r="CC8" s="25">
        <v>5</v>
      </c>
      <c r="CD8" s="25" t="s">
        <v>117</v>
      </c>
      <c r="CE8" s="25" t="s">
        <v>114</v>
      </c>
      <c r="CF8" s="25">
        <v>2</v>
      </c>
      <c r="CG8" s="25">
        <f>SUM(CF$4:CF8)</f>
        <v>9</v>
      </c>
      <c r="CH8" s="25">
        <f t="shared" si="31"/>
        <v>42</v>
      </c>
      <c r="CJ8" s="25" t="s">
        <v>115</v>
      </c>
      <c r="CK8" s="25" t="s">
        <v>139</v>
      </c>
      <c r="CL8" s="25">
        <v>70</v>
      </c>
      <c r="CM8" s="25">
        <v>90</v>
      </c>
    </row>
    <row r="9" spans="1:91" ht="16.5" x14ac:dyDescent="0.2">
      <c r="A9" s="25">
        <v>50</v>
      </c>
      <c r="I9" s="25">
        <v>6</v>
      </c>
      <c r="J9" s="25" t="s">
        <v>86</v>
      </c>
      <c r="K9" s="25">
        <v>30</v>
      </c>
      <c r="L9" s="25">
        <v>30</v>
      </c>
      <c r="M9" s="25">
        <v>6</v>
      </c>
      <c r="N9" s="25"/>
      <c r="O9" s="25"/>
      <c r="P9" s="25"/>
      <c r="Q9" s="25">
        <v>1</v>
      </c>
      <c r="R9" s="13">
        <f>ROUND((SUM($L$4:$L9)-SUM($M$4:$M9)+SUM(N$4:N9))/B$4,2)</f>
        <v>2.6</v>
      </c>
      <c r="S9" s="13">
        <f t="shared" si="1"/>
        <v>0.8</v>
      </c>
      <c r="T9" s="13">
        <f>ROUND((SUM($L$4:$L9)-SUM($M$4:$M9)+SUM(O$4:O9))/C$4,2)</f>
        <v>1.95</v>
      </c>
      <c r="U9" s="13">
        <f t="shared" si="2"/>
        <v>0.59999999999999987</v>
      </c>
      <c r="V9" s="13">
        <f>ROUND((SUM($L$4:$L9)-SUM($M$4:$M9)+SUM(P$4:P9))/D$4,2)</f>
        <v>1.44</v>
      </c>
      <c r="W9" s="13">
        <f t="shared" si="3"/>
        <v>0.43999999999999995</v>
      </c>
      <c r="X9" s="25"/>
      <c r="Y9" s="13">
        <f t="shared" si="4"/>
        <v>0.59999999999999987</v>
      </c>
      <c r="Z9" s="13">
        <f>SUM(Y$4:Y9)</f>
        <v>1.95</v>
      </c>
      <c r="AB9" s="25">
        <v>30</v>
      </c>
      <c r="AC9" s="25">
        <v>15</v>
      </c>
      <c r="AD9" s="25">
        <v>10</v>
      </c>
      <c r="AE9" s="25">
        <v>5</v>
      </c>
      <c r="AH9" s="25">
        <v>6</v>
      </c>
      <c r="AI9" s="25"/>
      <c r="AJ9" s="25">
        <v>0.10256410256410256</v>
      </c>
      <c r="AK9" s="24">
        <f t="shared" si="5"/>
        <v>7.1794871794871803E-3</v>
      </c>
      <c r="AL9" s="24">
        <f>ROUND(SUM(AK$4:AK9),2)</f>
        <v>0.03</v>
      </c>
      <c r="AM9" s="24">
        <f t="shared" si="6"/>
        <v>5.1282051282051282E-3</v>
      </c>
      <c r="AN9" s="24">
        <f>ROUND(SUM(AM$4:AM9),2)</f>
        <v>0.02</v>
      </c>
      <c r="AO9" s="24">
        <f t="shared" si="7"/>
        <v>4.1025641025641026E-3</v>
      </c>
      <c r="AP9" s="24">
        <f>ROUND(SUM(AO$4:AO9),2)</f>
        <v>0.02</v>
      </c>
      <c r="AR9" s="25">
        <v>6</v>
      </c>
      <c r="AS9" s="25">
        <f t="shared" si="8"/>
        <v>50</v>
      </c>
      <c r="AT9" s="25">
        <f t="shared" si="9"/>
        <v>10</v>
      </c>
      <c r="AU9" s="25">
        <f t="shared" si="10"/>
        <v>3</v>
      </c>
      <c r="AV9" s="25">
        <f t="shared" si="11"/>
        <v>58</v>
      </c>
      <c r="AW9" s="25">
        <f t="shared" si="12"/>
        <v>11</v>
      </c>
      <c r="AX9" s="25">
        <f t="shared" si="13"/>
        <v>3</v>
      </c>
      <c r="AY9" s="25">
        <f t="shared" si="14"/>
        <v>67</v>
      </c>
      <c r="AZ9" s="25">
        <f t="shared" si="15"/>
        <v>13</v>
      </c>
      <c r="BA9" s="25">
        <f t="shared" si="16"/>
        <v>4</v>
      </c>
      <c r="BC9" s="25">
        <v>6</v>
      </c>
      <c r="BD9" s="25" t="s">
        <v>116</v>
      </c>
      <c r="BE9" s="25">
        <v>4</v>
      </c>
      <c r="BF9" s="25">
        <f>SUM(BE$4:BE9)</f>
        <v>20</v>
      </c>
      <c r="BH9" s="25">
        <v>6</v>
      </c>
      <c r="BI9" s="25">
        <v>5</v>
      </c>
      <c r="BJ9" s="25">
        <f>SUM(BI$4:BI9)</f>
        <v>30</v>
      </c>
      <c r="BL9" s="25">
        <v>6</v>
      </c>
      <c r="BM9" s="25">
        <f t="shared" si="17"/>
        <v>50</v>
      </c>
      <c r="BN9" s="25" t="str">
        <f t="shared" si="18"/>
        <v>叫唤</v>
      </c>
      <c r="BO9" s="25">
        <f t="shared" si="0"/>
        <v>12</v>
      </c>
      <c r="BP9" s="25">
        <f t="shared" si="19"/>
        <v>6</v>
      </c>
      <c r="BQ9" s="25" t="str">
        <f t="shared" si="20"/>
        <v>众合+2</v>
      </c>
      <c r="BR9" s="25">
        <f t="shared" si="21"/>
        <v>58</v>
      </c>
      <c r="BS9" s="25" t="str">
        <f t="shared" si="22"/>
        <v>叫唤</v>
      </c>
      <c r="BT9" s="25">
        <f t="shared" si="23"/>
        <v>15</v>
      </c>
      <c r="BU9" s="25">
        <f t="shared" si="24"/>
        <v>8</v>
      </c>
      <c r="BV9" s="25" t="str">
        <f t="shared" si="25"/>
        <v>叫唤+1</v>
      </c>
      <c r="BW9" s="25">
        <f t="shared" si="26"/>
        <v>67</v>
      </c>
      <c r="BX9" s="25" t="str">
        <f t="shared" si="27"/>
        <v>叫唤</v>
      </c>
      <c r="BY9" s="25">
        <f t="shared" si="28"/>
        <v>19</v>
      </c>
      <c r="BZ9" s="25">
        <f t="shared" si="29"/>
        <v>9</v>
      </c>
      <c r="CA9" s="25" t="str">
        <f t="shared" si="30"/>
        <v>叫唤+2</v>
      </c>
      <c r="CC9" s="25">
        <v>6</v>
      </c>
      <c r="CD9" s="25" t="s">
        <v>140</v>
      </c>
      <c r="CE9" s="25" t="s">
        <v>114</v>
      </c>
      <c r="CF9" s="25">
        <v>2</v>
      </c>
      <c r="CG9" s="25">
        <f>SUM(CF$4:CF9)</f>
        <v>11</v>
      </c>
      <c r="CH9" s="25">
        <f t="shared" si="31"/>
        <v>47</v>
      </c>
      <c r="CJ9" s="25" t="s">
        <v>116</v>
      </c>
      <c r="CK9" s="25" t="s">
        <v>50</v>
      </c>
      <c r="CL9" s="25">
        <v>90</v>
      </c>
      <c r="CM9" s="25">
        <v>110</v>
      </c>
    </row>
    <row r="10" spans="1:91" ht="16.5" x14ac:dyDescent="0.2">
      <c r="A10" s="25">
        <v>50</v>
      </c>
      <c r="H10">
        <v>2</v>
      </c>
      <c r="I10" s="25">
        <v>7</v>
      </c>
      <c r="J10" s="25" t="s">
        <v>87</v>
      </c>
      <c r="K10" s="25">
        <v>35</v>
      </c>
      <c r="L10" s="25">
        <v>36</v>
      </c>
      <c r="M10" s="25">
        <v>6</v>
      </c>
      <c r="N10" s="25"/>
      <c r="O10" s="25"/>
      <c r="P10" s="25"/>
      <c r="Q10" s="25">
        <v>1</v>
      </c>
      <c r="R10" s="13">
        <f>ROUND((SUM($L$4:$L10)-SUM($M$4:$M10)+SUM(N$4:N10))/B$4,2)</f>
        <v>3.6</v>
      </c>
      <c r="S10" s="13">
        <f t="shared" si="1"/>
        <v>1</v>
      </c>
      <c r="T10" s="13">
        <f>ROUND((SUM($L$4:$L10)-SUM($M$4:$M10)+SUM(O$4:O10))/C$4,2)</f>
        <v>2.7</v>
      </c>
      <c r="U10" s="13">
        <f t="shared" si="2"/>
        <v>0.75000000000000022</v>
      </c>
      <c r="V10" s="13">
        <f>ROUND((SUM($L$4:$L10)-SUM($M$4:$M10)+SUM(P$4:P10))/D$4,2)</f>
        <v>2</v>
      </c>
      <c r="W10" s="13">
        <f t="shared" si="3"/>
        <v>0.56000000000000005</v>
      </c>
      <c r="X10" s="25"/>
      <c r="Y10" s="13">
        <f t="shared" si="4"/>
        <v>0.75000000000000022</v>
      </c>
      <c r="Z10" s="13">
        <f>SUM(Y$4:Y10)</f>
        <v>2.7</v>
      </c>
      <c r="AB10" s="25">
        <v>40</v>
      </c>
      <c r="AC10" s="25">
        <v>20</v>
      </c>
      <c r="AD10" s="25">
        <v>15</v>
      </c>
      <c r="AE10" s="25">
        <v>10</v>
      </c>
      <c r="AH10" s="25">
        <v>7</v>
      </c>
      <c r="AI10" s="25"/>
      <c r="AJ10" s="25">
        <v>0.11538461538461539</v>
      </c>
      <c r="AK10" s="24">
        <f t="shared" si="5"/>
        <v>8.0769230769230788E-3</v>
      </c>
      <c r="AL10" s="24">
        <f>ROUND(SUM(AK$4:AK10),2)</f>
        <v>0.04</v>
      </c>
      <c r="AM10" s="24">
        <f t="shared" si="6"/>
        <v>5.7692307692307696E-3</v>
      </c>
      <c r="AN10" s="24">
        <f>ROUND(SUM(AM$4:AM10),2)</f>
        <v>0.03</v>
      </c>
      <c r="AO10" s="24">
        <f t="shared" si="7"/>
        <v>4.6153846153846158E-3</v>
      </c>
      <c r="AP10" s="24">
        <f>ROUND(SUM(AO$4:AO10),2)</f>
        <v>0.02</v>
      </c>
      <c r="AR10" s="25">
        <v>7</v>
      </c>
      <c r="AS10" s="25">
        <f t="shared" si="8"/>
        <v>54</v>
      </c>
      <c r="AT10" s="25">
        <f t="shared" si="9"/>
        <v>10</v>
      </c>
      <c r="AU10" s="25">
        <f t="shared" si="10"/>
        <v>3</v>
      </c>
      <c r="AV10" s="25">
        <f t="shared" si="11"/>
        <v>62</v>
      </c>
      <c r="AW10" s="25">
        <f t="shared" si="12"/>
        <v>12</v>
      </c>
      <c r="AX10" s="25">
        <f t="shared" si="13"/>
        <v>4</v>
      </c>
      <c r="AY10" s="25">
        <f t="shared" si="14"/>
        <v>71</v>
      </c>
      <c r="AZ10" s="25">
        <f t="shared" si="15"/>
        <v>14</v>
      </c>
      <c r="BA10" s="25">
        <f t="shared" si="16"/>
        <v>4</v>
      </c>
      <c r="BC10" s="25">
        <v>7</v>
      </c>
      <c r="BD10" s="25" t="s">
        <v>122</v>
      </c>
      <c r="BE10" s="25">
        <v>5</v>
      </c>
      <c r="BF10" s="25">
        <f>SUM(BE$4:BE10)</f>
        <v>25</v>
      </c>
      <c r="BH10" s="25">
        <v>7</v>
      </c>
      <c r="BI10" s="25">
        <v>5</v>
      </c>
      <c r="BJ10" s="25">
        <f>SUM(BI$4:BI10)</f>
        <v>35</v>
      </c>
      <c r="BL10" s="25">
        <v>7</v>
      </c>
      <c r="BM10" s="25">
        <f t="shared" si="17"/>
        <v>54</v>
      </c>
      <c r="BN10" s="25" t="str">
        <f t="shared" si="18"/>
        <v>叫唤</v>
      </c>
      <c r="BO10" s="25">
        <f t="shared" si="0"/>
        <v>13</v>
      </c>
      <c r="BP10" s="25">
        <f t="shared" si="19"/>
        <v>7</v>
      </c>
      <c r="BQ10" s="25" t="str">
        <f t="shared" si="20"/>
        <v>叫唤</v>
      </c>
      <c r="BR10" s="25">
        <f t="shared" si="21"/>
        <v>62</v>
      </c>
      <c r="BS10" s="25" t="str">
        <f t="shared" si="22"/>
        <v>叫唤</v>
      </c>
      <c r="BT10" s="25">
        <f t="shared" si="23"/>
        <v>17</v>
      </c>
      <c r="BU10" s="25">
        <f t="shared" si="24"/>
        <v>8</v>
      </c>
      <c r="BV10" s="25" t="str">
        <f t="shared" si="25"/>
        <v>叫唤+1</v>
      </c>
      <c r="BW10" s="25">
        <f t="shared" si="26"/>
        <v>71</v>
      </c>
      <c r="BX10" s="25" t="str">
        <f t="shared" si="27"/>
        <v>大叫唤</v>
      </c>
      <c r="BY10" s="25">
        <f t="shared" si="28"/>
        <v>20</v>
      </c>
      <c r="BZ10" s="25">
        <f t="shared" si="29"/>
        <v>9</v>
      </c>
      <c r="CA10" s="25" t="str">
        <f t="shared" si="30"/>
        <v>叫唤+2</v>
      </c>
      <c r="CC10" s="25">
        <v>7</v>
      </c>
      <c r="CD10" s="25" t="s">
        <v>118</v>
      </c>
      <c r="CE10" s="25" t="s">
        <v>118</v>
      </c>
      <c r="CF10" s="25">
        <v>2</v>
      </c>
      <c r="CG10" s="25">
        <f>SUM(CF$4:CF10)</f>
        <v>13</v>
      </c>
      <c r="CH10" s="25">
        <f t="shared" si="31"/>
        <v>52</v>
      </c>
      <c r="CJ10" s="25" t="s">
        <v>122</v>
      </c>
      <c r="CK10" s="25" t="s">
        <v>51</v>
      </c>
      <c r="CL10" s="25">
        <v>110</v>
      </c>
      <c r="CM10" s="25">
        <v>135</v>
      </c>
    </row>
    <row r="11" spans="1:91" ht="16.5" x14ac:dyDescent="0.2">
      <c r="A11" s="25">
        <v>50</v>
      </c>
      <c r="B11" s="13">
        <f>SUM(A7:A11)</f>
        <v>200</v>
      </c>
      <c r="I11" s="25">
        <v>8</v>
      </c>
      <c r="J11" s="25" t="s">
        <v>88</v>
      </c>
      <c r="K11" s="25">
        <v>40</v>
      </c>
      <c r="L11" s="25">
        <v>40</v>
      </c>
      <c r="M11" s="25">
        <v>6</v>
      </c>
      <c r="N11" s="25"/>
      <c r="O11" s="25"/>
      <c r="P11" s="25"/>
      <c r="Q11" s="25">
        <v>1</v>
      </c>
      <c r="R11" s="13">
        <f>ROUND((SUM($L$4:$L11)-SUM($M$4:$M11)+SUM(N$4:N11))/B$4,2)</f>
        <v>4.7300000000000004</v>
      </c>
      <c r="S11" s="13">
        <f t="shared" si="1"/>
        <v>1.1300000000000003</v>
      </c>
      <c r="T11" s="13">
        <f>ROUND((SUM($L$4:$L11)-SUM($M$4:$M11)+SUM(O$4:O11))/C$4,2)</f>
        <v>3.55</v>
      </c>
      <c r="U11" s="13">
        <f t="shared" si="2"/>
        <v>0.84999999999999964</v>
      </c>
      <c r="V11" s="13">
        <f>ROUND((SUM($L$4:$L11)-SUM($M$4:$M11)+SUM(P$4:P11))/D$4,2)</f>
        <v>2.63</v>
      </c>
      <c r="W11" s="13">
        <f t="shared" si="3"/>
        <v>0.62999999999999989</v>
      </c>
      <c r="X11" s="25"/>
      <c r="Y11" s="13">
        <f t="shared" si="4"/>
        <v>0.84999999999999964</v>
      </c>
      <c r="Z11" s="13">
        <f>SUM(Y$4:Y11)</f>
        <v>3.55</v>
      </c>
      <c r="AB11" s="25">
        <v>50</v>
      </c>
      <c r="AC11" s="25">
        <v>30</v>
      </c>
      <c r="AD11" s="25">
        <v>20</v>
      </c>
      <c r="AE11" s="25">
        <v>15</v>
      </c>
      <c r="AH11" s="25">
        <v>8</v>
      </c>
      <c r="AI11" s="25"/>
      <c r="AJ11" s="25">
        <v>0.12820512820512819</v>
      </c>
      <c r="AK11" s="24">
        <f t="shared" si="5"/>
        <v>8.9743589743589737E-3</v>
      </c>
      <c r="AL11" s="24">
        <f>ROUND(SUM(AK$4:AK11),2)</f>
        <v>0.05</v>
      </c>
      <c r="AM11" s="24">
        <f t="shared" si="6"/>
        <v>6.41025641025641E-3</v>
      </c>
      <c r="AN11" s="24">
        <f>ROUND(SUM(AM$4:AM11),2)</f>
        <v>0.04</v>
      </c>
      <c r="AO11" s="24">
        <f t="shared" si="7"/>
        <v>5.1282051282051282E-3</v>
      </c>
      <c r="AP11" s="24">
        <f>ROUND(SUM(AO$4:AO11),2)</f>
        <v>0.03</v>
      </c>
      <c r="AR11" s="25">
        <v>8</v>
      </c>
      <c r="AS11" s="25">
        <f t="shared" si="8"/>
        <v>58</v>
      </c>
      <c r="AT11" s="25">
        <f t="shared" si="9"/>
        <v>11</v>
      </c>
      <c r="AU11" s="25">
        <f t="shared" si="10"/>
        <v>3</v>
      </c>
      <c r="AV11" s="25">
        <f t="shared" si="11"/>
        <v>65</v>
      </c>
      <c r="AW11" s="25">
        <f t="shared" si="12"/>
        <v>13</v>
      </c>
      <c r="AX11" s="25">
        <f t="shared" si="13"/>
        <v>4</v>
      </c>
      <c r="AY11" s="25">
        <f t="shared" si="14"/>
        <v>74</v>
      </c>
      <c r="AZ11" s="25">
        <f t="shared" si="15"/>
        <v>14</v>
      </c>
      <c r="BA11" s="25">
        <f t="shared" si="16"/>
        <v>4</v>
      </c>
      <c r="BC11" s="25">
        <v>8</v>
      </c>
      <c r="BD11" s="25" t="s">
        <v>123</v>
      </c>
      <c r="BE11" s="25">
        <v>5</v>
      </c>
      <c r="BF11" s="25">
        <f>SUM(BE$4:BE11)</f>
        <v>30</v>
      </c>
      <c r="BH11" s="25">
        <v>8</v>
      </c>
      <c r="BI11" s="25">
        <v>5</v>
      </c>
      <c r="BJ11" s="25">
        <f>SUM(BI$4:BI11)</f>
        <v>40</v>
      </c>
      <c r="BL11" s="25">
        <v>8</v>
      </c>
      <c r="BM11" s="25">
        <f t="shared" si="17"/>
        <v>58</v>
      </c>
      <c r="BN11" s="25" t="str">
        <f t="shared" si="18"/>
        <v>叫唤</v>
      </c>
      <c r="BO11" s="25">
        <f t="shared" si="0"/>
        <v>15</v>
      </c>
      <c r="BP11" s="25">
        <f t="shared" si="19"/>
        <v>8</v>
      </c>
      <c r="BQ11" s="25" t="str">
        <f t="shared" si="20"/>
        <v>叫唤+1</v>
      </c>
      <c r="BR11" s="25">
        <f t="shared" si="21"/>
        <v>65</v>
      </c>
      <c r="BS11" s="25" t="str">
        <f t="shared" si="22"/>
        <v>叫唤</v>
      </c>
      <c r="BT11" s="25">
        <f t="shared" si="23"/>
        <v>18</v>
      </c>
      <c r="BU11" s="25">
        <f t="shared" si="24"/>
        <v>9</v>
      </c>
      <c r="BV11" s="25" t="str">
        <f t="shared" si="25"/>
        <v>叫唤+2</v>
      </c>
      <c r="BW11" s="25">
        <f t="shared" si="26"/>
        <v>74</v>
      </c>
      <c r="BX11" s="25" t="str">
        <f t="shared" si="27"/>
        <v>大叫唤</v>
      </c>
      <c r="BY11" s="25">
        <f t="shared" si="28"/>
        <v>21</v>
      </c>
      <c r="BZ11" s="25">
        <f t="shared" si="29"/>
        <v>10</v>
      </c>
      <c r="CA11" s="25" t="str">
        <f t="shared" si="30"/>
        <v>大叫唤</v>
      </c>
      <c r="CC11" s="25">
        <v>8</v>
      </c>
      <c r="CD11" s="25" t="s">
        <v>141</v>
      </c>
      <c r="CE11" s="25" t="s">
        <v>118</v>
      </c>
      <c r="CF11" s="25">
        <v>2</v>
      </c>
      <c r="CG11" s="25">
        <f>SUM(CF$4:CF11)</f>
        <v>15</v>
      </c>
      <c r="CH11" s="25">
        <f t="shared" si="31"/>
        <v>57</v>
      </c>
      <c r="CJ11" s="25" t="s">
        <v>123</v>
      </c>
      <c r="CK11" s="25" t="s">
        <v>42</v>
      </c>
      <c r="CL11" s="25">
        <v>135</v>
      </c>
      <c r="CM11" s="25">
        <v>150</v>
      </c>
    </row>
    <row r="12" spans="1:91" ht="16.5" x14ac:dyDescent="0.2">
      <c r="A12" s="25">
        <v>80</v>
      </c>
      <c r="I12" s="25">
        <v>9</v>
      </c>
      <c r="J12" s="25" t="s">
        <v>89</v>
      </c>
      <c r="K12" s="25">
        <v>45</v>
      </c>
      <c r="L12" s="25">
        <v>42</v>
      </c>
      <c r="M12" s="25">
        <v>6</v>
      </c>
      <c r="N12" s="25"/>
      <c r="O12" s="25"/>
      <c r="P12" s="25"/>
      <c r="Q12" s="25">
        <v>1</v>
      </c>
      <c r="R12" s="13">
        <f>ROUND((SUM($L$4:$L12)-SUM($M$4:$M12)+SUM(N$4:N12))/B$4,2)</f>
        <v>5.93</v>
      </c>
      <c r="S12" s="13">
        <f t="shared" si="1"/>
        <v>1.1999999999999993</v>
      </c>
      <c r="T12" s="13">
        <f>ROUND((SUM($L$4:$L12)-SUM($M$4:$M12)+SUM(O$4:O12))/C$4,2)</f>
        <v>4.45</v>
      </c>
      <c r="U12" s="13">
        <f t="shared" si="2"/>
        <v>0.90000000000000036</v>
      </c>
      <c r="V12" s="13">
        <f>ROUND((SUM($L$4:$L12)-SUM($M$4:$M12)+SUM(P$4:P12))/D$4,2)</f>
        <v>3.3</v>
      </c>
      <c r="W12" s="13">
        <f t="shared" si="3"/>
        <v>0.66999999999999993</v>
      </c>
      <c r="X12" s="25"/>
      <c r="Y12" s="13">
        <f t="shared" si="4"/>
        <v>0.90000000000000036</v>
      </c>
      <c r="Z12" s="13">
        <f>SUM(Y$4:Y12)</f>
        <v>4.45</v>
      </c>
      <c r="AB12" s="25">
        <v>60</v>
      </c>
      <c r="AC12" s="25">
        <v>40</v>
      </c>
      <c r="AD12" s="25">
        <v>25</v>
      </c>
      <c r="AE12" s="25">
        <v>20</v>
      </c>
      <c r="AH12" s="25">
        <v>9</v>
      </c>
      <c r="AI12" s="25"/>
      <c r="AJ12" s="25">
        <v>0.14102564102564102</v>
      </c>
      <c r="AK12" s="24">
        <f t="shared" si="5"/>
        <v>9.8717948717948721E-3</v>
      </c>
      <c r="AL12" s="24">
        <f>ROUND(SUM(AK$4:AK12),2)</f>
        <v>0.06</v>
      </c>
      <c r="AM12" s="24">
        <f t="shared" si="6"/>
        <v>7.0512820512820514E-3</v>
      </c>
      <c r="AN12" s="24">
        <f>ROUND(SUM(AM$4:AM12),2)</f>
        <v>0.04</v>
      </c>
      <c r="AO12" s="24">
        <f t="shared" si="7"/>
        <v>5.6410256410256415E-3</v>
      </c>
      <c r="AP12" s="24">
        <f>ROUND(SUM(AO$4:AO12),2)</f>
        <v>0.03</v>
      </c>
      <c r="AR12" s="25">
        <v>9</v>
      </c>
      <c r="AS12" s="25">
        <f t="shared" si="8"/>
        <v>61</v>
      </c>
      <c r="AT12" s="25">
        <f t="shared" si="9"/>
        <v>12</v>
      </c>
      <c r="AU12" s="25">
        <f t="shared" si="10"/>
        <v>4</v>
      </c>
      <c r="AV12" s="25">
        <f t="shared" si="11"/>
        <v>69</v>
      </c>
      <c r="AW12" s="25">
        <f t="shared" si="12"/>
        <v>13</v>
      </c>
      <c r="AX12" s="25">
        <f t="shared" si="13"/>
        <v>4</v>
      </c>
      <c r="AY12" s="25">
        <f t="shared" si="14"/>
        <v>78</v>
      </c>
      <c r="AZ12" s="25">
        <f t="shared" si="15"/>
        <v>15</v>
      </c>
      <c r="BA12" s="25">
        <f t="shared" si="16"/>
        <v>4</v>
      </c>
      <c r="BH12" s="25">
        <v>9</v>
      </c>
      <c r="BI12" s="25">
        <v>2</v>
      </c>
      <c r="BJ12" s="25">
        <f>SUM(BI$4:BI12)</f>
        <v>42</v>
      </c>
      <c r="BL12" s="25">
        <v>9</v>
      </c>
      <c r="BM12" s="25">
        <f t="shared" si="17"/>
        <v>61</v>
      </c>
      <c r="BN12" s="25" t="str">
        <f t="shared" si="18"/>
        <v>叫唤</v>
      </c>
      <c r="BO12" s="25">
        <f t="shared" si="0"/>
        <v>16</v>
      </c>
      <c r="BP12" s="25">
        <f t="shared" si="19"/>
        <v>8</v>
      </c>
      <c r="BQ12" s="25" t="str">
        <f t="shared" si="20"/>
        <v>叫唤+1</v>
      </c>
      <c r="BR12" s="25">
        <f t="shared" si="21"/>
        <v>69</v>
      </c>
      <c r="BS12" s="25" t="str">
        <f t="shared" si="22"/>
        <v>叫唤</v>
      </c>
      <c r="BT12" s="25">
        <f t="shared" si="23"/>
        <v>19</v>
      </c>
      <c r="BU12" s="25">
        <f t="shared" si="24"/>
        <v>9</v>
      </c>
      <c r="BV12" s="25" t="str">
        <f t="shared" si="25"/>
        <v>叫唤+2</v>
      </c>
      <c r="BW12" s="25">
        <f t="shared" si="26"/>
        <v>78</v>
      </c>
      <c r="BX12" s="25" t="str">
        <f t="shared" si="27"/>
        <v>大叫唤</v>
      </c>
      <c r="BY12" s="25">
        <f t="shared" si="28"/>
        <v>23</v>
      </c>
      <c r="BZ12" s="25">
        <f t="shared" si="29"/>
        <v>10</v>
      </c>
      <c r="CA12" s="25" t="str">
        <f t="shared" si="30"/>
        <v>大叫唤</v>
      </c>
      <c r="CC12" s="25">
        <v>9</v>
      </c>
      <c r="CD12" s="25" t="s">
        <v>128</v>
      </c>
      <c r="CE12" s="25" t="s">
        <v>118</v>
      </c>
      <c r="CF12" s="25">
        <v>3</v>
      </c>
      <c r="CG12" s="25">
        <f>SUM(CF$4:CF12)</f>
        <v>18</v>
      </c>
      <c r="CH12" s="25">
        <f t="shared" si="31"/>
        <v>65</v>
      </c>
    </row>
    <row r="13" spans="1:91" ht="16.5" x14ac:dyDescent="0.2">
      <c r="A13" s="25">
        <v>100</v>
      </c>
      <c r="H13">
        <v>4</v>
      </c>
      <c r="I13" s="25">
        <v>10</v>
      </c>
      <c r="J13" s="25" t="s">
        <v>90</v>
      </c>
      <c r="K13" s="25">
        <v>50</v>
      </c>
      <c r="L13" s="25">
        <v>44</v>
      </c>
      <c r="M13" s="25">
        <v>6</v>
      </c>
      <c r="N13" s="25"/>
      <c r="O13" s="25"/>
      <c r="P13" s="25"/>
      <c r="Q13" s="25">
        <v>1</v>
      </c>
      <c r="R13" s="13">
        <f>ROUND((SUM($L$4:$L13)-SUM($M$4:$M13)+SUM(N$4:N13))/B$4,2)</f>
        <v>7.2</v>
      </c>
      <c r="S13" s="13">
        <f t="shared" si="1"/>
        <v>1.2700000000000005</v>
      </c>
      <c r="T13" s="13">
        <f>ROUND((SUM($L$4:$L13)-SUM($M$4:$M13)+SUM(O$4:O13))/C$4,2)</f>
        <v>5.4</v>
      </c>
      <c r="U13" s="13">
        <f t="shared" si="2"/>
        <v>0.95000000000000018</v>
      </c>
      <c r="V13" s="13">
        <f>ROUND((SUM($L$4:$L13)-SUM($M$4:$M13)+SUM(P$4:P13))/D$4,2)</f>
        <v>4</v>
      </c>
      <c r="W13" s="13">
        <f t="shared" si="3"/>
        <v>0.70000000000000018</v>
      </c>
      <c r="X13" s="25"/>
      <c r="Y13" s="13">
        <f t="shared" si="4"/>
        <v>0.95000000000000018</v>
      </c>
      <c r="Z13" s="13">
        <f>SUM(Y$4:Y13)</f>
        <v>5.4</v>
      </c>
      <c r="AB13" s="25">
        <v>70</v>
      </c>
      <c r="AC13" s="25">
        <v>50</v>
      </c>
      <c r="AD13" s="25">
        <v>30</v>
      </c>
      <c r="AE13" s="25">
        <v>25</v>
      </c>
      <c r="AH13" s="25">
        <v>10</v>
      </c>
      <c r="AI13" s="25"/>
      <c r="AJ13" s="25">
        <v>0.15384615384615385</v>
      </c>
      <c r="AK13" s="24">
        <f t="shared" si="5"/>
        <v>1.0769230769230771E-2</v>
      </c>
      <c r="AL13" s="24">
        <f>ROUND(SUM(AK$4:AK13),2)</f>
        <v>7.0000000000000007E-2</v>
      </c>
      <c r="AM13" s="24">
        <f t="shared" si="6"/>
        <v>7.6923076923076927E-3</v>
      </c>
      <c r="AN13" s="24">
        <f>ROUND(SUM(AM$4:AM13),2)</f>
        <v>0.05</v>
      </c>
      <c r="AO13" s="24">
        <f t="shared" si="7"/>
        <v>6.1538461538461547E-3</v>
      </c>
      <c r="AP13" s="24">
        <f>ROUND(SUM(AO$4:AO13),2)</f>
        <v>0.04</v>
      </c>
      <c r="AR13" s="25">
        <v>10</v>
      </c>
      <c r="AS13" s="25">
        <f t="shared" si="8"/>
        <v>64</v>
      </c>
      <c r="AT13" s="25">
        <f t="shared" si="9"/>
        <v>12</v>
      </c>
      <c r="AU13" s="25">
        <f t="shared" si="10"/>
        <v>4</v>
      </c>
      <c r="AV13" s="25">
        <f t="shared" si="11"/>
        <v>72</v>
      </c>
      <c r="AW13" s="25">
        <f t="shared" si="12"/>
        <v>14</v>
      </c>
      <c r="AX13" s="25">
        <f t="shared" si="13"/>
        <v>4</v>
      </c>
      <c r="AY13" s="25">
        <f t="shared" si="14"/>
        <v>81</v>
      </c>
      <c r="AZ13" s="25">
        <f t="shared" si="15"/>
        <v>16</v>
      </c>
      <c r="BA13" s="25">
        <f t="shared" si="16"/>
        <v>5</v>
      </c>
      <c r="BH13" s="25">
        <v>10</v>
      </c>
      <c r="BI13" s="25">
        <v>3</v>
      </c>
      <c r="BJ13" s="25">
        <f>SUM(BI$4:BI13)</f>
        <v>45</v>
      </c>
      <c r="BL13" s="25">
        <v>10</v>
      </c>
      <c r="BM13" s="25">
        <f t="shared" si="17"/>
        <v>64</v>
      </c>
      <c r="BN13" s="25" t="str">
        <f t="shared" si="18"/>
        <v>叫唤</v>
      </c>
      <c r="BO13" s="25">
        <f t="shared" si="0"/>
        <v>17</v>
      </c>
      <c r="BP13" s="25">
        <f t="shared" si="19"/>
        <v>8</v>
      </c>
      <c r="BQ13" s="25" t="str">
        <f t="shared" si="20"/>
        <v>叫唤+1</v>
      </c>
      <c r="BR13" s="25">
        <f t="shared" si="21"/>
        <v>72</v>
      </c>
      <c r="BS13" s="25" t="str">
        <f t="shared" si="22"/>
        <v>大叫唤</v>
      </c>
      <c r="BT13" s="25">
        <f t="shared" si="23"/>
        <v>21</v>
      </c>
      <c r="BU13" s="25">
        <f t="shared" si="24"/>
        <v>10</v>
      </c>
      <c r="BV13" s="25" t="str">
        <f t="shared" si="25"/>
        <v>大叫唤</v>
      </c>
      <c r="BW13" s="25">
        <f t="shared" si="26"/>
        <v>81</v>
      </c>
      <c r="BX13" s="25" t="str">
        <f t="shared" si="27"/>
        <v>大叫唤</v>
      </c>
      <c r="BY13" s="25">
        <f t="shared" si="28"/>
        <v>24</v>
      </c>
      <c r="BZ13" s="25">
        <f t="shared" si="29"/>
        <v>11</v>
      </c>
      <c r="CA13" s="25" t="str">
        <f t="shared" si="30"/>
        <v>大叫唤+1</v>
      </c>
      <c r="CC13" s="25">
        <v>10</v>
      </c>
      <c r="CD13" s="25" t="s">
        <v>115</v>
      </c>
      <c r="CE13" s="25" t="s">
        <v>115</v>
      </c>
      <c r="CF13" s="25">
        <v>3</v>
      </c>
      <c r="CG13" s="25">
        <f>SUM(CF$4:CF13)</f>
        <v>21</v>
      </c>
      <c r="CH13" s="25">
        <f t="shared" si="31"/>
        <v>72</v>
      </c>
    </row>
    <row r="14" spans="1:91" ht="16.5" x14ac:dyDescent="0.2">
      <c r="A14" s="25">
        <v>120</v>
      </c>
      <c r="I14" s="25">
        <v>11</v>
      </c>
      <c r="J14" s="25" t="s">
        <v>91</v>
      </c>
      <c r="K14" s="25">
        <v>55</v>
      </c>
      <c r="L14" s="25">
        <v>52</v>
      </c>
      <c r="M14" s="25">
        <v>6</v>
      </c>
      <c r="N14" s="25"/>
      <c r="O14" s="25"/>
      <c r="P14" s="25"/>
      <c r="Q14" s="25">
        <v>1</v>
      </c>
      <c r="R14" s="13">
        <f>ROUND((SUM($L$4:$L14)-SUM($M$4:$M14)+SUM(N$4:N14))/B$4,2)</f>
        <v>8.73</v>
      </c>
      <c r="S14" s="13">
        <f t="shared" si="1"/>
        <v>1.5300000000000002</v>
      </c>
      <c r="T14" s="13">
        <f>ROUND((SUM($L$4:$L14)-SUM($M$4:$M14)+SUM(O$4:O14))/C$4,2)</f>
        <v>6.55</v>
      </c>
      <c r="U14" s="13">
        <f t="shared" si="2"/>
        <v>1.1499999999999995</v>
      </c>
      <c r="V14" s="13">
        <f>ROUND((SUM($L$4:$L14)-SUM($M$4:$M14)+SUM(P$4:P14))/D$4,2)</f>
        <v>4.8499999999999996</v>
      </c>
      <c r="W14" s="13">
        <f t="shared" si="3"/>
        <v>0.84999999999999964</v>
      </c>
      <c r="X14" s="25"/>
      <c r="Y14" s="13">
        <f t="shared" si="4"/>
        <v>1.1499999999999995</v>
      </c>
      <c r="Z14" s="13">
        <f>SUM(Y$4:Y14)</f>
        <v>6.55</v>
      </c>
      <c r="AB14" s="25">
        <v>80</v>
      </c>
      <c r="AC14" s="25">
        <v>60</v>
      </c>
      <c r="AD14" s="25">
        <v>40</v>
      </c>
      <c r="AE14" s="25">
        <v>30</v>
      </c>
      <c r="AH14" s="25">
        <v>11</v>
      </c>
      <c r="AI14" s="25">
        <f>INDEX($S$4:$S$32,INT((AH14-5)/5)+1)</f>
        <v>0.06</v>
      </c>
      <c r="AJ14" s="25">
        <v>0.1</v>
      </c>
      <c r="AK14" s="24">
        <f>AI14*$AJ14</f>
        <v>6.0000000000000001E-3</v>
      </c>
      <c r="AL14" s="24">
        <f>ROUND(SUM(AK$4:AK14),2)</f>
        <v>0.08</v>
      </c>
      <c r="AM14" s="24">
        <f>AI15*$AJ14</f>
        <v>5.000000000000001E-3</v>
      </c>
      <c r="AN14" s="24">
        <f>ROUND(SUM(AM$4:AM14),2)</f>
        <v>0.06</v>
      </c>
      <c r="AO14" s="24">
        <f>AI16*$AJ14</f>
        <v>3.0000000000000009E-3</v>
      </c>
      <c r="AP14" s="24">
        <f>ROUND(SUM(AO$4:AO14),2)</f>
        <v>0.04</v>
      </c>
      <c r="AR14" s="25">
        <v>11</v>
      </c>
      <c r="AS14" s="25">
        <f t="shared" si="8"/>
        <v>66</v>
      </c>
      <c r="AT14" s="25">
        <f t="shared" si="9"/>
        <v>13</v>
      </c>
      <c r="AU14" s="25">
        <f t="shared" si="10"/>
        <v>4</v>
      </c>
      <c r="AV14" s="25">
        <f t="shared" si="11"/>
        <v>74</v>
      </c>
      <c r="AW14" s="25">
        <f t="shared" si="12"/>
        <v>14</v>
      </c>
      <c r="AX14" s="25">
        <f t="shared" si="13"/>
        <v>4</v>
      </c>
      <c r="AY14" s="25">
        <f t="shared" si="14"/>
        <v>83</v>
      </c>
      <c r="AZ14" s="25">
        <f t="shared" si="15"/>
        <v>16</v>
      </c>
      <c r="BA14" s="25">
        <f t="shared" si="16"/>
        <v>5</v>
      </c>
      <c r="BH14" s="25">
        <v>11</v>
      </c>
      <c r="BI14" s="25">
        <v>2</v>
      </c>
      <c r="BJ14" s="25">
        <f>SUM(BI$4:BI14)</f>
        <v>47</v>
      </c>
      <c r="BL14" s="25">
        <v>11</v>
      </c>
      <c r="BM14" s="25">
        <f t="shared" si="17"/>
        <v>66</v>
      </c>
      <c r="BN14" s="25" t="str">
        <f t="shared" si="18"/>
        <v>叫唤</v>
      </c>
      <c r="BO14" s="25">
        <f t="shared" si="0"/>
        <v>18</v>
      </c>
      <c r="BP14" s="25">
        <f t="shared" si="19"/>
        <v>9</v>
      </c>
      <c r="BQ14" s="25" t="str">
        <f t="shared" si="20"/>
        <v>叫唤+2</v>
      </c>
      <c r="BR14" s="25">
        <f t="shared" si="21"/>
        <v>74</v>
      </c>
      <c r="BS14" s="25" t="str">
        <f t="shared" si="22"/>
        <v>大叫唤</v>
      </c>
      <c r="BT14" s="25">
        <f t="shared" si="23"/>
        <v>21</v>
      </c>
      <c r="BU14" s="25">
        <f t="shared" si="24"/>
        <v>10</v>
      </c>
      <c r="BV14" s="25" t="str">
        <f t="shared" si="25"/>
        <v>大叫唤</v>
      </c>
      <c r="BW14" s="25">
        <f t="shared" si="26"/>
        <v>83</v>
      </c>
      <c r="BX14" s="25" t="str">
        <f t="shared" si="27"/>
        <v>大叫唤</v>
      </c>
      <c r="BY14" s="25">
        <f t="shared" si="28"/>
        <v>25</v>
      </c>
      <c r="BZ14" s="25">
        <f t="shared" si="29"/>
        <v>11</v>
      </c>
      <c r="CA14" s="25" t="str">
        <f t="shared" si="30"/>
        <v>大叫唤+1</v>
      </c>
      <c r="CC14" s="25">
        <v>11</v>
      </c>
      <c r="CD14" s="25" t="s">
        <v>142</v>
      </c>
      <c r="CE14" s="25" t="s">
        <v>115</v>
      </c>
      <c r="CF14" s="25">
        <v>3</v>
      </c>
      <c r="CG14" s="25">
        <f>SUM(CF$4:CF14)</f>
        <v>24</v>
      </c>
      <c r="CH14" s="25">
        <f t="shared" si="31"/>
        <v>80</v>
      </c>
    </row>
    <row r="15" spans="1:91" ht="16.5" x14ac:dyDescent="0.2">
      <c r="A15" s="25">
        <v>150</v>
      </c>
      <c r="I15" s="25">
        <v>12</v>
      </c>
      <c r="J15" s="25" t="s">
        <v>92</v>
      </c>
      <c r="K15" s="25">
        <v>60</v>
      </c>
      <c r="L15" s="25">
        <v>60</v>
      </c>
      <c r="M15" s="25">
        <v>6</v>
      </c>
      <c r="N15" s="25"/>
      <c r="O15" s="25"/>
      <c r="P15" s="25"/>
      <c r="Q15" s="25">
        <v>1</v>
      </c>
      <c r="R15" s="13">
        <f>ROUND((SUM($L$4:$L15)-SUM($M$4:$M15)+SUM(N$4:N15))/B$4,2)</f>
        <v>10.53</v>
      </c>
      <c r="S15" s="13">
        <f t="shared" si="1"/>
        <v>1.7999999999999989</v>
      </c>
      <c r="T15" s="13">
        <f>ROUND((SUM($L$4:$L15)-SUM($M$4:$M15)+SUM(O$4:O15))/C$4,2)</f>
        <v>7.9</v>
      </c>
      <c r="U15" s="13">
        <f t="shared" si="2"/>
        <v>1.3500000000000005</v>
      </c>
      <c r="V15" s="13">
        <f>ROUND((SUM($L$4:$L15)-SUM($M$4:$M15)+SUM(P$4:P15))/D$4,2)</f>
        <v>5.85</v>
      </c>
      <c r="W15" s="13">
        <f t="shared" si="3"/>
        <v>1</v>
      </c>
      <c r="X15" s="25"/>
      <c r="Y15" s="13">
        <f t="shared" si="4"/>
        <v>1.3500000000000005</v>
      </c>
      <c r="Z15" s="13">
        <f>SUM(Y$4:Y15)</f>
        <v>7.9</v>
      </c>
      <c r="AB15" s="25">
        <v>90</v>
      </c>
      <c r="AC15" s="25">
        <v>70</v>
      </c>
      <c r="AD15" s="25">
        <v>50</v>
      </c>
      <c r="AE15" s="25">
        <v>40</v>
      </c>
      <c r="AH15" s="25">
        <v>12</v>
      </c>
      <c r="AI15" s="25">
        <f>INDEX($U$4:$U$32,INT((AH14-5)/5)+1)</f>
        <v>0.05</v>
      </c>
      <c r="AJ15" s="25">
        <v>0.15</v>
      </c>
      <c r="AK15" s="24">
        <f>AI14*$AJ15</f>
        <v>8.9999999999999993E-3</v>
      </c>
      <c r="AL15" s="24">
        <f>ROUND(SUM(AK$4:AK15),2)</f>
        <v>0.09</v>
      </c>
      <c r="AM15" s="24">
        <f>AI15*$AJ15</f>
        <v>7.4999999999999997E-3</v>
      </c>
      <c r="AN15" s="24">
        <f>ROUND(SUM(AM$4:AM15),2)</f>
        <v>0.06</v>
      </c>
      <c r="AO15" s="24">
        <f>AI16*$AJ15</f>
        <v>4.5000000000000005E-3</v>
      </c>
      <c r="AP15" s="24">
        <f>ROUND(SUM(AO$4:AO15),2)</f>
        <v>0.05</v>
      </c>
      <c r="AR15" s="25">
        <v>12</v>
      </c>
      <c r="AS15" s="25">
        <f t="shared" si="8"/>
        <v>69</v>
      </c>
      <c r="AT15" s="25">
        <f t="shared" si="9"/>
        <v>13</v>
      </c>
      <c r="AU15" s="25">
        <f t="shared" si="10"/>
        <v>4</v>
      </c>
      <c r="AV15" s="25">
        <f t="shared" si="11"/>
        <v>77</v>
      </c>
      <c r="AW15" s="25">
        <f t="shared" si="12"/>
        <v>15</v>
      </c>
      <c r="AX15" s="25">
        <f t="shared" si="13"/>
        <v>4</v>
      </c>
      <c r="AY15" s="25">
        <f t="shared" si="14"/>
        <v>86</v>
      </c>
      <c r="AZ15" s="25">
        <f t="shared" si="15"/>
        <v>17</v>
      </c>
      <c r="BA15" s="25">
        <f t="shared" si="16"/>
        <v>5</v>
      </c>
      <c r="BH15" s="25">
        <v>12</v>
      </c>
      <c r="BI15" s="25">
        <v>3</v>
      </c>
      <c r="BJ15" s="25">
        <f>SUM(BI$4:BI15)</f>
        <v>50</v>
      </c>
      <c r="BL15" s="25">
        <v>12</v>
      </c>
      <c r="BM15" s="25">
        <f t="shared" si="17"/>
        <v>69</v>
      </c>
      <c r="BN15" s="25" t="str">
        <f t="shared" si="18"/>
        <v>叫唤</v>
      </c>
      <c r="BO15" s="25">
        <f t="shared" si="0"/>
        <v>19</v>
      </c>
      <c r="BP15" s="25">
        <f t="shared" si="19"/>
        <v>9</v>
      </c>
      <c r="BQ15" s="25" t="str">
        <f t="shared" si="20"/>
        <v>叫唤+2</v>
      </c>
      <c r="BR15" s="25">
        <f t="shared" si="21"/>
        <v>77</v>
      </c>
      <c r="BS15" s="25" t="str">
        <f t="shared" si="22"/>
        <v>大叫唤</v>
      </c>
      <c r="BT15" s="25">
        <f t="shared" si="23"/>
        <v>23</v>
      </c>
      <c r="BU15" s="25">
        <f t="shared" si="24"/>
        <v>10</v>
      </c>
      <c r="BV15" s="25" t="str">
        <f t="shared" si="25"/>
        <v>大叫唤</v>
      </c>
      <c r="BW15" s="25">
        <f t="shared" si="26"/>
        <v>86</v>
      </c>
      <c r="BX15" s="25" t="str">
        <f t="shared" si="27"/>
        <v>大叫唤</v>
      </c>
      <c r="BY15" s="25">
        <f t="shared" si="28"/>
        <v>26</v>
      </c>
      <c r="BZ15" s="25">
        <f t="shared" si="29"/>
        <v>11</v>
      </c>
      <c r="CA15" s="25" t="str">
        <f t="shared" si="30"/>
        <v>大叫唤+1</v>
      </c>
      <c r="CC15" s="25">
        <v>12</v>
      </c>
      <c r="CD15" s="25" t="s">
        <v>129</v>
      </c>
      <c r="CE15" s="25" t="s">
        <v>115</v>
      </c>
      <c r="CF15" s="25">
        <v>3</v>
      </c>
      <c r="CG15" s="25">
        <f>SUM(CF$4:CF15)</f>
        <v>27</v>
      </c>
      <c r="CH15" s="25">
        <f t="shared" si="31"/>
        <v>87</v>
      </c>
    </row>
    <row r="16" spans="1:91" ht="16.5" x14ac:dyDescent="0.2">
      <c r="A16" s="25">
        <v>150</v>
      </c>
      <c r="I16" s="25">
        <v>13</v>
      </c>
      <c r="J16" s="25" t="s">
        <v>93</v>
      </c>
      <c r="K16" s="25">
        <v>65</v>
      </c>
      <c r="L16" s="25">
        <v>68</v>
      </c>
      <c r="M16" s="25">
        <v>6</v>
      </c>
      <c r="N16" s="25"/>
      <c r="O16" s="25"/>
      <c r="P16" s="25"/>
      <c r="Q16" s="25">
        <v>1</v>
      </c>
      <c r="R16" s="13">
        <f>ROUND((SUM($L$4:$L16)-SUM($M$4:$M16)+SUM(N$4:N16))/B$4,2)</f>
        <v>12.6</v>
      </c>
      <c r="S16" s="13">
        <f t="shared" si="1"/>
        <v>2.0700000000000003</v>
      </c>
      <c r="T16" s="13">
        <f>ROUND((SUM($L$4:$L16)-SUM($M$4:$M16)+SUM(O$4:O16))/C$4,2)</f>
        <v>9.4499999999999993</v>
      </c>
      <c r="U16" s="13">
        <f t="shared" si="2"/>
        <v>1.5499999999999989</v>
      </c>
      <c r="V16" s="13">
        <f>ROUND((SUM($L$4:$L16)-SUM($M$4:$M16)+SUM(P$4:P16))/D$4,2)</f>
        <v>7</v>
      </c>
      <c r="W16" s="13">
        <f t="shared" si="3"/>
        <v>1.1500000000000004</v>
      </c>
      <c r="X16" s="25"/>
      <c r="Y16" s="13">
        <f t="shared" si="4"/>
        <v>1.5499999999999989</v>
      </c>
      <c r="Z16" s="13">
        <f>SUM(Y$4:Y16)</f>
        <v>9.4499999999999993</v>
      </c>
      <c r="AB16" s="25">
        <v>100</v>
      </c>
      <c r="AC16" s="25">
        <v>80</v>
      </c>
      <c r="AD16" s="25">
        <v>60</v>
      </c>
      <c r="AE16" s="25">
        <v>50</v>
      </c>
      <c r="AH16" s="25">
        <v>13</v>
      </c>
      <c r="AI16" s="25">
        <f>INDEX($W$4:$W$32,INT((AH14-5)/5)+1)</f>
        <v>3.0000000000000006E-2</v>
      </c>
      <c r="AJ16" s="25">
        <v>0.2</v>
      </c>
      <c r="AK16" s="24">
        <f>AI14*$AJ16</f>
        <v>1.2E-2</v>
      </c>
      <c r="AL16" s="24">
        <f>ROUND(SUM(AK$4:AK16),2)</f>
        <v>0.1</v>
      </c>
      <c r="AM16" s="24">
        <f>AI15*$AJ16</f>
        <v>1.0000000000000002E-2</v>
      </c>
      <c r="AN16" s="24">
        <f>ROUND(SUM(AM$4:AM16),2)</f>
        <v>7.0000000000000007E-2</v>
      </c>
      <c r="AO16" s="24">
        <f>AI16*$AJ16</f>
        <v>6.0000000000000019E-3</v>
      </c>
      <c r="AP16" s="24">
        <f>ROUND(SUM(AO$4:AO16),2)</f>
        <v>0.05</v>
      </c>
      <c r="AR16" s="25">
        <v>13</v>
      </c>
      <c r="AS16" s="25">
        <f t="shared" si="8"/>
        <v>71</v>
      </c>
      <c r="AT16" s="25">
        <f t="shared" si="9"/>
        <v>14</v>
      </c>
      <c r="AU16" s="25">
        <f t="shared" si="10"/>
        <v>4</v>
      </c>
      <c r="AV16" s="25">
        <f t="shared" si="11"/>
        <v>79</v>
      </c>
      <c r="AW16" s="25">
        <f t="shared" si="12"/>
        <v>15</v>
      </c>
      <c r="AX16" s="25">
        <f t="shared" si="13"/>
        <v>4</v>
      </c>
      <c r="AY16" s="25">
        <f t="shared" si="14"/>
        <v>88</v>
      </c>
      <c r="AZ16" s="25">
        <f t="shared" si="15"/>
        <v>17</v>
      </c>
      <c r="BA16" s="25">
        <f t="shared" si="16"/>
        <v>5</v>
      </c>
      <c r="BH16" s="25">
        <v>13</v>
      </c>
      <c r="BI16" s="25">
        <v>2</v>
      </c>
      <c r="BJ16" s="25">
        <f>SUM(BI$4:BI16)</f>
        <v>52</v>
      </c>
      <c r="BL16" s="25">
        <v>13</v>
      </c>
      <c r="BM16" s="25">
        <f t="shared" si="17"/>
        <v>71</v>
      </c>
      <c r="BN16" s="25" t="str">
        <f t="shared" si="18"/>
        <v>大叫唤</v>
      </c>
      <c r="BO16" s="25">
        <f t="shared" si="0"/>
        <v>20</v>
      </c>
      <c r="BP16" s="25">
        <f t="shared" si="19"/>
        <v>9</v>
      </c>
      <c r="BQ16" s="25" t="str">
        <f t="shared" si="20"/>
        <v>叫唤+2</v>
      </c>
      <c r="BR16" s="25">
        <f t="shared" si="21"/>
        <v>79</v>
      </c>
      <c r="BS16" s="25" t="str">
        <f t="shared" si="22"/>
        <v>大叫唤</v>
      </c>
      <c r="BT16" s="25">
        <f t="shared" si="23"/>
        <v>23</v>
      </c>
      <c r="BU16" s="25">
        <f t="shared" si="24"/>
        <v>10</v>
      </c>
      <c r="BV16" s="25" t="str">
        <f t="shared" si="25"/>
        <v>大叫唤</v>
      </c>
      <c r="BW16" s="25">
        <f t="shared" si="26"/>
        <v>88</v>
      </c>
      <c r="BX16" s="25" t="str">
        <f t="shared" si="27"/>
        <v>大叫唤</v>
      </c>
      <c r="BY16" s="25">
        <f t="shared" si="28"/>
        <v>27</v>
      </c>
      <c r="BZ16" s="25">
        <f t="shared" si="29"/>
        <v>12</v>
      </c>
      <c r="CA16" s="25" t="str">
        <f t="shared" si="30"/>
        <v>大叫唤+2</v>
      </c>
      <c r="CC16" s="25">
        <v>13</v>
      </c>
      <c r="CD16" s="25" t="s">
        <v>116</v>
      </c>
      <c r="CE16" s="25" t="s">
        <v>116</v>
      </c>
      <c r="CF16" s="25">
        <v>3</v>
      </c>
      <c r="CG16" s="25">
        <f>SUM(CF$4:CF16)</f>
        <v>30</v>
      </c>
      <c r="CH16" s="25">
        <f t="shared" si="31"/>
        <v>95</v>
      </c>
    </row>
    <row r="17" spans="1:86" ht="16.5" x14ac:dyDescent="0.2">
      <c r="A17" s="25">
        <v>200</v>
      </c>
      <c r="I17" s="25">
        <v>14</v>
      </c>
      <c r="J17" s="25" t="s">
        <v>94</v>
      </c>
      <c r="K17" s="25">
        <v>70</v>
      </c>
      <c r="L17" s="25">
        <v>78</v>
      </c>
      <c r="M17" s="25">
        <v>6</v>
      </c>
      <c r="N17" s="25"/>
      <c r="O17" s="25"/>
      <c r="P17" s="25"/>
      <c r="Q17" s="25">
        <v>1</v>
      </c>
      <c r="R17" s="13">
        <f>ROUND((SUM($L$4:$L17)-SUM($M$4:$M17)+SUM(N$4:N17))/B$4,2)</f>
        <v>15</v>
      </c>
      <c r="S17" s="13">
        <f t="shared" si="1"/>
        <v>2.4000000000000004</v>
      </c>
      <c r="T17" s="13">
        <f>ROUND((SUM($L$4:$L17)-SUM($M$4:$M17)+SUM(O$4:O17))/C$4,2)</f>
        <v>11.25</v>
      </c>
      <c r="U17" s="13">
        <f t="shared" si="2"/>
        <v>1.8000000000000007</v>
      </c>
      <c r="V17" s="13">
        <f>ROUND((SUM($L$4:$L17)-SUM($M$4:$M17)+SUM(P$4:P17))/D$4,2)</f>
        <v>8.33</v>
      </c>
      <c r="W17" s="13">
        <f t="shared" si="3"/>
        <v>1.33</v>
      </c>
      <c r="X17" s="25"/>
      <c r="Y17" s="13">
        <f t="shared" si="4"/>
        <v>1.8000000000000007</v>
      </c>
      <c r="Z17" s="13">
        <f>SUM(Y$4:Y17)</f>
        <v>11.25</v>
      </c>
      <c r="AB17" s="25"/>
      <c r="AC17" s="25">
        <v>90</v>
      </c>
      <c r="AD17" s="25">
        <v>70</v>
      </c>
      <c r="AE17" s="25">
        <v>60</v>
      </c>
      <c r="AH17" s="25">
        <v>14</v>
      </c>
      <c r="AI17" s="25"/>
      <c r="AJ17" s="25">
        <v>0.25</v>
      </c>
      <c r="AK17" s="24">
        <f>AI14*$AJ17</f>
        <v>1.4999999999999999E-2</v>
      </c>
      <c r="AL17" s="24">
        <f>ROUND(SUM(AK$4:AK17),2)</f>
        <v>0.11</v>
      </c>
      <c r="AM17" s="24">
        <f>AI15*$AJ17</f>
        <v>1.2500000000000001E-2</v>
      </c>
      <c r="AN17" s="24">
        <f>ROUND(SUM(AM$4:AM17),2)</f>
        <v>0.09</v>
      </c>
      <c r="AO17" s="24">
        <f>AI16*$AJ17</f>
        <v>7.5000000000000015E-3</v>
      </c>
      <c r="AP17" s="24">
        <f>ROUND(SUM(AO$4:AO17),2)</f>
        <v>0.06</v>
      </c>
      <c r="AR17" s="25">
        <v>14</v>
      </c>
      <c r="AS17" s="25">
        <f t="shared" si="8"/>
        <v>73</v>
      </c>
      <c r="AT17" s="25">
        <f t="shared" si="9"/>
        <v>14</v>
      </c>
      <c r="AU17" s="25">
        <f t="shared" si="10"/>
        <v>4</v>
      </c>
      <c r="AV17" s="25">
        <f t="shared" si="11"/>
        <v>82</v>
      </c>
      <c r="AW17" s="25">
        <f t="shared" si="12"/>
        <v>16</v>
      </c>
      <c r="AX17" s="25">
        <f t="shared" si="13"/>
        <v>5</v>
      </c>
      <c r="AY17" s="25">
        <f t="shared" si="14"/>
        <v>90</v>
      </c>
      <c r="AZ17" s="25">
        <f t="shared" si="15"/>
        <v>18</v>
      </c>
      <c r="BA17" s="25">
        <f t="shared" si="16"/>
        <v>5</v>
      </c>
      <c r="BH17" s="25">
        <v>14</v>
      </c>
      <c r="BI17" s="25">
        <v>3</v>
      </c>
      <c r="BJ17" s="25">
        <f>SUM(BI$4:BI17)</f>
        <v>55</v>
      </c>
      <c r="BL17" s="25">
        <v>14</v>
      </c>
      <c r="BM17" s="25">
        <f t="shared" si="17"/>
        <v>73</v>
      </c>
      <c r="BN17" s="25" t="str">
        <f t="shared" si="18"/>
        <v>大叫唤</v>
      </c>
      <c r="BO17" s="25">
        <f t="shared" si="0"/>
        <v>21</v>
      </c>
      <c r="BP17" s="25">
        <f t="shared" si="19"/>
        <v>10</v>
      </c>
      <c r="BQ17" s="25" t="str">
        <f t="shared" si="20"/>
        <v>大叫唤</v>
      </c>
      <c r="BR17" s="25">
        <f t="shared" si="21"/>
        <v>82</v>
      </c>
      <c r="BS17" s="25" t="str">
        <f t="shared" si="22"/>
        <v>大叫唤</v>
      </c>
      <c r="BT17" s="25">
        <f t="shared" si="23"/>
        <v>25</v>
      </c>
      <c r="BU17" s="25">
        <f t="shared" si="24"/>
        <v>11</v>
      </c>
      <c r="BV17" s="25" t="str">
        <f t="shared" si="25"/>
        <v>大叫唤+1</v>
      </c>
      <c r="BW17" s="25">
        <f t="shared" si="26"/>
        <v>90</v>
      </c>
      <c r="BX17" s="25" t="str">
        <f t="shared" si="27"/>
        <v>焦热</v>
      </c>
      <c r="BY17" s="25">
        <f t="shared" si="28"/>
        <v>28</v>
      </c>
      <c r="BZ17" s="25">
        <f t="shared" si="29"/>
        <v>12</v>
      </c>
      <c r="CA17" s="25" t="str">
        <f t="shared" si="30"/>
        <v>大叫唤+2</v>
      </c>
      <c r="CC17" s="25">
        <v>14</v>
      </c>
      <c r="CD17" s="25" t="s">
        <v>143</v>
      </c>
      <c r="CE17" s="25" t="s">
        <v>116</v>
      </c>
      <c r="CF17" s="25">
        <v>3</v>
      </c>
      <c r="CG17" s="25">
        <f>SUM(CF$4:CF17)</f>
        <v>33</v>
      </c>
      <c r="CH17" s="25">
        <f t="shared" si="31"/>
        <v>102</v>
      </c>
    </row>
    <row r="18" spans="1:86" ht="16.5" x14ac:dyDescent="0.2">
      <c r="A18" s="25">
        <v>200</v>
      </c>
      <c r="I18" s="25">
        <v>15</v>
      </c>
      <c r="J18" s="25" t="s">
        <v>95</v>
      </c>
      <c r="K18" s="25">
        <v>75</v>
      </c>
      <c r="L18" s="25">
        <v>90</v>
      </c>
      <c r="M18" s="25">
        <v>6</v>
      </c>
      <c r="N18" s="25"/>
      <c r="O18" s="25"/>
      <c r="P18" s="25"/>
      <c r="Q18" s="25">
        <v>1</v>
      </c>
      <c r="R18" s="13">
        <f>ROUND((SUM($L$4:$L18)-SUM($M$4:$M18)+SUM(N$4:N18))/B$4,2)</f>
        <v>17.8</v>
      </c>
      <c r="S18" s="13">
        <f t="shared" si="1"/>
        <v>2.8000000000000007</v>
      </c>
      <c r="T18" s="13">
        <f>ROUND((SUM($L$4:$L18)-SUM($M$4:$M18)+SUM(O$4:O18))/C$4,2)</f>
        <v>13.35</v>
      </c>
      <c r="U18" s="13">
        <f t="shared" si="2"/>
        <v>2.0999999999999996</v>
      </c>
      <c r="V18" s="13">
        <f>ROUND((SUM($L$4:$L18)-SUM($M$4:$M18)+SUM(P$4:P18))/D$4,2)</f>
        <v>9.89</v>
      </c>
      <c r="W18" s="13">
        <f t="shared" si="3"/>
        <v>1.5600000000000005</v>
      </c>
      <c r="X18" s="25"/>
      <c r="Y18" s="13">
        <f t="shared" si="4"/>
        <v>2.0999999999999996</v>
      </c>
      <c r="Z18" s="13">
        <f>SUM(Y$4:Y18)</f>
        <v>13.35</v>
      </c>
      <c r="AB18" s="25"/>
      <c r="AC18" s="25">
        <v>100</v>
      </c>
      <c r="AD18" s="25">
        <v>80</v>
      </c>
      <c r="AE18" s="25">
        <v>70</v>
      </c>
      <c r="AH18" s="25">
        <v>15</v>
      </c>
      <c r="AI18" s="25"/>
      <c r="AJ18" s="25">
        <v>0.3</v>
      </c>
      <c r="AK18" s="24">
        <f>AI14*$AJ18</f>
        <v>1.7999999999999999E-2</v>
      </c>
      <c r="AL18" s="24">
        <f>ROUND(SUM(AK$4:AK18),2)</f>
        <v>0.13</v>
      </c>
      <c r="AM18" s="24">
        <f>AI15*$AJ18</f>
        <v>1.4999999999999999E-2</v>
      </c>
      <c r="AN18" s="24">
        <f>ROUND(SUM(AM$4:AM18),2)</f>
        <v>0.1</v>
      </c>
      <c r="AO18" s="24">
        <f>AI16*$AJ18</f>
        <v>9.0000000000000011E-3</v>
      </c>
      <c r="AP18" s="24">
        <f>ROUND(SUM(AO$4:AO18),2)</f>
        <v>7.0000000000000007E-2</v>
      </c>
      <c r="AR18" s="25">
        <v>15</v>
      </c>
      <c r="AS18" s="25">
        <f t="shared" si="8"/>
        <v>75</v>
      </c>
      <c r="AT18" s="25">
        <f t="shared" si="9"/>
        <v>15</v>
      </c>
      <c r="AU18" s="25">
        <f t="shared" si="10"/>
        <v>4</v>
      </c>
      <c r="AV18" s="25">
        <f t="shared" si="11"/>
        <v>83</v>
      </c>
      <c r="AW18" s="25">
        <f t="shared" si="12"/>
        <v>16</v>
      </c>
      <c r="AX18" s="25">
        <f t="shared" si="13"/>
        <v>5</v>
      </c>
      <c r="AY18" s="25">
        <f t="shared" si="14"/>
        <v>93</v>
      </c>
      <c r="AZ18" s="25">
        <f t="shared" si="15"/>
        <v>18</v>
      </c>
      <c r="BA18" s="25">
        <f t="shared" si="16"/>
        <v>5</v>
      </c>
      <c r="BH18" s="25">
        <v>15</v>
      </c>
      <c r="BI18" s="25">
        <v>2</v>
      </c>
      <c r="BJ18" s="25">
        <f>SUM(BI$4:BI18)</f>
        <v>57</v>
      </c>
      <c r="BL18" s="25">
        <v>15</v>
      </c>
      <c r="BM18" s="25">
        <f t="shared" si="17"/>
        <v>75</v>
      </c>
      <c r="BN18" s="25" t="str">
        <f t="shared" si="18"/>
        <v>大叫唤</v>
      </c>
      <c r="BO18" s="25">
        <f t="shared" si="0"/>
        <v>22</v>
      </c>
      <c r="BP18" s="25">
        <f t="shared" si="19"/>
        <v>10</v>
      </c>
      <c r="BQ18" s="25" t="str">
        <f t="shared" si="20"/>
        <v>大叫唤</v>
      </c>
      <c r="BR18" s="25">
        <f t="shared" si="21"/>
        <v>83</v>
      </c>
      <c r="BS18" s="25" t="str">
        <f t="shared" si="22"/>
        <v>大叫唤</v>
      </c>
      <c r="BT18" s="25">
        <f t="shared" si="23"/>
        <v>25</v>
      </c>
      <c r="BU18" s="25">
        <f t="shared" si="24"/>
        <v>11</v>
      </c>
      <c r="BV18" s="25" t="str">
        <f t="shared" si="25"/>
        <v>大叫唤+1</v>
      </c>
      <c r="BW18" s="25">
        <f t="shared" si="26"/>
        <v>93</v>
      </c>
      <c r="BX18" s="25" t="str">
        <f t="shared" si="27"/>
        <v>焦热</v>
      </c>
      <c r="BY18" s="25">
        <f t="shared" si="28"/>
        <v>29</v>
      </c>
      <c r="BZ18" s="25">
        <f t="shared" si="29"/>
        <v>12</v>
      </c>
      <c r="CA18" s="25" t="str">
        <f t="shared" si="30"/>
        <v>大叫唤+2</v>
      </c>
      <c r="CC18" s="25">
        <v>15</v>
      </c>
      <c r="CD18" s="25" t="s">
        <v>119</v>
      </c>
      <c r="CE18" s="25" t="s">
        <v>116</v>
      </c>
      <c r="CF18" s="25">
        <v>3</v>
      </c>
      <c r="CG18" s="25">
        <f>SUM(CF$4:CF18)</f>
        <v>36</v>
      </c>
      <c r="CH18" s="25">
        <f t="shared" si="31"/>
        <v>110</v>
      </c>
    </row>
    <row r="19" spans="1:86" ht="16.5" x14ac:dyDescent="0.2">
      <c r="I19" s="25">
        <v>16</v>
      </c>
      <c r="J19" s="25" t="s">
        <v>96</v>
      </c>
      <c r="K19" s="25">
        <v>80</v>
      </c>
      <c r="L19" s="25">
        <v>110</v>
      </c>
      <c r="M19" s="25">
        <v>6</v>
      </c>
      <c r="N19" s="25"/>
      <c r="O19" s="25"/>
      <c r="P19" s="25"/>
      <c r="Q19" s="25">
        <v>1</v>
      </c>
      <c r="R19" s="13">
        <f>ROUND((SUM($L$4:$L19)-SUM($M$4:$M19)+SUM(N$4:N19))/B$4,2)</f>
        <v>21.27</v>
      </c>
      <c r="S19" s="13">
        <f t="shared" si="1"/>
        <v>3.4699999999999989</v>
      </c>
      <c r="T19" s="13">
        <f>ROUND((SUM($L$4:$L19)-SUM($M$4:$M19)+SUM(O$4:O19))/C$4,2)</f>
        <v>15.95</v>
      </c>
      <c r="U19" s="13">
        <f t="shared" si="2"/>
        <v>2.5999999999999996</v>
      </c>
      <c r="V19" s="13">
        <f>ROUND((SUM($L$4:$L19)-SUM($M$4:$M19)+SUM(P$4:P19))/D$4,2)</f>
        <v>11.81</v>
      </c>
      <c r="W19" s="13">
        <f t="shared" si="3"/>
        <v>1.92</v>
      </c>
      <c r="X19" s="25"/>
      <c r="Y19" s="13">
        <f t="shared" si="4"/>
        <v>2.5999999999999996</v>
      </c>
      <c r="Z19" s="13">
        <f>SUM(Y$4:Y19)</f>
        <v>15.95</v>
      </c>
      <c r="AB19" s="25"/>
      <c r="AC19" s="25"/>
      <c r="AD19" s="25">
        <v>90</v>
      </c>
      <c r="AE19" s="25">
        <v>80</v>
      </c>
      <c r="AH19" s="25">
        <v>16</v>
      </c>
      <c r="AI19" s="25">
        <f>INDEX($S$4:$S$32,INT((AH19-5)/5)+1)</f>
        <v>0.2</v>
      </c>
      <c r="AJ19" s="25">
        <v>0.1</v>
      </c>
      <c r="AK19" s="24">
        <f t="shared" ref="AK19" si="32">AI19*$AJ19</f>
        <v>2.0000000000000004E-2</v>
      </c>
      <c r="AL19" s="24">
        <f>ROUND(SUM(AK$4:AK19),2)</f>
        <v>0.15</v>
      </c>
      <c r="AM19" s="24">
        <f t="shared" ref="AM19" si="33">AI20*$AJ19</f>
        <v>1.4999999999999999E-2</v>
      </c>
      <c r="AN19" s="24">
        <f>ROUND(SUM(AM$4:AM19),2)</f>
        <v>0.12</v>
      </c>
      <c r="AO19" s="24">
        <f t="shared" ref="AO19" si="34">AI21*$AJ19</f>
        <v>1.2E-2</v>
      </c>
      <c r="AP19" s="24">
        <f>ROUND(SUM(AO$4:AO19),2)</f>
        <v>0.08</v>
      </c>
      <c r="AR19" s="25">
        <v>16</v>
      </c>
      <c r="AS19" s="25">
        <f t="shared" si="8"/>
        <v>77</v>
      </c>
      <c r="AT19" s="25">
        <f t="shared" si="9"/>
        <v>15</v>
      </c>
      <c r="AU19" s="25">
        <f t="shared" si="10"/>
        <v>4</v>
      </c>
      <c r="AV19" s="25">
        <f t="shared" si="11"/>
        <v>85</v>
      </c>
      <c r="AW19" s="25">
        <f t="shared" si="12"/>
        <v>17</v>
      </c>
      <c r="AX19" s="25">
        <f t="shared" si="13"/>
        <v>5</v>
      </c>
      <c r="AY19" s="25">
        <f t="shared" si="14"/>
        <v>94</v>
      </c>
      <c r="AZ19" s="25">
        <f t="shared" si="15"/>
        <v>18</v>
      </c>
      <c r="BA19" s="25">
        <f t="shared" si="16"/>
        <v>5</v>
      </c>
      <c r="BH19" s="25">
        <v>16</v>
      </c>
      <c r="BI19" s="25">
        <v>3</v>
      </c>
      <c r="BJ19" s="25">
        <f>SUM(BI$4:BI19)</f>
        <v>60</v>
      </c>
      <c r="BL19" s="25">
        <v>16</v>
      </c>
      <c r="BM19" s="25">
        <f t="shared" si="17"/>
        <v>77</v>
      </c>
      <c r="BN19" s="25" t="str">
        <f t="shared" si="18"/>
        <v>大叫唤</v>
      </c>
      <c r="BO19" s="25">
        <f t="shared" si="0"/>
        <v>23</v>
      </c>
      <c r="BP19" s="25">
        <f t="shared" si="19"/>
        <v>10</v>
      </c>
      <c r="BQ19" s="25" t="str">
        <f t="shared" si="20"/>
        <v>大叫唤</v>
      </c>
      <c r="BR19" s="25">
        <f t="shared" si="21"/>
        <v>85</v>
      </c>
      <c r="BS19" s="25" t="str">
        <f t="shared" si="22"/>
        <v>大叫唤</v>
      </c>
      <c r="BT19" s="25">
        <f t="shared" si="23"/>
        <v>26</v>
      </c>
      <c r="BU19" s="25">
        <f t="shared" si="24"/>
        <v>11</v>
      </c>
      <c r="BV19" s="25" t="str">
        <f t="shared" si="25"/>
        <v>大叫唤+1</v>
      </c>
      <c r="BW19" s="25">
        <f t="shared" si="26"/>
        <v>94</v>
      </c>
      <c r="BX19" s="25" t="str">
        <f t="shared" si="27"/>
        <v>焦热</v>
      </c>
      <c r="BY19" s="25">
        <f t="shared" si="28"/>
        <v>29</v>
      </c>
      <c r="BZ19" s="25">
        <f t="shared" si="29"/>
        <v>12</v>
      </c>
      <c r="CA19" s="25" t="str">
        <f t="shared" si="30"/>
        <v>大叫唤+2</v>
      </c>
      <c r="CC19" s="25">
        <v>16</v>
      </c>
      <c r="CD19" s="25" t="s">
        <v>122</v>
      </c>
      <c r="CE19" s="25" t="s">
        <v>122</v>
      </c>
      <c r="CF19" s="25">
        <v>3</v>
      </c>
      <c r="CG19" s="25">
        <f>SUM(CF$4:CF19)</f>
        <v>39</v>
      </c>
      <c r="CH19" s="25">
        <f t="shared" si="31"/>
        <v>117</v>
      </c>
    </row>
    <row r="20" spans="1:86" ht="16.5" x14ac:dyDescent="0.2">
      <c r="H20">
        <f t="shared" ref="H20:H26" si="35">L20-L19</f>
        <v>14</v>
      </c>
      <c r="I20" s="25">
        <v>17</v>
      </c>
      <c r="J20" s="25" t="s">
        <v>97</v>
      </c>
      <c r="K20" s="25">
        <v>85</v>
      </c>
      <c r="L20" s="25">
        <v>124</v>
      </c>
      <c r="M20" s="25">
        <v>6</v>
      </c>
      <c r="N20" s="25"/>
      <c r="O20" s="25"/>
      <c r="P20" s="25"/>
      <c r="Q20" s="25">
        <v>1</v>
      </c>
      <c r="R20" s="13">
        <f>ROUND((SUM($L$4:$L20)-SUM($M$4:$M20)+SUM(N$4:N20))/B$4,2)</f>
        <v>25.2</v>
      </c>
      <c r="S20" s="13">
        <f t="shared" si="1"/>
        <v>3.9299999999999997</v>
      </c>
      <c r="T20" s="13">
        <f>ROUND((SUM($L$4:$L20)-SUM($M$4:$M20)+SUM(O$4:O20))/C$4,2)</f>
        <v>18.899999999999999</v>
      </c>
      <c r="U20" s="13">
        <f t="shared" si="2"/>
        <v>2.9499999999999993</v>
      </c>
      <c r="V20" s="13">
        <f>ROUND((SUM($L$4:$L20)-SUM($M$4:$M20)+SUM(P$4:P20))/D$4,2)</f>
        <v>14</v>
      </c>
      <c r="W20" s="13">
        <f t="shared" si="3"/>
        <v>2.1899999999999995</v>
      </c>
      <c r="X20" s="25"/>
      <c r="Y20" s="13">
        <f t="shared" si="4"/>
        <v>2.9499999999999993</v>
      </c>
      <c r="Z20" s="13">
        <f>SUM(Y$4:Y20)</f>
        <v>18.899999999999999</v>
      </c>
      <c r="AB20" s="25"/>
      <c r="AC20" s="25"/>
      <c r="AD20" s="25">
        <v>100</v>
      </c>
      <c r="AE20" s="25">
        <v>90</v>
      </c>
      <c r="AH20" s="25">
        <v>17</v>
      </c>
      <c r="AI20" s="25">
        <f>INDEX($U$4:$U$32,INT((AH19-5)/5)+1)</f>
        <v>0.15</v>
      </c>
      <c r="AJ20" s="25">
        <v>0.15</v>
      </c>
      <c r="AK20" s="24">
        <f t="shared" ref="AK20" si="36">AI19*$AJ20</f>
        <v>0.03</v>
      </c>
      <c r="AL20" s="24">
        <f>ROUND(SUM(AK$4:AK20),2)</f>
        <v>0.18</v>
      </c>
      <c r="AM20" s="24">
        <f t="shared" ref="AM20" si="37">AI20*$AJ20</f>
        <v>2.2499999999999999E-2</v>
      </c>
      <c r="AN20" s="24">
        <f>ROUND(SUM(AM$4:AM20),2)</f>
        <v>0.14000000000000001</v>
      </c>
      <c r="AO20" s="24">
        <f t="shared" ref="AO20" si="38">AI21*$AJ20</f>
        <v>1.7999999999999999E-2</v>
      </c>
      <c r="AP20" s="24">
        <f>ROUND(SUM(AO$4:AO20),2)</f>
        <v>0.1</v>
      </c>
      <c r="AR20" s="25">
        <v>17</v>
      </c>
      <c r="AS20" s="25">
        <f t="shared" si="8"/>
        <v>79</v>
      </c>
      <c r="AT20" s="25">
        <f t="shared" si="9"/>
        <v>15</v>
      </c>
      <c r="AU20" s="25">
        <f t="shared" si="10"/>
        <v>4</v>
      </c>
      <c r="AV20" s="25">
        <f t="shared" si="11"/>
        <v>87</v>
      </c>
      <c r="AW20" s="25">
        <f t="shared" si="12"/>
        <v>17</v>
      </c>
      <c r="AX20" s="25">
        <f t="shared" si="13"/>
        <v>5</v>
      </c>
      <c r="AY20" s="25">
        <f t="shared" si="14"/>
        <v>97</v>
      </c>
      <c r="AZ20" s="25">
        <f t="shared" si="15"/>
        <v>19</v>
      </c>
      <c r="BA20" s="25">
        <f t="shared" si="16"/>
        <v>5</v>
      </c>
      <c r="BH20" s="25">
        <v>17</v>
      </c>
      <c r="BI20" s="25">
        <v>2</v>
      </c>
      <c r="BJ20" s="25">
        <f>SUM(BI$4:BI20)</f>
        <v>62</v>
      </c>
      <c r="BL20" s="25">
        <v>17</v>
      </c>
      <c r="BM20" s="25">
        <f t="shared" si="17"/>
        <v>79</v>
      </c>
      <c r="BN20" s="25" t="str">
        <f t="shared" si="18"/>
        <v>大叫唤</v>
      </c>
      <c r="BO20" s="25">
        <f t="shared" si="0"/>
        <v>23</v>
      </c>
      <c r="BP20" s="25">
        <f t="shared" si="19"/>
        <v>10</v>
      </c>
      <c r="BQ20" s="25" t="str">
        <f t="shared" si="20"/>
        <v>大叫唤</v>
      </c>
      <c r="BR20" s="25">
        <f t="shared" si="21"/>
        <v>87</v>
      </c>
      <c r="BS20" s="25" t="str">
        <f t="shared" si="22"/>
        <v>大叫唤</v>
      </c>
      <c r="BT20" s="25">
        <f t="shared" si="23"/>
        <v>27</v>
      </c>
      <c r="BU20" s="25">
        <f t="shared" si="24"/>
        <v>12</v>
      </c>
      <c r="BV20" s="25" t="str">
        <f t="shared" si="25"/>
        <v>大叫唤+2</v>
      </c>
      <c r="BW20" s="25">
        <f t="shared" si="26"/>
        <v>97</v>
      </c>
      <c r="BX20" s="25" t="str">
        <f t="shared" si="27"/>
        <v>焦热</v>
      </c>
      <c r="BY20" s="25">
        <f t="shared" si="28"/>
        <v>31</v>
      </c>
      <c r="BZ20" s="25">
        <f t="shared" si="29"/>
        <v>13</v>
      </c>
      <c r="CA20" s="25" t="str">
        <f t="shared" si="30"/>
        <v>焦热</v>
      </c>
      <c r="CC20" s="25">
        <v>17</v>
      </c>
      <c r="CD20" s="25" t="s">
        <v>144</v>
      </c>
      <c r="CE20" s="25" t="s">
        <v>122</v>
      </c>
      <c r="CF20" s="25">
        <v>3</v>
      </c>
      <c r="CG20" s="25">
        <f>SUM(CF$4:CF20)</f>
        <v>42</v>
      </c>
      <c r="CH20" s="25">
        <f t="shared" si="31"/>
        <v>125</v>
      </c>
    </row>
    <row r="21" spans="1:86" ht="16.5" x14ac:dyDescent="0.2">
      <c r="H21">
        <f t="shared" si="35"/>
        <v>6</v>
      </c>
      <c r="I21" s="25">
        <v>18</v>
      </c>
      <c r="J21" s="25" t="s">
        <v>98</v>
      </c>
      <c r="K21" s="25">
        <v>90</v>
      </c>
      <c r="L21" s="25">
        <v>130</v>
      </c>
      <c r="M21" s="25">
        <v>6</v>
      </c>
      <c r="N21" s="25"/>
      <c r="O21" s="25"/>
      <c r="P21" s="25"/>
      <c r="Q21" s="25">
        <v>1</v>
      </c>
      <c r="R21" s="13">
        <f>ROUND((SUM($L$4:$L21)-SUM($M$4:$M21)+SUM(N$4:N21))/B$4,2)</f>
        <v>29.33</v>
      </c>
      <c r="S21" s="13">
        <f t="shared" si="1"/>
        <v>4.129999999999999</v>
      </c>
      <c r="T21" s="13">
        <f>ROUND((SUM($L$4:$L21)-SUM($M$4:$M21)+SUM(O$4:O21))/C$4,2)</f>
        <v>22</v>
      </c>
      <c r="U21" s="13">
        <f t="shared" si="2"/>
        <v>3.1000000000000014</v>
      </c>
      <c r="V21" s="13">
        <f>ROUND((SUM($L$4:$L21)-SUM($M$4:$M21)+SUM(P$4:P21))/D$4,2)</f>
        <v>16.3</v>
      </c>
      <c r="W21" s="13">
        <f t="shared" si="3"/>
        <v>2.3000000000000007</v>
      </c>
      <c r="X21" s="25"/>
      <c r="Y21" s="13">
        <f t="shared" si="4"/>
        <v>3.1000000000000014</v>
      </c>
      <c r="Z21" s="13">
        <f>SUM(Y$4:Y21)</f>
        <v>22</v>
      </c>
      <c r="AB21" s="25"/>
      <c r="AC21" s="25"/>
      <c r="AD21" s="25"/>
      <c r="AE21" s="25">
        <v>100</v>
      </c>
      <c r="AH21" s="25">
        <v>18</v>
      </c>
      <c r="AI21" s="25">
        <f>INDEX($W$4:$W$32,INT((AH19-5)/5)+1)</f>
        <v>0.12</v>
      </c>
      <c r="AJ21" s="25">
        <v>0.2</v>
      </c>
      <c r="AK21" s="24">
        <f t="shared" ref="AK21" si="39">AI19*$AJ21</f>
        <v>4.0000000000000008E-2</v>
      </c>
      <c r="AL21" s="24">
        <f>ROUND(SUM(AK$4:AK21),2)</f>
        <v>0.22</v>
      </c>
      <c r="AM21" s="24">
        <f t="shared" ref="AM21" si="40">AI20*$AJ21</f>
        <v>0.03</v>
      </c>
      <c r="AN21" s="24">
        <f>ROUND(SUM(AM$4:AM21),2)</f>
        <v>0.17</v>
      </c>
      <c r="AO21" s="24">
        <f t="shared" ref="AO21" si="41">AI21*$AJ21</f>
        <v>2.4E-2</v>
      </c>
      <c r="AP21" s="24">
        <f>ROUND(SUM(AO$4:AO21),2)</f>
        <v>0.12</v>
      </c>
      <c r="AR21" s="25">
        <v>18</v>
      </c>
      <c r="AS21" s="25">
        <f t="shared" si="8"/>
        <v>80</v>
      </c>
      <c r="AT21" s="25">
        <f t="shared" si="9"/>
        <v>16</v>
      </c>
      <c r="AU21" s="25">
        <f t="shared" si="10"/>
        <v>5</v>
      </c>
      <c r="AV21" s="25">
        <f t="shared" si="11"/>
        <v>88</v>
      </c>
      <c r="AW21" s="25">
        <f t="shared" si="12"/>
        <v>17</v>
      </c>
      <c r="AX21" s="25">
        <f t="shared" si="13"/>
        <v>5</v>
      </c>
      <c r="AY21" s="25">
        <f t="shared" si="14"/>
        <v>99</v>
      </c>
      <c r="AZ21" s="25">
        <f t="shared" si="15"/>
        <v>19</v>
      </c>
      <c r="BA21" s="25">
        <f t="shared" si="16"/>
        <v>5</v>
      </c>
      <c r="BH21" s="25">
        <v>18</v>
      </c>
      <c r="BI21" s="25">
        <v>3</v>
      </c>
      <c r="BJ21" s="25">
        <f>SUM(BI$4:BI21)</f>
        <v>65</v>
      </c>
      <c r="BL21" s="25">
        <v>18</v>
      </c>
      <c r="BM21" s="25">
        <f t="shared" si="17"/>
        <v>80</v>
      </c>
      <c r="BN21" s="25" t="str">
        <f t="shared" si="18"/>
        <v>大叫唤</v>
      </c>
      <c r="BO21" s="25">
        <f t="shared" si="0"/>
        <v>24</v>
      </c>
      <c r="BP21" s="25">
        <f t="shared" si="19"/>
        <v>11</v>
      </c>
      <c r="BQ21" s="25" t="str">
        <f t="shared" si="20"/>
        <v>大叫唤+1</v>
      </c>
      <c r="BR21" s="25">
        <f t="shared" si="21"/>
        <v>88</v>
      </c>
      <c r="BS21" s="25" t="str">
        <f t="shared" si="22"/>
        <v>大叫唤</v>
      </c>
      <c r="BT21" s="25">
        <f t="shared" si="23"/>
        <v>27</v>
      </c>
      <c r="BU21" s="25">
        <f t="shared" si="24"/>
        <v>12</v>
      </c>
      <c r="BV21" s="25" t="str">
        <f t="shared" si="25"/>
        <v>大叫唤+2</v>
      </c>
      <c r="BW21" s="25">
        <f t="shared" si="26"/>
        <v>99</v>
      </c>
      <c r="BX21" s="25" t="str">
        <f t="shared" si="27"/>
        <v>焦热</v>
      </c>
      <c r="BY21" s="25">
        <f t="shared" si="28"/>
        <v>31</v>
      </c>
      <c r="BZ21" s="25">
        <f t="shared" si="29"/>
        <v>13</v>
      </c>
      <c r="CA21" s="25" t="str">
        <f t="shared" si="30"/>
        <v>焦热</v>
      </c>
      <c r="CC21" s="25">
        <v>18</v>
      </c>
      <c r="CD21" s="25" t="s">
        <v>130</v>
      </c>
      <c r="CE21" s="25" t="s">
        <v>122</v>
      </c>
      <c r="CF21" s="25">
        <v>3</v>
      </c>
      <c r="CG21" s="25">
        <f>SUM(CF$4:CF21)</f>
        <v>45</v>
      </c>
      <c r="CH21" s="25">
        <f t="shared" si="31"/>
        <v>132</v>
      </c>
    </row>
    <row r="22" spans="1:86" ht="16.5" x14ac:dyDescent="0.2">
      <c r="H22">
        <f t="shared" si="35"/>
        <v>8</v>
      </c>
      <c r="I22" s="25">
        <v>19</v>
      </c>
      <c r="J22" s="25" t="s">
        <v>99</v>
      </c>
      <c r="K22" s="25">
        <v>95</v>
      </c>
      <c r="L22" s="25">
        <v>138</v>
      </c>
      <c r="M22" s="25">
        <v>6</v>
      </c>
      <c r="N22" s="25"/>
      <c r="O22" s="25"/>
      <c r="P22" s="25"/>
      <c r="Q22" s="25">
        <v>1</v>
      </c>
      <c r="R22" s="13">
        <f>ROUND((SUM($L$4:$L22)-SUM($M$4:$M22)+SUM(N$4:N22))/B$4,2)</f>
        <v>33.729999999999997</v>
      </c>
      <c r="S22" s="13">
        <f t="shared" si="1"/>
        <v>4.3999999999999986</v>
      </c>
      <c r="T22" s="13">
        <f>ROUND((SUM($L$4:$L22)-SUM($M$4:$M22)+SUM(O$4:O22))/C$4,2)</f>
        <v>25.3</v>
      </c>
      <c r="U22" s="13">
        <f t="shared" si="2"/>
        <v>3.3000000000000007</v>
      </c>
      <c r="V22" s="13">
        <f>ROUND((SUM($L$4:$L22)-SUM($M$4:$M22)+SUM(P$4:P22))/D$4,2)</f>
        <v>18.739999999999998</v>
      </c>
      <c r="W22" s="13">
        <f t="shared" si="3"/>
        <v>2.4399999999999977</v>
      </c>
      <c r="X22" s="25"/>
      <c r="Y22" s="13">
        <f t="shared" si="4"/>
        <v>3.3000000000000007</v>
      </c>
      <c r="Z22" s="13">
        <f>SUM(Y$4:Y22)</f>
        <v>25.3</v>
      </c>
      <c r="AB22" s="25"/>
      <c r="AC22" s="25"/>
      <c r="AD22" s="25"/>
      <c r="AE22" s="25"/>
      <c r="AH22" s="25">
        <v>19</v>
      </c>
      <c r="AI22" s="25"/>
      <c r="AJ22" s="25">
        <v>0.25</v>
      </c>
      <c r="AK22" s="24">
        <f t="shared" ref="AK22" si="42">AI19*$AJ22</f>
        <v>0.05</v>
      </c>
      <c r="AL22" s="24">
        <f>ROUND(SUM(AK$4:AK22),2)</f>
        <v>0.27</v>
      </c>
      <c r="AM22" s="24">
        <f t="shared" ref="AM22" si="43">AI20*$AJ22</f>
        <v>3.7499999999999999E-2</v>
      </c>
      <c r="AN22" s="24">
        <f>ROUND(SUM(AM$4:AM22),2)</f>
        <v>0.21</v>
      </c>
      <c r="AO22" s="24">
        <f t="shared" ref="AO22" si="44">AI21*$AJ22</f>
        <v>0.03</v>
      </c>
      <c r="AP22" s="24">
        <f>ROUND(SUM(AO$4:AO22),2)</f>
        <v>0.15</v>
      </c>
      <c r="AR22" s="25">
        <v>19</v>
      </c>
      <c r="AS22" s="25">
        <f t="shared" si="8"/>
        <v>82</v>
      </c>
      <c r="AT22" s="25">
        <f t="shared" si="9"/>
        <v>16</v>
      </c>
      <c r="AU22" s="25">
        <f t="shared" si="10"/>
        <v>5</v>
      </c>
      <c r="AV22" s="25">
        <f t="shared" si="11"/>
        <v>90</v>
      </c>
      <c r="AW22" s="25">
        <f t="shared" si="12"/>
        <v>18</v>
      </c>
      <c r="AX22" s="25">
        <f t="shared" si="13"/>
        <v>5</v>
      </c>
      <c r="AY22" s="25">
        <f t="shared" si="14"/>
        <v>101</v>
      </c>
      <c r="AZ22" s="25">
        <f t="shared" si="15"/>
        <v>20</v>
      </c>
      <c r="BA22" s="25">
        <f t="shared" si="16"/>
        <v>6</v>
      </c>
      <c r="BH22" s="25">
        <v>19</v>
      </c>
      <c r="BI22" s="25">
        <v>2</v>
      </c>
      <c r="BJ22" s="25">
        <f>SUM(BI$4:BI22)</f>
        <v>67</v>
      </c>
      <c r="BL22" s="25">
        <v>19</v>
      </c>
      <c r="BM22" s="25">
        <f t="shared" si="17"/>
        <v>82</v>
      </c>
      <c r="BN22" s="25" t="str">
        <f t="shared" si="18"/>
        <v>大叫唤</v>
      </c>
      <c r="BO22" s="25">
        <f t="shared" si="0"/>
        <v>25</v>
      </c>
      <c r="BP22" s="25">
        <f t="shared" si="19"/>
        <v>11</v>
      </c>
      <c r="BQ22" s="25" t="str">
        <f t="shared" si="20"/>
        <v>大叫唤+1</v>
      </c>
      <c r="BR22" s="25">
        <f t="shared" si="21"/>
        <v>90</v>
      </c>
      <c r="BS22" s="25" t="str">
        <f t="shared" si="22"/>
        <v>焦热</v>
      </c>
      <c r="BT22" s="25">
        <f t="shared" si="23"/>
        <v>28</v>
      </c>
      <c r="BU22" s="25">
        <f t="shared" si="24"/>
        <v>12</v>
      </c>
      <c r="BV22" s="25" t="str">
        <f t="shared" si="25"/>
        <v>大叫唤+2</v>
      </c>
      <c r="BW22" s="25">
        <f t="shared" si="26"/>
        <v>101</v>
      </c>
      <c r="BX22" s="25" t="str">
        <f t="shared" si="27"/>
        <v>焦热</v>
      </c>
      <c r="BY22" s="25">
        <f t="shared" si="28"/>
        <v>32</v>
      </c>
      <c r="BZ22" s="25">
        <f t="shared" si="29"/>
        <v>13</v>
      </c>
      <c r="CA22" s="25" t="str">
        <f t="shared" si="30"/>
        <v>焦热</v>
      </c>
      <c r="CC22" s="25">
        <v>19</v>
      </c>
      <c r="CD22" s="25" t="s">
        <v>123</v>
      </c>
      <c r="CE22" s="25" t="s">
        <v>123</v>
      </c>
      <c r="CF22" s="25">
        <v>3</v>
      </c>
      <c r="CG22" s="25">
        <f>SUM(CF$4:CF22)</f>
        <v>48</v>
      </c>
      <c r="CH22" s="25">
        <f t="shared" si="31"/>
        <v>140</v>
      </c>
    </row>
    <row r="23" spans="1:86" ht="16.5" x14ac:dyDescent="0.2">
      <c r="H23">
        <f t="shared" si="35"/>
        <v>8</v>
      </c>
      <c r="I23" s="25">
        <v>20</v>
      </c>
      <c r="J23" s="25" t="s">
        <v>101</v>
      </c>
      <c r="K23" s="25">
        <v>100</v>
      </c>
      <c r="L23" s="25">
        <v>146</v>
      </c>
      <c r="M23" s="25">
        <v>6</v>
      </c>
      <c r="N23" s="25"/>
      <c r="O23" s="25"/>
      <c r="P23" s="25"/>
      <c r="Q23" s="25">
        <v>1</v>
      </c>
      <c r="R23" s="13">
        <f>ROUND((SUM($L$4:$L23)-SUM($M$4:$M23)+SUM(N$4:N23))/B$4,2)</f>
        <v>38.4</v>
      </c>
      <c r="S23" s="13">
        <f t="shared" si="1"/>
        <v>4.6700000000000017</v>
      </c>
      <c r="T23" s="13">
        <f>ROUND((SUM($L$4:$L23)-SUM($M$4:$M23)+SUM(O$4:O23))/C$4,2)</f>
        <v>28.8</v>
      </c>
      <c r="U23" s="13">
        <f t="shared" si="2"/>
        <v>3.5</v>
      </c>
      <c r="V23" s="13">
        <f>ROUND((SUM($L$4:$L23)-SUM($M$4:$M23)+SUM(P$4:P23))/D$4,2)</f>
        <v>21.33</v>
      </c>
      <c r="W23" s="13">
        <f t="shared" si="3"/>
        <v>2.59</v>
      </c>
      <c r="X23" s="25"/>
      <c r="Y23" s="13">
        <f t="shared" si="4"/>
        <v>3.5</v>
      </c>
      <c r="Z23" s="13">
        <f>SUM(Y$4:Y23)</f>
        <v>28.8</v>
      </c>
      <c r="AB23" s="25"/>
      <c r="AC23" s="25"/>
      <c r="AD23" s="25"/>
      <c r="AE23" s="25"/>
      <c r="AH23" s="25">
        <v>20</v>
      </c>
      <c r="AI23" s="25"/>
      <c r="AJ23" s="25">
        <v>0.3</v>
      </c>
      <c r="AK23" s="24">
        <f t="shared" ref="AK23" si="45">AI19*$AJ23</f>
        <v>0.06</v>
      </c>
      <c r="AL23" s="24">
        <f>ROUND(SUM(AK$4:AK23),2)</f>
        <v>0.33</v>
      </c>
      <c r="AM23" s="24">
        <f t="shared" ref="AM23" si="46">AI20*$AJ23</f>
        <v>4.4999999999999998E-2</v>
      </c>
      <c r="AN23" s="24">
        <f>ROUND(SUM(AM$4:AM23),2)</f>
        <v>0.25</v>
      </c>
      <c r="AO23" s="24">
        <f t="shared" ref="AO23" si="47">AI21*$AJ23</f>
        <v>3.5999999999999997E-2</v>
      </c>
      <c r="AP23" s="24">
        <f>ROUND(SUM(AO$4:AO23),2)</f>
        <v>0.19</v>
      </c>
      <c r="AR23" s="25">
        <v>20</v>
      </c>
      <c r="AS23" s="25">
        <f t="shared" si="8"/>
        <v>83</v>
      </c>
      <c r="AT23" s="25">
        <f t="shared" si="9"/>
        <v>16</v>
      </c>
      <c r="AU23" s="25">
        <f t="shared" si="10"/>
        <v>5</v>
      </c>
      <c r="AV23" s="25">
        <f t="shared" si="11"/>
        <v>92</v>
      </c>
      <c r="AW23" s="25">
        <f t="shared" si="12"/>
        <v>18</v>
      </c>
      <c r="AX23" s="25">
        <f t="shared" si="13"/>
        <v>5</v>
      </c>
      <c r="AY23" s="25">
        <f t="shared" si="14"/>
        <v>103</v>
      </c>
      <c r="AZ23" s="25">
        <f t="shared" si="15"/>
        <v>20</v>
      </c>
      <c r="BA23" s="25">
        <f t="shared" si="16"/>
        <v>6</v>
      </c>
      <c r="BH23" s="25">
        <v>20</v>
      </c>
      <c r="BI23" s="25">
        <v>3</v>
      </c>
      <c r="BJ23" s="25">
        <f>SUM(BI$4:BI23)</f>
        <v>70</v>
      </c>
      <c r="BL23" s="25">
        <v>20</v>
      </c>
      <c r="BM23" s="25">
        <f t="shared" si="17"/>
        <v>83</v>
      </c>
      <c r="BN23" s="25" t="str">
        <f t="shared" si="18"/>
        <v>大叫唤</v>
      </c>
      <c r="BO23" s="25">
        <f t="shared" si="0"/>
        <v>25</v>
      </c>
      <c r="BP23" s="25">
        <f t="shared" si="19"/>
        <v>11</v>
      </c>
      <c r="BQ23" s="25" t="str">
        <f t="shared" si="20"/>
        <v>大叫唤+1</v>
      </c>
      <c r="BR23" s="25">
        <f t="shared" si="21"/>
        <v>92</v>
      </c>
      <c r="BS23" s="25" t="str">
        <f t="shared" si="22"/>
        <v>焦热</v>
      </c>
      <c r="BT23" s="25">
        <f t="shared" si="23"/>
        <v>29</v>
      </c>
      <c r="BU23" s="25">
        <f t="shared" si="24"/>
        <v>12</v>
      </c>
      <c r="BV23" s="25" t="str">
        <f t="shared" si="25"/>
        <v>大叫唤+2</v>
      </c>
      <c r="BW23" s="25">
        <f t="shared" si="26"/>
        <v>103</v>
      </c>
      <c r="BX23" s="25" t="str">
        <f t="shared" si="27"/>
        <v>焦热</v>
      </c>
      <c r="BY23" s="25">
        <f t="shared" si="28"/>
        <v>33</v>
      </c>
      <c r="BZ23" s="25">
        <f t="shared" si="29"/>
        <v>14</v>
      </c>
      <c r="CA23" s="25" t="str">
        <f t="shared" si="30"/>
        <v>焦热+1</v>
      </c>
      <c r="CC23" s="25">
        <v>20</v>
      </c>
      <c r="CD23" s="25" t="s">
        <v>145</v>
      </c>
      <c r="CE23" s="25" t="s">
        <v>123</v>
      </c>
      <c r="CF23" s="25">
        <v>4</v>
      </c>
      <c r="CG23" s="25">
        <f>SUM(CF$4:CF23)</f>
        <v>52</v>
      </c>
      <c r="CH23" s="25">
        <f t="shared" si="31"/>
        <v>150</v>
      </c>
    </row>
    <row r="24" spans="1:86" ht="16.5" x14ac:dyDescent="0.2">
      <c r="H24">
        <f t="shared" si="35"/>
        <v>8</v>
      </c>
      <c r="I24" s="25">
        <v>21</v>
      </c>
      <c r="J24" s="25" t="s">
        <v>102</v>
      </c>
      <c r="K24" s="25">
        <v>105</v>
      </c>
      <c r="L24" s="25">
        <v>154</v>
      </c>
      <c r="M24" s="25">
        <v>6</v>
      </c>
      <c r="N24" s="25"/>
      <c r="O24" s="25"/>
      <c r="P24" s="25"/>
      <c r="Q24" s="25">
        <v>1</v>
      </c>
      <c r="R24" s="13">
        <f>ROUND((SUM($L$4:$L24)-SUM($M$4:$M24)+SUM(N$4:N24))/B$4,2)</f>
        <v>43.33</v>
      </c>
      <c r="S24" s="13">
        <f t="shared" si="1"/>
        <v>4.93</v>
      </c>
      <c r="T24" s="13">
        <f>ROUND((SUM($L$4:$L24)-SUM($M$4:$M24)+SUM(O$4:O24))/C$4,2)</f>
        <v>32.5</v>
      </c>
      <c r="U24" s="13">
        <f t="shared" si="2"/>
        <v>3.6999999999999993</v>
      </c>
      <c r="V24" s="13">
        <f>ROUND((SUM($L$4:$L24)-SUM($M$4:$M24)+SUM(P$4:P24))/D$4,2)</f>
        <v>24.07</v>
      </c>
      <c r="W24" s="13">
        <f t="shared" si="3"/>
        <v>2.740000000000002</v>
      </c>
      <c r="X24" s="25"/>
      <c r="Y24" s="13">
        <f t="shared" si="4"/>
        <v>3.6999999999999993</v>
      </c>
      <c r="Z24" s="13">
        <f>SUM(Y$4:Y24)</f>
        <v>32.5</v>
      </c>
      <c r="AH24" s="25">
        <v>21</v>
      </c>
      <c r="AI24" s="25">
        <f>INDEX($S$4:$S$32,INT((AH24-5)/5)+1)</f>
        <v>0.86999999999999988</v>
      </c>
      <c r="AJ24" s="25">
        <v>0.1</v>
      </c>
      <c r="AK24" s="24">
        <f t="shared" ref="AK24" si="48">AI24*$AJ24</f>
        <v>8.6999999999999994E-2</v>
      </c>
      <c r="AL24" s="24">
        <f>ROUND(SUM(AK$4:AK24),2)</f>
        <v>0.42</v>
      </c>
      <c r="AM24" s="24">
        <f t="shared" ref="AM24" si="49">AI25*$AJ24</f>
        <v>6.5000000000000002E-2</v>
      </c>
      <c r="AN24" s="24">
        <f>ROUND(SUM(AM$4:AM24),2)</f>
        <v>0.32</v>
      </c>
      <c r="AO24" s="24">
        <f t="shared" ref="AO24" si="50">AI26*$AJ24</f>
        <v>7.4999999999999997E-3</v>
      </c>
      <c r="AP24" s="24">
        <f>ROUND(SUM(AO$4:AO24),2)</f>
        <v>0.2</v>
      </c>
      <c r="AR24" s="25">
        <v>21</v>
      </c>
      <c r="AS24" s="25">
        <f t="shared" si="8"/>
        <v>84</v>
      </c>
      <c r="AT24" s="25">
        <f t="shared" si="9"/>
        <v>16</v>
      </c>
      <c r="AU24" s="25">
        <f t="shared" si="10"/>
        <v>5</v>
      </c>
      <c r="AV24" s="25">
        <f t="shared" si="11"/>
        <v>93</v>
      </c>
      <c r="AW24" s="25">
        <f t="shared" si="12"/>
        <v>18</v>
      </c>
      <c r="AX24" s="25">
        <f t="shared" si="13"/>
        <v>5</v>
      </c>
      <c r="AY24" s="25">
        <f t="shared" si="14"/>
        <v>104</v>
      </c>
      <c r="AZ24" s="25">
        <f t="shared" si="15"/>
        <v>20</v>
      </c>
      <c r="BA24" s="25">
        <f t="shared" si="16"/>
        <v>6</v>
      </c>
      <c r="BH24" s="25">
        <v>21</v>
      </c>
      <c r="BI24" s="25">
        <v>2</v>
      </c>
      <c r="BJ24" s="25">
        <f>SUM(BI$4:BI24)</f>
        <v>72</v>
      </c>
      <c r="BL24" s="25">
        <v>21</v>
      </c>
      <c r="BM24" s="25">
        <f t="shared" si="17"/>
        <v>84</v>
      </c>
      <c r="BN24" s="25" t="str">
        <f t="shared" si="18"/>
        <v>大叫唤</v>
      </c>
      <c r="BO24" s="25">
        <f t="shared" si="0"/>
        <v>25</v>
      </c>
      <c r="BP24" s="25">
        <f t="shared" si="19"/>
        <v>11</v>
      </c>
      <c r="BQ24" s="25" t="str">
        <f t="shared" si="20"/>
        <v>大叫唤+1</v>
      </c>
      <c r="BR24" s="25">
        <f t="shared" si="21"/>
        <v>93</v>
      </c>
      <c r="BS24" s="25" t="str">
        <f t="shared" si="22"/>
        <v>焦热</v>
      </c>
      <c r="BT24" s="25">
        <f t="shared" si="23"/>
        <v>29</v>
      </c>
      <c r="BU24" s="25">
        <f t="shared" si="24"/>
        <v>12</v>
      </c>
      <c r="BV24" s="25" t="str">
        <f t="shared" si="25"/>
        <v>大叫唤+2</v>
      </c>
      <c r="BW24" s="25">
        <f t="shared" si="26"/>
        <v>104</v>
      </c>
      <c r="BX24" s="25" t="str">
        <f t="shared" si="27"/>
        <v>焦热</v>
      </c>
      <c r="BY24" s="25">
        <f t="shared" si="28"/>
        <v>33</v>
      </c>
      <c r="BZ24" s="25">
        <f t="shared" si="29"/>
        <v>14</v>
      </c>
      <c r="CA24" s="25" t="str">
        <f t="shared" si="30"/>
        <v>焦热+1</v>
      </c>
    </row>
    <row r="25" spans="1:86" ht="16.5" x14ac:dyDescent="0.2">
      <c r="H25">
        <f t="shared" si="35"/>
        <v>8</v>
      </c>
      <c r="I25" s="25">
        <v>22</v>
      </c>
      <c r="J25" s="25" t="s">
        <v>103</v>
      </c>
      <c r="K25" s="25">
        <v>110</v>
      </c>
      <c r="L25" s="25">
        <v>162</v>
      </c>
      <c r="M25" s="25">
        <v>6</v>
      </c>
      <c r="N25" s="25"/>
      <c r="O25" s="25"/>
      <c r="P25" s="25"/>
      <c r="Q25" s="25">
        <v>1</v>
      </c>
      <c r="R25" s="13">
        <f>ROUND((SUM($L$4:$L25)-SUM($M$4:$M25)+SUM(N$4:N25))/B$4,2)</f>
        <v>48.53</v>
      </c>
      <c r="S25" s="13">
        <f t="shared" si="1"/>
        <v>5.2000000000000028</v>
      </c>
      <c r="T25" s="13">
        <f>ROUND((SUM($L$4:$L25)-SUM($M$4:$M25)+SUM(O$4:O25))/C$4,2)</f>
        <v>36.4</v>
      </c>
      <c r="U25" s="13">
        <f t="shared" si="2"/>
        <v>3.8999999999999986</v>
      </c>
      <c r="V25" s="13">
        <f>ROUND((SUM($L$4:$L25)-SUM($M$4:$M25)+SUM(P$4:P25))/D$4,2)</f>
        <v>26.96</v>
      </c>
      <c r="W25" s="13">
        <f t="shared" si="3"/>
        <v>2.8900000000000006</v>
      </c>
      <c r="X25" s="25"/>
      <c r="Y25" s="13">
        <f t="shared" si="4"/>
        <v>3.8999999999999986</v>
      </c>
      <c r="Z25" s="13">
        <f>SUM(Y$4:Y25)</f>
        <v>36.4</v>
      </c>
      <c r="AH25" s="25">
        <v>22</v>
      </c>
      <c r="AI25" s="25">
        <f>INDEX($U$4:$U$32,INT((AH24-5)/5)+1)</f>
        <v>0.65</v>
      </c>
      <c r="AJ25" s="25">
        <v>0.15</v>
      </c>
      <c r="AK25" s="24">
        <f t="shared" ref="AK25" si="51">AI24*$AJ25</f>
        <v>0.13049999999999998</v>
      </c>
      <c r="AL25" s="24">
        <f>ROUND(SUM(AK$4:AK25),2)</f>
        <v>0.55000000000000004</v>
      </c>
      <c r="AM25" s="24">
        <f t="shared" ref="AM25" si="52">AI25*$AJ25</f>
        <v>9.7500000000000003E-2</v>
      </c>
      <c r="AN25" s="24">
        <f>ROUND(SUM(AM$4:AM25),2)</f>
        <v>0.41</v>
      </c>
      <c r="AO25" s="24">
        <f t="shared" ref="AO25" si="53">AI26*$AJ25</f>
        <v>1.125E-2</v>
      </c>
      <c r="AP25" s="24">
        <f>ROUND(SUM(AO$4:AO25),2)</f>
        <v>0.21</v>
      </c>
      <c r="AR25" s="25">
        <v>22</v>
      </c>
      <c r="AS25" s="25">
        <f t="shared" si="8"/>
        <v>86</v>
      </c>
      <c r="AT25" s="25">
        <f t="shared" si="9"/>
        <v>17</v>
      </c>
      <c r="AU25" s="25">
        <f t="shared" si="10"/>
        <v>5</v>
      </c>
      <c r="AV25" s="25">
        <f t="shared" si="11"/>
        <v>95</v>
      </c>
      <c r="AW25" s="25">
        <f t="shared" si="12"/>
        <v>19</v>
      </c>
      <c r="AX25" s="25">
        <f t="shared" si="13"/>
        <v>5</v>
      </c>
      <c r="AY25" s="25">
        <f t="shared" si="14"/>
        <v>107</v>
      </c>
      <c r="AZ25" s="25">
        <f t="shared" si="15"/>
        <v>21</v>
      </c>
      <c r="BA25" s="25">
        <f t="shared" si="16"/>
        <v>6</v>
      </c>
      <c r="BH25" s="25">
        <v>22</v>
      </c>
      <c r="BI25" s="25">
        <v>3</v>
      </c>
      <c r="BJ25" s="25">
        <f>SUM(BI$4:BI25)</f>
        <v>75</v>
      </c>
      <c r="BL25" s="25">
        <v>22</v>
      </c>
      <c r="BM25" s="25">
        <f t="shared" si="17"/>
        <v>86</v>
      </c>
      <c r="BN25" s="25" t="str">
        <f t="shared" si="18"/>
        <v>大叫唤</v>
      </c>
      <c r="BO25" s="25">
        <f t="shared" si="0"/>
        <v>26</v>
      </c>
      <c r="BP25" s="25">
        <f t="shared" si="19"/>
        <v>11</v>
      </c>
      <c r="BQ25" s="25" t="str">
        <f t="shared" si="20"/>
        <v>大叫唤+1</v>
      </c>
      <c r="BR25" s="25">
        <f t="shared" si="21"/>
        <v>95</v>
      </c>
      <c r="BS25" s="25" t="str">
        <f t="shared" si="22"/>
        <v>焦热</v>
      </c>
      <c r="BT25" s="25">
        <f t="shared" si="23"/>
        <v>30</v>
      </c>
      <c r="BU25" s="25">
        <f t="shared" si="24"/>
        <v>13</v>
      </c>
      <c r="BV25" s="25" t="str">
        <f t="shared" si="25"/>
        <v>焦热</v>
      </c>
      <c r="BW25" s="25">
        <f t="shared" si="26"/>
        <v>107</v>
      </c>
      <c r="BX25" s="25" t="str">
        <f t="shared" si="27"/>
        <v>焦热</v>
      </c>
      <c r="BY25" s="25">
        <f t="shared" si="28"/>
        <v>35</v>
      </c>
      <c r="BZ25" s="25">
        <f t="shared" si="29"/>
        <v>14</v>
      </c>
      <c r="CA25" s="25" t="str">
        <f t="shared" si="30"/>
        <v>焦热+1</v>
      </c>
    </row>
    <row r="26" spans="1:86" ht="16.5" x14ac:dyDescent="0.2">
      <c r="H26">
        <f t="shared" si="35"/>
        <v>8</v>
      </c>
      <c r="I26" s="25">
        <v>23</v>
      </c>
      <c r="J26" s="25" t="s">
        <v>104</v>
      </c>
      <c r="K26" s="25">
        <v>115</v>
      </c>
      <c r="L26" s="25">
        <v>170</v>
      </c>
      <c r="M26" s="25">
        <v>6</v>
      </c>
      <c r="N26" s="25"/>
      <c r="O26" s="25"/>
      <c r="P26" s="25"/>
      <c r="Q26" s="25">
        <v>1</v>
      </c>
      <c r="R26" s="13">
        <f>ROUND((SUM($L$4:$L26)-SUM($M$4:$M26)+SUM(N$4:N26))/B$4,2)</f>
        <v>54</v>
      </c>
      <c r="S26" s="13">
        <f t="shared" si="1"/>
        <v>5.4699999999999989</v>
      </c>
      <c r="T26" s="13">
        <f>ROUND((SUM($L$4:$L26)-SUM($M$4:$M26)+SUM(O$4:O26))/C$4,2)</f>
        <v>40.5</v>
      </c>
      <c r="U26" s="13">
        <f t="shared" si="2"/>
        <v>4.1000000000000014</v>
      </c>
      <c r="V26" s="13">
        <f>ROUND((SUM($L$4:$L26)-SUM($M$4:$M26)+SUM(P$4:P26))/D$4,2)</f>
        <v>30</v>
      </c>
      <c r="W26" s="13">
        <f t="shared" si="3"/>
        <v>3.0399999999999991</v>
      </c>
      <c r="X26" s="25"/>
      <c r="Y26" s="13">
        <f t="shared" si="4"/>
        <v>4.1000000000000014</v>
      </c>
      <c r="Z26" s="13">
        <f>SUM(Y$4:Y26)</f>
        <v>40.5</v>
      </c>
      <c r="AH26" s="25">
        <v>23</v>
      </c>
      <c r="AI26" s="25">
        <f>INDEX($W$4:$W$32,INT((AH24-5)/5)+1)</f>
        <v>7.4999999999999997E-2</v>
      </c>
      <c r="AJ26" s="25">
        <v>0.2</v>
      </c>
      <c r="AK26" s="24">
        <f t="shared" ref="AK26" si="54">AI24*$AJ26</f>
        <v>0.17399999999999999</v>
      </c>
      <c r="AL26" s="24">
        <f>ROUND(SUM(AK$4:AK26),2)</f>
        <v>0.72</v>
      </c>
      <c r="AM26" s="24">
        <f t="shared" ref="AM26" si="55">AI25*$AJ26</f>
        <v>0.13</v>
      </c>
      <c r="AN26" s="24">
        <f>ROUND(SUM(AM$4:AM26),2)</f>
        <v>0.54</v>
      </c>
      <c r="AO26" s="24">
        <f t="shared" ref="AO26" si="56">AI26*$AJ26</f>
        <v>1.4999999999999999E-2</v>
      </c>
      <c r="AP26" s="24">
        <f>ROUND(SUM(AO$4:AO26),2)</f>
        <v>0.22</v>
      </c>
      <c r="AR26" s="25">
        <v>23</v>
      </c>
      <c r="AS26" s="25">
        <f t="shared" si="8"/>
        <v>87</v>
      </c>
      <c r="AT26" s="25">
        <f t="shared" si="9"/>
        <v>17</v>
      </c>
      <c r="AU26" s="25">
        <f t="shared" si="10"/>
        <v>5</v>
      </c>
      <c r="AV26" s="25">
        <f t="shared" si="11"/>
        <v>97</v>
      </c>
      <c r="AW26" s="25">
        <f t="shared" si="12"/>
        <v>19</v>
      </c>
      <c r="AX26" s="25">
        <f t="shared" si="13"/>
        <v>5</v>
      </c>
      <c r="AY26" s="25">
        <f t="shared" si="14"/>
        <v>108</v>
      </c>
      <c r="AZ26" s="25">
        <f t="shared" si="15"/>
        <v>21</v>
      </c>
      <c r="BA26" s="25">
        <f t="shared" si="16"/>
        <v>6</v>
      </c>
      <c r="BH26" s="25">
        <v>23</v>
      </c>
      <c r="BI26" s="25">
        <v>2</v>
      </c>
      <c r="BJ26" s="25">
        <f>SUM(BI$4:BI26)</f>
        <v>77</v>
      </c>
      <c r="BL26" s="25">
        <v>23</v>
      </c>
      <c r="BM26" s="25">
        <f t="shared" si="17"/>
        <v>87</v>
      </c>
      <c r="BN26" s="25" t="str">
        <f t="shared" si="18"/>
        <v>大叫唤</v>
      </c>
      <c r="BO26" s="25">
        <f t="shared" si="0"/>
        <v>27</v>
      </c>
      <c r="BP26" s="25">
        <f t="shared" si="19"/>
        <v>12</v>
      </c>
      <c r="BQ26" s="25" t="str">
        <f t="shared" si="20"/>
        <v>大叫唤+2</v>
      </c>
      <c r="BR26" s="25">
        <f t="shared" si="21"/>
        <v>97</v>
      </c>
      <c r="BS26" s="25" t="str">
        <f t="shared" si="22"/>
        <v>焦热</v>
      </c>
      <c r="BT26" s="25">
        <f t="shared" si="23"/>
        <v>31</v>
      </c>
      <c r="BU26" s="25">
        <f t="shared" si="24"/>
        <v>13</v>
      </c>
      <c r="BV26" s="25" t="str">
        <f t="shared" si="25"/>
        <v>焦热</v>
      </c>
      <c r="BW26" s="25">
        <f t="shared" si="26"/>
        <v>108</v>
      </c>
      <c r="BX26" s="25" t="str">
        <f t="shared" si="27"/>
        <v>焦热</v>
      </c>
      <c r="BY26" s="25">
        <f t="shared" si="28"/>
        <v>35</v>
      </c>
      <c r="BZ26" s="25">
        <f t="shared" si="29"/>
        <v>14</v>
      </c>
      <c r="CA26" s="25" t="str">
        <f t="shared" si="30"/>
        <v>焦热+1</v>
      </c>
    </row>
    <row r="27" spans="1:86" ht="16.5" x14ac:dyDescent="0.2">
      <c r="I27" s="25">
        <v>24</v>
      </c>
      <c r="J27" s="25" t="s">
        <v>105</v>
      </c>
      <c r="K27" s="25">
        <v>120</v>
      </c>
      <c r="L27" s="25">
        <v>200</v>
      </c>
      <c r="M27" s="25">
        <v>6</v>
      </c>
      <c r="N27" s="25"/>
      <c r="O27" s="25"/>
      <c r="P27" s="25"/>
      <c r="Q27" s="25">
        <v>1</v>
      </c>
      <c r="R27" s="13">
        <f>ROUND((SUM($L$4:$L27)-SUM($M$4:$M27)+SUM(N$4:N27))/B$4,2)</f>
        <v>60.47</v>
      </c>
      <c r="S27" s="13">
        <f t="shared" si="1"/>
        <v>6.4699999999999989</v>
      </c>
      <c r="T27" s="13">
        <f>ROUND((SUM($L$4:$L27)-SUM($M$4:$M27)+SUM(O$4:O27))/C$4,2)</f>
        <v>45.35</v>
      </c>
      <c r="U27" s="13">
        <f t="shared" si="2"/>
        <v>4.8500000000000014</v>
      </c>
      <c r="V27" s="13">
        <f>ROUND((SUM($L$4:$L27)-SUM($M$4:$M27)+SUM(P$4:P27))/D$4,2)</f>
        <v>33.590000000000003</v>
      </c>
      <c r="W27" s="13">
        <f t="shared" si="3"/>
        <v>3.5900000000000034</v>
      </c>
      <c r="X27" s="25"/>
      <c r="Y27" s="13">
        <f t="shared" si="4"/>
        <v>4.8500000000000014</v>
      </c>
      <c r="Z27" s="13">
        <f>SUM(Y$4:Y27)</f>
        <v>45.35</v>
      </c>
      <c r="AH27" s="25">
        <v>24</v>
      </c>
      <c r="AI27" s="25"/>
      <c r="AJ27" s="25">
        <v>0.25</v>
      </c>
      <c r="AK27" s="24">
        <f t="shared" ref="AK27" si="57">AI24*$AJ27</f>
        <v>0.21749999999999997</v>
      </c>
      <c r="AL27" s="24">
        <f>ROUND(SUM(AK$4:AK27),2)</f>
        <v>0.94</v>
      </c>
      <c r="AM27" s="24">
        <f t="shared" ref="AM27" si="58">AI25*$AJ27</f>
        <v>0.16250000000000001</v>
      </c>
      <c r="AN27" s="24">
        <f>ROUND(SUM(AM$4:AM27),2)</f>
        <v>0.71</v>
      </c>
      <c r="AO27" s="24">
        <f t="shared" ref="AO27" si="59">AI26*$AJ27</f>
        <v>1.8749999999999999E-2</v>
      </c>
      <c r="AP27" s="24">
        <f>ROUND(SUM(AO$4:AO27),2)</f>
        <v>0.24</v>
      </c>
      <c r="AR27" s="25">
        <v>24</v>
      </c>
      <c r="AS27" s="25">
        <f t="shared" si="8"/>
        <v>88</v>
      </c>
      <c r="AT27" s="25">
        <f t="shared" si="9"/>
        <v>17</v>
      </c>
      <c r="AU27" s="25">
        <f t="shared" si="10"/>
        <v>5</v>
      </c>
      <c r="AV27" s="25">
        <f t="shared" si="11"/>
        <v>98</v>
      </c>
      <c r="AW27" s="25">
        <f t="shared" si="12"/>
        <v>19</v>
      </c>
      <c r="AX27" s="25">
        <f t="shared" si="13"/>
        <v>5</v>
      </c>
      <c r="AY27" s="25">
        <f t="shared" si="14"/>
        <v>110</v>
      </c>
      <c r="AZ27" s="25">
        <f t="shared" si="15"/>
        <v>22</v>
      </c>
      <c r="BA27" s="25">
        <f t="shared" si="16"/>
        <v>6</v>
      </c>
      <c r="BH27" s="25">
        <v>24</v>
      </c>
      <c r="BI27" s="25">
        <v>3</v>
      </c>
      <c r="BJ27" s="25">
        <f>SUM(BI$4:BI27)</f>
        <v>80</v>
      </c>
      <c r="BL27" s="25">
        <v>24</v>
      </c>
      <c r="BM27" s="25">
        <f t="shared" si="17"/>
        <v>88</v>
      </c>
      <c r="BN27" s="25" t="str">
        <f t="shared" si="18"/>
        <v>大叫唤</v>
      </c>
      <c r="BO27" s="25">
        <f t="shared" si="0"/>
        <v>27</v>
      </c>
      <c r="BP27" s="25">
        <f t="shared" si="19"/>
        <v>12</v>
      </c>
      <c r="BQ27" s="25" t="str">
        <f t="shared" si="20"/>
        <v>大叫唤+2</v>
      </c>
      <c r="BR27" s="25">
        <f t="shared" si="21"/>
        <v>98</v>
      </c>
      <c r="BS27" s="25" t="str">
        <f t="shared" si="22"/>
        <v>焦热</v>
      </c>
      <c r="BT27" s="25">
        <f t="shared" si="23"/>
        <v>31</v>
      </c>
      <c r="BU27" s="25">
        <f t="shared" si="24"/>
        <v>13</v>
      </c>
      <c r="BV27" s="25" t="str">
        <f t="shared" si="25"/>
        <v>焦热</v>
      </c>
      <c r="BW27" s="25">
        <f t="shared" si="26"/>
        <v>110</v>
      </c>
      <c r="BX27" s="25" t="str">
        <f t="shared" si="27"/>
        <v>大焦热</v>
      </c>
      <c r="BY27" s="25">
        <f t="shared" si="28"/>
        <v>36</v>
      </c>
      <c r="BZ27" s="25">
        <f t="shared" si="29"/>
        <v>15</v>
      </c>
      <c r="CA27" s="25" t="str">
        <f t="shared" si="30"/>
        <v>焦热+2</v>
      </c>
    </row>
    <row r="28" spans="1:86" ht="16.5" x14ac:dyDescent="0.2">
      <c r="I28" s="25">
        <v>25</v>
      </c>
      <c r="J28" s="25" t="s">
        <v>106</v>
      </c>
      <c r="K28" s="25">
        <v>125</v>
      </c>
      <c r="L28" s="25">
        <v>225</v>
      </c>
      <c r="M28" s="25">
        <v>6</v>
      </c>
      <c r="N28" s="25"/>
      <c r="O28" s="25"/>
      <c r="P28" s="25"/>
      <c r="Q28" s="25">
        <v>1</v>
      </c>
      <c r="R28" s="13">
        <f>ROUND((SUM($L$4:$L28)-SUM($M$4:$M28)+SUM(N$4:N28))/B$4,2)</f>
        <v>67.77</v>
      </c>
      <c r="S28" s="13">
        <f t="shared" si="1"/>
        <v>7.2999999999999972</v>
      </c>
      <c r="T28" s="13">
        <f>ROUND((SUM($L$4:$L28)-SUM($M$4:$M28)+SUM(O$4:O28))/C$4,2)</f>
        <v>50.83</v>
      </c>
      <c r="U28" s="13">
        <f t="shared" si="2"/>
        <v>5.4799999999999969</v>
      </c>
      <c r="V28" s="13">
        <f>ROUND((SUM($L$4:$L28)-SUM($M$4:$M28)+SUM(P$4:P28))/D$4,2)</f>
        <v>37.65</v>
      </c>
      <c r="W28" s="13">
        <f t="shared" si="3"/>
        <v>4.0599999999999952</v>
      </c>
      <c r="X28" s="25"/>
      <c r="Y28" s="13">
        <f t="shared" si="4"/>
        <v>5.4799999999999969</v>
      </c>
      <c r="Z28" s="13">
        <f>SUM(Y$4:Y28)</f>
        <v>50.83</v>
      </c>
      <c r="AH28" s="25">
        <v>25</v>
      </c>
      <c r="AI28" s="25"/>
      <c r="AJ28" s="25">
        <v>0.3</v>
      </c>
      <c r="AK28" s="24">
        <f t="shared" ref="AK28" si="60">AI24*$AJ28</f>
        <v>0.26099999999999995</v>
      </c>
      <c r="AL28" s="24">
        <f>ROUND(SUM(AK$4:AK28),2)</f>
        <v>1.2</v>
      </c>
      <c r="AM28" s="24">
        <f t="shared" ref="AM28" si="61">AI25*$AJ28</f>
        <v>0.19500000000000001</v>
      </c>
      <c r="AN28" s="24">
        <f>ROUND(SUM(AM$4:AM28),2)</f>
        <v>0.9</v>
      </c>
      <c r="AO28" s="24">
        <f t="shared" ref="AO28" si="62">AI26*$AJ28</f>
        <v>2.2499999999999999E-2</v>
      </c>
      <c r="AP28" s="24">
        <f>ROUND(SUM(AO$4:AO28),2)</f>
        <v>0.27</v>
      </c>
      <c r="AR28" s="25">
        <v>25</v>
      </c>
      <c r="AS28" s="25">
        <f t="shared" si="8"/>
        <v>89</v>
      </c>
      <c r="AT28" s="25">
        <f t="shared" si="9"/>
        <v>17</v>
      </c>
      <c r="AU28" s="25">
        <f t="shared" si="10"/>
        <v>5</v>
      </c>
      <c r="AV28" s="25">
        <f t="shared" si="11"/>
        <v>99</v>
      </c>
      <c r="AW28" s="25">
        <f t="shared" si="12"/>
        <v>19</v>
      </c>
      <c r="AX28" s="25">
        <f t="shared" si="13"/>
        <v>5</v>
      </c>
      <c r="AY28" s="25">
        <f t="shared" si="14"/>
        <v>112</v>
      </c>
      <c r="AZ28" s="25">
        <f t="shared" si="15"/>
        <v>22</v>
      </c>
      <c r="BA28" s="25">
        <f t="shared" si="16"/>
        <v>6</v>
      </c>
      <c r="BH28" s="25">
        <v>25</v>
      </c>
      <c r="BI28" s="25">
        <v>2</v>
      </c>
      <c r="BJ28" s="25">
        <f>SUM(BI$4:BI28)</f>
        <v>82</v>
      </c>
      <c r="BL28" s="25">
        <v>25</v>
      </c>
      <c r="BM28" s="25">
        <f t="shared" si="17"/>
        <v>89</v>
      </c>
      <c r="BN28" s="25" t="str">
        <f t="shared" si="18"/>
        <v>大叫唤</v>
      </c>
      <c r="BO28" s="25">
        <f t="shared" si="0"/>
        <v>27</v>
      </c>
      <c r="BP28" s="25">
        <f t="shared" si="19"/>
        <v>12</v>
      </c>
      <c r="BQ28" s="25" t="str">
        <f t="shared" si="20"/>
        <v>大叫唤+2</v>
      </c>
      <c r="BR28" s="25">
        <f t="shared" si="21"/>
        <v>99</v>
      </c>
      <c r="BS28" s="25" t="str">
        <f t="shared" si="22"/>
        <v>焦热</v>
      </c>
      <c r="BT28" s="25">
        <f t="shared" si="23"/>
        <v>31</v>
      </c>
      <c r="BU28" s="25">
        <f t="shared" si="24"/>
        <v>13</v>
      </c>
      <c r="BV28" s="25" t="str">
        <f t="shared" si="25"/>
        <v>焦热</v>
      </c>
      <c r="BW28" s="25">
        <f t="shared" si="26"/>
        <v>112</v>
      </c>
      <c r="BX28" s="25" t="str">
        <f t="shared" si="27"/>
        <v>大焦热</v>
      </c>
      <c r="BY28" s="25">
        <f t="shared" si="28"/>
        <v>37</v>
      </c>
      <c r="BZ28" s="25">
        <f t="shared" si="29"/>
        <v>15</v>
      </c>
      <c r="CA28" s="25" t="str">
        <f t="shared" si="30"/>
        <v>焦热+2</v>
      </c>
    </row>
    <row r="29" spans="1:86" ht="16.5" x14ac:dyDescent="0.2">
      <c r="I29" s="25">
        <v>26</v>
      </c>
      <c r="J29" s="25" t="s">
        <v>107</v>
      </c>
      <c r="K29" s="25">
        <v>130</v>
      </c>
      <c r="L29" s="25">
        <v>257</v>
      </c>
      <c r="M29" s="25">
        <v>6</v>
      </c>
      <c r="N29" s="25"/>
      <c r="O29" s="25"/>
      <c r="P29" s="25"/>
      <c r="Q29" s="25">
        <v>1</v>
      </c>
      <c r="R29" s="13">
        <f>ROUND((SUM($L$4:$L29)-SUM($M$4:$M29)+SUM(N$4:N29))/B$4,2)</f>
        <v>76.13</v>
      </c>
      <c r="S29" s="13">
        <f t="shared" si="1"/>
        <v>8.36</v>
      </c>
      <c r="T29" s="13">
        <f>ROUND((SUM($L$4:$L29)-SUM($M$4:$M29)+SUM(O$4:O29))/C$4,2)</f>
        <v>57.1</v>
      </c>
      <c r="U29" s="13">
        <f t="shared" si="2"/>
        <v>6.2700000000000031</v>
      </c>
      <c r="V29" s="13">
        <f>ROUND((SUM($L$4:$L29)-SUM($M$4:$M29)+SUM(P$4:P29))/D$4,2)</f>
        <v>42.3</v>
      </c>
      <c r="W29" s="13">
        <f t="shared" si="3"/>
        <v>4.6499999999999986</v>
      </c>
      <c r="X29" s="25"/>
      <c r="Y29" s="13">
        <f t="shared" si="4"/>
        <v>6.2700000000000031</v>
      </c>
      <c r="Z29" s="13">
        <f>SUM(Y$4:Y29)</f>
        <v>57.1</v>
      </c>
      <c r="AH29" s="25">
        <v>26</v>
      </c>
      <c r="AI29" s="25">
        <f>INDEX($S$4:$S$32,INT((AH29-5)/5)+1)</f>
        <v>0.60000000000000009</v>
      </c>
      <c r="AJ29" s="25">
        <v>0.1</v>
      </c>
      <c r="AK29" s="24">
        <f t="shared" ref="AK29" si="63">AI29*$AJ29</f>
        <v>6.0000000000000012E-2</v>
      </c>
      <c r="AL29" s="24">
        <f>ROUND(SUM(AK$4:AK29),2)</f>
        <v>1.26</v>
      </c>
      <c r="AM29" s="24">
        <f t="shared" ref="AM29" si="64">AI30*$AJ29</f>
        <v>4.5000000000000012E-2</v>
      </c>
      <c r="AN29" s="24">
        <f>ROUND(SUM(AM$4:AM29),2)</f>
        <v>0.95</v>
      </c>
      <c r="AO29" s="24">
        <f t="shared" ref="AO29" si="65">AI31*$AJ29</f>
        <v>5.6000000000000008E-2</v>
      </c>
      <c r="AP29" s="24">
        <f>ROUND(SUM(AO$4:AO29),2)</f>
        <v>0.32</v>
      </c>
      <c r="AR29" s="25">
        <v>26</v>
      </c>
      <c r="AS29" s="25">
        <f t="shared" si="8"/>
        <v>91</v>
      </c>
      <c r="AT29" s="25">
        <f t="shared" si="9"/>
        <v>18</v>
      </c>
      <c r="AU29" s="25">
        <f t="shared" si="10"/>
        <v>5</v>
      </c>
      <c r="AV29" s="25">
        <f t="shared" si="11"/>
        <v>101</v>
      </c>
      <c r="AW29" s="25">
        <f t="shared" si="12"/>
        <v>20</v>
      </c>
      <c r="AX29" s="25">
        <f t="shared" si="13"/>
        <v>6</v>
      </c>
      <c r="AY29" s="25">
        <f t="shared" si="14"/>
        <v>114</v>
      </c>
      <c r="AZ29" s="25">
        <f t="shared" si="15"/>
        <v>22</v>
      </c>
      <c r="BA29" s="25">
        <f t="shared" si="16"/>
        <v>6</v>
      </c>
      <c r="BH29" s="25">
        <v>26</v>
      </c>
      <c r="BI29" s="25">
        <v>3</v>
      </c>
      <c r="BJ29" s="25">
        <f>SUM(BI$4:BI29)</f>
        <v>85</v>
      </c>
      <c r="BL29" s="25">
        <v>26</v>
      </c>
      <c r="BM29" s="25">
        <f t="shared" si="17"/>
        <v>91</v>
      </c>
      <c r="BN29" s="25" t="str">
        <f t="shared" si="18"/>
        <v>焦热</v>
      </c>
      <c r="BO29" s="25">
        <f t="shared" si="0"/>
        <v>28</v>
      </c>
      <c r="BP29" s="25">
        <f t="shared" si="19"/>
        <v>12</v>
      </c>
      <c r="BQ29" s="25" t="str">
        <f t="shared" si="20"/>
        <v>大叫唤+2</v>
      </c>
      <c r="BR29" s="25">
        <f t="shared" si="21"/>
        <v>101</v>
      </c>
      <c r="BS29" s="25" t="str">
        <f t="shared" si="22"/>
        <v>焦热</v>
      </c>
      <c r="BT29" s="25">
        <f t="shared" si="23"/>
        <v>32</v>
      </c>
      <c r="BU29" s="25">
        <f t="shared" si="24"/>
        <v>13</v>
      </c>
      <c r="BV29" s="25" t="str">
        <f t="shared" si="25"/>
        <v>焦热</v>
      </c>
      <c r="BW29" s="25">
        <f t="shared" si="26"/>
        <v>114</v>
      </c>
      <c r="BX29" s="25" t="str">
        <f t="shared" si="27"/>
        <v>大焦热</v>
      </c>
      <c r="BY29" s="25">
        <f t="shared" si="28"/>
        <v>37</v>
      </c>
      <c r="BZ29" s="25">
        <f t="shared" si="29"/>
        <v>15</v>
      </c>
      <c r="CA29" s="25" t="str">
        <f t="shared" si="30"/>
        <v>焦热+2</v>
      </c>
    </row>
    <row r="30" spans="1:86" ht="16.5" x14ac:dyDescent="0.2">
      <c r="I30" s="25">
        <v>27</v>
      </c>
      <c r="J30" s="25" t="s">
        <v>108</v>
      </c>
      <c r="K30" s="25">
        <v>135</v>
      </c>
      <c r="L30" s="25">
        <v>290</v>
      </c>
      <c r="M30" s="25">
        <v>6</v>
      </c>
      <c r="N30" s="25"/>
      <c r="O30" s="25"/>
      <c r="P30" s="25"/>
      <c r="Q30" s="25">
        <v>1</v>
      </c>
      <c r="R30" s="13">
        <f>ROUND((SUM($L$4:$L30)-SUM($M$4:$M30)+SUM(N$4:N30))/B$4,2)</f>
        <v>85.6</v>
      </c>
      <c r="S30" s="13">
        <f t="shared" si="1"/>
        <v>9.4699999999999989</v>
      </c>
      <c r="T30" s="13">
        <f>ROUND((SUM($L$4:$L30)-SUM($M$4:$M30)+SUM(O$4:O30))/C$4,2)</f>
        <v>64.2</v>
      </c>
      <c r="U30" s="13">
        <f t="shared" si="2"/>
        <v>7.1000000000000014</v>
      </c>
      <c r="V30" s="13">
        <f>ROUND((SUM($L$4:$L30)-SUM($M$4:$M30)+SUM(P$4:P30))/D$4,2)</f>
        <v>47.56</v>
      </c>
      <c r="W30" s="13">
        <f t="shared" si="3"/>
        <v>5.2600000000000051</v>
      </c>
      <c r="X30" s="25"/>
      <c r="Y30" s="13">
        <f t="shared" si="4"/>
        <v>7.1000000000000014</v>
      </c>
      <c r="Z30" s="13">
        <f>SUM(Y$4:Y30)</f>
        <v>64.2</v>
      </c>
      <c r="AH30" s="25">
        <v>27</v>
      </c>
      <c r="AI30" s="25">
        <f>INDEX($U$4:$U$32,INT((AH29-5)/5)+1)</f>
        <v>0.45000000000000007</v>
      </c>
      <c r="AJ30" s="25">
        <v>0.15</v>
      </c>
      <c r="AK30" s="24">
        <f t="shared" ref="AK30" si="66">AI29*$AJ30</f>
        <v>9.0000000000000011E-2</v>
      </c>
      <c r="AL30" s="24">
        <f>ROUND(SUM(AK$4:AK30),2)</f>
        <v>1.35</v>
      </c>
      <c r="AM30" s="24">
        <f t="shared" ref="AM30" si="67">AI30*$AJ30</f>
        <v>6.7500000000000004E-2</v>
      </c>
      <c r="AN30" s="24">
        <f>ROUND(SUM(AM$4:AM30),2)</f>
        <v>1.01</v>
      </c>
      <c r="AO30" s="24">
        <f t="shared" ref="AO30" si="68">AI31*$AJ30</f>
        <v>8.4000000000000005E-2</v>
      </c>
      <c r="AP30" s="24">
        <f>ROUND(SUM(AO$4:AO30),2)</f>
        <v>0.41</v>
      </c>
      <c r="AR30" s="25">
        <v>27</v>
      </c>
      <c r="AS30" s="25">
        <f t="shared" si="8"/>
        <v>92</v>
      </c>
      <c r="AT30" s="25">
        <f t="shared" si="9"/>
        <v>18</v>
      </c>
      <c r="AU30" s="25">
        <f t="shared" si="10"/>
        <v>5</v>
      </c>
      <c r="AV30" s="25">
        <f t="shared" si="11"/>
        <v>103</v>
      </c>
      <c r="AW30" s="25">
        <f t="shared" si="12"/>
        <v>20</v>
      </c>
      <c r="AX30" s="25">
        <f t="shared" si="13"/>
        <v>6</v>
      </c>
      <c r="AY30" s="25">
        <f t="shared" si="14"/>
        <v>115</v>
      </c>
      <c r="AZ30" s="25">
        <f t="shared" si="15"/>
        <v>23</v>
      </c>
      <c r="BA30" s="25">
        <f t="shared" si="16"/>
        <v>6</v>
      </c>
      <c r="BH30" s="25">
        <v>27</v>
      </c>
      <c r="BI30" s="25">
        <v>2</v>
      </c>
      <c r="BJ30" s="25">
        <f>SUM(BI$4:BI30)</f>
        <v>87</v>
      </c>
      <c r="BL30" s="25">
        <v>27</v>
      </c>
      <c r="BM30" s="25">
        <f t="shared" si="17"/>
        <v>92</v>
      </c>
      <c r="BN30" s="25" t="str">
        <f t="shared" si="18"/>
        <v>焦热</v>
      </c>
      <c r="BO30" s="25">
        <f t="shared" si="0"/>
        <v>29</v>
      </c>
      <c r="BP30" s="25">
        <f t="shared" si="19"/>
        <v>12</v>
      </c>
      <c r="BQ30" s="25" t="str">
        <f t="shared" si="20"/>
        <v>大叫唤+2</v>
      </c>
      <c r="BR30" s="25">
        <f t="shared" si="21"/>
        <v>103</v>
      </c>
      <c r="BS30" s="25" t="str">
        <f t="shared" si="22"/>
        <v>焦热</v>
      </c>
      <c r="BT30" s="25">
        <f t="shared" si="23"/>
        <v>33</v>
      </c>
      <c r="BU30" s="25">
        <f t="shared" si="24"/>
        <v>14</v>
      </c>
      <c r="BV30" s="25" t="str">
        <f t="shared" si="25"/>
        <v>焦热+1</v>
      </c>
      <c r="BW30" s="25">
        <f t="shared" si="26"/>
        <v>115</v>
      </c>
      <c r="BX30" s="25" t="str">
        <f t="shared" si="27"/>
        <v>大焦热</v>
      </c>
      <c r="BY30" s="25">
        <f t="shared" si="28"/>
        <v>38</v>
      </c>
      <c r="BZ30" s="25">
        <f t="shared" si="29"/>
        <v>15</v>
      </c>
      <c r="CA30" s="25" t="str">
        <f t="shared" si="30"/>
        <v>焦热+2</v>
      </c>
    </row>
    <row r="31" spans="1:86" ht="16.5" x14ac:dyDescent="0.2">
      <c r="I31" s="25">
        <v>28</v>
      </c>
      <c r="J31" s="25" t="s">
        <v>109</v>
      </c>
      <c r="K31" s="25">
        <v>140</v>
      </c>
      <c r="L31" s="25">
        <v>324</v>
      </c>
      <c r="M31" s="25">
        <v>6</v>
      </c>
      <c r="N31" s="25"/>
      <c r="O31" s="25"/>
      <c r="P31" s="25"/>
      <c r="Q31" s="25">
        <v>1</v>
      </c>
      <c r="R31" s="13">
        <f>ROUND((SUM($L$4:$L31)-SUM($M$4:$M31)+SUM(N$4:N31))/B$4,2)</f>
        <v>96.2</v>
      </c>
      <c r="S31" s="13">
        <f t="shared" si="1"/>
        <v>10.600000000000009</v>
      </c>
      <c r="T31" s="13">
        <f>ROUND((SUM($L$4:$L31)-SUM($M$4:$M31)+SUM(O$4:O31))/C$4,2)</f>
        <v>72.150000000000006</v>
      </c>
      <c r="U31" s="13">
        <f t="shared" si="2"/>
        <v>7.9500000000000028</v>
      </c>
      <c r="V31" s="13">
        <f>ROUND((SUM($L$4:$L31)-SUM($M$4:$M31)+SUM(P$4:P31))/D$4,2)</f>
        <v>53.44</v>
      </c>
      <c r="W31" s="13">
        <f t="shared" si="3"/>
        <v>5.8799999999999955</v>
      </c>
      <c r="X31" s="25"/>
      <c r="Y31" s="13">
        <f t="shared" si="4"/>
        <v>7.9500000000000028</v>
      </c>
      <c r="Z31" s="13">
        <f>SUM(Y$4:Y31)</f>
        <v>72.150000000000006</v>
      </c>
      <c r="AH31" s="25">
        <v>28</v>
      </c>
      <c r="AI31" s="25">
        <f>INDEX($W$4:$W$32,INT((AH29-5)/5)+1)</f>
        <v>0.56000000000000005</v>
      </c>
      <c r="AJ31" s="25">
        <v>0.2</v>
      </c>
      <c r="AK31" s="24">
        <f t="shared" ref="AK31" si="69">AI29*$AJ31</f>
        <v>0.12000000000000002</v>
      </c>
      <c r="AL31" s="24">
        <f>ROUND(SUM(AK$4:AK31),2)</f>
        <v>1.47</v>
      </c>
      <c r="AM31" s="24">
        <f t="shared" ref="AM31" si="70">AI30*$AJ31</f>
        <v>9.0000000000000024E-2</v>
      </c>
      <c r="AN31" s="24">
        <f>ROUND(SUM(AM$4:AM31),2)</f>
        <v>1.1000000000000001</v>
      </c>
      <c r="AO31" s="24">
        <f t="shared" ref="AO31" si="71">AI31*$AJ31</f>
        <v>0.11200000000000002</v>
      </c>
      <c r="AP31" s="24">
        <f>ROUND(SUM(AO$4:AO31),2)</f>
        <v>0.52</v>
      </c>
      <c r="AR31" s="25">
        <v>28</v>
      </c>
      <c r="AS31" s="25">
        <f t="shared" si="8"/>
        <v>93</v>
      </c>
      <c r="AT31" s="25">
        <f t="shared" si="9"/>
        <v>18</v>
      </c>
      <c r="AU31" s="25">
        <f t="shared" si="10"/>
        <v>5</v>
      </c>
      <c r="AV31" s="25">
        <f t="shared" si="11"/>
        <v>104</v>
      </c>
      <c r="AW31" s="25">
        <f t="shared" si="12"/>
        <v>20</v>
      </c>
      <c r="AX31" s="25">
        <f t="shared" si="13"/>
        <v>6</v>
      </c>
      <c r="AY31" s="25">
        <f t="shared" si="14"/>
        <v>117</v>
      </c>
      <c r="AZ31" s="25">
        <f t="shared" si="15"/>
        <v>23</v>
      </c>
      <c r="BA31" s="25">
        <f t="shared" si="16"/>
        <v>6</v>
      </c>
      <c r="BH31" s="25">
        <v>28</v>
      </c>
      <c r="BI31" s="25">
        <v>3</v>
      </c>
      <c r="BJ31" s="25">
        <f>SUM(BI$4:BI31)</f>
        <v>90</v>
      </c>
      <c r="BL31" s="25">
        <v>28</v>
      </c>
      <c r="BM31" s="25">
        <f t="shared" si="17"/>
        <v>93</v>
      </c>
      <c r="BN31" s="25" t="str">
        <f t="shared" si="18"/>
        <v>焦热</v>
      </c>
      <c r="BO31" s="25">
        <f t="shared" si="0"/>
        <v>29</v>
      </c>
      <c r="BP31" s="25">
        <f t="shared" si="19"/>
        <v>12</v>
      </c>
      <c r="BQ31" s="25" t="str">
        <f t="shared" si="20"/>
        <v>大叫唤+2</v>
      </c>
      <c r="BR31" s="25">
        <f t="shared" si="21"/>
        <v>104</v>
      </c>
      <c r="BS31" s="25" t="str">
        <f t="shared" si="22"/>
        <v>焦热</v>
      </c>
      <c r="BT31" s="25">
        <f t="shared" si="23"/>
        <v>33</v>
      </c>
      <c r="BU31" s="25">
        <f t="shared" si="24"/>
        <v>14</v>
      </c>
      <c r="BV31" s="25" t="str">
        <f t="shared" si="25"/>
        <v>焦热+1</v>
      </c>
      <c r="BW31" s="25">
        <f t="shared" si="26"/>
        <v>117</v>
      </c>
      <c r="BX31" s="25" t="str">
        <f t="shared" si="27"/>
        <v>大焦热</v>
      </c>
      <c r="BY31" s="25">
        <f t="shared" si="28"/>
        <v>39</v>
      </c>
      <c r="BZ31" s="25">
        <f t="shared" si="29"/>
        <v>16</v>
      </c>
      <c r="CA31" s="25" t="str">
        <f t="shared" si="30"/>
        <v>大焦热</v>
      </c>
    </row>
    <row r="32" spans="1:86" ht="16.5" x14ac:dyDescent="0.2">
      <c r="I32" s="25">
        <v>29</v>
      </c>
      <c r="J32" s="25" t="s">
        <v>110</v>
      </c>
      <c r="K32" s="25">
        <v>145</v>
      </c>
      <c r="L32" s="25">
        <v>360</v>
      </c>
      <c r="M32" s="25">
        <v>6</v>
      </c>
      <c r="N32" s="25"/>
      <c r="O32" s="25"/>
      <c r="P32" s="25"/>
      <c r="Q32" s="25">
        <v>1</v>
      </c>
      <c r="R32" s="13">
        <f>ROUND((SUM($L$4:$L32)-SUM($M$4:$M32)+SUM(N$4:N32))/B$4,2)</f>
        <v>108</v>
      </c>
      <c r="S32" s="13">
        <f t="shared" si="1"/>
        <v>11.799999999999997</v>
      </c>
      <c r="T32" s="13">
        <f>ROUND((SUM($L$4:$L32)-SUM($M$4:$M32)+SUM(O$4:O32))/C$4,2)</f>
        <v>81</v>
      </c>
      <c r="U32" s="13">
        <f t="shared" si="2"/>
        <v>8.8499999999999943</v>
      </c>
      <c r="V32" s="13">
        <f>ROUND((SUM($L$4:$L32)-SUM($M$4:$M32)+SUM(P$4:P32))/D$4,2)</f>
        <v>60</v>
      </c>
      <c r="W32" s="13">
        <f t="shared" si="3"/>
        <v>6.5600000000000023</v>
      </c>
      <c r="X32" s="25"/>
      <c r="Y32" s="13">
        <f t="shared" si="4"/>
        <v>8.8499999999999943</v>
      </c>
      <c r="Z32" s="13">
        <f>SUM(Y$4:Y32)</f>
        <v>81</v>
      </c>
      <c r="AH32" s="25">
        <v>29</v>
      </c>
      <c r="AI32" s="25"/>
      <c r="AJ32" s="25">
        <v>0.25</v>
      </c>
      <c r="AK32" s="24">
        <f t="shared" ref="AK32" si="72">AI29*$AJ32</f>
        <v>0.15000000000000002</v>
      </c>
      <c r="AL32" s="24">
        <f>ROUND(SUM(AK$4:AK32),2)</f>
        <v>1.62</v>
      </c>
      <c r="AM32" s="24">
        <f t="shared" ref="AM32" si="73">AI30*$AJ32</f>
        <v>0.11250000000000002</v>
      </c>
      <c r="AN32" s="24">
        <f>ROUND(SUM(AM$4:AM32),2)</f>
        <v>1.22</v>
      </c>
      <c r="AO32" s="24">
        <f t="shared" ref="AO32" si="74">AI31*$AJ32</f>
        <v>0.14000000000000001</v>
      </c>
      <c r="AP32" s="24">
        <f>ROUND(SUM(AO$4:AO32),2)</f>
        <v>0.66</v>
      </c>
      <c r="AR32" s="25">
        <v>29</v>
      </c>
      <c r="AS32" s="25">
        <f t="shared" si="8"/>
        <v>94</v>
      </c>
      <c r="AT32" s="25">
        <f t="shared" si="9"/>
        <v>18</v>
      </c>
      <c r="AU32" s="25">
        <f t="shared" si="10"/>
        <v>5</v>
      </c>
      <c r="AV32" s="25">
        <f t="shared" si="11"/>
        <v>105</v>
      </c>
      <c r="AW32" s="25">
        <f t="shared" si="12"/>
        <v>21</v>
      </c>
      <c r="AX32" s="25">
        <f t="shared" si="13"/>
        <v>6</v>
      </c>
      <c r="AY32" s="25">
        <f t="shared" si="14"/>
        <v>119</v>
      </c>
      <c r="AZ32" s="25">
        <f t="shared" si="15"/>
        <v>23</v>
      </c>
      <c r="BA32" s="25">
        <f t="shared" si="16"/>
        <v>6</v>
      </c>
      <c r="BH32" s="25">
        <v>29</v>
      </c>
      <c r="BI32" s="25">
        <v>2</v>
      </c>
      <c r="BJ32" s="25">
        <f>SUM(BI$4:BI32)</f>
        <v>92</v>
      </c>
      <c r="BL32" s="25">
        <v>29</v>
      </c>
      <c r="BM32" s="25">
        <f t="shared" si="17"/>
        <v>94</v>
      </c>
      <c r="BN32" s="25" t="str">
        <f t="shared" si="18"/>
        <v>焦热</v>
      </c>
      <c r="BO32" s="25">
        <f t="shared" si="0"/>
        <v>29</v>
      </c>
      <c r="BP32" s="25">
        <f t="shared" si="19"/>
        <v>12</v>
      </c>
      <c r="BQ32" s="25" t="str">
        <f t="shared" si="20"/>
        <v>大叫唤+2</v>
      </c>
      <c r="BR32" s="25">
        <f t="shared" si="21"/>
        <v>105</v>
      </c>
      <c r="BS32" s="25" t="str">
        <f t="shared" si="22"/>
        <v>焦热</v>
      </c>
      <c r="BT32" s="25">
        <f t="shared" si="23"/>
        <v>34</v>
      </c>
      <c r="BU32" s="25">
        <f t="shared" si="24"/>
        <v>14</v>
      </c>
      <c r="BV32" s="25" t="str">
        <f t="shared" si="25"/>
        <v>焦热+1</v>
      </c>
      <c r="BW32" s="25">
        <f t="shared" si="26"/>
        <v>119</v>
      </c>
      <c r="BX32" s="25" t="str">
        <f t="shared" si="27"/>
        <v>大焦热</v>
      </c>
      <c r="BY32" s="25">
        <f t="shared" si="28"/>
        <v>39</v>
      </c>
      <c r="BZ32" s="25">
        <f t="shared" si="29"/>
        <v>16</v>
      </c>
      <c r="CA32" s="25" t="str">
        <f t="shared" si="30"/>
        <v>大焦热</v>
      </c>
    </row>
    <row r="33" spans="9:79" ht="16.5" x14ac:dyDescent="0.2"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H33" s="25">
        <v>30</v>
      </c>
      <c r="AI33" s="25"/>
      <c r="AJ33" s="25">
        <v>0.3</v>
      </c>
      <c r="AK33" s="24">
        <f t="shared" ref="AK33" si="75">AI29*$AJ33</f>
        <v>0.18000000000000002</v>
      </c>
      <c r="AL33" s="24">
        <f>ROUND(SUM(AK$4:AK33),2)</f>
        <v>1.8</v>
      </c>
      <c r="AM33" s="24">
        <f t="shared" ref="AM33" si="76">AI30*$AJ33</f>
        <v>0.13500000000000001</v>
      </c>
      <c r="AN33" s="24">
        <f>ROUND(SUM(AM$4:AM33),2)</f>
        <v>1.35</v>
      </c>
      <c r="AO33" s="24">
        <f t="shared" ref="AO33" si="77">AI31*$AJ33</f>
        <v>0.16800000000000001</v>
      </c>
      <c r="AP33" s="24">
        <f>ROUND(SUM(AO$4:AO33),2)</f>
        <v>0.83</v>
      </c>
      <c r="AR33" s="25">
        <v>30</v>
      </c>
      <c r="AS33" s="25">
        <f t="shared" si="8"/>
        <v>96</v>
      </c>
      <c r="AT33" s="25">
        <f t="shared" si="9"/>
        <v>19</v>
      </c>
      <c r="AU33" s="25">
        <f t="shared" si="10"/>
        <v>5</v>
      </c>
      <c r="AV33" s="25">
        <f t="shared" si="11"/>
        <v>107</v>
      </c>
      <c r="AW33" s="25">
        <f t="shared" si="12"/>
        <v>21</v>
      </c>
      <c r="AX33" s="25">
        <f t="shared" si="13"/>
        <v>6</v>
      </c>
      <c r="AY33" s="25">
        <f t="shared" si="14"/>
        <v>120</v>
      </c>
      <c r="AZ33" s="25">
        <f t="shared" si="15"/>
        <v>24</v>
      </c>
      <c r="BA33" s="25">
        <f t="shared" si="16"/>
        <v>6</v>
      </c>
      <c r="BH33" s="25">
        <v>30</v>
      </c>
      <c r="BI33" s="25">
        <v>3</v>
      </c>
      <c r="BJ33" s="25">
        <f>SUM(BI$4:BI33)</f>
        <v>95</v>
      </c>
      <c r="BL33" s="25">
        <v>30</v>
      </c>
      <c r="BM33" s="25">
        <f t="shared" si="17"/>
        <v>96</v>
      </c>
      <c r="BN33" s="25" t="str">
        <f t="shared" si="18"/>
        <v>焦热</v>
      </c>
      <c r="BO33" s="25">
        <f t="shared" si="0"/>
        <v>30</v>
      </c>
      <c r="BP33" s="25">
        <f t="shared" si="19"/>
        <v>13</v>
      </c>
      <c r="BQ33" s="25" t="str">
        <f t="shared" si="20"/>
        <v>焦热</v>
      </c>
      <c r="BR33" s="25">
        <f t="shared" si="21"/>
        <v>107</v>
      </c>
      <c r="BS33" s="25" t="str">
        <f t="shared" si="22"/>
        <v>焦热</v>
      </c>
      <c r="BT33" s="25">
        <f t="shared" si="23"/>
        <v>35</v>
      </c>
      <c r="BU33" s="25">
        <f t="shared" si="24"/>
        <v>14</v>
      </c>
      <c r="BV33" s="25" t="str">
        <f t="shared" si="25"/>
        <v>焦热+1</v>
      </c>
      <c r="BW33" s="25">
        <f t="shared" si="26"/>
        <v>120</v>
      </c>
      <c r="BX33" s="25" t="str">
        <f t="shared" si="27"/>
        <v>大焦热</v>
      </c>
      <c r="BY33" s="25">
        <f t="shared" si="28"/>
        <v>40</v>
      </c>
      <c r="BZ33" s="25">
        <f t="shared" si="29"/>
        <v>16</v>
      </c>
      <c r="CA33" s="25" t="str">
        <f t="shared" si="30"/>
        <v>大焦热</v>
      </c>
    </row>
    <row r="34" spans="9:79" ht="16.5" x14ac:dyDescent="0.2">
      <c r="AH34" s="25">
        <v>31</v>
      </c>
      <c r="AI34" s="25">
        <f>INDEX($S$4:$S$32,INT((AH34-5)/5)+1)</f>
        <v>0.8</v>
      </c>
      <c r="AJ34" s="25">
        <v>0.1</v>
      </c>
      <c r="AK34" s="24">
        <f t="shared" ref="AK34" si="78">AI34*$AJ34</f>
        <v>8.0000000000000016E-2</v>
      </c>
      <c r="AL34" s="24">
        <f>ROUND(SUM(AK$4:AK34),2)</f>
        <v>1.88</v>
      </c>
      <c r="AM34" s="24">
        <f t="shared" ref="AM34" si="79">AI35*$AJ34</f>
        <v>5.9999999999999991E-2</v>
      </c>
      <c r="AN34" s="24">
        <f>ROUND(SUM(AM$4:AM34),2)</f>
        <v>1.41</v>
      </c>
      <c r="AO34" s="24">
        <f t="shared" ref="AO34" si="80">AI36*$AJ34</f>
        <v>4.3999999999999997E-2</v>
      </c>
      <c r="AP34" s="24">
        <f>ROUND(SUM(AO$4:AO34),2)</f>
        <v>0.87</v>
      </c>
      <c r="AR34" s="25">
        <v>31</v>
      </c>
      <c r="AS34" s="25">
        <f t="shared" si="8"/>
        <v>97</v>
      </c>
      <c r="AT34" s="25">
        <f t="shared" si="9"/>
        <v>19</v>
      </c>
      <c r="AU34" s="25">
        <f t="shared" si="10"/>
        <v>5</v>
      </c>
      <c r="AV34" s="25">
        <f t="shared" si="11"/>
        <v>108</v>
      </c>
      <c r="AW34" s="25">
        <f t="shared" si="12"/>
        <v>21</v>
      </c>
      <c r="AX34" s="25">
        <f t="shared" si="13"/>
        <v>6</v>
      </c>
      <c r="AY34" s="25">
        <f t="shared" si="14"/>
        <v>122</v>
      </c>
      <c r="AZ34" s="25">
        <f t="shared" si="15"/>
        <v>24</v>
      </c>
      <c r="BA34" s="25">
        <f t="shared" si="16"/>
        <v>6</v>
      </c>
      <c r="BH34" s="25">
        <v>31</v>
      </c>
      <c r="BI34" s="25">
        <v>2</v>
      </c>
      <c r="BJ34" s="25">
        <f>SUM(BI$4:BI34)</f>
        <v>97</v>
      </c>
      <c r="BL34" s="25">
        <v>31</v>
      </c>
      <c r="BM34" s="25">
        <f t="shared" si="17"/>
        <v>97</v>
      </c>
      <c r="BN34" s="25" t="str">
        <f t="shared" si="18"/>
        <v>焦热</v>
      </c>
      <c r="BO34" s="25">
        <f t="shared" si="0"/>
        <v>31</v>
      </c>
      <c r="BP34" s="25">
        <f t="shared" si="19"/>
        <v>13</v>
      </c>
      <c r="BQ34" s="25" t="str">
        <f t="shared" si="20"/>
        <v>焦热</v>
      </c>
      <c r="BR34" s="25">
        <f t="shared" si="21"/>
        <v>108</v>
      </c>
      <c r="BS34" s="25" t="str">
        <f t="shared" si="22"/>
        <v>焦热</v>
      </c>
      <c r="BT34" s="25">
        <f t="shared" si="23"/>
        <v>35</v>
      </c>
      <c r="BU34" s="25">
        <f t="shared" si="24"/>
        <v>14</v>
      </c>
      <c r="BV34" s="25" t="str">
        <f t="shared" si="25"/>
        <v>焦热+1</v>
      </c>
      <c r="BW34" s="25">
        <f t="shared" si="26"/>
        <v>122</v>
      </c>
      <c r="BX34" s="25" t="str">
        <f t="shared" si="27"/>
        <v>大焦热</v>
      </c>
      <c r="BY34" s="25">
        <f t="shared" si="28"/>
        <v>41</v>
      </c>
      <c r="BZ34" s="25">
        <f t="shared" si="29"/>
        <v>16</v>
      </c>
      <c r="CA34" s="25" t="str">
        <f t="shared" si="30"/>
        <v>大焦热</v>
      </c>
    </row>
    <row r="35" spans="9:79" ht="16.5" x14ac:dyDescent="0.2">
      <c r="AH35" s="25">
        <v>32</v>
      </c>
      <c r="AI35" s="25">
        <f>INDEX($U$4:$U$32,INT((AH34-5)/5)+1)</f>
        <v>0.59999999999999987</v>
      </c>
      <c r="AJ35" s="25">
        <v>0.15</v>
      </c>
      <c r="AK35" s="24">
        <f t="shared" ref="AK35" si="81">AI34*$AJ35</f>
        <v>0.12</v>
      </c>
      <c r="AL35" s="24">
        <f>ROUND(SUM(AK$4:AK35),2)</f>
        <v>2</v>
      </c>
      <c r="AM35" s="24">
        <f t="shared" ref="AM35" si="82">AI35*$AJ35</f>
        <v>8.9999999999999983E-2</v>
      </c>
      <c r="AN35" s="24">
        <f>ROUND(SUM(AM$4:AM35),2)</f>
        <v>1.5</v>
      </c>
      <c r="AO35" s="24">
        <f t="shared" ref="AO35" si="83">AI36*$AJ35</f>
        <v>6.5999999999999989E-2</v>
      </c>
      <c r="AP35" s="24">
        <f>ROUND(SUM(AO$4:AO35),2)</f>
        <v>0.94</v>
      </c>
      <c r="AR35" s="25">
        <v>32</v>
      </c>
      <c r="AS35" s="25">
        <f t="shared" si="8"/>
        <v>98</v>
      </c>
      <c r="AT35" s="25">
        <f t="shared" si="9"/>
        <v>19</v>
      </c>
      <c r="AU35" s="25">
        <f t="shared" si="10"/>
        <v>5</v>
      </c>
      <c r="AV35" s="25">
        <f t="shared" si="11"/>
        <v>109</v>
      </c>
      <c r="AW35" s="25">
        <f t="shared" si="12"/>
        <v>21</v>
      </c>
      <c r="AX35" s="25">
        <f t="shared" si="13"/>
        <v>6</v>
      </c>
      <c r="AY35" s="25">
        <f t="shared" si="14"/>
        <v>123</v>
      </c>
      <c r="AZ35" s="25">
        <f t="shared" si="15"/>
        <v>24</v>
      </c>
      <c r="BA35" s="25">
        <f t="shared" si="16"/>
        <v>6</v>
      </c>
      <c r="BH35" s="25">
        <v>32</v>
      </c>
      <c r="BI35" s="25">
        <v>3</v>
      </c>
      <c r="BJ35" s="25">
        <f>SUM(BI$4:BI35)</f>
        <v>100</v>
      </c>
      <c r="BL35" s="25">
        <v>32</v>
      </c>
      <c r="BM35" s="25">
        <f t="shared" si="17"/>
        <v>98</v>
      </c>
      <c r="BN35" s="25" t="str">
        <f t="shared" si="18"/>
        <v>焦热</v>
      </c>
      <c r="BO35" s="25">
        <f t="shared" si="0"/>
        <v>31</v>
      </c>
      <c r="BP35" s="25">
        <f t="shared" si="19"/>
        <v>13</v>
      </c>
      <c r="BQ35" s="25" t="str">
        <f t="shared" si="20"/>
        <v>焦热</v>
      </c>
      <c r="BR35" s="25">
        <f t="shared" si="21"/>
        <v>109</v>
      </c>
      <c r="BS35" s="25" t="str">
        <f t="shared" si="22"/>
        <v>焦热</v>
      </c>
      <c r="BT35" s="25">
        <f t="shared" si="23"/>
        <v>35</v>
      </c>
      <c r="BU35" s="25">
        <f t="shared" si="24"/>
        <v>14</v>
      </c>
      <c r="BV35" s="25" t="str">
        <f t="shared" si="25"/>
        <v>焦热+1</v>
      </c>
      <c r="BW35" s="25">
        <f t="shared" si="26"/>
        <v>123</v>
      </c>
      <c r="BX35" s="25" t="str">
        <f t="shared" si="27"/>
        <v>大焦热</v>
      </c>
      <c r="BY35" s="25">
        <f t="shared" si="28"/>
        <v>41</v>
      </c>
      <c r="BZ35" s="25">
        <f t="shared" si="29"/>
        <v>16</v>
      </c>
      <c r="CA35" s="25" t="str">
        <f t="shared" si="30"/>
        <v>大焦热</v>
      </c>
    </row>
    <row r="36" spans="9:79" ht="16.5" x14ac:dyDescent="0.2">
      <c r="AH36" s="25">
        <v>33</v>
      </c>
      <c r="AI36" s="25">
        <f>INDEX($W$4:$W$32,INT((AH34-5)/5)+1)</f>
        <v>0.43999999999999995</v>
      </c>
      <c r="AJ36" s="25">
        <v>0.2</v>
      </c>
      <c r="AK36" s="24">
        <f t="shared" ref="AK36" si="84">AI34*$AJ36</f>
        <v>0.16000000000000003</v>
      </c>
      <c r="AL36" s="24">
        <f>ROUND(SUM(AK$4:AK36),2)</f>
        <v>2.16</v>
      </c>
      <c r="AM36" s="24">
        <f t="shared" ref="AM36" si="85">AI35*$AJ36</f>
        <v>0.11999999999999998</v>
      </c>
      <c r="AN36" s="24">
        <f>ROUND(SUM(AM$4:AM36),2)</f>
        <v>1.62</v>
      </c>
      <c r="AO36" s="24">
        <f t="shared" ref="AO36" si="86">AI36*$AJ36</f>
        <v>8.7999999999999995E-2</v>
      </c>
      <c r="AP36" s="24">
        <f>ROUND(SUM(AO$4:AO36),2)</f>
        <v>1.02</v>
      </c>
      <c r="AR36" s="25">
        <v>33</v>
      </c>
      <c r="AS36" s="25">
        <f t="shared" si="8"/>
        <v>99</v>
      </c>
      <c r="AT36" s="25">
        <f t="shared" si="9"/>
        <v>19</v>
      </c>
      <c r="AU36" s="25">
        <f t="shared" si="10"/>
        <v>5</v>
      </c>
      <c r="AV36" s="25">
        <f t="shared" si="11"/>
        <v>111</v>
      </c>
      <c r="AW36" s="25">
        <f t="shared" si="12"/>
        <v>22</v>
      </c>
      <c r="AX36" s="25">
        <f t="shared" si="13"/>
        <v>6</v>
      </c>
      <c r="AY36" s="25">
        <f t="shared" si="14"/>
        <v>124</v>
      </c>
      <c r="AZ36" s="25">
        <f t="shared" si="15"/>
        <v>24</v>
      </c>
      <c r="BA36" s="25">
        <f t="shared" si="16"/>
        <v>6</v>
      </c>
      <c r="BH36" s="25">
        <v>33</v>
      </c>
      <c r="BI36" s="25">
        <v>2</v>
      </c>
      <c r="BJ36" s="25">
        <f>SUM(BI$4:BI36)</f>
        <v>102</v>
      </c>
      <c r="BL36" s="25">
        <v>33</v>
      </c>
      <c r="BM36" s="25">
        <f t="shared" si="17"/>
        <v>99</v>
      </c>
      <c r="BN36" s="25" t="str">
        <f t="shared" si="18"/>
        <v>焦热</v>
      </c>
      <c r="BO36" s="25">
        <f t="shared" si="0"/>
        <v>31</v>
      </c>
      <c r="BP36" s="25">
        <f t="shared" si="19"/>
        <v>13</v>
      </c>
      <c r="BQ36" s="25" t="str">
        <f t="shared" si="20"/>
        <v>焦热</v>
      </c>
      <c r="BR36" s="25">
        <f t="shared" si="21"/>
        <v>111</v>
      </c>
      <c r="BS36" s="25" t="str">
        <f t="shared" si="22"/>
        <v>大焦热</v>
      </c>
      <c r="BT36" s="25">
        <f t="shared" si="23"/>
        <v>36</v>
      </c>
      <c r="BU36" s="25">
        <f t="shared" si="24"/>
        <v>15</v>
      </c>
      <c r="BV36" s="25" t="str">
        <f t="shared" si="25"/>
        <v>焦热+2</v>
      </c>
      <c r="BW36" s="25">
        <f t="shared" si="26"/>
        <v>124</v>
      </c>
      <c r="BX36" s="25" t="str">
        <f t="shared" si="27"/>
        <v>大焦热</v>
      </c>
      <c r="BY36" s="25">
        <f t="shared" si="28"/>
        <v>41</v>
      </c>
      <c r="BZ36" s="25">
        <f t="shared" si="29"/>
        <v>16</v>
      </c>
      <c r="CA36" s="25" t="str">
        <f t="shared" si="30"/>
        <v>大焦热</v>
      </c>
    </row>
    <row r="37" spans="9:79" ht="16.5" x14ac:dyDescent="0.2">
      <c r="AH37" s="25">
        <v>34</v>
      </c>
      <c r="AI37" s="25"/>
      <c r="AJ37" s="25">
        <v>0.25</v>
      </c>
      <c r="AK37" s="24">
        <f t="shared" ref="AK37" si="87">AI34*$AJ37</f>
        <v>0.2</v>
      </c>
      <c r="AL37" s="24">
        <f>ROUND(SUM(AK$4:AK37),2)</f>
        <v>2.36</v>
      </c>
      <c r="AM37" s="24">
        <f t="shared" ref="AM37" si="88">AI35*$AJ37</f>
        <v>0.14999999999999997</v>
      </c>
      <c r="AN37" s="24">
        <f>ROUND(SUM(AM$4:AM37),2)</f>
        <v>1.77</v>
      </c>
      <c r="AO37" s="24">
        <f t="shared" ref="AO37" si="89">AI36*$AJ37</f>
        <v>0.10999999999999999</v>
      </c>
      <c r="AP37" s="24">
        <f>ROUND(SUM(AO$4:AO37),2)</f>
        <v>1.1299999999999999</v>
      </c>
      <c r="AR37" s="25">
        <v>34</v>
      </c>
      <c r="AS37" s="25">
        <f t="shared" si="8"/>
        <v>100</v>
      </c>
      <c r="AT37" s="25">
        <f t="shared" si="9"/>
        <v>20</v>
      </c>
      <c r="AU37" s="25">
        <f t="shared" si="10"/>
        <v>6</v>
      </c>
      <c r="AV37" s="25">
        <f t="shared" si="11"/>
        <v>112</v>
      </c>
      <c r="AW37" s="25">
        <f t="shared" si="12"/>
        <v>22</v>
      </c>
      <c r="AX37" s="25">
        <f t="shared" si="13"/>
        <v>6</v>
      </c>
      <c r="AY37" s="25">
        <f t="shared" si="14"/>
        <v>126</v>
      </c>
      <c r="AZ37" s="25">
        <f t="shared" si="15"/>
        <v>25</v>
      </c>
      <c r="BA37" s="25">
        <f t="shared" si="16"/>
        <v>7</v>
      </c>
      <c r="BH37" s="25">
        <v>34</v>
      </c>
      <c r="BI37" s="25">
        <v>3</v>
      </c>
      <c r="BJ37" s="25">
        <f>SUM(BI$4:BI37)</f>
        <v>105</v>
      </c>
      <c r="BL37" s="25">
        <v>34</v>
      </c>
      <c r="BM37" s="25">
        <f t="shared" si="17"/>
        <v>100</v>
      </c>
      <c r="BN37" s="25" t="str">
        <f t="shared" si="18"/>
        <v>焦热</v>
      </c>
      <c r="BO37" s="25">
        <f t="shared" si="0"/>
        <v>32</v>
      </c>
      <c r="BP37" s="25">
        <f t="shared" si="19"/>
        <v>13</v>
      </c>
      <c r="BQ37" s="25" t="str">
        <f t="shared" si="20"/>
        <v>焦热</v>
      </c>
      <c r="BR37" s="25">
        <f t="shared" si="21"/>
        <v>112</v>
      </c>
      <c r="BS37" s="25" t="str">
        <f t="shared" si="22"/>
        <v>大焦热</v>
      </c>
      <c r="BT37" s="25">
        <f t="shared" si="23"/>
        <v>37</v>
      </c>
      <c r="BU37" s="25">
        <f t="shared" si="24"/>
        <v>15</v>
      </c>
      <c r="BV37" s="25" t="str">
        <f t="shared" si="25"/>
        <v>焦热+2</v>
      </c>
      <c r="BW37" s="25">
        <f t="shared" si="26"/>
        <v>126</v>
      </c>
      <c r="BX37" s="25" t="str">
        <f t="shared" si="27"/>
        <v>大焦热</v>
      </c>
      <c r="BY37" s="25">
        <f t="shared" si="28"/>
        <v>42</v>
      </c>
      <c r="BZ37" s="25">
        <f t="shared" si="29"/>
        <v>17</v>
      </c>
      <c r="CA37" s="25" t="str">
        <f t="shared" si="30"/>
        <v>大焦热+1</v>
      </c>
    </row>
    <row r="38" spans="9:79" ht="16.5" x14ac:dyDescent="0.2">
      <c r="AH38" s="25">
        <v>35</v>
      </c>
      <c r="AI38" s="25"/>
      <c r="AJ38" s="25">
        <v>0.3</v>
      </c>
      <c r="AK38" s="24">
        <f t="shared" ref="AK38" si="90">AI34*$AJ38</f>
        <v>0.24</v>
      </c>
      <c r="AL38" s="24">
        <f>ROUND(SUM(AK$4:AK38),2)</f>
        <v>2.6</v>
      </c>
      <c r="AM38" s="24">
        <f t="shared" ref="AM38" si="91">AI35*$AJ38</f>
        <v>0.17999999999999997</v>
      </c>
      <c r="AN38" s="24">
        <f>ROUND(SUM(AM$4:AM38),2)</f>
        <v>1.95</v>
      </c>
      <c r="AO38" s="24">
        <f t="shared" ref="AO38" si="92">AI36*$AJ38</f>
        <v>0.13199999999999998</v>
      </c>
      <c r="AP38" s="24">
        <f>ROUND(SUM(AO$4:AO38),2)</f>
        <v>1.27</v>
      </c>
      <c r="AR38" s="25">
        <v>35</v>
      </c>
      <c r="AS38" s="25">
        <f t="shared" si="8"/>
        <v>102</v>
      </c>
      <c r="AT38" s="25">
        <f t="shared" si="9"/>
        <v>20</v>
      </c>
      <c r="AU38" s="25">
        <f t="shared" si="10"/>
        <v>6</v>
      </c>
      <c r="AV38" s="25">
        <f t="shared" si="11"/>
        <v>113</v>
      </c>
      <c r="AW38" s="25">
        <f t="shared" si="12"/>
        <v>22</v>
      </c>
      <c r="AX38" s="25">
        <f t="shared" si="13"/>
        <v>6</v>
      </c>
      <c r="AY38" s="25">
        <f t="shared" si="14"/>
        <v>127</v>
      </c>
      <c r="AZ38" s="25">
        <f t="shared" si="15"/>
        <v>25</v>
      </c>
      <c r="BA38" s="25">
        <f t="shared" si="16"/>
        <v>7</v>
      </c>
      <c r="BH38" s="25">
        <v>35</v>
      </c>
      <c r="BI38" s="25">
        <v>2</v>
      </c>
      <c r="BJ38" s="25">
        <f>SUM(BI$4:BI38)</f>
        <v>107</v>
      </c>
      <c r="BL38" s="25">
        <v>35</v>
      </c>
      <c r="BM38" s="25">
        <f t="shared" si="17"/>
        <v>102</v>
      </c>
      <c r="BN38" s="25" t="str">
        <f t="shared" si="18"/>
        <v>焦热</v>
      </c>
      <c r="BO38" s="25">
        <f t="shared" si="0"/>
        <v>33</v>
      </c>
      <c r="BP38" s="25">
        <f t="shared" si="19"/>
        <v>14</v>
      </c>
      <c r="BQ38" s="25" t="str">
        <f t="shared" si="20"/>
        <v>焦热+1</v>
      </c>
      <c r="BR38" s="25">
        <f t="shared" si="21"/>
        <v>113</v>
      </c>
      <c r="BS38" s="25" t="str">
        <f t="shared" si="22"/>
        <v>大焦热</v>
      </c>
      <c r="BT38" s="25">
        <f t="shared" si="23"/>
        <v>37</v>
      </c>
      <c r="BU38" s="25">
        <f t="shared" si="24"/>
        <v>15</v>
      </c>
      <c r="BV38" s="25" t="str">
        <f t="shared" si="25"/>
        <v>焦热+2</v>
      </c>
      <c r="BW38" s="25">
        <f t="shared" si="26"/>
        <v>127</v>
      </c>
      <c r="BX38" s="25" t="str">
        <f t="shared" si="27"/>
        <v>大焦热</v>
      </c>
      <c r="BY38" s="25">
        <f t="shared" si="28"/>
        <v>43</v>
      </c>
      <c r="BZ38" s="25">
        <f t="shared" si="29"/>
        <v>17</v>
      </c>
      <c r="CA38" s="25" t="str">
        <f t="shared" si="30"/>
        <v>大焦热+1</v>
      </c>
    </row>
    <row r="39" spans="9:79" ht="16.5" x14ac:dyDescent="0.2">
      <c r="AH39" s="25">
        <v>36</v>
      </c>
      <c r="AI39" s="25">
        <f>INDEX($S$4:$S$32,INT((AH39-5)/5)+1)</f>
        <v>1</v>
      </c>
      <c r="AJ39" s="25">
        <v>0.1</v>
      </c>
      <c r="AK39" s="24">
        <f t="shared" ref="AK39" si="93">AI39*$AJ39</f>
        <v>0.1</v>
      </c>
      <c r="AL39" s="24">
        <f>ROUND(SUM(AK$4:AK39),2)</f>
        <v>2.7</v>
      </c>
      <c r="AM39" s="24">
        <f t="shared" ref="AM39" si="94">AI40*$AJ39</f>
        <v>7.5000000000000025E-2</v>
      </c>
      <c r="AN39" s="24">
        <f>ROUND(SUM(AM$4:AM39),2)</f>
        <v>2.0299999999999998</v>
      </c>
      <c r="AO39" s="24">
        <f t="shared" ref="AO39" si="95">AI41*$AJ39</f>
        <v>5.6000000000000008E-2</v>
      </c>
      <c r="AP39" s="24">
        <f>ROUND(SUM(AO$4:AO39),2)</f>
        <v>1.32</v>
      </c>
      <c r="AR39" s="25">
        <v>36</v>
      </c>
      <c r="AS39" s="25">
        <f t="shared" si="8"/>
        <v>103</v>
      </c>
      <c r="AT39" s="25">
        <f t="shared" si="9"/>
        <v>20</v>
      </c>
      <c r="AU39" s="25">
        <f t="shared" si="10"/>
        <v>6</v>
      </c>
      <c r="AV39" s="25">
        <f t="shared" si="11"/>
        <v>114</v>
      </c>
      <c r="AW39" s="25">
        <f t="shared" si="12"/>
        <v>22</v>
      </c>
      <c r="AX39" s="25">
        <f t="shared" si="13"/>
        <v>6</v>
      </c>
      <c r="AY39" s="25">
        <f t="shared" si="14"/>
        <v>128</v>
      </c>
      <c r="AZ39" s="25">
        <f t="shared" si="15"/>
        <v>25</v>
      </c>
      <c r="BA39" s="25">
        <f t="shared" si="16"/>
        <v>7</v>
      </c>
      <c r="BH39" s="25">
        <v>36</v>
      </c>
      <c r="BI39" s="25">
        <v>3</v>
      </c>
      <c r="BJ39" s="25">
        <f>SUM(BI$4:BI39)</f>
        <v>110</v>
      </c>
      <c r="BL39" s="25">
        <v>36</v>
      </c>
      <c r="BM39" s="25">
        <f t="shared" si="17"/>
        <v>103</v>
      </c>
      <c r="BN39" s="25" t="str">
        <f t="shared" si="18"/>
        <v>焦热</v>
      </c>
      <c r="BO39" s="25">
        <f t="shared" si="0"/>
        <v>33</v>
      </c>
      <c r="BP39" s="25">
        <f t="shared" si="19"/>
        <v>14</v>
      </c>
      <c r="BQ39" s="25" t="str">
        <f t="shared" si="20"/>
        <v>焦热+1</v>
      </c>
      <c r="BR39" s="25">
        <f t="shared" si="21"/>
        <v>114</v>
      </c>
      <c r="BS39" s="25" t="str">
        <f t="shared" si="22"/>
        <v>大焦热</v>
      </c>
      <c r="BT39" s="25">
        <f t="shared" si="23"/>
        <v>37</v>
      </c>
      <c r="BU39" s="25">
        <f t="shared" si="24"/>
        <v>15</v>
      </c>
      <c r="BV39" s="25" t="str">
        <f t="shared" si="25"/>
        <v>焦热+2</v>
      </c>
      <c r="BW39" s="25">
        <f t="shared" si="26"/>
        <v>128</v>
      </c>
      <c r="BX39" s="25" t="str">
        <f t="shared" si="27"/>
        <v>大焦热</v>
      </c>
      <c r="BY39" s="25">
        <f t="shared" si="28"/>
        <v>43</v>
      </c>
      <c r="BZ39" s="25">
        <f t="shared" si="29"/>
        <v>17</v>
      </c>
      <c r="CA39" s="25" t="str">
        <f t="shared" si="30"/>
        <v>大焦热+1</v>
      </c>
    </row>
    <row r="40" spans="9:79" ht="16.5" x14ac:dyDescent="0.2">
      <c r="AH40" s="25">
        <v>37</v>
      </c>
      <c r="AI40" s="25">
        <f>INDEX($U$4:$U$32,INT((AH39-5)/5)+1)</f>
        <v>0.75000000000000022</v>
      </c>
      <c r="AJ40" s="25">
        <v>0.15</v>
      </c>
      <c r="AK40" s="24">
        <f t="shared" ref="AK40" si="96">AI39*$AJ40</f>
        <v>0.15</v>
      </c>
      <c r="AL40" s="24">
        <f>ROUND(SUM(AK$4:AK40),2)</f>
        <v>2.85</v>
      </c>
      <c r="AM40" s="24">
        <f t="shared" ref="AM40" si="97">AI40*$AJ40</f>
        <v>0.11250000000000003</v>
      </c>
      <c r="AN40" s="24">
        <f>ROUND(SUM(AM$4:AM40),2)</f>
        <v>2.14</v>
      </c>
      <c r="AO40" s="24">
        <f t="shared" ref="AO40" si="98">AI41*$AJ40</f>
        <v>8.4000000000000005E-2</v>
      </c>
      <c r="AP40" s="24">
        <f>ROUND(SUM(AO$4:AO40),2)</f>
        <v>1.41</v>
      </c>
      <c r="AR40" s="25">
        <v>37</v>
      </c>
      <c r="AS40" s="25">
        <f t="shared" si="8"/>
        <v>104</v>
      </c>
      <c r="AT40" s="25">
        <f t="shared" si="9"/>
        <v>20</v>
      </c>
      <c r="AU40" s="25">
        <f t="shared" si="10"/>
        <v>6</v>
      </c>
      <c r="AV40" s="25">
        <f t="shared" si="11"/>
        <v>116</v>
      </c>
      <c r="AW40" s="25">
        <f t="shared" si="12"/>
        <v>23</v>
      </c>
      <c r="AX40" s="25">
        <f t="shared" si="13"/>
        <v>6</v>
      </c>
      <c r="AY40" s="25">
        <f t="shared" si="14"/>
        <v>129</v>
      </c>
      <c r="AZ40" s="25">
        <f t="shared" si="15"/>
        <v>25</v>
      </c>
      <c r="BA40" s="25">
        <f t="shared" si="16"/>
        <v>7</v>
      </c>
      <c r="BH40" s="25">
        <v>37</v>
      </c>
      <c r="BI40" s="25">
        <v>2</v>
      </c>
      <c r="BJ40" s="25">
        <f>SUM(BI$4:BI40)</f>
        <v>112</v>
      </c>
      <c r="BL40" s="25">
        <v>37</v>
      </c>
      <c r="BM40" s="25">
        <f t="shared" si="17"/>
        <v>104</v>
      </c>
      <c r="BN40" s="25" t="str">
        <f t="shared" si="18"/>
        <v>焦热</v>
      </c>
      <c r="BO40" s="25">
        <f t="shared" si="0"/>
        <v>33</v>
      </c>
      <c r="BP40" s="25">
        <f t="shared" si="19"/>
        <v>14</v>
      </c>
      <c r="BQ40" s="25" t="str">
        <f t="shared" si="20"/>
        <v>焦热+1</v>
      </c>
      <c r="BR40" s="25">
        <f t="shared" si="21"/>
        <v>116</v>
      </c>
      <c r="BS40" s="25" t="str">
        <f t="shared" si="22"/>
        <v>大焦热</v>
      </c>
      <c r="BT40" s="25">
        <f t="shared" si="23"/>
        <v>38</v>
      </c>
      <c r="BU40" s="25">
        <f t="shared" si="24"/>
        <v>15</v>
      </c>
      <c r="BV40" s="25" t="str">
        <f t="shared" si="25"/>
        <v>焦热+2</v>
      </c>
      <c r="BW40" s="25">
        <f t="shared" si="26"/>
        <v>129</v>
      </c>
      <c r="BX40" s="25" t="str">
        <f t="shared" si="27"/>
        <v>大焦热</v>
      </c>
      <c r="BY40" s="25">
        <f t="shared" si="28"/>
        <v>43</v>
      </c>
      <c r="BZ40" s="25">
        <f t="shared" si="29"/>
        <v>17</v>
      </c>
      <c r="CA40" s="25" t="str">
        <f t="shared" si="30"/>
        <v>大焦热+1</v>
      </c>
    </row>
    <row r="41" spans="9:79" ht="16.5" x14ac:dyDescent="0.2">
      <c r="AH41" s="25">
        <v>38</v>
      </c>
      <c r="AI41" s="25">
        <f>INDEX($W$4:$W$32,INT((AH39-5)/5)+1)</f>
        <v>0.56000000000000005</v>
      </c>
      <c r="AJ41" s="25">
        <v>0.2</v>
      </c>
      <c r="AK41" s="24">
        <f t="shared" ref="AK41" si="99">AI39*$AJ41</f>
        <v>0.2</v>
      </c>
      <c r="AL41" s="24">
        <f>ROUND(SUM(AK$4:AK41),2)</f>
        <v>3.05</v>
      </c>
      <c r="AM41" s="24">
        <f t="shared" ref="AM41" si="100">AI40*$AJ41</f>
        <v>0.15000000000000005</v>
      </c>
      <c r="AN41" s="24">
        <f>ROUND(SUM(AM$4:AM41),2)</f>
        <v>2.29</v>
      </c>
      <c r="AO41" s="24">
        <f t="shared" ref="AO41" si="101">AI41*$AJ41</f>
        <v>0.11200000000000002</v>
      </c>
      <c r="AP41" s="24">
        <f>ROUND(SUM(AO$4:AO41),2)</f>
        <v>1.52</v>
      </c>
      <c r="AR41" s="25">
        <v>38</v>
      </c>
      <c r="AS41" s="25">
        <f t="shared" si="8"/>
        <v>104</v>
      </c>
      <c r="AT41" s="25">
        <f t="shared" si="9"/>
        <v>20</v>
      </c>
      <c r="AU41" s="25">
        <f t="shared" si="10"/>
        <v>6</v>
      </c>
      <c r="AV41" s="25">
        <f t="shared" si="11"/>
        <v>117</v>
      </c>
      <c r="AW41" s="25">
        <f t="shared" si="12"/>
        <v>23</v>
      </c>
      <c r="AX41" s="25">
        <f t="shared" si="13"/>
        <v>6</v>
      </c>
      <c r="AY41" s="25">
        <f t="shared" si="14"/>
        <v>131</v>
      </c>
      <c r="AZ41" s="25">
        <f t="shared" si="15"/>
        <v>26</v>
      </c>
      <c r="BA41" s="25">
        <f t="shared" si="16"/>
        <v>7</v>
      </c>
      <c r="BH41" s="25">
        <v>38</v>
      </c>
      <c r="BI41" s="25">
        <v>3</v>
      </c>
      <c r="BJ41" s="25">
        <f>SUM(BI$4:BI41)</f>
        <v>115</v>
      </c>
      <c r="BL41" s="25">
        <v>38</v>
      </c>
      <c r="BM41" s="25">
        <f t="shared" si="17"/>
        <v>104</v>
      </c>
      <c r="BN41" s="25" t="str">
        <f t="shared" si="18"/>
        <v>焦热</v>
      </c>
      <c r="BO41" s="25">
        <f t="shared" si="0"/>
        <v>33</v>
      </c>
      <c r="BP41" s="25">
        <f t="shared" si="19"/>
        <v>14</v>
      </c>
      <c r="BQ41" s="25" t="str">
        <f t="shared" si="20"/>
        <v>焦热+1</v>
      </c>
      <c r="BR41" s="25">
        <f t="shared" si="21"/>
        <v>117</v>
      </c>
      <c r="BS41" s="25" t="str">
        <f t="shared" si="22"/>
        <v>大焦热</v>
      </c>
      <c r="BT41" s="25">
        <f t="shared" si="23"/>
        <v>39</v>
      </c>
      <c r="BU41" s="25">
        <f t="shared" si="24"/>
        <v>16</v>
      </c>
      <c r="BV41" s="25" t="str">
        <f t="shared" si="25"/>
        <v>大焦热</v>
      </c>
      <c r="BW41" s="25">
        <f t="shared" si="26"/>
        <v>131</v>
      </c>
      <c r="BX41" s="25" t="str">
        <f t="shared" si="27"/>
        <v>大焦热</v>
      </c>
      <c r="BY41" s="25">
        <f t="shared" si="28"/>
        <v>44</v>
      </c>
      <c r="BZ41" s="25">
        <f t="shared" si="29"/>
        <v>17</v>
      </c>
      <c r="CA41" s="25" t="str">
        <f t="shared" si="30"/>
        <v>大焦热+1</v>
      </c>
    </row>
    <row r="42" spans="9:79" ht="16.5" x14ac:dyDescent="0.2">
      <c r="AH42" s="25">
        <v>39</v>
      </c>
      <c r="AI42" s="25"/>
      <c r="AJ42" s="25">
        <v>0.25</v>
      </c>
      <c r="AK42" s="24">
        <f t="shared" ref="AK42" si="102">AI39*$AJ42</f>
        <v>0.25</v>
      </c>
      <c r="AL42" s="24">
        <f>ROUND(SUM(AK$4:AK42),2)</f>
        <v>3.3</v>
      </c>
      <c r="AM42" s="24">
        <f t="shared" ref="AM42" si="103">AI40*$AJ42</f>
        <v>0.18750000000000006</v>
      </c>
      <c r="AN42" s="24">
        <f>ROUND(SUM(AM$4:AM42),2)</f>
        <v>2.48</v>
      </c>
      <c r="AO42" s="24">
        <f t="shared" ref="AO42" si="104">AI41*$AJ42</f>
        <v>0.14000000000000001</v>
      </c>
      <c r="AP42" s="24">
        <f>ROUND(SUM(AO$4:AO42),2)</f>
        <v>1.66</v>
      </c>
      <c r="AR42" s="25">
        <v>39</v>
      </c>
      <c r="AS42" s="25">
        <f t="shared" si="8"/>
        <v>106</v>
      </c>
      <c r="AT42" s="25">
        <f t="shared" si="9"/>
        <v>21</v>
      </c>
      <c r="AU42" s="25">
        <f t="shared" si="10"/>
        <v>6</v>
      </c>
      <c r="AV42" s="25">
        <f t="shared" si="11"/>
        <v>118</v>
      </c>
      <c r="AW42" s="25">
        <f t="shared" si="12"/>
        <v>23</v>
      </c>
      <c r="AX42" s="25">
        <f t="shared" si="13"/>
        <v>6</v>
      </c>
      <c r="AY42" s="25">
        <f t="shared" si="14"/>
        <v>132</v>
      </c>
      <c r="AZ42" s="25">
        <f t="shared" si="15"/>
        <v>26</v>
      </c>
      <c r="BA42" s="25">
        <f t="shared" si="16"/>
        <v>7</v>
      </c>
      <c r="BH42" s="25">
        <v>39</v>
      </c>
      <c r="BI42" s="25">
        <v>2</v>
      </c>
      <c r="BJ42" s="25">
        <f>SUM(BI$4:BI42)</f>
        <v>117</v>
      </c>
      <c r="BL42" s="25">
        <v>39</v>
      </c>
      <c r="BM42" s="25">
        <f t="shared" si="17"/>
        <v>106</v>
      </c>
      <c r="BN42" s="25" t="str">
        <f t="shared" si="18"/>
        <v>焦热</v>
      </c>
      <c r="BO42" s="25">
        <f t="shared" si="0"/>
        <v>34</v>
      </c>
      <c r="BP42" s="25">
        <f t="shared" si="19"/>
        <v>14</v>
      </c>
      <c r="BQ42" s="25" t="str">
        <f t="shared" si="20"/>
        <v>焦热+1</v>
      </c>
      <c r="BR42" s="25">
        <f t="shared" si="21"/>
        <v>118</v>
      </c>
      <c r="BS42" s="25" t="str">
        <f t="shared" si="22"/>
        <v>大焦热</v>
      </c>
      <c r="BT42" s="25">
        <f t="shared" si="23"/>
        <v>39</v>
      </c>
      <c r="BU42" s="25">
        <f t="shared" si="24"/>
        <v>16</v>
      </c>
      <c r="BV42" s="25" t="str">
        <f t="shared" si="25"/>
        <v>大焦热</v>
      </c>
      <c r="BW42" s="25">
        <f t="shared" si="26"/>
        <v>132</v>
      </c>
      <c r="BX42" s="25" t="str">
        <f t="shared" si="27"/>
        <v>大焦热</v>
      </c>
      <c r="BY42" s="25">
        <f t="shared" si="28"/>
        <v>45</v>
      </c>
      <c r="BZ42" s="25">
        <f t="shared" si="29"/>
        <v>18</v>
      </c>
      <c r="CA42" s="25" t="str">
        <f t="shared" si="30"/>
        <v>大焦热+2</v>
      </c>
    </row>
    <row r="43" spans="9:79" ht="16.5" x14ac:dyDescent="0.2">
      <c r="AH43" s="25">
        <v>40</v>
      </c>
      <c r="AI43" s="25"/>
      <c r="AJ43" s="25">
        <v>0.3</v>
      </c>
      <c r="AK43" s="24">
        <f t="shared" ref="AK43" si="105">AI39*$AJ43</f>
        <v>0.3</v>
      </c>
      <c r="AL43" s="24">
        <f>ROUND(SUM(AK$4:AK43),2)</f>
        <v>3.6</v>
      </c>
      <c r="AM43" s="24">
        <f t="shared" ref="AM43" si="106">AI40*$AJ43</f>
        <v>0.22500000000000006</v>
      </c>
      <c r="AN43" s="24">
        <f>ROUND(SUM(AM$4:AM43),2)</f>
        <v>2.7</v>
      </c>
      <c r="AO43" s="24">
        <f t="shared" ref="AO43" si="107">AI41*$AJ43</f>
        <v>0.16800000000000001</v>
      </c>
      <c r="AP43" s="24">
        <f>ROUND(SUM(AO$4:AO43),2)</f>
        <v>1.83</v>
      </c>
      <c r="AR43" s="25">
        <v>40</v>
      </c>
      <c r="AS43" s="25">
        <f t="shared" si="8"/>
        <v>107</v>
      </c>
      <c r="AT43" s="25">
        <f t="shared" si="9"/>
        <v>21</v>
      </c>
      <c r="AU43" s="25">
        <f t="shared" si="10"/>
        <v>6</v>
      </c>
      <c r="AV43" s="25">
        <f t="shared" si="11"/>
        <v>119</v>
      </c>
      <c r="AW43" s="25">
        <f t="shared" si="12"/>
        <v>23</v>
      </c>
      <c r="AX43" s="25">
        <f t="shared" si="13"/>
        <v>6</v>
      </c>
      <c r="AY43" s="25">
        <f t="shared" si="14"/>
        <v>133</v>
      </c>
      <c r="AZ43" s="25">
        <f t="shared" si="15"/>
        <v>26</v>
      </c>
      <c r="BA43" s="25">
        <f t="shared" si="16"/>
        <v>7</v>
      </c>
      <c r="BH43" s="25">
        <v>40</v>
      </c>
      <c r="BI43" s="25">
        <v>3</v>
      </c>
      <c r="BJ43" s="25">
        <f>SUM(BI$4:BI43)</f>
        <v>120</v>
      </c>
      <c r="BL43" s="25">
        <v>40</v>
      </c>
      <c r="BM43" s="25">
        <f t="shared" si="17"/>
        <v>107</v>
      </c>
      <c r="BN43" s="25" t="str">
        <f t="shared" si="18"/>
        <v>焦热</v>
      </c>
      <c r="BO43" s="25">
        <f t="shared" si="0"/>
        <v>35</v>
      </c>
      <c r="BP43" s="25">
        <f t="shared" si="19"/>
        <v>14</v>
      </c>
      <c r="BQ43" s="25" t="str">
        <f t="shared" si="20"/>
        <v>焦热+1</v>
      </c>
      <c r="BR43" s="25">
        <f t="shared" si="21"/>
        <v>119</v>
      </c>
      <c r="BS43" s="25" t="str">
        <f t="shared" si="22"/>
        <v>大焦热</v>
      </c>
      <c r="BT43" s="25">
        <f t="shared" si="23"/>
        <v>39</v>
      </c>
      <c r="BU43" s="25">
        <f t="shared" si="24"/>
        <v>16</v>
      </c>
      <c r="BV43" s="25" t="str">
        <f t="shared" si="25"/>
        <v>大焦热</v>
      </c>
      <c r="BW43" s="25">
        <f t="shared" si="26"/>
        <v>133</v>
      </c>
      <c r="BX43" s="25" t="str">
        <f t="shared" si="27"/>
        <v>大焦热</v>
      </c>
      <c r="BY43" s="25">
        <f t="shared" si="28"/>
        <v>45</v>
      </c>
      <c r="BZ43" s="25">
        <f t="shared" si="29"/>
        <v>18</v>
      </c>
      <c r="CA43" s="25" t="str">
        <f t="shared" si="30"/>
        <v>大焦热+2</v>
      </c>
    </row>
    <row r="44" spans="9:79" ht="16.5" x14ac:dyDescent="0.2">
      <c r="AH44" s="25">
        <v>41</v>
      </c>
      <c r="AI44" s="25">
        <f>INDEX($S$4:$S$32,INT((AH44-5)/5)+1)</f>
        <v>1.1300000000000003</v>
      </c>
      <c r="AJ44" s="25">
        <v>0.1</v>
      </c>
      <c r="AK44" s="24">
        <f t="shared" ref="AK44" si="108">AI44*$AJ44</f>
        <v>0.11300000000000004</v>
      </c>
      <c r="AL44" s="24">
        <f>ROUND(SUM(AK$4:AK44),2)</f>
        <v>3.71</v>
      </c>
      <c r="AM44" s="24">
        <f t="shared" ref="AM44" si="109">AI45*$AJ44</f>
        <v>8.4999999999999964E-2</v>
      </c>
      <c r="AN44" s="24">
        <f>ROUND(SUM(AM$4:AM44),2)</f>
        <v>2.79</v>
      </c>
      <c r="AO44" s="24">
        <f t="shared" ref="AO44" si="110">AI46*$AJ44</f>
        <v>6.2999999999999987E-2</v>
      </c>
      <c r="AP44" s="24">
        <f>ROUND(SUM(AO$4:AO44),2)</f>
        <v>1.89</v>
      </c>
      <c r="AR44" s="25">
        <v>41</v>
      </c>
      <c r="AS44" s="25">
        <f t="shared" si="8"/>
        <v>108</v>
      </c>
      <c r="AT44" s="25">
        <f t="shared" si="9"/>
        <v>21</v>
      </c>
      <c r="AU44" s="25">
        <f t="shared" si="10"/>
        <v>6</v>
      </c>
      <c r="AV44" s="25">
        <f t="shared" si="11"/>
        <v>121</v>
      </c>
      <c r="AW44" s="25">
        <f t="shared" si="12"/>
        <v>24</v>
      </c>
      <c r="AX44" s="25">
        <f t="shared" si="13"/>
        <v>6</v>
      </c>
      <c r="AY44" s="25">
        <f t="shared" si="14"/>
        <v>134</v>
      </c>
      <c r="AZ44" s="25">
        <f t="shared" si="15"/>
        <v>26</v>
      </c>
      <c r="BA44" s="25">
        <f t="shared" si="16"/>
        <v>7</v>
      </c>
      <c r="BH44" s="25">
        <v>41</v>
      </c>
      <c r="BI44" s="25">
        <v>2</v>
      </c>
      <c r="BJ44" s="25">
        <f>SUM(BI$4:BI44)</f>
        <v>122</v>
      </c>
      <c r="BL44" s="25">
        <v>41</v>
      </c>
      <c r="BM44" s="25">
        <f t="shared" si="17"/>
        <v>108</v>
      </c>
      <c r="BN44" s="25" t="str">
        <f t="shared" si="18"/>
        <v>焦热</v>
      </c>
      <c r="BO44" s="25">
        <f t="shared" si="0"/>
        <v>35</v>
      </c>
      <c r="BP44" s="25">
        <f t="shared" si="19"/>
        <v>14</v>
      </c>
      <c r="BQ44" s="25" t="str">
        <f t="shared" si="20"/>
        <v>焦热+1</v>
      </c>
      <c r="BR44" s="25">
        <f t="shared" si="21"/>
        <v>121</v>
      </c>
      <c r="BS44" s="25" t="str">
        <f t="shared" si="22"/>
        <v>大焦热</v>
      </c>
      <c r="BT44" s="25">
        <f t="shared" si="23"/>
        <v>40</v>
      </c>
      <c r="BU44" s="25">
        <f t="shared" si="24"/>
        <v>16</v>
      </c>
      <c r="BV44" s="25" t="str">
        <f t="shared" si="25"/>
        <v>大焦热</v>
      </c>
      <c r="BW44" s="25">
        <f t="shared" si="26"/>
        <v>134</v>
      </c>
      <c r="BX44" s="25" t="str">
        <f t="shared" si="27"/>
        <v>大焦热</v>
      </c>
      <c r="BY44" s="25">
        <f t="shared" si="28"/>
        <v>45</v>
      </c>
      <c r="BZ44" s="25">
        <f t="shared" si="29"/>
        <v>18</v>
      </c>
      <c r="CA44" s="25" t="str">
        <f t="shared" si="30"/>
        <v>大焦热+2</v>
      </c>
    </row>
    <row r="45" spans="9:79" ht="16.5" x14ac:dyDescent="0.2">
      <c r="AH45" s="25">
        <v>42</v>
      </c>
      <c r="AI45" s="25">
        <f>INDEX($U$4:$U$32,INT((AH44-5)/5)+1)</f>
        <v>0.84999999999999964</v>
      </c>
      <c r="AJ45" s="25">
        <v>0.15</v>
      </c>
      <c r="AK45" s="24">
        <f t="shared" ref="AK45" si="111">AI44*$AJ45</f>
        <v>0.16950000000000004</v>
      </c>
      <c r="AL45" s="24">
        <f>ROUND(SUM(AK$4:AK45),2)</f>
        <v>3.88</v>
      </c>
      <c r="AM45" s="24">
        <f t="shared" ref="AM45" si="112">AI45*$AJ45</f>
        <v>0.12749999999999995</v>
      </c>
      <c r="AN45" s="24">
        <f>ROUND(SUM(AM$4:AM45),2)</f>
        <v>2.91</v>
      </c>
      <c r="AO45" s="24">
        <f t="shared" ref="AO45" si="113">AI46*$AJ45</f>
        <v>9.4499999999999987E-2</v>
      </c>
      <c r="AP45" s="24">
        <f>ROUND(SUM(AO$4:AO45),2)</f>
        <v>1.98</v>
      </c>
      <c r="AR45" s="25">
        <v>42</v>
      </c>
      <c r="AS45" s="25">
        <f t="shared" si="8"/>
        <v>109</v>
      </c>
      <c r="AT45" s="25">
        <f t="shared" si="9"/>
        <v>21</v>
      </c>
      <c r="AU45" s="25">
        <f t="shared" si="10"/>
        <v>6</v>
      </c>
      <c r="AV45" s="25">
        <f t="shared" si="11"/>
        <v>122</v>
      </c>
      <c r="AW45" s="25">
        <f t="shared" si="12"/>
        <v>24</v>
      </c>
      <c r="AX45" s="25">
        <f t="shared" si="13"/>
        <v>6</v>
      </c>
      <c r="AY45" s="25">
        <f t="shared" si="14"/>
        <v>134</v>
      </c>
      <c r="AZ45" s="25">
        <f t="shared" si="15"/>
        <v>26</v>
      </c>
      <c r="BA45" s="25">
        <f t="shared" si="16"/>
        <v>7</v>
      </c>
      <c r="BH45" s="25">
        <v>42</v>
      </c>
      <c r="BI45" s="25">
        <v>3</v>
      </c>
      <c r="BJ45" s="25">
        <f>SUM(BI$4:BI45)</f>
        <v>125</v>
      </c>
      <c r="BL45" s="25">
        <v>42</v>
      </c>
      <c r="BM45" s="25">
        <f t="shared" si="17"/>
        <v>109</v>
      </c>
      <c r="BN45" s="25" t="str">
        <f t="shared" si="18"/>
        <v>焦热</v>
      </c>
      <c r="BO45" s="25">
        <f t="shared" si="0"/>
        <v>35</v>
      </c>
      <c r="BP45" s="25">
        <f t="shared" si="19"/>
        <v>14</v>
      </c>
      <c r="BQ45" s="25" t="str">
        <f t="shared" si="20"/>
        <v>焦热+1</v>
      </c>
      <c r="BR45" s="25">
        <f t="shared" si="21"/>
        <v>122</v>
      </c>
      <c r="BS45" s="25" t="str">
        <f t="shared" si="22"/>
        <v>大焦热</v>
      </c>
      <c r="BT45" s="25">
        <f t="shared" si="23"/>
        <v>41</v>
      </c>
      <c r="BU45" s="25">
        <f t="shared" si="24"/>
        <v>16</v>
      </c>
      <c r="BV45" s="25" t="str">
        <f t="shared" si="25"/>
        <v>大焦热</v>
      </c>
      <c r="BW45" s="25">
        <f t="shared" si="26"/>
        <v>134</v>
      </c>
      <c r="BX45" s="25" t="str">
        <f t="shared" si="27"/>
        <v>大焦热</v>
      </c>
      <c r="BY45" s="25">
        <f t="shared" si="28"/>
        <v>45</v>
      </c>
      <c r="BZ45" s="25">
        <f t="shared" si="29"/>
        <v>18</v>
      </c>
      <c r="CA45" s="25" t="str">
        <f t="shared" si="30"/>
        <v>大焦热+2</v>
      </c>
    </row>
    <row r="46" spans="9:79" ht="16.5" x14ac:dyDescent="0.2">
      <c r="AH46" s="25">
        <v>43</v>
      </c>
      <c r="AI46" s="25">
        <f>INDEX($W$4:$W$32,INT((AH44-5)/5)+1)</f>
        <v>0.62999999999999989</v>
      </c>
      <c r="AJ46" s="25">
        <v>0.2</v>
      </c>
      <c r="AK46" s="24">
        <f t="shared" ref="AK46" si="114">AI44*$AJ46</f>
        <v>0.22600000000000009</v>
      </c>
      <c r="AL46" s="24">
        <f>ROUND(SUM(AK$4:AK46),2)</f>
        <v>4.1100000000000003</v>
      </c>
      <c r="AM46" s="24">
        <f t="shared" ref="AM46" si="115">AI45*$AJ46</f>
        <v>0.16999999999999993</v>
      </c>
      <c r="AN46" s="24">
        <f>ROUND(SUM(AM$4:AM46),2)</f>
        <v>3.08</v>
      </c>
      <c r="AO46" s="24">
        <f t="shared" ref="AO46" si="116">AI46*$AJ46</f>
        <v>0.12599999999999997</v>
      </c>
      <c r="AP46" s="24">
        <f>ROUND(SUM(AO$4:AO46),2)</f>
        <v>2.11</v>
      </c>
      <c r="AR46" s="25">
        <v>43</v>
      </c>
      <c r="AS46" s="25">
        <f t="shared" si="8"/>
        <v>109</v>
      </c>
      <c r="AT46" s="25">
        <f t="shared" si="9"/>
        <v>21</v>
      </c>
      <c r="AU46" s="25">
        <f t="shared" si="10"/>
        <v>6</v>
      </c>
      <c r="AV46" s="25">
        <f t="shared" si="11"/>
        <v>123</v>
      </c>
      <c r="AW46" s="25">
        <f t="shared" si="12"/>
        <v>24</v>
      </c>
      <c r="AX46" s="25">
        <f t="shared" si="13"/>
        <v>6</v>
      </c>
      <c r="AY46" s="25">
        <f t="shared" si="14"/>
        <v>136</v>
      </c>
      <c r="AZ46" s="25">
        <f t="shared" si="15"/>
        <v>27</v>
      </c>
      <c r="BA46" s="25">
        <f t="shared" si="16"/>
        <v>7</v>
      </c>
      <c r="BH46" s="25">
        <v>43</v>
      </c>
      <c r="BI46" s="25">
        <v>2</v>
      </c>
      <c r="BJ46" s="25">
        <f>SUM(BI$4:BI46)</f>
        <v>127</v>
      </c>
      <c r="BL46" s="25">
        <v>43</v>
      </c>
      <c r="BM46" s="25">
        <f t="shared" si="17"/>
        <v>109</v>
      </c>
      <c r="BN46" s="25" t="str">
        <f t="shared" si="18"/>
        <v>焦热</v>
      </c>
      <c r="BO46" s="25">
        <f t="shared" si="0"/>
        <v>35</v>
      </c>
      <c r="BP46" s="25">
        <f t="shared" si="19"/>
        <v>14</v>
      </c>
      <c r="BQ46" s="25" t="str">
        <f t="shared" si="20"/>
        <v>焦热+1</v>
      </c>
      <c r="BR46" s="25">
        <f t="shared" si="21"/>
        <v>123</v>
      </c>
      <c r="BS46" s="25" t="str">
        <f t="shared" si="22"/>
        <v>大焦热</v>
      </c>
      <c r="BT46" s="25">
        <f t="shared" si="23"/>
        <v>41</v>
      </c>
      <c r="BU46" s="25">
        <f t="shared" si="24"/>
        <v>16</v>
      </c>
      <c r="BV46" s="25" t="str">
        <f t="shared" si="25"/>
        <v>大焦热</v>
      </c>
      <c r="BW46" s="25">
        <f t="shared" si="26"/>
        <v>136</v>
      </c>
      <c r="BX46" s="25" t="str">
        <f t="shared" si="27"/>
        <v>无间</v>
      </c>
      <c r="BY46" s="25">
        <f t="shared" si="28"/>
        <v>46</v>
      </c>
      <c r="BZ46" s="25">
        <f t="shared" si="29"/>
        <v>18</v>
      </c>
      <c r="CA46" s="25" t="str">
        <f t="shared" si="30"/>
        <v>大焦热+2</v>
      </c>
    </row>
    <row r="47" spans="9:79" ht="16.5" x14ac:dyDescent="0.2">
      <c r="AH47" s="25">
        <v>44</v>
      </c>
      <c r="AI47" s="25"/>
      <c r="AJ47" s="25">
        <v>0.25</v>
      </c>
      <c r="AK47" s="24">
        <f t="shared" ref="AK47" si="117">AI44*$AJ47</f>
        <v>0.28250000000000008</v>
      </c>
      <c r="AL47" s="24">
        <f>ROUND(SUM(AK$4:AK47),2)</f>
        <v>4.3899999999999997</v>
      </c>
      <c r="AM47" s="24">
        <f t="shared" ref="AM47" si="118">AI45*$AJ47</f>
        <v>0.21249999999999991</v>
      </c>
      <c r="AN47" s="24">
        <f>ROUND(SUM(AM$4:AM47),2)</f>
        <v>3.3</v>
      </c>
      <c r="AO47" s="24">
        <f t="shared" ref="AO47" si="119">AI46*$AJ47</f>
        <v>0.15749999999999997</v>
      </c>
      <c r="AP47" s="24">
        <f>ROUND(SUM(AO$4:AO47),2)</f>
        <v>2.27</v>
      </c>
      <c r="AR47" s="25">
        <v>44</v>
      </c>
      <c r="AS47" s="25">
        <f t="shared" si="8"/>
        <v>111</v>
      </c>
      <c r="AT47" s="25">
        <f t="shared" si="9"/>
        <v>22</v>
      </c>
      <c r="AU47" s="25">
        <f t="shared" si="10"/>
        <v>6</v>
      </c>
      <c r="AV47" s="25">
        <f t="shared" si="11"/>
        <v>124</v>
      </c>
      <c r="AW47" s="25">
        <f t="shared" si="12"/>
        <v>24</v>
      </c>
      <c r="AX47" s="25">
        <f t="shared" si="13"/>
        <v>6</v>
      </c>
      <c r="AY47" s="25">
        <f t="shared" si="14"/>
        <v>137</v>
      </c>
      <c r="AZ47" s="25">
        <f t="shared" si="15"/>
        <v>27</v>
      </c>
      <c r="BA47" s="25">
        <f t="shared" si="16"/>
        <v>7</v>
      </c>
      <c r="BH47" s="25">
        <v>44</v>
      </c>
      <c r="BI47" s="25">
        <v>3</v>
      </c>
      <c r="BJ47" s="25">
        <f>SUM(BI$4:BI47)</f>
        <v>130</v>
      </c>
      <c r="BL47" s="25">
        <v>44</v>
      </c>
      <c r="BM47" s="25">
        <f t="shared" si="17"/>
        <v>111</v>
      </c>
      <c r="BN47" s="25" t="str">
        <f t="shared" si="18"/>
        <v>大焦热</v>
      </c>
      <c r="BO47" s="25">
        <f t="shared" si="0"/>
        <v>36</v>
      </c>
      <c r="BP47" s="25">
        <f t="shared" si="19"/>
        <v>15</v>
      </c>
      <c r="BQ47" s="25" t="str">
        <f t="shared" si="20"/>
        <v>焦热+2</v>
      </c>
      <c r="BR47" s="25">
        <f t="shared" si="21"/>
        <v>124</v>
      </c>
      <c r="BS47" s="25" t="str">
        <f t="shared" si="22"/>
        <v>大焦热</v>
      </c>
      <c r="BT47" s="25">
        <f t="shared" si="23"/>
        <v>41</v>
      </c>
      <c r="BU47" s="25">
        <f t="shared" si="24"/>
        <v>16</v>
      </c>
      <c r="BV47" s="25" t="str">
        <f t="shared" si="25"/>
        <v>大焦热</v>
      </c>
      <c r="BW47" s="25">
        <f t="shared" si="26"/>
        <v>137</v>
      </c>
      <c r="BX47" s="25" t="str">
        <f t="shared" si="27"/>
        <v>无间</v>
      </c>
      <c r="BY47" s="25">
        <f t="shared" si="28"/>
        <v>47</v>
      </c>
      <c r="BZ47" s="25">
        <f t="shared" si="29"/>
        <v>18</v>
      </c>
      <c r="CA47" s="25" t="str">
        <f t="shared" si="30"/>
        <v>大焦热+2</v>
      </c>
    </row>
    <row r="48" spans="9:79" ht="16.5" x14ac:dyDescent="0.2">
      <c r="AH48" s="25">
        <v>45</v>
      </c>
      <c r="AI48" s="25"/>
      <c r="AJ48" s="25">
        <v>0.3</v>
      </c>
      <c r="AK48" s="24">
        <f t="shared" ref="AK48" si="120">AI44*$AJ48</f>
        <v>0.33900000000000008</v>
      </c>
      <c r="AL48" s="24">
        <f>ROUND(SUM(AK$4:AK48),2)</f>
        <v>4.7300000000000004</v>
      </c>
      <c r="AM48" s="24">
        <f t="shared" ref="AM48" si="121">AI45*$AJ48</f>
        <v>0.25499999999999989</v>
      </c>
      <c r="AN48" s="24">
        <f>ROUND(SUM(AM$4:AM48),2)</f>
        <v>3.55</v>
      </c>
      <c r="AO48" s="24">
        <f t="shared" ref="AO48" si="122">AI46*$AJ48</f>
        <v>0.18899999999999997</v>
      </c>
      <c r="AP48" s="24">
        <f>ROUND(SUM(AO$4:AO48),2)</f>
        <v>2.46</v>
      </c>
      <c r="AR48" s="25">
        <v>45</v>
      </c>
      <c r="AS48" s="25">
        <f t="shared" si="8"/>
        <v>112</v>
      </c>
      <c r="AT48" s="25">
        <f t="shared" si="9"/>
        <v>22</v>
      </c>
      <c r="AU48" s="25">
        <f t="shared" si="10"/>
        <v>6</v>
      </c>
      <c r="AV48" s="25">
        <f t="shared" si="11"/>
        <v>124</v>
      </c>
      <c r="AW48" s="25">
        <f t="shared" si="12"/>
        <v>24</v>
      </c>
      <c r="AX48" s="25">
        <f t="shared" si="13"/>
        <v>6</v>
      </c>
      <c r="AY48" s="25">
        <f t="shared" si="14"/>
        <v>138</v>
      </c>
      <c r="AZ48" s="25">
        <f t="shared" si="15"/>
        <v>27</v>
      </c>
      <c r="BA48" s="25">
        <f t="shared" si="16"/>
        <v>7</v>
      </c>
      <c r="BH48" s="25">
        <v>45</v>
      </c>
      <c r="BI48" s="25">
        <v>2</v>
      </c>
      <c r="BJ48" s="25">
        <f>SUM(BI$4:BI48)</f>
        <v>132</v>
      </c>
      <c r="BL48" s="25">
        <v>45</v>
      </c>
      <c r="BM48" s="25">
        <f t="shared" si="17"/>
        <v>112</v>
      </c>
      <c r="BN48" s="25" t="str">
        <f t="shared" si="18"/>
        <v>大焦热</v>
      </c>
      <c r="BO48" s="25">
        <f t="shared" si="0"/>
        <v>37</v>
      </c>
      <c r="BP48" s="25">
        <f t="shared" si="19"/>
        <v>15</v>
      </c>
      <c r="BQ48" s="25" t="str">
        <f t="shared" si="20"/>
        <v>焦热+2</v>
      </c>
      <c r="BR48" s="25">
        <f t="shared" si="21"/>
        <v>124</v>
      </c>
      <c r="BS48" s="25" t="str">
        <f t="shared" si="22"/>
        <v>大焦热</v>
      </c>
      <c r="BT48" s="25">
        <f t="shared" si="23"/>
        <v>41</v>
      </c>
      <c r="BU48" s="25">
        <f t="shared" si="24"/>
        <v>16</v>
      </c>
      <c r="BV48" s="25" t="str">
        <f t="shared" si="25"/>
        <v>大焦热</v>
      </c>
      <c r="BW48" s="25">
        <f t="shared" si="26"/>
        <v>138</v>
      </c>
      <c r="BX48" s="25" t="str">
        <f t="shared" si="27"/>
        <v>无间</v>
      </c>
      <c r="BY48" s="25">
        <f t="shared" si="28"/>
        <v>47</v>
      </c>
      <c r="BZ48" s="25">
        <f t="shared" si="29"/>
        <v>18</v>
      </c>
      <c r="CA48" s="25" t="str">
        <f t="shared" si="30"/>
        <v>大焦热+2</v>
      </c>
    </row>
    <row r="49" spans="34:79" ht="16.5" x14ac:dyDescent="0.2">
      <c r="AH49" s="25">
        <v>46</v>
      </c>
      <c r="AI49" s="25">
        <f>INDEX($S$4:$S$32,INT((AH49-5)/5)+1)</f>
        <v>1.1999999999999993</v>
      </c>
      <c r="AJ49" s="25">
        <v>0.1</v>
      </c>
      <c r="AK49" s="24">
        <f t="shared" ref="AK49" si="123">AI49*$AJ49</f>
        <v>0.11999999999999994</v>
      </c>
      <c r="AL49" s="24">
        <f>ROUND(SUM(AK$4:AK49),2)</f>
        <v>4.8499999999999996</v>
      </c>
      <c r="AM49" s="24">
        <f t="shared" ref="AM49" si="124">AI50*$AJ49</f>
        <v>9.0000000000000038E-2</v>
      </c>
      <c r="AN49" s="24">
        <f>ROUND(SUM(AM$4:AM49),2)</f>
        <v>3.64</v>
      </c>
      <c r="AO49" s="24">
        <f t="shared" ref="AO49" si="125">AI51*$AJ49</f>
        <v>6.699999999999999E-2</v>
      </c>
      <c r="AP49" s="24">
        <f>ROUND(SUM(AO$4:AO49),2)</f>
        <v>2.52</v>
      </c>
      <c r="AR49" s="25">
        <v>46</v>
      </c>
      <c r="AS49" s="25">
        <f t="shared" si="8"/>
        <v>113</v>
      </c>
      <c r="AT49" s="25">
        <f t="shared" si="9"/>
        <v>22</v>
      </c>
      <c r="AU49" s="25">
        <f t="shared" si="10"/>
        <v>6</v>
      </c>
      <c r="AV49" s="25">
        <f t="shared" si="11"/>
        <v>126</v>
      </c>
      <c r="AW49" s="25">
        <f t="shared" si="12"/>
        <v>25</v>
      </c>
      <c r="AX49" s="25">
        <f t="shared" si="13"/>
        <v>7</v>
      </c>
      <c r="AY49" s="25">
        <f t="shared" si="14"/>
        <v>139</v>
      </c>
      <c r="AZ49" s="25">
        <f t="shared" si="15"/>
        <v>27</v>
      </c>
      <c r="BA49" s="25">
        <f t="shared" si="16"/>
        <v>7</v>
      </c>
      <c r="BH49" s="25">
        <v>46</v>
      </c>
      <c r="BI49" s="25">
        <v>3</v>
      </c>
      <c r="BJ49" s="25">
        <f>SUM(BI$4:BI49)</f>
        <v>135</v>
      </c>
      <c r="BL49" s="25">
        <v>46</v>
      </c>
      <c r="BM49" s="25">
        <f t="shared" si="17"/>
        <v>113</v>
      </c>
      <c r="BN49" s="25" t="str">
        <f t="shared" si="18"/>
        <v>大焦热</v>
      </c>
      <c r="BO49" s="25">
        <f t="shared" si="0"/>
        <v>37</v>
      </c>
      <c r="BP49" s="25">
        <f t="shared" si="19"/>
        <v>15</v>
      </c>
      <c r="BQ49" s="25" t="str">
        <f t="shared" si="20"/>
        <v>焦热+2</v>
      </c>
      <c r="BR49" s="25">
        <f t="shared" si="21"/>
        <v>126</v>
      </c>
      <c r="BS49" s="25" t="str">
        <f t="shared" si="22"/>
        <v>大焦热</v>
      </c>
      <c r="BT49" s="25">
        <f t="shared" si="23"/>
        <v>42</v>
      </c>
      <c r="BU49" s="25">
        <f t="shared" si="24"/>
        <v>17</v>
      </c>
      <c r="BV49" s="25" t="str">
        <f t="shared" si="25"/>
        <v>大焦热+1</v>
      </c>
      <c r="BW49" s="25">
        <f t="shared" si="26"/>
        <v>139</v>
      </c>
      <c r="BX49" s="25" t="str">
        <f t="shared" si="27"/>
        <v>无间</v>
      </c>
      <c r="BY49" s="25">
        <f t="shared" si="28"/>
        <v>47</v>
      </c>
      <c r="BZ49" s="25">
        <f t="shared" si="29"/>
        <v>18</v>
      </c>
      <c r="CA49" s="25" t="str">
        <f t="shared" si="30"/>
        <v>大焦热+2</v>
      </c>
    </row>
    <row r="50" spans="34:79" ht="16.5" x14ac:dyDescent="0.2">
      <c r="AH50" s="25">
        <v>47</v>
      </c>
      <c r="AI50" s="25">
        <f>INDEX($U$4:$U$32,INT((AH49-5)/5)+1)</f>
        <v>0.90000000000000036</v>
      </c>
      <c r="AJ50" s="25">
        <v>0.15</v>
      </c>
      <c r="AK50" s="24">
        <f t="shared" ref="AK50" si="126">AI49*$AJ50</f>
        <v>0.17999999999999988</v>
      </c>
      <c r="AL50" s="24">
        <f>ROUND(SUM(AK$4:AK50),2)</f>
        <v>5.03</v>
      </c>
      <c r="AM50" s="24">
        <f t="shared" ref="AM50" si="127">AI50*$AJ50</f>
        <v>0.13500000000000004</v>
      </c>
      <c r="AN50" s="24">
        <f>ROUND(SUM(AM$4:AM50),2)</f>
        <v>3.78</v>
      </c>
      <c r="AO50" s="24">
        <f t="shared" ref="AO50" si="128">AI51*$AJ50</f>
        <v>0.10049999999999999</v>
      </c>
      <c r="AP50" s="24">
        <f>ROUND(SUM(AO$4:AO50),2)</f>
        <v>2.62</v>
      </c>
      <c r="AR50" s="25">
        <v>47</v>
      </c>
      <c r="AS50" s="25">
        <f t="shared" si="8"/>
        <v>114</v>
      </c>
      <c r="AT50" s="25">
        <f t="shared" si="9"/>
        <v>22</v>
      </c>
      <c r="AU50" s="25">
        <f t="shared" si="10"/>
        <v>6</v>
      </c>
      <c r="AV50" s="25">
        <f t="shared" si="11"/>
        <v>127</v>
      </c>
      <c r="AW50" s="25">
        <f t="shared" si="12"/>
        <v>25</v>
      </c>
      <c r="AX50" s="25">
        <f t="shared" si="13"/>
        <v>7</v>
      </c>
      <c r="AY50" s="25">
        <f t="shared" si="14"/>
        <v>139</v>
      </c>
      <c r="AZ50" s="25">
        <f t="shared" si="15"/>
        <v>27</v>
      </c>
      <c r="BA50" s="25">
        <f t="shared" si="16"/>
        <v>7</v>
      </c>
      <c r="BH50" s="25">
        <v>47</v>
      </c>
      <c r="BI50" s="25">
        <v>2</v>
      </c>
      <c r="BJ50" s="25">
        <f>SUM(BI$4:BI50)</f>
        <v>137</v>
      </c>
      <c r="BL50" s="25">
        <v>47</v>
      </c>
      <c r="BM50" s="25">
        <f t="shared" si="17"/>
        <v>114</v>
      </c>
      <c r="BN50" s="25" t="str">
        <f t="shared" si="18"/>
        <v>大焦热</v>
      </c>
      <c r="BO50" s="25">
        <f t="shared" si="0"/>
        <v>37</v>
      </c>
      <c r="BP50" s="25">
        <f t="shared" si="19"/>
        <v>15</v>
      </c>
      <c r="BQ50" s="25" t="str">
        <f t="shared" si="20"/>
        <v>焦热+2</v>
      </c>
      <c r="BR50" s="25">
        <f t="shared" si="21"/>
        <v>127</v>
      </c>
      <c r="BS50" s="25" t="str">
        <f t="shared" si="22"/>
        <v>大焦热</v>
      </c>
      <c r="BT50" s="25">
        <f t="shared" si="23"/>
        <v>43</v>
      </c>
      <c r="BU50" s="25">
        <f t="shared" si="24"/>
        <v>17</v>
      </c>
      <c r="BV50" s="25" t="str">
        <f t="shared" si="25"/>
        <v>大焦热+1</v>
      </c>
      <c r="BW50" s="25">
        <f t="shared" si="26"/>
        <v>139</v>
      </c>
      <c r="BX50" s="25" t="str">
        <f t="shared" si="27"/>
        <v>无间</v>
      </c>
      <c r="BY50" s="25">
        <f t="shared" si="28"/>
        <v>47</v>
      </c>
      <c r="BZ50" s="25">
        <f t="shared" si="29"/>
        <v>18</v>
      </c>
      <c r="CA50" s="25" t="str">
        <f t="shared" si="30"/>
        <v>大焦热+2</v>
      </c>
    </row>
    <row r="51" spans="34:79" ht="16.5" x14ac:dyDescent="0.2">
      <c r="AH51" s="25">
        <v>48</v>
      </c>
      <c r="AI51" s="25">
        <f>INDEX($W$4:$W$32,INT((AH49-5)/5)+1)</f>
        <v>0.66999999999999993</v>
      </c>
      <c r="AJ51" s="25">
        <v>0.2</v>
      </c>
      <c r="AK51" s="24">
        <f t="shared" ref="AK51" si="129">AI49*$AJ51</f>
        <v>0.23999999999999988</v>
      </c>
      <c r="AL51" s="24">
        <f>ROUND(SUM(AK$4:AK51),2)</f>
        <v>5.27</v>
      </c>
      <c r="AM51" s="24">
        <f t="shared" ref="AM51" si="130">AI50*$AJ51</f>
        <v>0.18000000000000008</v>
      </c>
      <c r="AN51" s="24">
        <f>ROUND(SUM(AM$4:AM51),2)</f>
        <v>3.96</v>
      </c>
      <c r="AO51" s="24">
        <f t="shared" ref="AO51" si="131">AI51*$AJ51</f>
        <v>0.13399999999999998</v>
      </c>
      <c r="AP51" s="24">
        <f>ROUND(SUM(AO$4:AO51),2)</f>
        <v>2.76</v>
      </c>
      <c r="AR51" s="25">
        <v>48</v>
      </c>
      <c r="AS51" s="25">
        <f t="shared" si="8"/>
        <v>114</v>
      </c>
      <c r="AT51" s="25">
        <f t="shared" si="9"/>
        <v>22</v>
      </c>
      <c r="AU51" s="25">
        <f t="shared" si="10"/>
        <v>6</v>
      </c>
      <c r="AV51" s="25">
        <f t="shared" si="11"/>
        <v>128</v>
      </c>
      <c r="AW51" s="25">
        <f t="shared" si="12"/>
        <v>25</v>
      </c>
      <c r="AX51" s="25">
        <f t="shared" si="13"/>
        <v>7</v>
      </c>
      <c r="AY51" s="25">
        <f t="shared" si="14"/>
        <v>141</v>
      </c>
      <c r="AZ51" s="25">
        <f t="shared" si="15"/>
        <v>28</v>
      </c>
      <c r="BA51" s="25">
        <f t="shared" si="16"/>
        <v>7</v>
      </c>
      <c r="BH51" s="25">
        <v>48</v>
      </c>
      <c r="BI51" s="25">
        <v>3</v>
      </c>
      <c r="BJ51" s="25">
        <f>SUM(BI$4:BI51)</f>
        <v>140</v>
      </c>
      <c r="BL51" s="25">
        <v>48</v>
      </c>
      <c r="BM51" s="25">
        <f t="shared" si="17"/>
        <v>114</v>
      </c>
      <c r="BN51" s="25" t="str">
        <f t="shared" si="18"/>
        <v>大焦热</v>
      </c>
      <c r="BO51" s="25">
        <f t="shared" si="0"/>
        <v>37</v>
      </c>
      <c r="BP51" s="25">
        <f t="shared" si="19"/>
        <v>15</v>
      </c>
      <c r="BQ51" s="25" t="str">
        <f t="shared" si="20"/>
        <v>焦热+2</v>
      </c>
      <c r="BR51" s="25">
        <f t="shared" si="21"/>
        <v>128</v>
      </c>
      <c r="BS51" s="25" t="str">
        <f t="shared" si="22"/>
        <v>大焦热</v>
      </c>
      <c r="BT51" s="25">
        <f t="shared" si="23"/>
        <v>43</v>
      </c>
      <c r="BU51" s="25">
        <f t="shared" si="24"/>
        <v>17</v>
      </c>
      <c r="BV51" s="25" t="str">
        <f t="shared" si="25"/>
        <v>大焦热+1</v>
      </c>
      <c r="BW51" s="25">
        <f t="shared" si="26"/>
        <v>141</v>
      </c>
      <c r="BX51" s="25" t="str">
        <f t="shared" si="27"/>
        <v>无间</v>
      </c>
      <c r="BY51" s="25">
        <f t="shared" si="28"/>
        <v>48</v>
      </c>
      <c r="BZ51" s="25">
        <f t="shared" si="29"/>
        <v>19</v>
      </c>
      <c r="CA51" s="25" t="str">
        <f t="shared" si="30"/>
        <v>无间</v>
      </c>
    </row>
    <row r="52" spans="34:79" ht="16.5" x14ac:dyDescent="0.2">
      <c r="AH52" s="25">
        <v>49</v>
      </c>
      <c r="AI52" s="25"/>
      <c r="AJ52" s="25">
        <v>0.25</v>
      </c>
      <c r="AK52" s="24">
        <f t="shared" ref="AK52" si="132">AI49*$AJ52</f>
        <v>0.29999999999999982</v>
      </c>
      <c r="AL52" s="24">
        <f>ROUND(SUM(AK$4:AK52),2)</f>
        <v>5.57</v>
      </c>
      <c r="AM52" s="24">
        <f t="shared" ref="AM52" si="133">AI50*$AJ52</f>
        <v>0.22500000000000009</v>
      </c>
      <c r="AN52" s="24">
        <f>ROUND(SUM(AM$4:AM52),2)</f>
        <v>4.18</v>
      </c>
      <c r="AO52" s="24">
        <f t="shared" ref="AO52" si="134">AI51*$AJ52</f>
        <v>0.16749999999999998</v>
      </c>
      <c r="AP52" s="24">
        <f>ROUND(SUM(AO$4:AO52),2)</f>
        <v>2.92</v>
      </c>
      <c r="AR52" s="25">
        <v>49</v>
      </c>
      <c r="AS52" s="25">
        <f t="shared" si="8"/>
        <v>115</v>
      </c>
      <c r="AT52" s="25">
        <f t="shared" si="9"/>
        <v>23</v>
      </c>
      <c r="AU52" s="25">
        <f t="shared" si="10"/>
        <v>6</v>
      </c>
      <c r="AV52" s="25">
        <f t="shared" si="11"/>
        <v>128</v>
      </c>
      <c r="AW52" s="25">
        <f t="shared" si="12"/>
        <v>25</v>
      </c>
      <c r="AX52" s="25">
        <f t="shared" si="13"/>
        <v>7</v>
      </c>
      <c r="AY52" s="25">
        <f t="shared" si="14"/>
        <v>142</v>
      </c>
      <c r="AZ52" s="25">
        <f t="shared" si="15"/>
        <v>28</v>
      </c>
      <c r="BA52" s="25">
        <f t="shared" si="16"/>
        <v>7</v>
      </c>
      <c r="BH52" s="25">
        <v>49</v>
      </c>
      <c r="BI52" s="25">
        <v>2</v>
      </c>
      <c r="BJ52" s="25">
        <f>SUM(BI$4:BI52)</f>
        <v>142</v>
      </c>
      <c r="BL52" s="25">
        <v>49</v>
      </c>
      <c r="BM52" s="25">
        <f t="shared" si="17"/>
        <v>115</v>
      </c>
      <c r="BN52" s="25" t="str">
        <f t="shared" si="18"/>
        <v>大焦热</v>
      </c>
      <c r="BO52" s="25">
        <f t="shared" si="0"/>
        <v>38</v>
      </c>
      <c r="BP52" s="25">
        <f t="shared" si="19"/>
        <v>15</v>
      </c>
      <c r="BQ52" s="25" t="str">
        <f t="shared" si="20"/>
        <v>焦热+2</v>
      </c>
      <c r="BR52" s="25">
        <f t="shared" si="21"/>
        <v>128</v>
      </c>
      <c r="BS52" s="25" t="str">
        <f t="shared" si="22"/>
        <v>大焦热</v>
      </c>
      <c r="BT52" s="25">
        <f t="shared" si="23"/>
        <v>43</v>
      </c>
      <c r="BU52" s="25">
        <f t="shared" si="24"/>
        <v>17</v>
      </c>
      <c r="BV52" s="25" t="str">
        <f t="shared" si="25"/>
        <v>大焦热+1</v>
      </c>
      <c r="BW52" s="25">
        <f t="shared" si="26"/>
        <v>142</v>
      </c>
      <c r="BX52" s="25" t="str">
        <f t="shared" si="27"/>
        <v>无间</v>
      </c>
      <c r="BY52" s="25">
        <f t="shared" si="28"/>
        <v>49</v>
      </c>
      <c r="BZ52" s="25">
        <f t="shared" si="29"/>
        <v>19</v>
      </c>
      <c r="CA52" s="25" t="str">
        <f t="shared" si="30"/>
        <v>无间</v>
      </c>
    </row>
    <row r="53" spans="34:79" ht="16.5" x14ac:dyDescent="0.2">
      <c r="AH53" s="25">
        <v>50</v>
      </c>
      <c r="AI53" s="25"/>
      <c r="AJ53" s="25">
        <v>0.3</v>
      </c>
      <c r="AK53" s="24">
        <f t="shared" ref="AK53" si="135">AI49*$AJ53</f>
        <v>0.35999999999999976</v>
      </c>
      <c r="AL53" s="24">
        <f>ROUND(SUM(AK$4:AK53),2)</f>
        <v>5.93</v>
      </c>
      <c r="AM53" s="24">
        <f t="shared" ref="AM53" si="136">AI50*$AJ53</f>
        <v>0.27000000000000007</v>
      </c>
      <c r="AN53" s="24">
        <f>ROUND(SUM(AM$4:AM53),2)</f>
        <v>4.45</v>
      </c>
      <c r="AO53" s="24">
        <f t="shared" ref="AO53" si="137">AI51*$AJ53</f>
        <v>0.20099999999999998</v>
      </c>
      <c r="AP53" s="24">
        <f>ROUND(SUM(AO$4:AO53),2)</f>
        <v>3.13</v>
      </c>
      <c r="AR53" s="25">
        <v>50</v>
      </c>
      <c r="AS53" s="25">
        <f t="shared" si="8"/>
        <v>117</v>
      </c>
      <c r="AT53" s="25">
        <f t="shared" si="9"/>
        <v>23</v>
      </c>
      <c r="AU53" s="25">
        <f t="shared" si="10"/>
        <v>6</v>
      </c>
      <c r="AV53" s="25">
        <f t="shared" si="11"/>
        <v>129</v>
      </c>
      <c r="AW53" s="25">
        <f t="shared" si="12"/>
        <v>25</v>
      </c>
      <c r="AX53" s="25">
        <f t="shared" si="13"/>
        <v>7</v>
      </c>
      <c r="AY53" s="25">
        <f t="shared" si="14"/>
        <v>142</v>
      </c>
      <c r="AZ53" s="25">
        <f t="shared" si="15"/>
        <v>28</v>
      </c>
      <c r="BA53" s="25">
        <f t="shared" si="16"/>
        <v>7</v>
      </c>
      <c r="BH53" s="25">
        <v>50</v>
      </c>
      <c r="BI53" s="25">
        <v>3</v>
      </c>
      <c r="BJ53" s="25">
        <f>SUM(BI$4:BI53)</f>
        <v>145</v>
      </c>
      <c r="BL53" s="25">
        <v>50</v>
      </c>
      <c r="BM53" s="25">
        <f t="shared" si="17"/>
        <v>117</v>
      </c>
      <c r="BN53" s="25" t="str">
        <f t="shared" si="18"/>
        <v>大焦热</v>
      </c>
      <c r="BO53" s="25">
        <f t="shared" si="0"/>
        <v>39</v>
      </c>
      <c r="BP53" s="25">
        <f t="shared" si="19"/>
        <v>16</v>
      </c>
      <c r="BQ53" s="25" t="str">
        <f t="shared" si="20"/>
        <v>大焦热</v>
      </c>
      <c r="BR53" s="25">
        <f t="shared" si="21"/>
        <v>129</v>
      </c>
      <c r="BS53" s="25" t="str">
        <f t="shared" si="22"/>
        <v>大焦热</v>
      </c>
      <c r="BT53" s="25">
        <f t="shared" si="23"/>
        <v>43</v>
      </c>
      <c r="BU53" s="25">
        <f t="shared" si="24"/>
        <v>17</v>
      </c>
      <c r="BV53" s="25" t="str">
        <f t="shared" si="25"/>
        <v>大焦热+1</v>
      </c>
      <c r="BW53" s="25">
        <f t="shared" si="26"/>
        <v>142</v>
      </c>
      <c r="BX53" s="25" t="str">
        <f t="shared" si="27"/>
        <v>无间</v>
      </c>
      <c r="BY53" s="25">
        <f t="shared" si="28"/>
        <v>49</v>
      </c>
      <c r="BZ53" s="25">
        <f t="shared" si="29"/>
        <v>19</v>
      </c>
      <c r="CA53" s="25" t="str">
        <f t="shared" si="30"/>
        <v>无间</v>
      </c>
    </row>
    <row r="54" spans="34:79" ht="16.5" x14ac:dyDescent="0.2">
      <c r="AH54" s="25">
        <v>51</v>
      </c>
      <c r="AI54" s="25">
        <f>INDEX($S$4:$S$32,INT((AH54-5)/5)+1)</f>
        <v>1.2700000000000005</v>
      </c>
      <c r="AJ54" s="25">
        <v>0.1</v>
      </c>
      <c r="AK54" s="24">
        <f t="shared" ref="AK54" si="138">AI54*$AJ54</f>
        <v>0.12700000000000006</v>
      </c>
      <c r="AL54" s="24">
        <f>ROUND(SUM(AK$4:AK54),2)</f>
        <v>6.06</v>
      </c>
      <c r="AM54" s="24">
        <f t="shared" ref="AM54" si="139">AI55*$AJ54</f>
        <v>9.5000000000000029E-2</v>
      </c>
      <c r="AN54" s="24">
        <f>ROUND(SUM(AM$4:AM54),2)</f>
        <v>4.55</v>
      </c>
      <c r="AO54" s="24">
        <f t="shared" ref="AO54" si="140">AI56*$AJ54</f>
        <v>7.0000000000000021E-2</v>
      </c>
      <c r="AP54" s="24">
        <f>ROUND(SUM(AO$4:AO54),2)</f>
        <v>3.2</v>
      </c>
      <c r="AR54" s="25">
        <v>51</v>
      </c>
      <c r="AS54" s="25">
        <f t="shared" si="8"/>
        <v>118</v>
      </c>
      <c r="AT54" s="25">
        <f t="shared" si="9"/>
        <v>23</v>
      </c>
      <c r="AU54" s="25">
        <f t="shared" si="10"/>
        <v>6</v>
      </c>
      <c r="AV54" s="25">
        <f t="shared" si="11"/>
        <v>130</v>
      </c>
      <c r="AW54" s="25">
        <f t="shared" si="12"/>
        <v>26</v>
      </c>
      <c r="AX54" s="25">
        <f t="shared" si="13"/>
        <v>7</v>
      </c>
      <c r="AY54" s="25">
        <f t="shared" si="14"/>
        <v>143</v>
      </c>
      <c r="AZ54" s="25">
        <f t="shared" si="15"/>
        <v>28</v>
      </c>
      <c r="BA54" s="25">
        <f t="shared" si="16"/>
        <v>7</v>
      </c>
      <c r="BH54" s="25">
        <v>51</v>
      </c>
      <c r="BI54" s="25">
        <v>2</v>
      </c>
      <c r="BJ54" s="25">
        <f>SUM(BI$4:BI54)</f>
        <v>147</v>
      </c>
      <c r="BL54" s="25">
        <v>51</v>
      </c>
      <c r="BM54" s="25">
        <f t="shared" si="17"/>
        <v>118</v>
      </c>
      <c r="BN54" s="25" t="str">
        <f t="shared" si="18"/>
        <v>大焦热</v>
      </c>
      <c r="BO54" s="25">
        <f t="shared" si="0"/>
        <v>39</v>
      </c>
      <c r="BP54" s="25">
        <f t="shared" si="19"/>
        <v>16</v>
      </c>
      <c r="BQ54" s="25" t="str">
        <f t="shared" si="20"/>
        <v>大焦热</v>
      </c>
      <c r="BR54" s="25">
        <f t="shared" si="21"/>
        <v>130</v>
      </c>
      <c r="BS54" s="25" t="str">
        <f t="shared" si="22"/>
        <v>大焦热</v>
      </c>
      <c r="BT54" s="25">
        <f t="shared" si="23"/>
        <v>44</v>
      </c>
      <c r="BU54" s="25">
        <f t="shared" si="24"/>
        <v>17</v>
      </c>
      <c r="BV54" s="25" t="str">
        <f t="shared" si="25"/>
        <v>大焦热+1</v>
      </c>
      <c r="BW54" s="25">
        <f t="shared" si="26"/>
        <v>143</v>
      </c>
      <c r="BX54" s="25" t="str">
        <f t="shared" si="27"/>
        <v>无间</v>
      </c>
      <c r="BY54" s="25">
        <f t="shared" si="28"/>
        <v>49</v>
      </c>
      <c r="BZ54" s="25">
        <f t="shared" si="29"/>
        <v>19</v>
      </c>
      <c r="CA54" s="25" t="str">
        <f t="shared" si="30"/>
        <v>无间</v>
      </c>
    </row>
    <row r="55" spans="34:79" ht="16.5" x14ac:dyDescent="0.2">
      <c r="AH55" s="25">
        <v>52</v>
      </c>
      <c r="AI55" s="25">
        <f>INDEX($U$4:$U$32,INT((AH54-5)/5)+1)</f>
        <v>0.95000000000000018</v>
      </c>
      <c r="AJ55" s="25">
        <v>0.15</v>
      </c>
      <c r="AK55" s="24">
        <f t="shared" ref="AK55" si="141">AI54*$AJ55</f>
        <v>0.19050000000000006</v>
      </c>
      <c r="AL55" s="24">
        <f>ROUND(SUM(AK$4:AK55),2)</f>
        <v>6.25</v>
      </c>
      <c r="AM55" s="24">
        <f t="shared" ref="AM55" si="142">AI55*$AJ55</f>
        <v>0.14250000000000002</v>
      </c>
      <c r="AN55" s="24">
        <f>ROUND(SUM(AM$4:AM55),2)</f>
        <v>4.6900000000000004</v>
      </c>
      <c r="AO55" s="24">
        <f t="shared" ref="AO55" si="143">AI56*$AJ55</f>
        <v>0.10500000000000002</v>
      </c>
      <c r="AP55" s="24">
        <f>ROUND(SUM(AO$4:AO55),2)</f>
        <v>3.3</v>
      </c>
      <c r="AR55" s="25">
        <v>52</v>
      </c>
      <c r="AS55" s="25">
        <f t="shared" si="8"/>
        <v>118</v>
      </c>
      <c r="AT55" s="25">
        <f t="shared" si="9"/>
        <v>23</v>
      </c>
      <c r="AU55" s="25">
        <f t="shared" si="10"/>
        <v>6</v>
      </c>
      <c r="AV55" s="25">
        <f t="shared" si="11"/>
        <v>131</v>
      </c>
      <c r="AW55" s="25">
        <f t="shared" si="12"/>
        <v>26</v>
      </c>
      <c r="AX55" s="25">
        <f t="shared" si="13"/>
        <v>7</v>
      </c>
      <c r="AY55" s="25">
        <f t="shared" si="14"/>
        <v>144</v>
      </c>
      <c r="AZ55" s="25">
        <f t="shared" si="15"/>
        <v>28</v>
      </c>
      <c r="BA55" s="25">
        <f t="shared" si="16"/>
        <v>7</v>
      </c>
      <c r="BH55" s="25">
        <v>52</v>
      </c>
      <c r="BI55" s="25">
        <v>3</v>
      </c>
      <c r="BJ55" s="25">
        <f>SUM(BI$4:BI55)</f>
        <v>150</v>
      </c>
      <c r="BL55" s="25">
        <v>52</v>
      </c>
      <c r="BM55" s="25">
        <f t="shared" si="17"/>
        <v>118</v>
      </c>
      <c r="BN55" s="25" t="str">
        <f t="shared" si="18"/>
        <v>大焦热</v>
      </c>
      <c r="BO55" s="25">
        <f t="shared" si="0"/>
        <v>39</v>
      </c>
      <c r="BP55" s="25">
        <f t="shared" si="19"/>
        <v>16</v>
      </c>
      <c r="BQ55" s="25" t="str">
        <f t="shared" si="20"/>
        <v>大焦热</v>
      </c>
      <c r="BR55" s="25">
        <f t="shared" si="21"/>
        <v>131</v>
      </c>
      <c r="BS55" s="25" t="str">
        <f t="shared" si="22"/>
        <v>大焦热</v>
      </c>
      <c r="BT55" s="25">
        <f t="shared" si="23"/>
        <v>44</v>
      </c>
      <c r="BU55" s="25">
        <f t="shared" si="24"/>
        <v>17</v>
      </c>
      <c r="BV55" s="25" t="str">
        <f t="shared" si="25"/>
        <v>大焦热+1</v>
      </c>
      <c r="BW55" s="25">
        <f t="shared" si="26"/>
        <v>144</v>
      </c>
      <c r="BX55" s="25" t="str">
        <f t="shared" si="27"/>
        <v>无间</v>
      </c>
      <c r="BY55" s="25">
        <f t="shared" si="28"/>
        <v>49</v>
      </c>
      <c r="BZ55" s="25">
        <f t="shared" si="29"/>
        <v>19</v>
      </c>
      <c r="CA55" s="25" t="str">
        <f t="shared" si="30"/>
        <v>无间</v>
      </c>
    </row>
    <row r="56" spans="34:79" ht="16.5" x14ac:dyDescent="0.2">
      <c r="AH56" s="25">
        <v>53</v>
      </c>
      <c r="AI56" s="25">
        <f>INDEX($W$4:$W$32,INT((AH54-5)/5)+1)</f>
        <v>0.70000000000000018</v>
      </c>
      <c r="AJ56" s="25">
        <v>0.2</v>
      </c>
      <c r="AK56" s="24">
        <f t="shared" ref="AK56" si="144">AI54*$AJ56</f>
        <v>0.25400000000000011</v>
      </c>
      <c r="AL56" s="24">
        <f>ROUND(SUM(AK$4:AK56),2)</f>
        <v>6.5</v>
      </c>
      <c r="AM56" s="24">
        <f t="shared" ref="AM56" si="145">AI55*$AJ56</f>
        <v>0.19000000000000006</v>
      </c>
      <c r="AN56" s="24">
        <f>ROUND(SUM(AM$4:AM56),2)</f>
        <v>4.88</v>
      </c>
      <c r="AO56" s="24">
        <f t="shared" ref="AO56" si="146">AI56*$AJ56</f>
        <v>0.14000000000000004</v>
      </c>
      <c r="AP56" s="24">
        <f>ROUND(SUM(AO$4:AO56),2)</f>
        <v>3.44</v>
      </c>
      <c r="AR56" s="25">
        <v>53</v>
      </c>
      <c r="AS56" s="25">
        <f t="shared" si="8"/>
        <v>119</v>
      </c>
      <c r="AT56" s="25">
        <f t="shared" si="9"/>
        <v>23</v>
      </c>
      <c r="AU56" s="25">
        <f t="shared" si="10"/>
        <v>6</v>
      </c>
      <c r="AV56" s="25">
        <f t="shared" si="11"/>
        <v>132</v>
      </c>
      <c r="AW56" s="25">
        <f t="shared" si="12"/>
        <v>26</v>
      </c>
      <c r="AX56" s="25">
        <f t="shared" si="13"/>
        <v>7</v>
      </c>
      <c r="AY56" s="25">
        <f t="shared" si="14"/>
        <v>144</v>
      </c>
      <c r="AZ56" s="25">
        <f t="shared" si="15"/>
        <v>28</v>
      </c>
      <c r="BA56" s="25">
        <f t="shared" si="16"/>
        <v>7</v>
      </c>
      <c r="BL56" s="25">
        <v>53</v>
      </c>
      <c r="BM56" s="25">
        <f t="shared" si="17"/>
        <v>119</v>
      </c>
      <c r="BN56" s="25" t="str">
        <f t="shared" si="18"/>
        <v>大焦热</v>
      </c>
      <c r="BO56" s="25">
        <f t="shared" si="0"/>
        <v>39</v>
      </c>
      <c r="BP56" s="25">
        <f t="shared" si="19"/>
        <v>16</v>
      </c>
      <c r="BQ56" s="25" t="str">
        <f t="shared" si="20"/>
        <v>大焦热</v>
      </c>
      <c r="BR56" s="25">
        <f t="shared" si="21"/>
        <v>132</v>
      </c>
      <c r="BS56" s="25" t="str">
        <f t="shared" si="22"/>
        <v>大焦热</v>
      </c>
      <c r="BT56" s="25">
        <f t="shared" si="23"/>
        <v>45</v>
      </c>
      <c r="BU56" s="25">
        <f t="shared" si="24"/>
        <v>18</v>
      </c>
      <c r="BV56" s="25" t="str">
        <f t="shared" si="25"/>
        <v>大焦热+2</v>
      </c>
      <c r="BW56" s="25">
        <f t="shared" si="26"/>
        <v>144</v>
      </c>
      <c r="BX56" s="25" t="str">
        <f t="shared" si="27"/>
        <v>无间</v>
      </c>
      <c r="BY56" s="25">
        <f t="shared" si="28"/>
        <v>49</v>
      </c>
      <c r="BZ56" s="25">
        <f t="shared" si="29"/>
        <v>19</v>
      </c>
      <c r="CA56" s="25" t="str">
        <f t="shared" si="30"/>
        <v>无间</v>
      </c>
    </row>
    <row r="57" spans="34:79" ht="16.5" x14ac:dyDescent="0.2">
      <c r="AH57" s="25">
        <v>54</v>
      </c>
      <c r="AI57" s="25"/>
      <c r="AJ57" s="25">
        <v>0.25</v>
      </c>
      <c r="AK57" s="24">
        <f t="shared" ref="AK57" si="147">AI54*$AJ57</f>
        <v>0.31750000000000012</v>
      </c>
      <c r="AL57" s="24">
        <f>ROUND(SUM(AK$4:AK57),2)</f>
        <v>6.82</v>
      </c>
      <c r="AM57" s="24">
        <f t="shared" ref="AM57" si="148">AI55*$AJ57</f>
        <v>0.23750000000000004</v>
      </c>
      <c r="AN57" s="24">
        <f>ROUND(SUM(AM$4:AM57),2)</f>
        <v>5.12</v>
      </c>
      <c r="AO57" s="24">
        <f t="shared" ref="AO57" si="149">AI56*$AJ57</f>
        <v>0.17500000000000004</v>
      </c>
      <c r="AP57" s="24">
        <f>ROUND(SUM(AO$4:AO57),2)</f>
        <v>3.62</v>
      </c>
      <c r="AR57" s="25">
        <v>54</v>
      </c>
      <c r="AS57" s="25">
        <f t="shared" si="8"/>
        <v>120</v>
      </c>
      <c r="AT57" s="25">
        <f t="shared" si="9"/>
        <v>24</v>
      </c>
      <c r="AU57" s="25">
        <f t="shared" si="10"/>
        <v>6</v>
      </c>
      <c r="AV57" s="25">
        <f t="shared" si="11"/>
        <v>133</v>
      </c>
      <c r="AW57" s="25">
        <f t="shared" si="12"/>
        <v>26</v>
      </c>
      <c r="AX57" s="25">
        <f t="shared" si="13"/>
        <v>7</v>
      </c>
      <c r="AY57" s="25">
        <f t="shared" si="14"/>
        <v>146</v>
      </c>
      <c r="AZ57" s="25">
        <f t="shared" si="15"/>
        <v>29</v>
      </c>
      <c r="BA57" s="25">
        <f t="shared" si="16"/>
        <v>7</v>
      </c>
      <c r="BL57" s="25">
        <v>54</v>
      </c>
      <c r="BM57" s="25">
        <f t="shared" si="17"/>
        <v>120</v>
      </c>
      <c r="BN57" s="25" t="str">
        <f t="shared" si="18"/>
        <v>大焦热</v>
      </c>
      <c r="BO57" s="25">
        <f t="shared" si="0"/>
        <v>40</v>
      </c>
      <c r="BP57" s="25">
        <f t="shared" si="19"/>
        <v>16</v>
      </c>
      <c r="BQ57" s="25" t="str">
        <f t="shared" si="20"/>
        <v>大焦热</v>
      </c>
      <c r="BR57" s="25">
        <f t="shared" si="21"/>
        <v>133</v>
      </c>
      <c r="BS57" s="25" t="str">
        <f t="shared" si="22"/>
        <v>大焦热</v>
      </c>
      <c r="BT57" s="25">
        <f t="shared" si="23"/>
        <v>45</v>
      </c>
      <c r="BU57" s="25">
        <f t="shared" si="24"/>
        <v>18</v>
      </c>
      <c r="BV57" s="25" t="str">
        <f t="shared" si="25"/>
        <v>大焦热+2</v>
      </c>
      <c r="BW57" s="25">
        <f t="shared" si="26"/>
        <v>146</v>
      </c>
      <c r="BX57" s="25" t="str">
        <f t="shared" si="27"/>
        <v>无间</v>
      </c>
      <c r="BY57" s="25">
        <f t="shared" si="28"/>
        <v>50</v>
      </c>
      <c r="BZ57" s="25">
        <f t="shared" si="29"/>
        <v>19</v>
      </c>
      <c r="CA57" s="25" t="str">
        <f t="shared" si="30"/>
        <v>无间</v>
      </c>
    </row>
    <row r="58" spans="34:79" ht="16.5" x14ac:dyDescent="0.2">
      <c r="AH58" s="25">
        <v>55</v>
      </c>
      <c r="AI58" s="25"/>
      <c r="AJ58" s="25">
        <v>0.3</v>
      </c>
      <c r="AK58" s="24">
        <f t="shared" ref="AK58" si="150">AI54*$AJ58</f>
        <v>0.38100000000000012</v>
      </c>
      <c r="AL58" s="24">
        <f>ROUND(SUM(AK$4:AK58),2)</f>
        <v>7.2</v>
      </c>
      <c r="AM58" s="24">
        <f t="shared" ref="AM58" si="151">AI55*$AJ58</f>
        <v>0.28500000000000003</v>
      </c>
      <c r="AN58" s="24">
        <f>ROUND(SUM(AM$4:AM58),2)</f>
        <v>5.4</v>
      </c>
      <c r="AO58" s="24">
        <f t="shared" ref="AO58" si="152">AI56*$AJ58</f>
        <v>0.21000000000000005</v>
      </c>
      <c r="AP58" s="24">
        <f>ROUND(SUM(AO$4:AO58),2)</f>
        <v>3.83</v>
      </c>
      <c r="AR58" s="25">
        <v>55</v>
      </c>
      <c r="AS58" s="25">
        <f t="shared" si="8"/>
        <v>121</v>
      </c>
      <c r="AT58" s="25">
        <f t="shared" si="9"/>
        <v>24</v>
      </c>
      <c r="AU58" s="25">
        <f t="shared" si="10"/>
        <v>6</v>
      </c>
      <c r="AV58" s="25">
        <f t="shared" si="11"/>
        <v>133</v>
      </c>
      <c r="AW58" s="25">
        <f t="shared" si="12"/>
        <v>26</v>
      </c>
      <c r="AX58" s="25">
        <f t="shared" si="13"/>
        <v>7</v>
      </c>
      <c r="AY58" s="25">
        <f t="shared" si="14"/>
        <v>147</v>
      </c>
      <c r="AZ58" s="25">
        <f t="shared" si="15"/>
        <v>29</v>
      </c>
      <c r="BA58" s="25">
        <f t="shared" si="16"/>
        <v>7</v>
      </c>
      <c r="BL58" s="25">
        <v>55</v>
      </c>
      <c r="BM58" s="25">
        <f t="shared" si="17"/>
        <v>121</v>
      </c>
      <c r="BN58" s="25" t="str">
        <f t="shared" si="18"/>
        <v>大焦热</v>
      </c>
      <c r="BO58" s="25">
        <f t="shared" si="0"/>
        <v>40</v>
      </c>
      <c r="BP58" s="25">
        <f t="shared" si="19"/>
        <v>16</v>
      </c>
      <c r="BQ58" s="25" t="str">
        <f t="shared" si="20"/>
        <v>大焦热</v>
      </c>
      <c r="BR58" s="25">
        <f t="shared" si="21"/>
        <v>133</v>
      </c>
      <c r="BS58" s="25" t="str">
        <f t="shared" si="22"/>
        <v>大焦热</v>
      </c>
      <c r="BT58" s="25">
        <f t="shared" si="23"/>
        <v>45</v>
      </c>
      <c r="BU58" s="25">
        <f t="shared" si="24"/>
        <v>18</v>
      </c>
      <c r="BV58" s="25" t="str">
        <f t="shared" si="25"/>
        <v>大焦热+2</v>
      </c>
      <c r="BW58" s="25">
        <f t="shared" si="26"/>
        <v>147</v>
      </c>
      <c r="BX58" s="25" t="str">
        <f t="shared" si="27"/>
        <v>无间</v>
      </c>
      <c r="BY58" s="25">
        <f t="shared" si="28"/>
        <v>51</v>
      </c>
      <c r="BZ58" s="25">
        <f t="shared" si="29"/>
        <v>19</v>
      </c>
      <c r="CA58" s="25" t="str">
        <f t="shared" si="30"/>
        <v>无间</v>
      </c>
    </row>
    <row r="59" spans="34:79" ht="16.5" x14ac:dyDescent="0.2">
      <c r="AH59" s="25">
        <v>56</v>
      </c>
      <c r="AI59" s="25">
        <f>INDEX($S$4:$S$32,INT((AH59-5)/5)+1)</f>
        <v>1.5300000000000002</v>
      </c>
      <c r="AJ59" s="25">
        <v>0.1</v>
      </c>
      <c r="AK59" s="24">
        <f t="shared" ref="AK59" si="153">AI59*$AJ59</f>
        <v>0.15300000000000002</v>
      </c>
      <c r="AL59" s="24">
        <f>ROUND(SUM(AK$4:AK59),2)</f>
        <v>7.35</v>
      </c>
      <c r="AM59" s="24">
        <f t="shared" ref="AM59" si="154">AI60*$AJ59</f>
        <v>0.11499999999999995</v>
      </c>
      <c r="AN59" s="24">
        <f>ROUND(SUM(AM$4:AM59),2)</f>
        <v>5.52</v>
      </c>
      <c r="AO59" s="24">
        <f t="shared" ref="AO59" si="155">AI61*$AJ59</f>
        <v>8.4999999999999964E-2</v>
      </c>
      <c r="AP59" s="24">
        <f>ROUND(SUM(AO$4:AO59),2)</f>
        <v>3.91</v>
      </c>
      <c r="AR59" s="25">
        <v>56</v>
      </c>
      <c r="AS59" s="25">
        <f t="shared" si="8"/>
        <v>122</v>
      </c>
      <c r="AT59" s="25">
        <f t="shared" si="9"/>
        <v>24</v>
      </c>
      <c r="AU59" s="25">
        <f t="shared" si="10"/>
        <v>6</v>
      </c>
      <c r="AV59" s="25">
        <f t="shared" si="11"/>
        <v>134</v>
      </c>
      <c r="AW59" s="25">
        <f t="shared" si="12"/>
        <v>26</v>
      </c>
      <c r="AX59" s="25">
        <f t="shared" si="13"/>
        <v>7</v>
      </c>
      <c r="AY59" s="25">
        <f t="shared" si="14"/>
        <v>147</v>
      </c>
      <c r="AZ59" s="25">
        <f t="shared" si="15"/>
        <v>29</v>
      </c>
      <c r="BA59" s="25">
        <f t="shared" si="16"/>
        <v>7</v>
      </c>
      <c r="BL59" s="25">
        <v>56</v>
      </c>
      <c r="BM59" s="25">
        <f t="shared" si="17"/>
        <v>122</v>
      </c>
      <c r="BN59" s="25" t="str">
        <f t="shared" si="18"/>
        <v>大焦热</v>
      </c>
      <c r="BO59" s="25">
        <f t="shared" si="0"/>
        <v>41</v>
      </c>
      <c r="BP59" s="25">
        <f t="shared" si="19"/>
        <v>16</v>
      </c>
      <c r="BQ59" s="25" t="str">
        <f t="shared" si="20"/>
        <v>大焦热</v>
      </c>
      <c r="BR59" s="25">
        <f t="shared" si="21"/>
        <v>134</v>
      </c>
      <c r="BS59" s="25" t="str">
        <f t="shared" si="22"/>
        <v>大焦热</v>
      </c>
      <c r="BT59" s="25">
        <f t="shared" si="23"/>
        <v>45</v>
      </c>
      <c r="BU59" s="25">
        <f t="shared" si="24"/>
        <v>18</v>
      </c>
      <c r="BV59" s="25" t="str">
        <f t="shared" si="25"/>
        <v>大焦热+2</v>
      </c>
      <c r="BW59" s="25">
        <f t="shared" si="26"/>
        <v>147</v>
      </c>
      <c r="BX59" s="25" t="str">
        <f t="shared" si="27"/>
        <v>无间</v>
      </c>
      <c r="BY59" s="25">
        <f t="shared" si="28"/>
        <v>51</v>
      </c>
      <c r="BZ59" s="25">
        <f t="shared" si="29"/>
        <v>19</v>
      </c>
      <c r="CA59" s="25" t="str">
        <f t="shared" si="30"/>
        <v>无间</v>
      </c>
    </row>
    <row r="60" spans="34:79" ht="16.5" x14ac:dyDescent="0.2">
      <c r="AH60" s="25">
        <v>57</v>
      </c>
      <c r="AI60" s="25">
        <f>INDEX($U$4:$U$32,INT((AH59-5)/5)+1)</f>
        <v>1.1499999999999995</v>
      </c>
      <c r="AJ60" s="25">
        <v>0.15</v>
      </c>
      <c r="AK60" s="24">
        <f t="shared" ref="AK60" si="156">AI59*$AJ60</f>
        <v>0.22950000000000004</v>
      </c>
      <c r="AL60" s="24">
        <f>ROUND(SUM(AK$4:AK60),2)</f>
        <v>7.58</v>
      </c>
      <c r="AM60" s="24">
        <f t="shared" ref="AM60" si="157">AI60*$AJ60</f>
        <v>0.1724999999999999</v>
      </c>
      <c r="AN60" s="24">
        <f>ROUND(SUM(AM$4:AM60),2)</f>
        <v>5.69</v>
      </c>
      <c r="AO60" s="24">
        <f t="shared" ref="AO60" si="158">AI61*$AJ60</f>
        <v>0.12749999999999995</v>
      </c>
      <c r="AP60" s="24">
        <f>ROUND(SUM(AO$4:AO60),2)</f>
        <v>4.04</v>
      </c>
      <c r="AR60" s="25">
        <v>57</v>
      </c>
      <c r="AS60" s="25">
        <f t="shared" si="8"/>
        <v>123</v>
      </c>
      <c r="AT60" s="25">
        <f t="shared" si="9"/>
        <v>24</v>
      </c>
      <c r="AU60" s="25">
        <f t="shared" si="10"/>
        <v>6</v>
      </c>
      <c r="AV60" s="25">
        <f t="shared" si="11"/>
        <v>134</v>
      </c>
      <c r="AW60" s="25">
        <f t="shared" si="12"/>
        <v>26</v>
      </c>
      <c r="AX60" s="25">
        <f t="shared" si="13"/>
        <v>7</v>
      </c>
      <c r="AY60" s="25">
        <f t="shared" si="14"/>
        <v>148</v>
      </c>
      <c r="AZ60" s="25">
        <f t="shared" si="15"/>
        <v>29</v>
      </c>
      <c r="BA60" s="25">
        <f t="shared" si="16"/>
        <v>7</v>
      </c>
      <c r="BL60" s="25">
        <v>57</v>
      </c>
      <c r="BM60" s="25">
        <f t="shared" si="17"/>
        <v>123</v>
      </c>
      <c r="BN60" s="25" t="str">
        <f t="shared" si="18"/>
        <v>大焦热</v>
      </c>
      <c r="BO60" s="25">
        <f t="shared" si="0"/>
        <v>41</v>
      </c>
      <c r="BP60" s="25">
        <f t="shared" si="19"/>
        <v>16</v>
      </c>
      <c r="BQ60" s="25" t="str">
        <f t="shared" si="20"/>
        <v>大焦热</v>
      </c>
      <c r="BR60" s="25">
        <f t="shared" si="21"/>
        <v>134</v>
      </c>
      <c r="BS60" s="25" t="str">
        <f t="shared" si="22"/>
        <v>大焦热</v>
      </c>
      <c r="BT60" s="25">
        <f t="shared" si="23"/>
        <v>45</v>
      </c>
      <c r="BU60" s="25">
        <f t="shared" si="24"/>
        <v>18</v>
      </c>
      <c r="BV60" s="25" t="str">
        <f t="shared" si="25"/>
        <v>大焦热+2</v>
      </c>
      <c r="BW60" s="25">
        <f t="shared" si="26"/>
        <v>148</v>
      </c>
      <c r="BX60" s="25" t="str">
        <f t="shared" si="27"/>
        <v>无间</v>
      </c>
      <c r="BY60" s="25">
        <f t="shared" si="28"/>
        <v>51</v>
      </c>
      <c r="BZ60" s="25">
        <f t="shared" si="29"/>
        <v>19</v>
      </c>
      <c r="CA60" s="25" t="str">
        <f t="shared" si="30"/>
        <v>无间</v>
      </c>
    </row>
    <row r="61" spans="34:79" ht="16.5" x14ac:dyDescent="0.2">
      <c r="AH61" s="25">
        <v>58</v>
      </c>
      <c r="AI61" s="25">
        <f>INDEX($W$4:$W$32,INT((AH59-5)/5)+1)</f>
        <v>0.84999999999999964</v>
      </c>
      <c r="AJ61" s="25">
        <v>0.2</v>
      </c>
      <c r="AK61" s="24">
        <f t="shared" ref="AK61" si="159">AI59*$AJ61</f>
        <v>0.30600000000000005</v>
      </c>
      <c r="AL61" s="24">
        <f>ROUND(SUM(AK$4:AK61),2)</f>
        <v>7.89</v>
      </c>
      <c r="AM61" s="24">
        <f t="shared" ref="AM61" si="160">AI60*$AJ61</f>
        <v>0.2299999999999999</v>
      </c>
      <c r="AN61" s="24">
        <f>ROUND(SUM(AM$4:AM61),2)</f>
        <v>5.92</v>
      </c>
      <c r="AO61" s="24">
        <f t="shared" ref="AO61" si="161">AI61*$AJ61</f>
        <v>0.16999999999999993</v>
      </c>
      <c r="AP61" s="24">
        <f>ROUND(SUM(AO$4:AO61),2)</f>
        <v>4.21</v>
      </c>
      <c r="AR61" s="25">
        <v>58</v>
      </c>
      <c r="AS61" s="25">
        <f t="shared" si="8"/>
        <v>123</v>
      </c>
      <c r="AT61" s="25">
        <f t="shared" si="9"/>
        <v>24</v>
      </c>
      <c r="AU61" s="25">
        <f t="shared" si="10"/>
        <v>6</v>
      </c>
      <c r="AV61" s="25">
        <f t="shared" si="11"/>
        <v>136</v>
      </c>
      <c r="AW61" s="25">
        <f t="shared" si="12"/>
        <v>27</v>
      </c>
      <c r="AX61" s="25">
        <f t="shared" si="13"/>
        <v>7</v>
      </c>
      <c r="AY61" s="25">
        <f t="shared" si="14"/>
        <v>149</v>
      </c>
      <c r="AZ61" s="25">
        <f t="shared" si="15"/>
        <v>29</v>
      </c>
      <c r="BA61" s="25">
        <f t="shared" si="16"/>
        <v>7</v>
      </c>
      <c r="BL61" s="25">
        <v>58</v>
      </c>
      <c r="BM61" s="25">
        <f t="shared" si="17"/>
        <v>123</v>
      </c>
      <c r="BN61" s="25" t="str">
        <f t="shared" si="18"/>
        <v>大焦热</v>
      </c>
      <c r="BO61" s="25">
        <f t="shared" si="0"/>
        <v>41</v>
      </c>
      <c r="BP61" s="25">
        <f t="shared" si="19"/>
        <v>16</v>
      </c>
      <c r="BQ61" s="25" t="str">
        <f t="shared" si="20"/>
        <v>大焦热</v>
      </c>
      <c r="BR61" s="25">
        <f t="shared" si="21"/>
        <v>136</v>
      </c>
      <c r="BS61" s="25" t="str">
        <f t="shared" si="22"/>
        <v>无间</v>
      </c>
      <c r="BT61" s="25">
        <f t="shared" si="23"/>
        <v>46</v>
      </c>
      <c r="BU61" s="25">
        <f t="shared" si="24"/>
        <v>18</v>
      </c>
      <c r="BV61" s="25" t="str">
        <f t="shared" si="25"/>
        <v>大焦热+2</v>
      </c>
      <c r="BW61" s="25">
        <f t="shared" si="26"/>
        <v>149</v>
      </c>
      <c r="BX61" s="25" t="str">
        <f t="shared" si="27"/>
        <v>无间</v>
      </c>
      <c r="BY61" s="25">
        <f t="shared" si="28"/>
        <v>51</v>
      </c>
      <c r="BZ61" s="25">
        <f t="shared" si="29"/>
        <v>19</v>
      </c>
      <c r="CA61" s="25" t="str">
        <f t="shared" si="30"/>
        <v>无间</v>
      </c>
    </row>
    <row r="62" spans="34:79" ht="16.5" x14ac:dyDescent="0.2">
      <c r="AH62" s="25">
        <v>59</v>
      </c>
      <c r="AI62" s="25"/>
      <c r="AJ62" s="25">
        <v>0.25</v>
      </c>
      <c r="AK62" s="24">
        <f t="shared" ref="AK62" si="162">AI59*$AJ62</f>
        <v>0.38250000000000006</v>
      </c>
      <c r="AL62" s="24">
        <f>ROUND(SUM(AK$4:AK62),2)</f>
        <v>8.27</v>
      </c>
      <c r="AM62" s="24">
        <f t="shared" ref="AM62" si="163">AI60*$AJ62</f>
        <v>0.28749999999999987</v>
      </c>
      <c r="AN62" s="24">
        <f>ROUND(SUM(AM$4:AM62),2)</f>
        <v>6.21</v>
      </c>
      <c r="AO62" s="24">
        <f t="shared" ref="AO62" si="164">AI61*$AJ62</f>
        <v>0.21249999999999991</v>
      </c>
      <c r="AP62" s="24">
        <f>ROUND(SUM(AO$4:AO62),2)</f>
        <v>4.42</v>
      </c>
      <c r="AR62" s="25">
        <v>59</v>
      </c>
      <c r="AS62" s="25">
        <f t="shared" si="8"/>
        <v>124</v>
      </c>
      <c r="AT62" s="25">
        <f t="shared" si="9"/>
        <v>24</v>
      </c>
      <c r="AU62" s="25">
        <f t="shared" si="10"/>
        <v>6</v>
      </c>
      <c r="AV62" s="25">
        <f t="shared" si="11"/>
        <v>137</v>
      </c>
      <c r="AW62" s="25">
        <f t="shared" si="12"/>
        <v>27</v>
      </c>
      <c r="AX62" s="25">
        <f t="shared" si="13"/>
        <v>7</v>
      </c>
      <c r="AY62" s="25">
        <f t="shared" si="14"/>
        <v>149</v>
      </c>
      <c r="AZ62" s="25">
        <f t="shared" si="15"/>
        <v>29</v>
      </c>
      <c r="BA62" s="25">
        <f t="shared" si="16"/>
        <v>7</v>
      </c>
      <c r="BL62" s="25">
        <v>59</v>
      </c>
      <c r="BM62" s="25">
        <f t="shared" si="17"/>
        <v>124</v>
      </c>
      <c r="BN62" s="25" t="str">
        <f t="shared" si="18"/>
        <v>大焦热</v>
      </c>
      <c r="BO62" s="25">
        <f t="shared" si="0"/>
        <v>41</v>
      </c>
      <c r="BP62" s="25">
        <f t="shared" si="19"/>
        <v>16</v>
      </c>
      <c r="BQ62" s="25" t="str">
        <f t="shared" si="20"/>
        <v>大焦热</v>
      </c>
      <c r="BR62" s="25">
        <f t="shared" si="21"/>
        <v>137</v>
      </c>
      <c r="BS62" s="25" t="str">
        <f t="shared" si="22"/>
        <v>无间</v>
      </c>
      <c r="BT62" s="25">
        <f t="shared" si="23"/>
        <v>47</v>
      </c>
      <c r="BU62" s="25">
        <f t="shared" si="24"/>
        <v>18</v>
      </c>
      <c r="BV62" s="25" t="str">
        <f t="shared" si="25"/>
        <v>大焦热+2</v>
      </c>
      <c r="BW62" s="25">
        <f t="shared" si="26"/>
        <v>149</v>
      </c>
      <c r="BX62" s="25" t="str">
        <f t="shared" si="27"/>
        <v>无间</v>
      </c>
      <c r="BY62" s="25">
        <f t="shared" si="28"/>
        <v>51</v>
      </c>
      <c r="BZ62" s="25">
        <f t="shared" si="29"/>
        <v>19</v>
      </c>
      <c r="CA62" s="25" t="str">
        <f t="shared" si="30"/>
        <v>无间</v>
      </c>
    </row>
    <row r="63" spans="34:79" ht="16.5" x14ac:dyDescent="0.2">
      <c r="AH63" s="25">
        <v>60</v>
      </c>
      <c r="AI63" s="25"/>
      <c r="AJ63" s="25">
        <v>0.3</v>
      </c>
      <c r="AK63" s="24">
        <f t="shared" ref="AK63" si="165">AI59*$AJ63</f>
        <v>0.45900000000000007</v>
      </c>
      <c r="AL63" s="24">
        <f>ROUND(SUM(AK$4:AK63),2)</f>
        <v>8.73</v>
      </c>
      <c r="AM63" s="24">
        <f t="shared" ref="AM63" si="166">AI60*$AJ63</f>
        <v>0.34499999999999981</v>
      </c>
      <c r="AN63" s="24">
        <f>ROUND(SUM(AM$4:AM63),2)</f>
        <v>6.55</v>
      </c>
      <c r="AO63" s="24">
        <f t="shared" ref="AO63" si="167">AI61*$AJ63</f>
        <v>0.25499999999999989</v>
      </c>
      <c r="AP63" s="24">
        <f>ROUND(SUM(AO$4:AO63),2)</f>
        <v>4.68</v>
      </c>
      <c r="AR63" s="25">
        <v>60</v>
      </c>
      <c r="AS63" s="25">
        <f t="shared" si="8"/>
        <v>124</v>
      </c>
      <c r="AT63" s="25">
        <f t="shared" si="9"/>
        <v>24</v>
      </c>
      <c r="AU63" s="25">
        <f t="shared" si="10"/>
        <v>6</v>
      </c>
      <c r="AV63" s="25">
        <f t="shared" si="11"/>
        <v>137</v>
      </c>
      <c r="AW63" s="25">
        <f t="shared" si="12"/>
        <v>27</v>
      </c>
      <c r="AX63" s="25">
        <f t="shared" si="13"/>
        <v>7</v>
      </c>
      <c r="AY63" s="25">
        <f t="shared" si="14"/>
        <v>150</v>
      </c>
      <c r="AZ63" s="25">
        <f t="shared" si="15"/>
        <v>30</v>
      </c>
      <c r="BA63" s="25">
        <f t="shared" si="16"/>
        <v>8</v>
      </c>
      <c r="BL63" s="25">
        <v>60</v>
      </c>
      <c r="BM63" s="25">
        <f t="shared" si="17"/>
        <v>124</v>
      </c>
      <c r="BN63" s="25" t="str">
        <f t="shared" si="18"/>
        <v>大焦热</v>
      </c>
      <c r="BO63" s="25">
        <f t="shared" si="0"/>
        <v>41</v>
      </c>
      <c r="BP63" s="25">
        <f t="shared" si="19"/>
        <v>16</v>
      </c>
      <c r="BQ63" s="25" t="str">
        <f t="shared" si="20"/>
        <v>大焦热</v>
      </c>
      <c r="BR63" s="25">
        <f t="shared" si="21"/>
        <v>137</v>
      </c>
      <c r="BS63" s="25" t="str">
        <f t="shared" si="22"/>
        <v>无间</v>
      </c>
      <c r="BT63" s="25">
        <f t="shared" si="23"/>
        <v>47</v>
      </c>
      <c r="BU63" s="25">
        <f t="shared" si="24"/>
        <v>18</v>
      </c>
      <c r="BV63" s="25" t="str">
        <f t="shared" si="25"/>
        <v>大焦热+2</v>
      </c>
      <c r="BW63" s="25">
        <f t="shared" si="26"/>
        <v>150</v>
      </c>
      <c r="BX63" s="25" t="str">
        <f t="shared" si="27"/>
        <v>无间</v>
      </c>
      <c r="BY63" s="25">
        <f t="shared" si="28"/>
        <v>52</v>
      </c>
      <c r="BZ63" s="25">
        <f t="shared" si="29"/>
        <v>20</v>
      </c>
      <c r="CA63" s="25" t="str">
        <f t="shared" si="30"/>
        <v>无间+1</v>
      </c>
    </row>
    <row r="64" spans="34:79" ht="16.5" x14ac:dyDescent="0.2">
      <c r="AH64" s="25">
        <v>61</v>
      </c>
      <c r="AI64" s="25">
        <f>INDEX($S$4:$S$32,INT((AH64-5)/5)+1)</f>
        <v>1.7999999999999989</v>
      </c>
      <c r="AJ64" s="25">
        <v>0.1</v>
      </c>
      <c r="AK64" s="24">
        <f t="shared" ref="AK64" si="168">AI64*$AJ64</f>
        <v>0.17999999999999991</v>
      </c>
      <c r="AL64" s="24">
        <f>ROUND(SUM(AK$4:AK64),2)</f>
        <v>8.91</v>
      </c>
      <c r="AM64" s="24">
        <f t="shared" ref="AM64" si="169">AI65*$AJ64</f>
        <v>0.13500000000000006</v>
      </c>
      <c r="AN64" s="24">
        <f>ROUND(SUM(AM$4:AM64),2)</f>
        <v>6.69</v>
      </c>
      <c r="AO64" s="24">
        <f t="shared" ref="AO64" si="170">AI66*$AJ64</f>
        <v>0.1</v>
      </c>
      <c r="AP64" s="24">
        <f>ROUND(SUM(AO$4:AO64),2)</f>
        <v>4.78</v>
      </c>
      <c r="AR64" s="25">
        <v>61</v>
      </c>
      <c r="AS64" s="25">
        <f t="shared" si="8"/>
        <v>125</v>
      </c>
      <c r="AT64" s="25">
        <f t="shared" si="9"/>
        <v>25</v>
      </c>
      <c r="AU64" s="25">
        <f t="shared" si="10"/>
        <v>7</v>
      </c>
      <c r="AV64" s="25">
        <f t="shared" si="11"/>
        <v>138</v>
      </c>
      <c r="AW64" s="25">
        <f t="shared" si="12"/>
        <v>27</v>
      </c>
      <c r="AX64" s="25">
        <f t="shared" si="13"/>
        <v>7</v>
      </c>
      <c r="AY64" s="25"/>
      <c r="AZ64" s="25">
        <f t="shared" si="15"/>
        <v>0</v>
      </c>
      <c r="BA64" s="25"/>
      <c r="BL64" s="25">
        <v>61</v>
      </c>
      <c r="BM64" s="25">
        <f t="shared" si="17"/>
        <v>125</v>
      </c>
      <c r="BN64" s="25" t="str">
        <f t="shared" si="18"/>
        <v>大焦热</v>
      </c>
      <c r="BO64" s="25">
        <f t="shared" si="0"/>
        <v>42</v>
      </c>
      <c r="BP64" s="25">
        <f t="shared" si="19"/>
        <v>17</v>
      </c>
      <c r="BQ64" s="25" t="str">
        <f t="shared" si="20"/>
        <v>大焦热+1</v>
      </c>
      <c r="BR64" s="25">
        <f t="shared" si="21"/>
        <v>138</v>
      </c>
      <c r="BS64" s="25" t="str">
        <f t="shared" si="22"/>
        <v>无间</v>
      </c>
      <c r="BT64" s="25">
        <f t="shared" si="23"/>
        <v>47</v>
      </c>
      <c r="BU64" s="25">
        <f t="shared" si="24"/>
        <v>18</v>
      </c>
      <c r="BV64" s="25" t="str">
        <f t="shared" si="25"/>
        <v>大焦热+2</v>
      </c>
      <c r="BW64" s="25"/>
      <c r="BX64" s="25"/>
      <c r="BY64" s="25"/>
      <c r="BZ64" s="25"/>
      <c r="CA64" s="25"/>
    </row>
    <row r="65" spans="34:79" ht="16.5" x14ac:dyDescent="0.2">
      <c r="AH65" s="25">
        <v>62</v>
      </c>
      <c r="AI65" s="25">
        <f>INDEX($U$4:$U$32,INT((AH64-5)/5)+1)</f>
        <v>1.3500000000000005</v>
      </c>
      <c r="AJ65" s="25">
        <v>0.15</v>
      </c>
      <c r="AK65" s="24">
        <f t="shared" ref="AK65" si="171">AI64*$AJ65</f>
        <v>0.26999999999999985</v>
      </c>
      <c r="AL65" s="24">
        <f>ROUND(SUM(AK$4:AK65),2)</f>
        <v>9.18</v>
      </c>
      <c r="AM65" s="24">
        <f t="shared" ref="AM65" si="172">AI65*$AJ65</f>
        <v>0.20250000000000007</v>
      </c>
      <c r="AN65" s="24">
        <f>ROUND(SUM(AM$4:AM65),2)</f>
        <v>6.89</v>
      </c>
      <c r="AO65" s="24">
        <f t="shared" ref="AO65" si="173">AI66*$AJ65</f>
        <v>0.15</v>
      </c>
      <c r="AP65" s="24">
        <f>ROUND(SUM(AO$4:AO65),2)</f>
        <v>4.93</v>
      </c>
      <c r="AR65" s="25">
        <v>62</v>
      </c>
      <c r="AS65" s="25">
        <f t="shared" si="8"/>
        <v>126</v>
      </c>
      <c r="AT65" s="25">
        <f t="shared" si="9"/>
        <v>25</v>
      </c>
      <c r="AU65" s="25">
        <f t="shared" si="10"/>
        <v>7</v>
      </c>
      <c r="AV65" s="25">
        <f t="shared" si="11"/>
        <v>138</v>
      </c>
      <c r="AW65" s="25">
        <f t="shared" si="12"/>
        <v>27</v>
      </c>
      <c r="AX65" s="25">
        <f t="shared" si="13"/>
        <v>7</v>
      </c>
      <c r="AY65" s="25"/>
      <c r="AZ65" s="25">
        <f t="shared" si="15"/>
        <v>0</v>
      </c>
      <c r="BA65" s="25"/>
      <c r="BL65" s="25">
        <v>62</v>
      </c>
      <c r="BM65" s="25">
        <f t="shared" si="17"/>
        <v>126</v>
      </c>
      <c r="BN65" s="25" t="str">
        <f t="shared" si="18"/>
        <v>大焦热</v>
      </c>
      <c r="BO65" s="25">
        <f t="shared" si="0"/>
        <v>42</v>
      </c>
      <c r="BP65" s="25">
        <f t="shared" si="19"/>
        <v>17</v>
      </c>
      <c r="BQ65" s="25" t="str">
        <f t="shared" si="20"/>
        <v>大焦热+1</v>
      </c>
      <c r="BR65" s="25">
        <f t="shared" si="21"/>
        <v>138</v>
      </c>
      <c r="BS65" s="25" t="str">
        <f t="shared" si="22"/>
        <v>无间</v>
      </c>
      <c r="BT65" s="25">
        <f t="shared" si="23"/>
        <v>47</v>
      </c>
      <c r="BU65" s="25">
        <f t="shared" si="24"/>
        <v>18</v>
      </c>
      <c r="BV65" s="25" t="str">
        <f t="shared" si="25"/>
        <v>大焦热+2</v>
      </c>
      <c r="BW65" s="25"/>
      <c r="BX65" s="25"/>
      <c r="BY65" s="25"/>
      <c r="BZ65" s="25"/>
      <c r="CA65" s="25"/>
    </row>
    <row r="66" spans="34:79" ht="16.5" x14ac:dyDescent="0.2">
      <c r="AH66" s="25">
        <v>63</v>
      </c>
      <c r="AI66" s="25">
        <f>INDEX($W$4:$W$32,INT((AH64-5)/5)+1)</f>
        <v>1</v>
      </c>
      <c r="AJ66" s="25">
        <v>0.2</v>
      </c>
      <c r="AK66" s="24">
        <f t="shared" ref="AK66" si="174">AI64*$AJ66</f>
        <v>0.35999999999999982</v>
      </c>
      <c r="AL66" s="24">
        <f>ROUND(SUM(AK$4:AK66),2)</f>
        <v>9.5399999999999991</v>
      </c>
      <c r="AM66" s="24">
        <f t="shared" ref="AM66" si="175">AI65*$AJ66</f>
        <v>0.27000000000000013</v>
      </c>
      <c r="AN66" s="24">
        <f>ROUND(SUM(AM$4:AM66),2)</f>
        <v>7.16</v>
      </c>
      <c r="AO66" s="24">
        <f t="shared" ref="AO66" si="176">AI66*$AJ66</f>
        <v>0.2</v>
      </c>
      <c r="AP66" s="24">
        <f>ROUND(SUM(AO$4:AO66),2)</f>
        <v>5.13</v>
      </c>
      <c r="AR66" s="25">
        <v>63</v>
      </c>
      <c r="AS66" s="25">
        <f t="shared" si="8"/>
        <v>127</v>
      </c>
      <c r="AT66" s="25">
        <f t="shared" si="9"/>
        <v>25</v>
      </c>
      <c r="AU66" s="25">
        <f t="shared" si="10"/>
        <v>7</v>
      </c>
      <c r="AV66" s="25">
        <f t="shared" si="11"/>
        <v>139</v>
      </c>
      <c r="AW66" s="25">
        <f t="shared" si="12"/>
        <v>27</v>
      </c>
      <c r="AX66" s="25">
        <f t="shared" si="13"/>
        <v>7</v>
      </c>
      <c r="AY66" s="25"/>
      <c r="AZ66" s="25">
        <f t="shared" si="15"/>
        <v>0</v>
      </c>
      <c r="BA66" s="25"/>
      <c r="BL66" s="25">
        <v>63</v>
      </c>
      <c r="BM66" s="25">
        <f t="shared" si="17"/>
        <v>127</v>
      </c>
      <c r="BN66" s="25" t="str">
        <f t="shared" si="18"/>
        <v>大焦热</v>
      </c>
      <c r="BO66" s="25">
        <f t="shared" si="0"/>
        <v>43</v>
      </c>
      <c r="BP66" s="25">
        <f t="shared" si="19"/>
        <v>17</v>
      </c>
      <c r="BQ66" s="25" t="str">
        <f t="shared" si="20"/>
        <v>大焦热+1</v>
      </c>
      <c r="BR66" s="25">
        <f t="shared" si="21"/>
        <v>139</v>
      </c>
      <c r="BS66" s="25" t="str">
        <f t="shared" si="22"/>
        <v>无间</v>
      </c>
      <c r="BT66" s="25">
        <f t="shared" si="23"/>
        <v>47</v>
      </c>
      <c r="BU66" s="25">
        <f t="shared" si="24"/>
        <v>18</v>
      </c>
      <c r="BV66" s="25" t="str">
        <f t="shared" si="25"/>
        <v>大焦热+2</v>
      </c>
      <c r="BW66" s="25"/>
      <c r="BX66" s="25"/>
      <c r="BY66" s="25"/>
      <c r="BZ66" s="25"/>
      <c r="CA66" s="25"/>
    </row>
    <row r="67" spans="34:79" ht="16.5" x14ac:dyDescent="0.2">
      <c r="AH67" s="25">
        <v>64</v>
      </c>
      <c r="AI67" s="25"/>
      <c r="AJ67" s="25">
        <v>0.25</v>
      </c>
      <c r="AK67" s="24">
        <f t="shared" ref="AK67" si="177">AI64*$AJ67</f>
        <v>0.44999999999999973</v>
      </c>
      <c r="AL67" s="24">
        <f>ROUND(SUM(AK$4:AK67),2)</f>
        <v>9.99</v>
      </c>
      <c r="AM67" s="24">
        <f t="shared" ref="AM67" si="178">AI65*$AJ67</f>
        <v>0.33750000000000013</v>
      </c>
      <c r="AN67" s="24">
        <f>ROUND(SUM(AM$4:AM67),2)</f>
        <v>7.5</v>
      </c>
      <c r="AO67" s="24">
        <f t="shared" ref="AO67" si="179">AI66*$AJ67</f>
        <v>0.25</v>
      </c>
      <c r="AP67" s="24">
        <f>ROUND(SUM(AO$4:AO67),2)</f>
        <v>5.38</v>
      </c>
      <c r="AR67" s="25">
        <v>64</v>
      </c>
      <c r="AS67" s="25">
        <f t="shared" si="8"/>
        <v>128</v>
      </c>
      <c r="AT67" s="25">
        <f t="shared" si="9"/>
        <v>25</v>
      </c>
      <c r="AU67" s="25">
        <f t="shared" si="10"/>
        <v>7</v>
      </c>
      <c r="AV67" s="25">
        <f t="shared" si="11"/>
        <v>139</v>
      </c>
      <c r="AW67" s="25">
        <f t="shared" si="12"/>
        <v>27</v>
      </c>
      <c r="AX67" s="25">
        <f t="shared" si="13"/>
        <v>7</v>
      </c>
      <c r="AY67" s="25"/>
      <c r="AZ67" s="25">
        <f t="shared" si="15"/>
        <v>0</v>
      </c>
      <c r="BA67" s="25"/>
      <c r="BL67" s="25">
        <v>64</v>
      </c>
      <c r="BM67" s="25">
        <f t="shared" si="17"/>
        <v>128</v>
      </c>
      <c r="BN67" s="25" t="str">
        <f t="shared" si="18"/>
        <v>大焦热</v>
      </c>
      <c r="BO67" s="25">
        <f t="shared" si="0"/>
        <v>43</v>
      </c>
      <c r="BP67" s="25">
        <f t="shared" si="19"/>
        <v>17</v>
      </c>
      <c r="BQ67" s="25" t="str">
        <f t="shared" si="20"/>
        <v>大焦热+1</v>
      </c>
      <c r="BR67" s="25">
        <f t="shared" si="21"/>
        <v>139</v>
      </c>
      <c r="BS67" s="25" t="str">
        <f t="shared" si="22"/>
        <v>无间</v>
      </c>
      <c r="BT67" s="25">
        <f t="shared" si="23"/>
        <v>47</v>
      </c>
      <c r="BU67" s="25">
        <f t="shared" si="24"/>
        <v>18</v>
      </c>
      <c r="BV67" s="25" t="str">
        <f t="shared" si="25"/>
        <v>大焦热+2</v>
      </c>
      <c r="BW67" s="25"/>
      <c r="BX67" s="25"/>
      <c r="BY67" s="25"/>
      <c r="BZ67" s="25"/>
      <c r="CA67" s="25"/>
    </row>
    <row r="68" spans="34:79" ht="16.5" x14ac:dyDescent="0.2">
      <c r="AH68" s="25">
        <v>65</v>
      </c>
      <c r="AI68" s="25"/>
      <c r="AJ68" s="25">
        <v>0.3</v>
      </c>
      <c r="AK68" s="24">
        <f t="shared" ref="AK68" si="180">AI64*$AJ68</f>
        <v>0.5399999999999997</v>
      </c>
      <c r="AL68" s="24">
        <f>ROUND(SUM(AK$4:AK68),2)</f>
        <v>10.53</v>
      </c>
      <c r="AM68" s="24">
        <f t="shared" ref="AM68" si="181">AI65*$AJ68</f>
        <v>0.40500000000000014</v>
      </c>
      <c r="AN68" s="24">
        <f>ROUND(SUM(AM$4:AM68),2)</f>
        <v>7.9</v>
      </c>
      <c r="AO68" s="24">
        <f t="shared" ref="AO68" si="182">AI66*$AJ68</f>
        <v>0.3</v>
      </c>
      <c r="AP68" s="24">
        <f>ROUND(SUM(AO$4:AO68),2)</f>
        <v>5.68</v>
      </c>
      <c r="AR68" s="25">
        <v>65</v>
      </c>
      <c r="AS68" s="25">
        <f t="shared" si="8"/>
        <v>128</v>
      </c>
      <c r="AT68" s="25">
        <f t="shared" si="9"/>
        <v>25</v>
      </c>
      <c r="AU68" s="25">
        <f t="shared" si="10"/>
        <v>7</v>
      </c>
      <c r="AV68" s="25">
        <f t="shared" si="11"/>
        <v>141</v>
      </c>
      <c r="AW68" s="25">
        <f t="shared" si="12"/>
        <v>28</v>
      </c>
      <c r="AX68" s="25">
        <f t="shared" si="13"/>
        <v>7</v>
      </c>
      <c r="AY68" s="25"/>
      <c r="AZ68" s="25">
        <f t="shared" si="15"/>
        <v>0</v>
      </c>
      <c r="BA68" s="25"/>
      <c r="BL68" s="25">
        <v>65</v>
      </c>
      <c r="BM68" s="25">
        <f t="shared" si="17"/>
        <v>128</v>
      </c>
      <c r="BN68" s="25" t="str">
        <f t="shared" si="18"/>
        <v>大焦热</v>
      </c>
      <c r="BO68" s="25">
        <f t="shared" si="0"/>
        <v>43</v>
      </c>
      <c r="BP68" s="25">
        <f t="shared" si="19"/>
        <v>17</v>
      </c>
      <c r="BQ68" s="25" t="str">
        <f t="shared" si="20"/>
        <v>大焦热+1</v>
      </c>
      <c r="BR68" s="25">
        <f t="shared" si="21"/>
        <v>141</v>
      </c>
      <c r="BS68" s="25" t="str">
        <f t="shared" si="22"/>
        <v>无间</v>
      </c>
      <c r="BT68" s="25">
        <f t="shared" si="23"/>
        <v>48</v>
      </c>
      <c r="BU68" s="25">
        <f t="shared" si="24"/>
        <v>19</v>
      </c>
      <c r="BV68" s="25" t="str">
        <f t="shared" si="25"/>
        <v>无间</v>
      </c>
      <c r="BW68" s="25"/>
      <c r="BX68" s="25"/>
      <c r="BY68" s="25"/>
      <c r="BZ68" s="25"/>
      <c r="CA68" s="25"/>
    </row>
    <row r="69" spans="34:79" ht="16.5" x14ac:dyDescent="0.2">
      <c r="AH69" s="25">
        <v>66</v>
      </c>
      <c r="AI69" s="25">
        <f>INDEX($S$4:$S$32,INT((AH69-5)/5)+1)</f>
        <v>2.0700000000000003</v>
      </c>
      <c r="AJ69" s="25">
        <v>0.1</v>
      </c>
      <c r="AK69" s="24">
        <f t="shared" ref="AK69" si="183">AI69*$AJ69</f>
        <v>0.20700000000000005</v>
      </c>
      <c r="AL69" s="24">
        <f>ROUND(SUM(AK$4:AK69),2)</f>
        <v>10.74</v>
      </c>
      <c r="AM69" s="24">
        <f t="shared" ref="AM69" si="184">AI70*$AJ69</f>
        <v>0.15499999999999992</v>
      </c>
      <c r="AN69" s="24">
        <f>ROUND(SUM(AM$4:AM69),2)</f>
        <v>8.06</v>
      </c>
      <c r="AO69" s="24">
        <f t="shared" ref="AO69" si="185">AI71*$AJ69</f>
        <v>0.11500000000000005</v>
      </c>
      <c r="AP69" s="24">
        <f>ROUND(SUM(AO$4:AO69),2)</f>
        <v>5.79</v>
      </c>
      <c r="AR69" s="25">
        <v>66</v>
      </c>
      <c r="AS69" s="25">
        <f t="shared" ref="AS69:AS111" si="186">MATCH(AR69,$AL$4:$AL$153,1)</f>
        <v>129</v>
      </c>
      <c r="AT69" s="25">
        <f t="shared" ref="AT69:AT111" si="187">INT(AS69/5)</f>
        <v>25</v>
      </c>
      <c r="AU69" s="25">
        <f t="shared" ref="AU69:AU111" si="188">MATCH(AT69,$BF$4:$BF$11)</f>
        <v>7</v>
      </c>
      <c r="AV69" s="25">
        <f t="shared" ref="AV69:AV84" si="189">MATCH(AR69,$AN$4:$AN$153,1)</f>
        <v>141</v>
      </c>
      <c r="AW69" s="25">
        <f t="shared" ref="AW69:AW111" si="190">INT(AV69/5)</f>
        <v>28</v>
      </c>
      <c r="AX69" s="25">
        <f t="shared" ref="AX69:AX84" si="191">MATCH(AW69,$BF$4:$BF$11)</f>
        <v>7</v>
      </c>
      <c r="AY69" s="25"/>
      <c r="AZ69" s="25">
        <f t="shared" ref="AZ69:AZ111" si="192">INT(AY69/5)</f>
        <v>0</v>
      </c>
      <c r="BA69" s="25"/>
      <c r="BL69" s="25">
        <v>66</v>
      </c>
      <c r="BM69" s="25">
        <f t="shared" ref="BM69:BM111" si="193">MATCH(BL69,$AL$4:$AL$153,1)</f>
        <v>129</v>
      </c>
      <c r="BN69" s="25" t="str">
        <f t="shared" ref="BN69:BN111" si="194">INDEX($CJ$4:$CJ$11,MATCH(BM69,$CL$4:$CL$11,1))</f>
        <v>大焦热</v>
      </c>
      <c r="BO69" s="25">
        <f t="shared" ref="BO69:BO111" si="195">MATCH(BM69,$BJ$4:$BJ$55,1)</f>
        <v>43</v>
      </c>
      <c r="BP69" s="25">
        <f t="shared" ref="BP69:BP111" si="196">MATCH(BO69,$CG$4:$CG$23,1)</f>
        <v>17</v>
      </c>
      <c r="BQ69" s="25" t="str">
        <f t="shared" ref="BQ69:BQ111" si="197">INDEX($CD$4:$CD$23,BP69)</f>
        <v>大焦热+1</v>
      </c>
      <c r="BR69" s="25">
        <f t="shared" ref="BR69:BR84" si="198">MATCH(BL69,$AN$4:$AN$153,1)</f>
        <v>141</v>
      </c>
      <c r="BS69" s="25" t="str">
        <f t="shared" ref="BS69:BS84" si="199">INDEX($CJ$4:$CJ$11,MATCH(BR69,$CL$4:$CL$11,1))</f>
        <v>无间</v>
      </c>
      <c r="BT69" s="25">
        <f t="shared" ref="BT69:BT84" si="200">MATCH(BR69,$BJ$4:$BJ$55,1)</f>
        <v>48</v>
      </c>
      <c r="BU69" s="25">
        <f t="shared" ref="BU69:BU84" si="201">MATCH(BT69,$CG$4:$CG$23,1)</f>
        <v>19</v>
      </c>
      <c r="BV69" s="25" t="str">
        <f t="shared" ref="BV69:BV84" si="202">INDEX($CD$4:$CD$23,BU69)</f>
        <v>无间</v>
      </c>
      <c r="BW69" s="25"/>
      <c r="BX69" s="25"/>
      <c r="BY69" s="25"/>
      <c r="BZ69" s="25"/>
      <c r="CA69" s="25"/>
    </row>
    <row r="70" spans="34:79" ht="16.5" x14ac:dyDescent="0.2">
      <c r="AH70" s="25">
        <v>67</v>
      </c>
      <c r="AI70" s="25">
        <f>INDEX($U$4:$U$32,INT((AH69-5)/5)+1)</f>
        <v>1.5499999999999989</v>
      </c>
      <c r="AJ70" s="25">
        <v>0.15</v>
      </c>
      <c r="AK70" s="24">
        <f t="shared" ref="AK70" si="203">AI69*$AJ70</f>
        <v>0.31050000000000005</v>
      </c>
      <c r="AL70" s="24">
        <f>ROUND(SUM(AK$4:AK70),2)</f>
        <v>11.05</v>
      </c>
      <c r="AM70" s="24">
        <f t="shared" ref="AM70" si="204">AI70*$AJ70</f>
        <v>0.23249999999999982</v>
      </c>
      <c r="AN70" s="24">
        <f>ROUND(SUM(AM$4:AM70),2)</f>
        <v>8.2899999999999991</v>
      </c>
      <c r="AO70" s="24">
        <f t="shared" ref="AO70" si="205">AI71*$AJ70</f>
        <v>0.17250000000000004</v>
      </c>
      <c r="AP70" s="24">
        <f>ROUND(SUM(AO$4:AO70),2)</f>
        <v>5.96</v>
      </c>
      <c r="AR70" s="25">
        <v>67</v>
      </c>
      <c r="AS70" s="25">
        <f t="shared" si="186"/>
        <v>129</v>
      </c>
      <c r="AT70" s="25">
        <f t="shared" si="187"/>
        <v>25</v>
      </c>
      <c r="AU70" s="25">
        <f t="shared" si="188"/>
        <v>7</v>
      </c>
      <c r="AV70" s="25">
        <f t="shared" si="189"/>
        <v>142</v>
      </c>
      <c r="AW70" s="25">
        <f t="shared" si="190"/>
        <v>28</v>
      </c>
      <c r="AX70" s="25">
        <f t="shared" si="191"/>
        <v>7</v>
      </c>
      <c r="AY70" s="25"/>
      <c r="AZ70" s="25">
        <f t="shared" si="192"/>
        <v>0</v>
      </c>
      <c r="BA70" s="25"/>
      <c r="BL70" s="25">
        <v>67</v>
      </c>
      <c r="BM70" s="25">
        <f t="shared" si="193"/>
        <v>129</v>
      </c>
      <c r="BN70" s="25" t="str">
        <f t="shared" si="194"/>
        <v>大焦热</v>
      </c>
      <c r="BO70" s="25">
        <f t="shared" si="195"/>
        <v>43</v>
      </c>
      <c r="BP70" s="25">
        <f t="shared" si="196"/>
        <v>17</v>
      </c>
      <c r="BQ70" s="25" t="str">
        <f t="shared" si="197"/>
        <v>大焦热+1</v>
      </c>
      <c r="BR70" s="25">
        <f t="shared" si="198"/>
        <v>142</v>
      </c>
      <c r="BS70" s="25" t="str">
        <f t="shared" si="199"/>
        <v>无间</v>
      </c>
      <c r="BT70" s="25">
        <f t="shared" si="200"/>
        <v>49</v>
      </c>
      <c r="BU70" s="25">
        <f t="shared" si="201"/>
        <v>19</v>
      </c>
      <c r="BV70" s="25" t="str">
        <f t="shared" si="202"/>
        <v>无间</v>
      </c>
      <c r="BW70" s="25"/>
      <c r="BX70" s="25"/>
      <c r="BY70" s="25"/>
      <c r="BZ70" s="25"/>
      <c r="CA70" s="25"/>
    </row>
    <row r="71" spans="34:79" ht="16.5" x14ac:dyDescent="0.2">
      <c r="AH71" s="25">
        <v>68</v>
      </c>
      <c r="AI71" s="25">
        <f>INDEX($W$4:$W$32,INT((AH69-5)/5)+1)</f>
        <v>1.1500000000000004</v>
      </c>
      <c r="AJ71" s="25">
        <v>0.2</v>
      </c>
      <c r="AK71" s="24">
        <f t="shared" ref="AK71" si="206">AI69*$AJ71</f>
        <v>0.41400000000000009</v>
      </c>
      <c r="AL71" s="24">
        <f>ROUND(SUM(AK$4:AK71),2)</f>
        <v>11.46</v>
      </c>
      <c r="AM71" s="24">
        <f t="shared" ref="AM71" si="207">AI70*$AJ71</f>
        <v>0.30999999999999983</v>
      </c>
      <c r="AN71" s="24">
        <f>ROUND(SUM(AM$4:AM71),2)</f>
        <v>8.6</v>
      </c>
      <c r="AO71" s="24">
        <f t="shared" ref="AO71" si="208">AI71*$AJ71</f>
        <v>0.23000000000000009</v>
      </c>
      <c r="AP71" s="24">
        <f>ROUND(SUM(AO$4:AO71),2)</f>
        <v>6.19</v>
      </c>
      <c r="AR71" s="25">
        <v>68</v>
      </c>
      <c r="AS71" s="25">
        <f t="shared" si="186"/>
        <v>130</v>
      </c>
      <c r="AT71" s="25">
        <f t="shared" si="187"/>
        <v>26</v>
      </c>
      <c r="AU71" s="25">
        <f t="shared" si="188"/>
        <v>7</v>
      </c>
      <c r="AV71" s="25">
        <f t="shared" si="189"/>
        <v>143</v>
      </c>
      <c r="AW71" s="25">
        <f t="shared" si="190"/>
        <v>28</v>
      </c>
      <c r="AX71" s="25">
        <f t="shared" si="191"/>
        <v>7</v>
      </c>
      <c r="AY71" s="25"/>
      <c r="AZ71" s="25">
        <f t="shared" si="192"/>
        <v>0</v>
      </c>
      <c r="BA71" s="25"/>
      <c r="BL71" s="25">
        <v>68</v>
      </c>
      <c r="BM71" s="25">
        <f t="shared" si="193"/>
        <v>130</v>
      </c>
      <c r="BN71" s="25" t="str">
        <f t="shared" si="194"/>
        <v>大焦热</v>
      </c>
      <c r="BO71" s="25">
        <f t="shared" si="195"/>
        <v>44</v>
      </c>
      <c r="BP71" s="25">
        <f t="shared" si="196"/>
        <v>17</v>
      </c>
      <c r="BQ71" s="25" t="str">
        <f t="shared" si="197"/>
        <v>大焦热+1</v>
      </c>
      <c r="BR71" s="25">
        <f t="shared" si="198"/>
        <v>143</v>
      </c>
      <c r="BS71" s="25" t="str">
        <f t="shared" si="199"/>
        <v>无间</v>
      </c>
      <c r="BT71" s="25">
        <f t="shared" si="200"/>
        <v>49</v>
      </c>
      <c r="BU71" s="25">
        <f t="shared" si="201"/>
        <v>19</v>
      </c>
      <c r="BV71" s="25" t="str">
        <f t="shared" si="202"/>
        <v>无间</v>
      </c>
      <c r="BW71" s="25"/>
      <c r="BX71" s="25"/>
      <c r="BY71" s="25"/>
      <c r="BZ71" s="25"/>
      <c r="CA71" s="25"/>
    </row>
    <row r="72" spans="34:79" ht="16.5" x14ac:dyDescent="0.2">
      <c r="AH72" s="25">
        <v>69</v>
      </c>
      <c r="AI72" s="25"/>
      <c r="AJ72" s="25">
        <v>0.25</v>
      </c>
      <c r="AK72" s="24">
        <f t="shared" ref="AK72" si="209">AI69*$AJ72</f>
        <v>0.51750000000000007</v>
      </c>
      <c r="AL72" s="24">
        <f>ROUND(SUM(AK$4:AK72),2)</f>
        <v>11.98</v>
      </c>
      <c r="AM72" s="24">
        <f t="shared" ref="AM72" si="210">AI70*$AJ72</f>
        <v>0.38749999999999973</v>
      </c>
      <c r="AN72" s="24">
        <f>ROUND(SUM(AM$4:AM72),2)</f>
        <v>8.99</v>
      </c>
      <c r="AO72" s="24">
        <f t="shared" ref="AO72" si="211">AI71*$AJ72</f>
        <v>0.28750000000000009</v>
      </c>
      <c r="AP72" s="24">
        <f>ROUND(SUM(AO$4:AO72),2)</f>
        <v>6.48</v>
      </c>
      <c r="AR72" s="25">
        <v>69</v>
      </c>
      <c r="AS72" s="25">
        <f t="shared" si="186"/>
        <v>131</v>
      </c>
      <c r="AT72" s="25">
        <f t="shared" si="187"/>
        <v>26</v>
      </c>
      <c r="AU72" s="25">
        <f t="shared" si="188"/>
        <v>7</v>
      </c>
      <c r="AV72" s="25">
        <f t="shared" si="189"/>
        <v>143</v>
      </c>
      <c r="AW72" s="25">
        <f t="shared" si="190"/>
        <v>28</v>
      </c>
      <c r="AX72" s="25">
        <f t="shared" si="191"/>
        <v>7</v>
      </c>
      <c r="AY72" s="25"/>
      <c r="AZ72" s="25">
        <f t="shared" si="192"/>
        <v>0</v>
      </c>
      <c r="BA72" s="25"/>
      <c r="BL72" s="25">
        <v>69</v>
      </c>
      <c r="BM72" s="25">
        <f t="shared" si="193"/>
        <v>131</v>
      </c>
      <c r="BN72" s="25" t="str">
        <f t="shared" si="194"/>
        <v>大焦热</v>
      </c>
      <c r="BO72" s="25">
        <f t="shared" si="195"/>
        <v>44</v>
      </c>
      <c r="BP72" s="25">
        <f t="shared" si="196"/>
        <v>17</v>
      </c>
      <c r="BQ72" s="25" t="str">
        <f t="shared" si="197"/>
        <v>大焦热+1</v>
      </c>
      <c r="BR72" s="25">
        <f t="shared" si="198"/>
        <v>143</v>
      </c>
      <c r="BS72" s="25" t="str">
        <f t="shared" si="199"/>
        <v>无间</v>
      </c>
      <c r="BT72" s="25">
        <f t="shared" si="200"/>
        <v>49</v>
      </c>
      <c r="BU72" s="25">
        <f t="shared" si="201"/>
        <v>19</v>
      </c>
      <c r="BV72" s="25" t="str">
        <f t="shared" si="202"/>
        <v>无间</v>
      </c>
      <c r="BW72" s="25"/>
      <c r="BX72" s="25"/>
      <c r="BY72" s="25"/>
      <c r="BZ72" s="25"/>
      <c r="CA72" s="25"/>
    </row>
    <row r="73" spans="34:79" ht="16.5" x14ac:dyDescent="0.2">
      <c r="AH73" s="25">
        <v>70</v>
      </c>
      <c r="AI73" s="25"/>
      <c r="AJ73" s="25">
        <v>0.3</v>
      </c>
      <c r="AK73" s="24">
        <f t="shared" ref="AK73" si="212">AI69*$AJ73</f>
        <v>0.62100000000000011</v>
      </c>
      <c r="AL73" s="24">
        <f>ROUND(SUM(AK$4:AK73),2)</f>
        <v>12.6</v>
      </c>
      <c r="AM73" s="24">
        <f t="shared" ref="AM73" si="213">AI70*$AJ73</f>
        <v>0.46499999999999964</v>
      </c>
      <c r="AN73" s="24">
        <f>ROUND(SUM(AM$4:AM73),2)</f>
        <v>9.4499999999999993</v>
      </c>
      <c r="AO73" s="24">
        <f t="shared" ref="AO73" si="214">AI71*$AJ73</f>
        <v>0.34500000000000008</v>
      </c>
      <c r="AP73" s="24">
        <f>ROUND(SUM(AO$4:AO73),2)</f>
        <v>6.83</v>
      </c>
      <c r="AR73" s="25">
        <v>70</v>
      </c>
      <c r="AS73" s="25">
        <f t="shared" si="186"/>
        <v>132</v>
      </c>
      <c r="AT73" s="25">
        <f t="shared" si="187"/>
        <v>26</v>
      </c>
      <c r="AU73" s="25">
        <f t="shared" si="188"/>
        <v>7</v>
      </c>
      <c r="AV73" s="25">
        <f t="shared" si="189"/>
        <v>144</v>
      </c>
      <c r="AW73" s="25">
        <f t="shared" si="190"/>
        <v>28</v>
      </c>
      <c r="AX73" s="25">
        <f t="shared" si="191"/>
        <v>7</v>
      </c>
      <c r="AY73" s="25"/>
      <c r="AZ73" s="25">
        <f t="shared" si="192"/>
        <v>0</v>
      </c>
      <c r="BA73" s="25"/>
      <c r="BL73" s="25">
        <v>70</v>
      </c>
      <c r="BM73" s="25">
        <f t="shared" si="193"/>
        <v>132</v>
      </c>
      <c r="BN73" s="25" t="str">
        <f t="shared" si="194"/>
        <v>大焦热</v>
      </c>
      <c r="BO73" s="25">
        <f t="shared" si="195"/>
        <v>45</v>
      </c>
      <c r="BP73" s="25">
        <f t="shared" si="196"/>
        <v>18</v>
      </c>
      <c r="BQ73" s="25" t="str">
        <f t="shared" si="197"/>
        <v>大焦热+2</v>
      </c>
      <c r="BR73" s="25">
        <f t="shared" si="198"/>
        <v>144</v>
      </c>
      <c r="BS73" s="25" t="str">
        <f t="shared" si="199"/>
        <v>无间</v>
      </c>
      <c r="BT73" s="25">
        <f t="shared" si="200"/>
        <v>49</v>
      </c>
      <c r="BU73" s="25">
        <f t="shared" si="201"/>
        <v>19</v>
      </c>
      <c r="BV73" s="25" t="str">
        <f t="shared" si="202"/>
        <v>无间</v>
      </c>
      <c r="BW73" s="25"/>
      <c r="BX73" s="25"/>
      <c r="BY73" s="25"/>
      <c r="BZ73" s="25"/>
      <c r="CA73" s="25"/>
    </row>
    <row r="74" spans="34:79" ht="16.5" x14ac:dyDescent="0.2">
      <c r="AH74" s="25">
        <v>71</v>
      </c>
      <c r="AI74" s="25">
        <f>INDEX($S$4:$S$32,INT((AH74-5)/5)+1)</f>
        <v>2.4000000000000004</v>
      </c>
      <c r="AJ74" s="25">
        <v>0.1</v>
      </c>
      <c r="AK74" s="24">
        <f t="shared" ref="AK74" si="215">AI74*$AJ74</f>
        <v>0.24000000000000005</v>
      </c>
      <c r="AL74" s="24">
        <f>ROUND(SUM(AK$4:AK74),2)</f>
        <v>12.84</v>
      </c>
      <c r="AM74" s="24">
        <f t="shared" ref="AM74" si="216">AI75*$AJ74</f>
        <v>0.18000000000000008</v>
      </c>
      <c r="AN74" s="24">
        <f>ROUND(SUM(AM$4:AM74),2)</f>
        <v>9.6300000000000008</v>
      </c>
      <c r="AO74" s="24">
        <f t="shared" ref="AO74" si="217">AI76*$AJ74</f>
        <v>0.13300000000000001</v>
      </c>
      <c r="AP74" s="24">
        <f>ROUND(SUM(AO$4:AO74),2)</f>
        <v>6.96</v>
      </c>
      <c r="AR74" s="25">
        <v>71</v>
      </c>
      <c r="AS74" s="25">
        <f t="shared" si="186"/>
        <v>132</v>
      </c>
      <c r="AT74" s="25">
        <f t="shared" si="187"/>
        <v>26</v>
      </c>
      <c r="AU74" s="25">
        <f t="shared" si="188"/>
        <v>7</v>
      </c>
      <c r="AV74" s="25">
        <f t="shared" si="189"/>
        <v>144</v>
      </c>
      <c r="AW74" s="25">
        <f t="shared" si="190"/>
        <v>28</v>
      </c>
      <c r="AX74" s="25">
        <f t="shared" si="191"/>
        <v>7</v>
      </c>
      <c r="AY74" s="25"/>
      <c r="AZ74" s="25">
        <f t="shared" si="192"/>
        <v>0</v>
      </c>
      <c r="BA74" s="25"/>
      <c r="BL74" s="25">
        <v>71</v>
      </c>
      <c r="BM74" s="25">
        <f t="shared" si="193"/>
        <v>132</v>
      </c>
      <c r="BN74" s="25" t="str">
        <f t="shared" si="194"/>
        <v>大焦热</v>
      </c>
      <c r="BO74" s="25">
        <f t="shared" si="195"/>
        <v>45</v>
      </c>
      <c r="BP74" s="25">
        <f t="shared" si="196"/>
        <v>18</v>
      </c>
      <c r="BQ74" s="25" t="str">
        <f t="shared" si="197"/>
        <v>大焦热+2</v>
      </c>
      <c r="BR74" s="25">
        <f t="shared" si="198"/>
        <v>144</v>
      </c>
      <c r="BS74" s="25" t="str">
        <f t="shared" si="199"/>
        <v>无间</v>
      </c>
      <c r="BT74" s="25">
        <f t="shared" si="200"/>
        <v>49</v>
      </c>
      <c r="BU74" s="25">
        <f t="shared" si="201"/>
        <v>19</v>
      </c>
      <c r="BV74" s="25" t="str">
        <f t="shared" si="202"/>
        <v>无间</v>
      </c>
      <c r="BW74" s="25"/>
      <c r="BX74" s="25"/>
      <c r="BY74" s="25"/>
      <c r="BZ74" s="25"/>
      <c r="CA74" s="25"/>
    </row>
    <row r="75" spans="34:79" ht="16.5" x14ac:dyDescent="0.2">
      <c r="AH75" s="25">
        <v>72</v>
      </c>
      <c r="AI75" s="25">
        <f>INDEX($U$4:$U$32,INT((AH74-5)/5)+1)</f>
        <v>1.8000000000000007</v>
      </c>
      <c r="AJ75" s="25">
        <v>0.15</v>
      </c>
      <c r="AK75" s="24">
        <f t="shared" ref="AK75" si="218">AI74*$AJ75</f>
        <v>0.36000000000000004</v>
      </c>
      <c r="AL75" s="24">
        <f>ROUND(SUM(AK$4:AK75),2)</f>
        <v>13.2</v>
      </c>
      <c r="AM75" s="24">
        <f t="shared" ref="AM75" si="219">AI75*$AJ75</f>
        <v>0.27000000000000007</v>
      </c>
      <c r="AN75" s="24">
        <f>ROUND(SUM(AM$4:AM75),2)</f>
        <v>9.9</v>
      </c>
      <c r="AO75" s="24">
        <f t="shared" ref="AO75" si="220">AI76*$AJ75</f>
        <v>0.19950000000000001</v>
      </c>
      <c r="AP75" s="24">
        <f>ROUND(SUM(AO$4:AO75),2)</f>
        <v>7.16</v>
      </c>
      <c r="AR75" s="25">
        <v>72</v>
      </c>
      <c r="AS75" s="25">
        <f t="shared" si="186"/>
        <v>133</v>
      </c>
      <c r="AT75" s="25">
        <f t="shared" si="187"/>
        <v>26</v>
      </c>
      <c r="AU75" s="25">
        <f t="shared" si="188"/>
        <v>7</v>
      </c>
      <c r="AV75" s="25">
        <f t="shared" si="189"/>
        <v>144</v>
      </c>
      <c r="AW75" s="25">
        <f t="shared" si="190"/>
        <v>28</v>
      </c>
      <c r="AX75" s="25">
        <f t="shared" si="191"/>
        <v>7</v>
      </c>
      <c r="AY75" s="25"/>
      <c r="AZ75" s="25">
        <f t="shared" si="192"/>
        <v>0</v>
      </c>
      <c r="BA75" s="25"/>
      <c r="BL75" s="25">
        <v>72</v>
      </c>
      <c r="BM75" s="25">
        <f t="shared" si="193"/>
        <v>133</v>
      </c>
      <c r="BN75" s="25" t="str">
        <f t="shared" si="194"/>
        <v>大焦热</v>
      </c>
      <c r="BO75" s="25">
        <f t="shared" si="195"/>
        <v>45</v>
      </c>
      <c r="BP75" s="25">
        <f t="shared" si="196"/>
        <v>18</v>
      </c>
      <c r="BQ75" s="25" t="str">
        <f t="shared" si="197"/>
        <v>大焦热+2</v>
      </c>
      <c r="BR75" s="25">
        <f t="shared" si="198"/>
        <v>144</v>
      </c>
      <c r="BS75" s="25" t="str">
        <f t="shared" si="199"/>
        <v>无间</v>
      </c>
      <c r="BT75" s="25">
        <f t="shared" si="200"/>
        <v>49</v>
      </c>
      <c r="BU75" s="25">
        <f t="shared" si="201"/>
        <v>19</v>
      </c>
      <c r="BV75" s="25" t="str">
        <f t="shared" si="202"/>
        <v>无间</v>
      </c>
      <c r="BW75" s="25"/>
      <c r="BX75" s="25"/>
      <c r="BY75" s="25"/>
      <c r="BZ75" s="25"/>
      <c r="CA75" s="25"/>
    </row>
    <row r="76" spans="34:79" ht="16.5" x14ac:dyDescent="0.2">
      <c r="AH76" s="25">
        <v>73</v>
      </c>
      <c r="AI76" s="25">
        <f>INDEX($W$4:$W$32,INT((AH74-5)/5)+1)</f>
        <v>1.33</v>
      </c>
      <c r="AJ76" s="25">
        <v>0.2</v>
      </c>
      <c r="AK76" s="24">
        <f t="shared" ref="AK76" si="221">AI74*$AJ76</f>
        <v>0.48000000000000009</v>
      </c>
      <c r="AL76" s="24">
        <f>ROUND(SUM(AK$4:AK76),2)</f>
        <v>13.68</v>
      </c>
      <c r="AM76" s="24">
        <f t="shared" ref="AM76" si="222">AI75*$AJ76</f>
        <v>0.36000000000000015</v>
      </c>
      <c r="AN76" s="24">
        <f>ROUND(SUM(AM$4:AM76),2)</f>
        <v>10.26</v>
      </c>
      <c r="AO76" s="24">
        <f t="shared" ref="AO76" si="223">AI76*$AJ76</f>
        <v>0.26600000000000001</v>
      </c>
      <c r="AP76" s="24">
        <f>ROUND(SUM(AO$4:AO76),2)</f>
        <v>7.42</v>
      </c>
      <c r="AR76" s="25">
        <v>73</v>
      </c>
      <c r="AS76" s="25">
        <f t="shared" si="186"/>
        <v>133</v>
      </c>
      <c r="AT76" s="25">
        <f t="shared" si="187"/>
        <v>26</v>
      </c>
      <c r="AU76" s="25">
        <f t="shared" si="188"/>
        <v>7</v>
      </c>
      <c r="AV76" s="25">
        <f t="shared" si="189"/>
        <v>145</v>
      </c>
      <c r="AW76" s="25">
        <f t="shared" si="190"/>
        <v>29</v>
      </c>
      <c r="AX76" s="25">
        <f t="shared" si="191"/>
        <v>7</v>
      </c>
      <c r="AY76" s="25"/>
      <c r="AZ76" s="25">
        <f t="shared" si="192"/>
        <v>0</v>
      </c>
      <c r="BA76" s="25"/>
      <c r="BL76" s="25">
        <v>73</v>
      </c>
      <c r="BM76" s="25">
        <f t="shared" si="193"/>
        <v>133</v>
      </c>
      <c r="BN76" s="25" t="str">
        <f t="shared" si="194"/>
        <v>大焦热</v>
      </c>
      <c r="BO76" s="25">
        <f t="shared" si="195"/>
        <v>45</v>
      </c>
      <c r="BP76" s="25">
        <f t="shared" si="196"/>
        <v>18</v>
      </c>
      <c r="BQ76" s="25" t="str">
        <f t="shared" si="197"/>
        <v>大焦热+2</v>
      </c>
      <c r="BR76" s="25">
        <f t="shared" si="198"/>
        <v>145</v>
      </c>
      <c r="BS76" s="25" t="str">
        <f t="shared" si="199"/>
        <v>无间</v>
      </c>
      <c r="BT76" s="25">
        <f t="shared" si="200"/>
        <v>50</v>
      </c>
      <c r="BU76" s="25">
        <f t="shared" si="201"/>
        <v>19</v>
      </c>
      <c r="BV76" s="25" t="str">
        <f t="shared" si="202"/>
        <v>无间</v>
      </c>
      <c r="BW76" s="25"/>
      <c r="BX76" s="25"/>
      <c r="BY76" s="25"/>
      <c r="BZ76" s="25"/>
      <c r="CA76" s="25"/>
    </row>
    <row r="77" spans="34:79" ht="16.5" x14ac:dyDescent="0.2">
      <c r="AH77" s="25">
        <v>74</v>
      </c>
      <c r="AI77" s="25"/>
      <c r="AJ77" s="25">
        <v>0.25</v>
      </c>
      <c r="AK77" s="24">
        <f t="shared" ref="AK77" si="224">AI74*$AJ77</f>
        <v>0.60000000000000009</v>
      </c>
      <c r="AL77" s="24">
        <f>ROUND(SUM(AK$4:AK77),2)</f>
        <v>14.28</v>
      </c>
      <c r="AM77" s="24">
        <f t="shared" ref="AM77" si="225">AI75*$AJ77</f>
        <v>0.45000000000000018</v>
      </c>
      <c r="AN77" s="24">
        <f>ROUND(SUM(AM$4:AM77),2)</f>
        <v>10.71</v>
      </c>
      <c r="AO77" s="24">
        <f t="shared" ref="AO77" si="226">AI76*$AJ77</f>
        <v>0.33250000000000002</v>
      </c>
      <c r="AP77" s="24">
        <f>ROUND(SUM(AO$4:AO77),2)</f>
        <v>7.76</v>
      </c>
      <c r="AR77" s="25">
        <v>74</v>
      </c>
      <c r="AS77" s="25">
        <f t="shared" si="186"/>
        <v>134</v>
      </c>
      <c r="AT77" s="25">
        <f t="shared" si="187"/>
        <v>26</v>
      </c>
      <c r="AU77" s="25">
        <f t="shared" si="188"/>
        <v>7</v>
      </c>
      <c r="AV77" s="25">
        <f t="shared" si="189"/>
        <v>146</v>
      </c>
      <c r="AW77" s="25">
        <f t="shared" si="190"/>
        <v>29</v>
      </c>
      <c r="AX77" s="25">
        <f t="shared" si="191"/>
        <v>7</v>
      </c>
      <c r="AY77" s="25"/>
      <c r="AZ77" s="25">
        <f t="shared" si="192"/>
        <v>0</v>
      </c>
      <c r="BA77" s="25"/>
      <c r="BL77" s="25">
        <v>74</v>
      </c>
      <c r="BM77" s="25">
        <f t="shared" si="193"/>
        <v>134</v>
      </c>
      <c r="BN77" s="25" t="str">
        <f t="shared" si="194"/>
        <v>大焦热</v>
      </c>
      <c r="BO77" s="25">
        <f t="shared" si="195"/>
        <v>45</v>
      </c>
      <c r="BP77" s="25">
        <f t="shared" si="196"/>
        <v>18</v>
      </c>
      <c r="BQ77" s="25" t="str">
        <f t="shared" si="197"/>
        <v>大焦热+2</v>
      </c>
      <c r="BR77" s="25">
        <f t="shared" si="198"/>
        <v>146</v>
      </c>
      <c r="BS77" s="25" t="str">
        <f t="shared" si="199"/>
        <v>无间</v>
      </c>
      <c r="BT77" s="25">
        <f t="shared" si="200"/>
        <v>50</v>
      </c>
      <c r="BU77" s="25">
        <f t="shared" si="201"/>
        <v>19</v>
      </c>
      <c r="BV77" s="25" t="str">
        <f t="shared" si="202"/>
        <v>无间</v>
      </c>
      <c r="BW77" s="25"/>
      <c r="BX77" s="25"/>
      <c r="BY77" s="25"/>
      <c r="BZ77" s="25"/>
      <c r="CA77" s="25"/>
    </row>
    <row r="78" spans="34:79" ht="16.5" x14ac:dyDescent="0.2">
      <c r="AH78" s="25">
        <v>75</v>
      </c>
      <c r="AI78" s="25"/>
      <c r="AJ78" s="25">
        <v>0.3</v>
      </c>
      <c r="AK78" s="24">
        <f t="shared" ref="AK78" si="227">AI74*$AJ78</f>
        <v>0.72000000000000008</v>
      </c>
      <c r="AL78" s="24">
        <f>ROUND(SUM(AK$4:AK78),2)</f>
        <v>15</v>
      </c>
      <c r="AM78" s="24">
        <f t="shared" ref="AM78" si="228">AI75*$AJ78</f>
        <v>0.54000000000000015</v>
      </c>
      <c r="AN78" s="24">
        <f>ROUND(SUM(AM$4:AM78),2)</f>
        <v>11.25</v>
      </c>
      <c r="AO78" s="24">
        <f t="shared" ref="AO78" si="229">AI76*$AJ78</f>
        <v>0.39900000000000002</v>
      </c>
      <c r="AP78" s="24">
        <f>ROUND(SUM(AO$4:AO78),2)</f>
        <v>8.16</v>
      </c>
      <c r="AR78" s="25">
        <v>75</v>
      </c>
      <c r="AS78" s="25">
        <f t="shared" si="186"/>
        <v>134</v>
      </c>
      <c r="AT78" s="25">
        <f t="shared" si="187"/>
        <v>26</v>
      </c>
      <c r="AU78" s="25">
        <f t="shared" si="188"/>
        <v>7</v>
      </c>
      <c r="AV78" s="25">
        <f t="shared" si="189"/>
        <v>147</v>
      </c>
      <c r="AW78" s="25">
        <f t="shared" si="190"/>
        <v>29</v>
      </c>
      <c r="AX78" s="25">
        <f t="shared" si="191"/>
        <v>7</v>
      </c>
      <c r="AY78" s="25"/>
      <c r="AZ78" s="25">
        <f t="shared" si="192"/>
        <v>0</v>
      </c>
      <c r="BA78" s="25"/>
      <c r="BL78" s="25">
        <v>75</v>
      </c>
      <c r="BM78" s="25">
        <f t="shared" si="193"/>
        <v>134</v>
      </c>
      <c r="BN78" s="25" t="str">
        <f t="shared" si="194"/>
        <v>大焦热</v>
      </c>
      <c r="BO78" s="25">
        <f t="shared" si="195"/>
        <v>45</v>
      </c>
      <c r="BP78" s="25">
        <f t="shared" si="196"/>
        <v>18</v>
      </c>
      <c r="BQ78" s="25" t="str">
        <f t="shared" si="197"/>
        <v>大焦热+2</v>
      </c>
      <c r="BR78" s="25">
        <f t="shared" si="198"/>
        <v>147</v>
      </c>
      <c r="BS78" s="25" t="str">
        <f t="shared" si="199"/>
        <v>无间</v>
      </c>
      <c r="BT78" s="25">
        <f t="shared" si="200"/>
        <v>51</v>
      </c>
      <c r="BU78" s="25">
        <f t="shared" si="201"/>
        <v>19</v>
      </c>
      <c r="BV78" s="25" t="str">
        <f t="shared" si="202"/>
        <v>无间</v>
      </c>
      <c r="BW78" s="25"/>
      <c r="BX78" s="25"/>
      <c r="BY78" s="25"/>
      <c r="BZ78" s="25"/>
      <c r="CA78" s="25"/>
    </row>
    <row r="79" spans="34:79" ht="16.5" x14ac:dyDescent="0.2">
      <c r="AH79" s="25">
        <v>76</v>
      </c>
      <c r="AI79" s="25">
        <f>INDEX($S$4:$S$32,INT((AH79-5)/5)+1)</f>
        <v>2.8000000000000007</v>
      </c>
      <c r="AJ79" s="25">
        <v>0.1</v>
      </c>
      <c r="AK79" s="24">
        <f t="shared" ref="AK79" si="230">AI79*$AJ79</f>
        <v>0.28000000000000008</v>
      </c>
      <c r="AL79" s="24">
        <f>ROUND(SUM(AK$4:AK79),2)</f>
        <v>15.28</v>
      </c>
      <c r="AM79" s="24">
        <f t="shared" ref="AM79" si="231">AI80*$AJ79</f>
        <v>0.20999999999999996</v>
      </c>
      <c r="AN79" s="24">
        <f>ROUND(SUM(AM$4:AM79),2)</f>
        <v>11.46</v>
      </c>
      <c r="AO79" s="24">
        <f t="shared" ref="AO79" si="232">AI81*$AJ79</f>
        <v>0.15600000000000006</v>
      </c>
      <c r="AP79" s="24">
        <f>ROUND(SUM(AO$4:AO79),2)</f>
        <v>8.31</v>
      </c>
      <c r="AR79" s="25">
        <v>76</v>
      </c>
      <c r="AS79" s="25">
        <f t="shared" si="186"/>
        <v>134</v>
      </c>
      <c r="AT79" s="25">
        <f t="shared" si="187"/>
        <v>26</v>
      </c>
      <c r="AU79" s="25">
        <f t="shared" si="188"/>
        <v>7</v>
      </c>
      <c r="AV79" s="25">
        <f t="shared" si="189"/>
        <v>147</v>
      </c>
      <c r="AW79" s="25">
        <f t="shared" si="190"/>
        <v>29</v>
      </c>
      <c r="AX79" s="25">
        <f t="shared" si="191"/>
        <v>7</v>
      </c>
      <c r="AY79" s="25"/>
      <c r="AZ79" s="25">
        <f t="shared" si="192"/>
        <v>0</v>
      </c>
      <c r="BA79" s="25"/>
      <c r="BL79" s="25">
        <v>76</v>
      </c>
      <c r="BM79" s="25">
        <f t="shared" si="193"/>
        <v>134</v>
      </c>
      <c r="BN79" s="25" t="str">
        <f t="shared" si="194"/>
        <v>大焦热</v>
      </c>
      <c r="BO79" s="25">
        <f t="shared" si="195"/>
        <v>45</v>
      </c>
      <c r="BP79" s="25">
        <f t="shared" si="196"/>
        <v>18</v>
      </c>
      <c r="BQ79" s="25" t="str">
        <f t="shared" si="197"/>
        <v>大焦热+2</v>
      </c>
      <c r="BR79" s="25">
        <f t="shared" si="198"/>
        <v>147</v>
      </c>
      <c r="BS79" s="25" t="str">
        <f t="shared" si="199"/>
        <v>无间</v>
      </c>
      <c r="BT79" s="25">
        <f t="shared" si="200"/>
        <v>51</v>
      </c>
      <c r="BU79" s="25">
        <f t="shared" si="201"/>
        <v>19</v>
      </c>
      <c r="BV79" s="25" t="str">
        <f t="shared" si="202"/>
        <v>无间</v>
      </c>
      <c r="BW79" s="25"/>
      <c r="BX79" s="25"/>
      <c r="BY79" s="25"/>
      <c r="BZ79" s="25"/>
      <c r="CA79" s="25"/>
    </row>
    <row r="80" spans="34:79" ht="16.5" x14ac:dyDescent="0.2">
      <c r="AH80" s="25">
        <v>77</v>
      </c>
      <c r="AI80" s="25">
        <f>INDEX($U$4:$U$32,INT((AH79-5)/5)+1)</f>
        <v>2.0999999999999996</v>
      </c>
      <c r="AJ80" s="25">
        <v>0.15</v>
      </c>
      <c r="AK80" s="24">
        <f t="shared" ref="AK80" si="233">AI79*$AJ80</f>
        <v>0.4200000000000001</v>
      </c>
      <c r="AL80" s="24">
        <f>ROUND(SUM(AK$4:AK80),2)</f>
        <v>15.7</v>
      </c>
      <c r="AM80" s="24">
        <f t="shared" ref="AM80" si="234">AI80*$AJ80</f>
        <v>0.31499999999999995</v>
      </c>
      <c r="AN80" s="24">
        <f>ROUND(SUM(AM$4:AM80),2)</f>
        <v>11.78</v>
      </c>
      <c r="AO80" s="24">
        <f t="shared" ref="AO80" si="235">AI81*$AJ80</f>
        <v>0.23400000000000007</v>
      </c>
      <c r="AP80" s="24">
        <f>ROUND(SUM(AO$4:AO80),2)</f>
        <v>8.5500000000000007</v>
      </c>
      <c r="AR80" s="25">
        <v>77</v>
      </c>
      <c r="AS80" s="25">
        <f t="shared" si="186"/>
        <v>135</v>
      </c>
      <c r="AT80" s="25">
        <f t="shared" si="187"/>
        <v>27</v>
      </c>
      <c r="AU80" s="25">
        <f t="shared" si="188"/>
        <v>7</v>
      </c>
      <c r="AV80" s="25">
        <f t="shared" si="189"/>
        <v>148</v>
      </c>
      <c r="AW80" s="25">
        <f t="shared" si="190"/>
        <v>29</v>
      </c>
      <c r="AX80" s="25">
        <f t="shared" si="191"/>
        <v>7</v>
      </c>
      <c r="AY80" s="25"/>
      <c r="AZ80" s="25">
        <f t="shared" si="192"/>
        <v>0</v>
      </c>
      <c r="BA80" s="25"/>
      <c r="BL80" s="25">
        <v>77</v>
      </c>
      <c r="BM80" s="25">
        <f t="shared" si="193"/>
        <v>135</v>
      </c>
      <c r="BN80" s="25" t="str">
        <f t="shared" si="194"/>
        <v>无间</v>
      </c>
      <c r="BO80" s="25">
        <f t="shared" si="195"/>
        <v>46</v>
      </c>
      <c r="BP80" s="25">
        <f t="shared" si="196"/>
        <v>18</v>
      </c>
      <c r="BQ80" s="25" t="str">
        <f t="shared" si="197"/>
        <v>大焦热+2</v>
      </c>
      <c r="BR80" s="25">
        <f t="shared" si="198"/>
        <v>148</v>
      </c>
      <c r="BS80" s="25" t="str">
        <f t="shared" si="199"/>
        <v>无间</v>
      </c>
      <c r="BT80" s="25">
        <f t="shared" si="200"/>
        <v>51</v>
      </c>
      <c r="BU80" s="25">
        <f t="shared" si="201"/>
        <v>19</v>
      </c>
      <c r="BV80" s="25" t="str">
        <f t="shared" si="202"/>
        <v>无间</v>
      </c>
      <c r="BW80" s="25"/>
      <c r="BX80" s="25"/>
      <c r="BY80" s="25"/>
      <c r="BZ80" s="25"/>
      <c r="CA80" s="25"/>
    </row>
    <row r="81" spans="34:79" ht="16.5" x14ac:dyDescent="0.2">
      <c r="AH81" s="25">
        <v>78</v>
      </c>
      <c r="AI81" s="25">
        <f>INDEX($W$4:$W$32,INT((AH79-5)/5)+1)</f>
        <v>1.5600000000000005</v>
      </c>
      <c r="AJ81" s="25">
        <v>0.2</v>
      </c>
      <c r="AK81" s="24">
        <f t="shared" ref="AK81" si="236">AI79*$AJ81</f>
        <v>0.56000000000000016</v>
      </c>
      <c r="AL81" s="24">
        <f>ROUND(SUM(AK$4:AK81),2)</f>
        <v>16.260000000000002</v>
      </c>
      <c r="AM81" s="24">
        <f t="shared" ref="AM81" si="237">AI80*$AJ81</f>
        <v>0.41999999999999993</v>
      </c>
      <c r="AN81" s="24">
        <f>ROUND(SUM(AM$4:AM81),2)</f>
        <v>12.2</v>
      </c>
      <c r="AO81" s="24">
        <f t="shared" ref="AO81" si="238">AI81*$AJ81</f>
        <v>0.31200000000000011</v>
      </c>
      <c r="AP81" s="24">
        <f>ROUND(SUM(AO$4:AO81),2)</f>
        <v>8.86</v>
      </c>
      <c r="AR81" s="25">
        <v>78</v>
      </c>
      <c r="AS81" s="25">
        <f t="shared" si="186"/>
        <v>136</v>
      </c>
      <c r="AT81" s="25">
        <f t="shared" si="187"/>
        <v>27</v>
      </c>
      <c r="AU81" s="25">
        <f t="shared" si="188"/>
        <v>7</v>
      </c>
      <c r="AV81" s="25">
        <f t="shared" si="189"/>
        <v>148</v>
      </c>
      <c r="AW81" s="25">
        <f t="shared" si="190"/>
        <v>29</v>
      </c>
      <c r="AX81" s="25">
        <f t="shared" si="191"/>
        <v>7</v>
      </c>
      <c r="AY81" s="25"/>
      <c r="AZ81" s="25">
        <f t="shared" si="192"/>
        <v>0</v>
      </c>
      <c r="BA81" s="25"/>
      <c r="BL81" s="25">
        <v>78</v>
      </c>
      <c r="BM81" s="25">
        <f t="shared" si="193"/>
        <v>136</v>
      </c>
      <c r="BN81" s="25" t="str">
        <f t="shared" si="194"/>
        <v>无间</v>
      </c>
      <c r="BO81" s="25">
        <f t="shared" si="195"/>
        <v>46</v>
      </c>
      <c r="BP81" s="25">
        <f t="shared" si="196"/>
        <v>18</v>
      </c>
      <c r="BQ81" s="25" t="str">
        <f t="shared" si="197"/>
        <v>大焦热+2</v>
      </c>
      <c r="BR81" s="25">
        <f t="shared" si="198"/>
        <v>148</v>
      </c>
      <c r="BS81" s="25" t="str">
        <f t="shared" si="199"/>
        <v>无间</v>
      </c>
      <c r="BT81" s="25">
        <f t="shared" si="200"/>
        <v>51</v>
      </c>
      <c r="BU81" s="25">
        <f t="shared" si="201"/>
        <v>19</v>
      </c>
      <c r="BV81" s="25" t="str">
        <f t="shared" si="202"/>
        <v>无间</v>
      </c>
      <c r="BW81" s="25"/>
      <c r="BX81" s="25"/>
      <c r="BY81" s="25"/>
      <c r="BZ81" s="25"/>
      <c r="CA81" s="25"/>
    </row>
    <row r="82" spans="34:79" ht="16.5" x14ac:dyDescent="0.2">
      <c r="AH82" s="25">
        <v>79</v>
      </c>
      <c r="AI82" s="25"/>
      <c r="AJ82" s="25">
        <v>0.25</v>
      </c>
      <c r="AK82" s="24">
        <f t="shared" ref="AK82" si="239">AI79*$AJ82</f>
        <v>0.70000000000000018</v>
      </c>
      <c r="AL82" s="24">
        <f>ROUND(SUM(AK$4:AK82),2)</f>
        <v>16.96</v>
      </c>
      <c r="AM82" s="24">
        <f t="shared" ref="AM82" si="240">AI80*$AJ82</f>
        <v>0.52499999999999991</v>
      </c>
      <c r="AN82" s="24">
        <f>ROUND(SUM(AM$4:AM82),2)</f>
        <v>12.72</v>
      </c>
      <c r="AO82" s="24">
        <f t="shared" ref="AO82" si="241">AI81*$AJ82</f>
        <v>0.39000000000000012</v>
      </c>
      <c r="AP82" s="24">
        <f>ROUND(SUM(AO$4:AO82),2)</f>
        <v>9.25</v>
      </c>
      <c r="AR82" s="25">
        <v>79</v>
      </c>
      <c r="AS82" s="25">
        <f t="shared" si="186"/>
        <v>137</v>
      </c>
      <c r="AT82" s="25">
        <f t="shared" si="187"/>
        <v>27</v>
      </c>
      <c r="AU82" s="25">
        <f t="shared" si="188"/>
        <v>7</v>
      </c>
      <c r="AV82" s="25">
        <f t="shared" si="189"/>
        <v>149</v>
      </c>
      <c r="AW82" s="25">
        <f t="shared" si="190"/>
        <v>29</v>
      </c>
      <c r="AX82" s="25">
        <f t="shared" si="191"/>
        <v>7</v>
      </c>
      <c r="AY82" s="25"/>
      <c r="AZ82" s="25">
        <f t="shared" si="192"/>
        <v>0</v>
      </c>
      <c r="BA82" s="25"/>
      <c r="BL82" s="25">
        <v>79</v>
      </c>
      <c r="BM82" s="25">
        <f t="shared" si="193"/>
        <v>137</v>
      </c>
      <c r="BN82" s="25" t="str">
        <f t="shared" si="194"/>
        <v>无间</v>
      </c>
      <c r="BO82" s="25">
        <f t="shared" si="195"/>
        <v>47</v>
      </c>
      <c r="BP82" s="25">
        <f t="shared" si="196"/>
        <v>18</v>
      </c>
      <c r="BQ82" s="25" t="str">
        <f t="shared" si="197"/>
        <v>大焦热+2</v>
      </c>
      <c r="BR82" s="25">
        <f t="shared" si="198"/>
        <v>149</v>
      </c>
      <c r="BS82" s="25" t="str">
        <f t="shared" si="199"/>
        <v>无间</v>
      </c>
      <c r="BT82" s="25">
        <f t="shared" si="200"/>
        <v>51</v>
      </c>
      <c r="BU82" s="25">
        <f t="shared" si="201"/>
        <v>19</v>
      </c>
      <c r="BV82" s="25" t="str">
        <f t="shared" si="202"/>
        <v>无间</v>
      </c>
      <c r="BW82" s="25"/>
      <c r="BX82" s="25"/>
      <c r="BY82" s="25"/>
      <c r="BZ82" s="25"/>
      <c r="CA82" s="25"/>
    </row>
    <row r="83" spans="34:79" ht="16.5" x14ac:dyDescent="0.2">
      <c r="AH83" s="25">
        <v>80</v>
      </c>
      <c r="AI83" s="25"/>
      <c r="AJ83" s="25">
        <v>0.3</v>
      </c>
      <c r="AK83" s="24">
        <f t="shared" ref="AK83" si="242">AI79*$AJ83</f>
        <v>0.84000000000000019</v>
      </c>
      <c r="AL83" s="24">
        <f>ROUND(SUM(AK$4:AK83),2)</f>
        <v>17.8</v>
      </c>
      <c r="AM83" s="24">
        <f t="shared" ref="AM83" si="243">AI80*$AJ83</f>
        <v>0.62999999999999989</v>
      </c>
      <c r="AN83" s="24">
        <f>ROUND(SUM(AM$4:AM83),2)</f>
        <v>13.35</v>
      </c>
      <c r="AO83" s="24">
        <f t="shared" ref="AO83" si="244">AI81*$AJ83</f>
        <v>0.46800000000000014</v>
      </c>
      <c r="AP83" s="24">
        <f>ROUND(SUM(AO$4:AO83),2)</f>
        <v>9.7200000000000006</v>
      </c>
      <c r="AR83" s="25">
        <v>80</v>
      </c>
      <c r="AS83" s="25">
        <f t="shared" si="186"/>
        <v>137</v>
      </c>
      <c r="AT83" s="25">
        <f t="shared" si="187"/>
        <v>27</v>
      </c>
      <c r="AU83" s="25">
        <f t="shared" si="188"/>
        <v>7</v>
      </c>
      <c r="AV83" s="25">
        <f t="shared" si="189"/>
        <v>149</v>
      </c>
      <c r="AW83" s="25">
        <f t="shared" si="190"/>
        <v>29</v>
      </c>
      <c r="AX83" s="25">
        <f t="shared" si="191"/>
        <v>7</v>
      </c>
      <c r="AY83" s="25"/>
      <c r="AZ83" s="25">
        <f t="shared" si="192"/>
        <v>0</v>
      </c>
      <c r="BA83" s="25"/>
      <c r="BL83" s="25">
        <v>80</v>
      </c>
      <c r="BM83" s="25">
        <f t="shared" si="193"/>
        <v>137</v>
      </c>
      <c r="BN83" s="25" t="str">
        <f t="shared" si="194"/>
        <v>无间</v>
      </c>
      <c r="BO83" s="25">
        <f t="shared" si="195"/>
        <v>47</v>
      </c>
      <c r="BP83" s="25">
        <f t="shared" si="196"/>
        <v>18</v>
      </c>
      <c r="BQ83" s="25" t="str">
        <f t="shared" si="197"/>
        <v>大焦热+2</v>
      </c>
      <c r="BR83" s="25">
        <f t="shared" si="198"/>
        <v>149</v>
      </c>
      <c r="BS83" s="25" t="str">
        <f t="shared" si="199"/>
        <v>无间</v>
      </c>
      <c r="BT83" s="25">
        <f t="shared" si="200"/>
        <v>51</v>
      </c>
      <c r="BU83" s="25">
        <f t="shared" si="201"/>
        <v>19</v>
      </c>
      <c r="BV83" s="25" t="str">
        <f t="shared" si="202"/>
        <v>无间</v>
      </c>
      <c r="BW83" s="25"/>
      <c r="BX83" s="25"/>
      <c r="BY83" s="25"/>
      <c r="BZ83" s="25"/>
      <c r="CA83" s="25"/>
    </row>
    <row r="84" spans="34:79" ht="16.5" x14ac:dyDescent="0.2">
      <c r="AH84" s="25">
        <v>81</v>
      </c>
      <c r="AI84" s="25">
        <f>INDEX($S$4:$S$32,INT((AH84-5)/5)+1)</f>
        <v>3.4699999999999989</v>
      </c>
      <c r="AJ84" s="25">
        <v>0.1</v>
      </c>
      <c r="AK84" s="24">
        <f t="shared" ref="AK84" si="245">AI84*$AJ84</f>
        <v>0.34699999999999992</v>
      </c>
      <c r="AL84" s="24">
        <f>ROUND(SUM(AK$4:AK84),2)</f>
        <v>18.149999999999999</v>
      </c>
      <c r="AM84" s="24">
        <f t="shared" ref="AM84" si="246">AI85*$AJ84</f>
        <v>0.25999999999999995</v>
      </c>
      <c r="AN84" s="24">
        <f>ROUND(SUM(AM$4:AM84),2)</f>
        <v>13.61</v>
      </c>
      <c r="AO84" s="24">
        <f t="shared" ref="AO84" si="247">AI86*$AJ84</f>
        <v>0.192</v>
      </c>
      <c r="AP84" s="24">
        <f>ROUND(SUM(AO$4:AO84),2)</f>
        <v>9.91</v>
      </c>
      <c r="AR84" s="25">
        <v>81</v>
      </c>
      <c r="AS84" s="25">
        <f t="shared" si="186"/>
        <v>138</v>
      </c>
      <c r="AT84" s="25">
        <f t="shared" si="187"/>
        <v>27</v>
      </c>
      <c r="AU84" s="25">
        <f t="shared" si="188"/>
        <v>7</v>
      </c>
      <c r="AV84" s="25">
        <f t="shared" si="189"/>
        <v>150</v>
      </c>
      <c r="AW84" s="25">
        <f t="shared" si="190"/>
        <v>30</v>
      </c>
      <c r="AX84" s="25">
        <f t="shared" si="191"/>
        <v>8</v>
      </c>
      <c r="AY84" s="25"/>
      <c r="AZ84" s="25">
        <f t="shared" si="192"/>
        <v>0</v>
      </c>
      <c r="BA84" s="25"/>
      <c r="BL84" s="25">
        <v>81</v>
      </c>
      <c r="BM84" s="25">
        <f t="shared" si="193"/>
        <v>138</v>
      </c>
      <c r="BN84" s="25" t="str">
        <f t="shared" si="194"/>
        <v>无间</v>
      </c>
      <c r="BO84" s="25">
        <f t="shared" si="195"/>
        <v>47</v>
      </c>
      <c r="BP84" s="25">
        <f t="shared" si="196"/>
        <v>18</v>
      </c>
      <c r="BQ84" s="25" t="str">
        <f t="shared" si="197"/>
        <v>大焦热+2</v>
      </c>
      <c r="BR84" s="25">
        <f t="shared" si="198"/>
        <v>150</v>
      </c>
      <c r="BS84" s="25" t="str">
        <f t="shared" si="199"/>
        <v>无间</v>
      </c>
      <c r="BT84" s="25">
        <f t="shared" si="200"/>
        <v>52</v>
      </c>
      <c r="BU84" s="25">
        <f t="shared" si="201"/>
        <v>20</v>
      </c>
      <c r="BV84" s="25" t="str">
        <f t="shared" si="202"/>
        <v>无间+1</v>
      </c>
      <c r="BW84" s="25"/>
      <c r="BX84" s="25"/>
      <c r="BY84" s="25"/>
      <c r="BZ84" s="25"/>
      <c r="CA84" s="25"/>
    </row>
    <row r="85" spans="34:79" ht="16.5" x14ac:dyDescent="0.2">
      <c r="AH85" s="25">
        <v>82</v>
      </c>
      <c r="AI85" s="25">
        <f>INDEX($U$4:$U$32,INT((AH84-5)/5)+1)</f>
        <v>2.5999999999999996</v>
      </c>
      <c r="AJ85" s="25">
        <v>0.15</v>
      </c>
      <c r="AK85" s="24">
        <f t="shared" ref="AK85" si="248">AI84*$AJ85</f>
        <v>0.52049999999999985</v>
      </c>
      <c r="AL85" s="24">
        <f>ROUND(SUM(AK$4:AK85),2)</f>
        <v>18.670000000000002</v>
      </c>
      <c r="AM85" s="24">
        <f t="shared" ref="AM85" si="249">AI85*$AJ85</f>
        <v>0.38999999999999996</v>
      </c>
      <c r="AN85" s="24">
        <f>ROUND(SUM(AM$4:AM85),2)</f>
        <v>14</v>
      </c>
      <c r="AO85" s="24">
        <f t="shared" ref="AO85" si="250">AI86*$AJ85</f>
        <v>0.28799999999999998</v>
      </c>
      <c r="AP85" s="24">
        <f>ROUND(SUM(AO$4:AO85),2)</f>
        <v>10.199999999999999</v>
      </c>
      <c r="AR85" s="25">
        <v>82</v>
      </c>
      <c r="AS85" s="25">
        <f t="shared" si="186"/>
        <v>138</v>
      </c>
      <c r="AT85" s="25">
        <f t="shared" si="187"/>
        <v>27</v>
      </c>
      <c r="AU85" s="25">
        <f t="shared" si="188"/>
        <v>7</v>
      </c>
      <c r="AV85" s="25"/>
      <c r="AW85" s="25">
        <f t="shared" si="190"/>
        <v>0</v>
      </c>
      <c r="AX85" s="25"/>
      <c r="AY85" s="25"/>
      <c r="AZ85" s="25">
        <f t="shared" si="192"/>
        <v>0</v>
      </c>
      <c r="BA85" s="25"/>
      <c r="BL85" s="25">
        <v>82</v>
      </c>
      <c r="BM85" s="25">
        <f t="shared" si="193"/>
        <v>138</v>
      </c>
      <c r="BN85" s="25" t="str">
        <f t="shared" si="194"/>
        <v>无间</v>
      </c>
      <c r="BO85" s="25">
        <f t="shared" si="195"/>
        <v>47</v>
      </c>
      <c r="BP85" s="25">
        <f t="shared" si="196"/>
        <v>18</v>
      </c>
      <c r="BQ85" s="25" t="str">
        <f t="shared" si="197"/>
        <v>大焦热+2</v>
      </c>
      <c r="BR85" s="25"/>
      <c r="BS85" s="25"/>
      <c r="BT85" s="25"/>
      <c r="BU85" s="25"/>
      <c r="BV85" s="25"/>
      <c r="BW85" s="25"/>
      <c r="BX85" s="25"/>
      <c r="BY85" s="25"/>
      <c r="BZ85" s="25"/>
      <c r="CA85" s="25"/>
    </row>
    <row r="86" spans="34:79" ht="16.5" x14ac:dyDescent="0.2">
      <c r="AH86" s="25">
        <v>83</v>
      </c>
      <c r="AI86" s="25">
        <f>INDEX($W$4:$W$32,INT((AH84-5)/5)+1)</f>
        <v>1.92</v>
      </c>
      <c r="AJ86" s="25">
        <v>0.2</v>
      </c>
      <c r="AK86" s="24">
        <f t="shared" ref="AK86" si="251">AI84*$AJ86</f>
        <v>0.69399999999999984</v>
      </c>
      <c r="AL86" s="24">
        <f>ROUND(SUM(AK$4:AK86),2)</f>
        <v>19.36</v>
      </c>
      <c r="AM86" s="24">
        <f t="shared" ref="AM86" si="252">AI85*$AJ86</f>
        <v>0.51999999999999991</v>
      </c>
      <c r="AN86" s="24">
        <f>ROUND(SUM(AM$4:AM86),2)</f>
        <v>14.52</v>
      </c>
      <c r="AO86" s="24">
        <f t="shared" ref="AO86" si="253">AI86*$AJ86</f>
        <v>0.38400000000000001</v>
      </c>
      <c r="AP86" s="24">
        <f>ROUND(SUM(AO$4:AO86),2)</f>
        <v>10.58</v>
      </c>
      <c r="AR86" s="25">
        <v>83</v>
      </c>
      <c r="AS86" s="25">
        <f t="shared" si="186"/>
        <v>139</v>
      </c>
      <c r="AT86" s="25">
        <f t="shared" si="187"/>
        <v>27</v>
      </c>
      <c r="AU86" s="25">
        <f t="shared" si="188"/>
        <v>7</v>
      </c>
      <c r="AV86" s="25"/>
      <c r="AW86" s="25">
        <f t="shared" si="190"/>
        <v>0</v>
      </c>
      <c r="AX86" s="25"/>
      <c r="AY86" s="25"/>
      <c r="AZ86" s="25">
        <f t="shared" si="192"/>
        <v>0</v>
      </c>
      <c r="BA86" s="25"/>
      <c r="BL86" s="25">
        <v>83</v>
      </c>
      <c r="BM86" s="25">
        <f t="shared" si="193"/>
        <v>139</v>
      </c>
      <c r="BN86" s="25" t="str">
        <f t="shared" si="194"/>
        <v>无间</v>
      </c>
      <c r="BO86" s="25">
        <f t="shared" si="195"/>
        <v>47</v>
      </c>
      <c r="BP86" s="25">
        <f t="shared" si="196"/>
        <v>18</v>
      </c>
      <c r="BQ86" s="25" t="str">
        <f t="shared" si="197"/>
        <v>大焦热+2</v>
      </c>
      <c r="BR86" s="25"/>
      <c r="BS86" s="25"/>
      <c r="BT86" s="25"/>
      <c r="BU86" s="25"/>
      <c r="BV86" s="25"/>
      <c r="BW86" s="25"/>
      <c r="BX86" s="25"/>
      <c r="BY86" s="25"/>
      <c r="BZ86" s="25"/>
      <c r="CA86" s="25"/>
    </row>
    <row r="87" spans="34:79" ht="16.5" x14ac:dyDescent="0.2">
      <c r="AH87" s="25">
        <v>84</v>
      </c>
      <c r="AI87" s="25"/>
      <c r="AJ87" s="25">
        <v>0.25</v>
      </c>
      <c r="AK87" s="24">
        <f t="shared" ref="AK87" si="254">AI84*$AJ87</f>
        <v>0.86749999999999972</v>
      </c>
      <c r="AL87" s="24">
        <f>ROUND(SUM(AK$4:AK87),2)</f>
        <v>20.23</v>
      </c>
      <c r="AM87" s="24">
        <f t="shared" ref="AM87" si="255">AI85*$AJ87</f>
        <v>0.64999999999999991</v>
      </c>
      <c r="AN87" s="24">
        <f>ROUND(SUM(AM$4:AM87),2)</f>
        <v>15.17</v>
      </c>
      <c r="AO87" s="24">
        <f t="shared" ref="AO87" si="256">AI86*$AJ87</f>
        <v>0.48</v>
      </c>
      <c r="AP87" s="24">
        <f>ROUND(SUM(AO$4:AO87),2)</f>
        <v>11.06</v>
      </c>
      <c r="AR87" s="25">
        <v>84</v>
      </c>
      <c r="AS87" s="25">
        <f t="shared" si="186"/>
        <v>139</v>
      </c>
      <c r="AT87" s="25">
        <f t="shared" si="187"/>
        <v>27</v>
      </c>
      <c r="AU87" s="25">
        <f t="shared" si="188"/>
        <v>7</v>
      </c>
      <c r="AV87" s="25"/>
      <c r="AW87" s="25">
        <f t="shared" si="190"/>
        <v>0</v>
      </c>
      <c r="AX87" s="25"/>
      <c r="AY87" s="25"/>
      <c r="AZ87" s="25">
        <f t="shared" si="192"/>
        <v>0</v>
      </c>
      <c r="BA87" s="25"/>
      <c r="BL87" s="25">
        <v>84</v>
      </c>
      <c r="BM87" s="25">
        <f t="shared" si="193"/>
        <v>139</v>
      </c>
      <c r="BN87" s="25" t="str">
        <f t="shared" si="194"/>
        <v>无间</v>
      </c>
      <c r="BO87" s="25">
        <f t="shared" si="195"/>
        <v>47</v>
      </c>
      <c r="BP87" s="25">
        <f t="shared" si="196"/>
        <v>18</v>
      </c>
      <c r="BQ87" s="25" t="str">
        <f t="shared" si="197"/>
        <v>大焦热+2</v>
      </c>
      <c r="BR87" s="25"/>
      <c r="BS87" s="25"/>
      <c r="BT87" s="25"/>
      <c r="BU87" s="25"/>
      <c r="BV87" s="25"/>
      <c r="BW87" s="25"/>
      <c r="BX87" s="25"/>
      <c r="BY87" s="25"/>
      <c r="BZ87" s="25"/>
      <c r="CA87" s="25"/>
    </row>
    <row r="88" spans="34:79" ht="16.5" x14ac:dyDescent="0.2">
      <c r="AH88" s="25">
        <v>85</v>
      </c>
      <c r="AI88" s="25"/>
      <c r="AJ88" s="25">
        <v>0.3</v>
      </c>
      <c r="AK88" s="24">
        <f t="shared" ref="AK88" si="257">AI84*$AJ88</f>
        <v>1.0409999999999997</v>
      </c>
      <c r="AL88" s="24">
        <f>ROUND(SUM(AK$4:AK88),2)</f>
        <v>21.27</v>
      </c>
      <c r="AM88" s="24">
        <f t="shared" ref="AM88" si="258">AI85*$AJ88</f>
        <v>0.77999999999999992</v>
      </c>
      <c r="AN88" s="24">
        <f>ROUND(SUM(AM$4:AM88),2)</f>
        <v>15.95</v>
      </c>
      <c r="AO88" s="24">
        <f t="shared" ref="AO88" si="259">AI86*$AJ88</f>
        <v>0.57599999999999996</v>
      </c>
      <c r="AP88" s="24">
        <f>ROUND(SUM(AO$4:AO88),2)</f>
        <v>11.64</v>
      </c>
      <c r="AR88" s="25">
        <v>85</v>
      </c>
      <c r="AS88" s="25">
        <f t="shared" si="186"/>
        <v>139</v>
      </c>
      <c r="AT88" s="25">
        <f t="shared" si="187"/>
        <v>27</v>
      </c>
      <c r="AU88" s="25">
        <f t="shared" si="188"/>
        <v>7</v>
      </c>
      <c r="AV88" s="25"/>
      <c r="AW88" s="25">
        <f t="shared" si="190"/>
        <v>0</v>
      </c>
      <c r="AX88" s="25"/>
      <c r="AY88" s="25"/>
      <c r="AZ88" s="25">
        <f t="shared" si="192"/>
        <v>0</v>
      </c>
      <c r="BA88" s="25"/>
      <c r="BL88" s="25">
        <v>85</v>
      </c>
      <c r="BM88" s="25">
        <f t="shared" si="193"/>
        <v>139</v>
      </c>
      <c r="BN88" s="25" t="str">
        <f t="shared" si="194"/>
        <v>无间</v>
      </c>
      <c r="BO88" s="25">
        <f t="shared" si="195"/>
        <v>47</v>
      </c>
      <c r="BP88" s="25">
        <f t="shared" si="196"/>
        <v>18</v>
      </c>
      <c r="BQ88" s="25" t="str">
        <f t="shared" si="197"/>
        <v>大焦热+2</v>
      </c>
      <c r="BR88" s="25"/>
      <c r="BS88" s="25"/>
      <c r="BT88" s="25"/>
      <c r="BU88" s="25"/>
      <c r="BV88" s="25"/>
      <c r="BW88" s="25"/>
      <c r="BX88" s="25"/>
      <c r="BY88" s="25"/>
      <c r="BZ88" s="25"/>
      <c r="CA88" s="25"/>
    </row>
    <row r="89" spans="34:79" ht="16.5" x14ac:dyDescent="0.2">
      <c r="AH89" s="25">
        <v>86</v>
      </c>
      <c r="AI89" s="25">
        <f>INDEX($S$4:$S$32,INT((AH89-5)/5)+1)</f>
        <v>3.9299999999999997</v>
      </c>
      <c r="AJ89" s="25">
        <v>0.1</v>
      </c>
      <c r="AK89" s="24">
        <f t="shared" ref="AK89" si="260">AI89*$AJ89</f>
        <v>0.39300000000000002</v>
      </c>
      <c r="AL89" s="24">
        <f>ROUND(SUM(AK$4:AK89),2)</f>
        <v>21.66</v>
      </c>
      <c r="AM89" s="24">
        <f t="shared" ref="AM89" si="261">AI90*$AJ89</f>
        <v>0.29499999999999993</v>
      </c>
      <c r="AN89" s="24">
        <f>ROUND(SUM(AM$4:AM89),2)</f>
        <v>16.25</v>
      </c>
      <c r="AO89" s="24">
        <f t="shared" ref="AO89" si="262">AI91*$AJ89</f>
        <v>0.21899999999999997</v>
      </c>
      <c r="AP89" s="24">
        <f>ROUND(SUM(AO$4:AO89),2)</f>
        <v>11.85</v>
      </c>
      <c r="AR89" s="25">
        <v>86</v>
      </c>
      <c r="AS89" s="25">
        <f t="shared" si="186"/>
        <v>140</v>
      </c>
      <c r="AT89" s="25">
        <f t="shared" si="187"/>
        <v>28</v>
      </c>
      <c r="AU89" s="25">
        <f t="shared" si="188"/>
        <v>7</v>
      </c>
      <c r="AV89" s="25"/>
      <c r="AW89" s="25">
        <f t="shared" si="190"/>
        <v>0</v>
      </c>
      <c r="AX89" s="25"/>
      <c r="AY89" s="25"/>
      <c r="AZ89" s="25">
        <f t="shared" si="192"/>
        <v>0</v>
      </c>
      <c r="BA89" s="25"/>
      <c r="BL89" s="25">
        <v>86</v>
      </c>
      <c r="BM89" s="25">
        <f t="shared" si="193"/>
        <v>140</v>
      </c>
      <c r="BN89" s="25" t="str">
        <f t="shared" si="194"/>
        <v>无间</v>
      </c>
      <c r="BO89" s="25">
        <f t="shared" si="195"/>
        <v>48</v>
      </c>
      <c r="BP89" s="25">
        <f t="shared" si="196"/>
        <v>19</v>
      </c>
      <c r="BQ89" s="25" t="str">
        <f t="shared" si="197"/>
        <v>无间</v>
      </c>
      <c r="BR89" s="25"/>
      <c r="BS89" s="25"/>
      <c r="BT89" s="25"/>
      <c r="BU89" s="25"/>
      <c r="BV89" s="25"/>
      <c r="BW89" s="25"/>
      <c r="BX89" s="25"/>
      <c r="BY89" s="25"/>
      <c r="BZ89" s="25"/>
      <c r="CA89" s="25"/>
    </row>
    <row r="90" spans="34:79" ht="16.5" x14ac:dyDescent="0.2">
      <c r="AH90" s="25">
        <v>87</v>
      </c>
      <c r="AI90" s="25">
        <f>INDEX($U$4:$U$32,INT((AH89-5)/5)+1)</f>
        <v>2.9499999999999993</v>
      </c>
      <c r="AJ90" s="25">
        <v>0.15</v>
      </c>
      <c r="AK90" s="24">
        <f t="shared" ref="AK90" si="263">AI89*$AJ90</f>
        <v>0.58949999999999991</v>
      </c>
      <c r="AL90" s="24">
        <f>ROUND(SUM(AK$4:AK90),2)</f>
        <v>22.25</v>
      </c>
      <c r="AM90" s="24">
        <f t="shared" ref="AM90" si="264">AI90*$AJ90</f>
        <v>0.44249999999999989</v>
      </c>
      <c r="AN90" s="24">
        <f>ROUND(SUM(AM$4:AM90),2)</f>
        <v>16.690000000000001</v>
      </c>
      <c r="AO90" s="24">
        <f t="shared" ref="AO90" si="265">AI91*$AJ90</f>
        <v>0.3284999999999999</v>
      </c>
      <c r="AP90" s="24">
        <f>ROUND(SUM(AO$4:AO90),2)</f>
        <v>12.18</v>
      </c>
      <c r="AR90" s="25">
        <v>87</v>
      </c>
      <c r="AS90" s="25">
        <f t="shared" si="186"/>
        <v>141</v>
      </c>
      <c r="AT90" s="25">
        <f t="shared" si="187"/>
        <v>28</v>
      </c>
      <c r="AU90" s="25">
        <f t="shared" si="188"/>
        <v>7</v>
      </c>
      <c r="AV90" s="25"/>
      <c r="AW90" s="25">
        <f t="shared" si="190"/>
        <v>0</v>
      </c>
      <c r="AX90" s="25"/>
      <c r="AY90" s="25"/>
      <c r="AZ90" s="25">
        <f t="shared" si="192"/>
        <v>0</v>
      </c>
      <c r="BA90" s="25"/>
      <c r="BL90" s="25">
        <v>87</v>
      </c>
      <c r="BM90" s="25">
        <f t="shared" si="193"/>
        <v>141</v>
      </c>
      <c r="BN90" s="25" t="str">
        <f t="shared" si="194"/>
        <v>无间</v>
      </c>
      <c r="BO90" s="25">
        <f t="shared" si="195"/>
        <v>48</v>
      </c>
      <c r="BP90" s="25">
        <f t="shared" si="196"/>
        <v>19</v>
      </c>
      <c r="BQ90" s="25" t="str">
        <f t="shared" si="197"/>
        <v>无间</v>
      </c>
      <c r="BR90" s="25"/>
      <c r="BS90" s="25"/>
      <c r="BT90" s="25"/>
      <c r="BU90" s="25"/>
      <c r="BV90" s="25"/>
      <c r="BW90" s="25"/>
      <c r="BX90" s="25"/>
      <c r="BY90" s="25"/>
      <c r="BZ90" s="25"/>
      <c r="CA90" s="25"/>
    </row>
    <row r="91" spans="34:79" ht="16.5" x14ac:dyDescent="0.2">
      <c r="AH91" s="25">
        <v>88</v>
      </c>
      <c r="AI91" s="25">
        <f>INDEX($W$4:$W$32,INT((AH89-5)/5)+1)</f>
        <v>2.1899999999999995</v>
      </c>
      <c r="AJ91" s="25">
        <v>0.2</v>
      </c>
      <c r="AK91" s="24">
        <f t="shared" ref="AK91" si="266">AI89*$AJ91</f>
        <v>0.78600000000000003</v>
      </c>
      <c r="AL91" s="24">
        <f>ROUND(SUM(AK$4:AK91),2)</f>
        <v>23.04</v>
      </c>
      <c r="AM91" s="24">
        <f t="shared" ref="AM91" si="267">AI90*$AJ91</f>
        <v>0.58999999999999986</v>
      </c>
      <c r="AN91" s="24">
        <f>ROUND(SUM(AM$4:AM91),2)</f>
        <v>17.28</v>
      </c>
      <c r="AO91" s="24">
        <f t="shared" ref="AO91" si="268">AI91*$AJ91</f>
        <v>0.43799999999999994</v>
      </c>
      <c r="AP91" s="24">
        <f>ROUND(SUM(AO$4:AO91),2)</f>
        <v>12.62</v>
      </c>
      <c r="AR91" s="25">
        <v>88</v>
      </c>
      <c r="AS91" s="25">
        <f t="shared" si="186"/>
        <v>141</v>
      </c>
      <c r="AT91" s="25">
        <f t="shared" si="187"/>
        <v>28</v>
      </c>
      <c r="AU91" s="25">
        <f t="shared" si="188"/>
        <v>7</v>
      </c>
      <c r="AV91" s="25"/>
      <c r="AW91" s="25">
        <f t="shared" si="190"/>
        <v>0</v>
      </c>
      <c r="AX91" s="25"/>
      <c r="AY91" s="25"/>
      <c r="AZ91" s="25">
        <f t="shared" si="192"/>
        <v>0</v>
      </c>
      <c r="BA91" s="25"/>
      <c r="BL91" s="25">
        <v>88</v>
      </c>
      <c r="BM91" s="25">
        <f t="shared" si="193"/>
        <v>141</v>
      </c>
      <c r="BN91" s="25" t="str">
        <f t="shared" si="194"/>
        <v>无间</v>
      </c>
      <c r="BO91" s="25">
        <f t="shared" si="195"/>
        <v>48</v>
      </c>
      <c r="BP91" s="25">
        <f t="shared" si="196"/>
        <v>19</v>
      </c>
      <c r="BQ91" s="25" t="str">
        <f t="shared" si="197"/>
        <v>无间</v>
      </c>
      <c r="BR91" s="25"/>
      <c r="BS91" s="25"/>
      <c r="BT91" s="25"/>
      <c r="BU91" s="25"/>
      <c r="BV91" s="25"/>
      <c r="BW91" s="25"/>
      <c r="BX91" s="25"/>
      <c r="BY91" s="25"/>
      <c r="BZ91" s="25"/>
      <c r="CA91" s="25"/>
    </row>
    <row r="92" spans="34:79" ht="16.5" x14ac:dyDescent="0.2">
      <c r="AH92" s="25">
        <v>89</v>
      </c>
      <c r="AI92" s="25"/>
      <c r="AJ92" s="25">
        <v>0.25</v>
      </c>
      <c r="AK92" s="24">
        <f t="shared" ref="AK92" si="269">AI89*$AJ92</f>
        <v>0.98249999999999993</v>
      </c>
      <c r="AL92" s="24">
        <f>ROUND(SUM(AK$4:AK92),2)</f>
        <v>24.02</v>
      </c>
      <c r="AM92" s="24">
        <f t="shared" ref="AM92" si="270">AI90*$AJ92</f>
        <v>0.73749999999999982</v>
      </c>
      <c r="AN92" s="24">
        <f>ROUND(SUM(AM$4:AM92),2)</f>
        <v>18.02</v>
      </c>
      <c r="AO92" s="24">
        <f t="shared" ref="AO92" si="271">AI91*$AJ92</f>
        <v>0.54749999999999988</v>
      </c>
      <c r="AP92" s="24">
        <f>ROUND(SUM(AO$4:AO92),2)</f>
        <v>13.17</v>
      </c>
      <c r="AR92" s="25">
        <v>89</v>
      </c>
      <c r="AS92" s="25">
        <f t="shared" si="186"/>
        <v>142</v>
      </c>
      <c r="AT92" s="25">
        <f t="shared" si="187"/>
        <v>28</v>
      </c>
      <c r="AU92" s="25">
        <f t="shared" si="188"/>
        <v>7</v>
      </c>
      <c r="AV92" s="25"/>
      <c r="AW92" s="25">
        <f t="shared" si="190"/>
        <v>0</v>
      </c>
      <c r="AX92" s="25"/>
      <c r="AY92" s="25"/>
      <c r="AZ92" s="25">
        <f t="shared" si="192"/>
        <v>0</v>
      </c>
      <c r="BA92" s="25"/>
      <c r="BL92" s="25">
        <v>89</v>
      </c>
      <c r="BM92" s="25">
        <f t="shared" si="193"/>
        <v>142</v>
      </c>
      <c r="BN92" s="25" t="str">
        <f t="shared" si="194"/>
        <v>无间</v>
      </c>
      <c r="BO92" s="25">
        <f t="shared" si="195"/>
        <v>49</v>
      </c>
      <c r="BP92" s="25">
        <f t="shared" si="196"/>
        <v>19</v>
      </c>
      <c r="BQ92" s="25" t="str">
        <f t="shared" si="197"/>
        <v>无间</v>
      </c>
      <c r="BR92" s="25"/>
      <c r="BS92" s="25"/>
      <c r="BT92" s="25"/>
      <c r="BU92" s="25"/>
      <c r="BV92" s="25"/>
      <c r="BW92" s="25"/>
      <c r="BX92" s="25"/>
      <c r="BY92" s="25"/>
      <c r="BZ92" s="25"/>
      <c r="CA92" s="25"/>
    </row>
    <row r="93" spans="34:79" ht="16.5" x14ac:dyDescent="0.2">
      <c r="AH93" s="25">
        <v>90</v>
      </c>
      <c r="AI93" s="25"/>
      <c r="AJ93" s="25">
        <v>0.3</v>
      </c>
      <c r="AK93" s="24">
        <f t="shared" ref="AK93" si="272">AI89*$AJ93</f>
        <v>1.1789999999999998</v>
      </c>
      <c r="AL93" s="24">
        <f>ROUND(SUM(AK$4:AK93),2)</f>
        <v>25.2</v>
      </c>
      <c r="AM93" s="24">
        <f t="shared" ref="AM93" si="273">AI90*$AJ93</f>
        <v>0.88499999999999979</v>
      </c>
      <c r="AN93" s="24">
        <f>ROUND(SUM(AM$4:AM93),2)</f>
        <v>18.899999999999999</v>
      </c>
      <c r="AO93" s="24">
        <f t="shared" ref="AO93" si="274">AI91*$AJ93</f>
        <v>0.65699999999999981</v>
      </c>
      <c r="AP93" s="24">
        <f>ROUND(SUM(AO$4:AO93),2)</f>
        <v>13.83</v>
      </c>
      <c r="AR93" s="25">
        <v>90</v>
      </c>
      <c r="AS93" s="25">
        <f t="shared" si="186"/>
        <v>142</v>
      </c>
      <c r="AT93" s="25">
        <f t="shared" si="187"/>
        <v>28</v>
      </c>
      <c r="AU93" s="25">
        <f t="shared" si="188"/>
        <v>7</v>
      </c>
      <c r="AV93" s="25"/>
      <c r="AW93" s="25">
        <f t="shared" si="190"/>
        <v>0</v>
      </c>
      <c r="AX93" s="25"/>
      <c r="AY93" s="25"/>
      <c r="AZ93" s="25">
        <f t="shared" si="192"/>
        <v>0</v>
      </c>
      <c r="BA93" s="25"/>
      <c r="BL93" s="25">
        <v>90</v>
      </c>
      <c r="BM93" s="25">
        <f t="shared" si="193"/>
        <v>142</v>
      </c>
      <c r="BN93" s="25" t="str">
        <f t="shared" si="194"/>
        <v>无间</v>
      </c>
      <c r="BO93" s="25">
        <f t="shared" si="195"/>
        <v>49</v>
      </c>
      <c r="BP93" s="25">
        <f t="shared" si="196"/>
        <v>19</v>
      </c>
      <c r="BQ93" s="25" t="str">
        <f t="shared" si="197"/>
        <v>无间</v>
      </c>
      <c r="BR93" s="25"/>
      <c r="BS93" s="25"/>
      <c r="BT93" s="25"/>
      <c r="BU93" s="25"/>
      <c r="BV93" s="25"/>
      <c r="BW93" s="25"/>
      <c r="BX93" s="25"/>
      <c r="BY93" s="25"/>
      <c r="BZ93" s="25"/>
      <c r="CA93" s="25"/>
    </row>
    <row r="94" spans="34:79" ht="16.5" x14ac:dyDescent="0.2">
      <c r="AH94" s="25">
        <v>91</v>
      </c>
      <c r="AI94" s="25">
        <f>INDEX($S$4:$S$32,INT((AH94-5)/5)+1)</f>
        <v>4.129999999999999</v>
      </c>
      <c r="AJ94" s="25">
        <v>0.1</v>
      </c>
      <c r="AK94" s="24">
        <f t="shared" ref="AK94" si="275">AI94*$AJ94</f>
        <v>0.41299999999999992</v>
      </c>
      <c r="AL94" s="24">
        <f>ROUND(SUM(AK$4:AK94),2)</f>
        <v>25.61</v>
      </c>
      <c r="AM94" s="24">
        <f t="shared" ref="AM94" si="276">AI95*$AJ94</f>
        <v>0.31000000000000016</v>
      </c>
      <c r="AN94" s="24">
        <f>ROUND(SUM(AM$4:AM94),2)</f>
        <v>19.21</v>
      </c>
      <c r="AO94" s="24">
        <f t="shared" ref="AO94" si="277">AI96*$AJ94</f>
        <v>0.23000000000000009</v>
      </c>
      <c r="AP94" s="24">
        <f>ROUND(SUM(AO$4:AO94),2)</f>
        <v>14.06</v>
      </c>
      <c r="AR94" s="25">
        <v>91</v>
      </c>
      <c r="AS94" s="25">
        <f t="shared" si="186"/>
        <v>143</v>
      </c>
      <c r="AT94" s="25">
        <f t="shared" si="187"/>
        <v>28</v>
      </c>
      <c r="AU94" s="25">
        <f t="shared" si="188"/>
        <v>7</v>
      </c>
      <c r="AV94" s="25"/>
      <c r="AW94" s="25">
        <f t="shared" si="190"/>
        <v>0</v>
      </c>
      <c r="AX94" s="25"/>
      <c r="AY94" s="25"/>
      <c r="AZ94" s="25">
        <f t="shared" si="192"/>
        <v>0</v>
      </c>
      <c r="BA94" s="25"/>
      <c r="BL94" s="25">
        <v>91</v>
      </c>
      <c r="BM94" s="25">
        <f t="shared" si="193"/>
        <v>143</v>
      </c>
      <c r="BN94" s="25" t="str">
        <f t="shared" si="194"/>
        <v>无间</v>
      </c>
      <c r="BO94" s="25">
        <f t="shared" si="195"/>
        <v>49</v>
      </c>
      <c r="BP94" s="25">
        <f t="shared" si="196"/>
        <v>19</v>
      </c>
      <c r="BQ94" s="25" t="str">
        <f t="shared" si="197"/>
        <v>无间</v>
      </c>
      <c r="BR94" s="25"/>
      <c r="BS94" s="25"/>
      <c r="BT94" s="25"/>
      <c r="BU94" s="25"/>
      <c r="BV94" s="25"/>
      <c r="BW94" s="25"/>
      <c r="BX94" s="25"/>
      <c r="BY94" s="25"/>
      <c r="BZ94" s="25"/>
      <c r="CA94" s="25"/>
    </row>
    <row r="95" spans="34:79" ht="16.5" x14ac:dyDescent="0.2">
      <c r="AH95" s="25">
        <v>92</v>
      </c>
      <c r="AI95" s="25">
        <f>INDEX($U$4:$U$32,INT((AH94-5)/5)+1)</f>
        <v>3.1000000000000014</v>
      </c>
      <c r="AJ95" s="25">
        <v>0.15</v>
      </c>
      <c r="AK95" s="24">
        <f t="shared" ref="AK95" si="278">AI94*$AJ95</f>
        <v>0.61949999999999983</v>
      </c>
      <c r="AL95" s="24">
        <f>ROUND(SUM(AK$4:AK95),2)</f>
        <v>26.23</v>
      </c>
      <c r="AM95" s="24">
        <f t="shared" ref="AM95" si="279">AI95*$AJ95</f>
        <v>0.46500000000000019</v>
      </c>
      <c r="AN95" s="24">
        <f>ROUND(SUM(AM$4:AM95),2)</f>
        <v>19.68</v>
      </c>
      <c r="AO95" s="24">
        <f t="shared" ref="AO95" si="280">AI96*$AJ95</f>
        <v>0.34500000000000008</v>
      </c>
      <c r="AP95" s="24">
        <f>ROUND(SUM(AO$4:AO95),2)</f>
        <v>14.4</v>
      </c>
      <c r="AR95" s="25">
        <v>92</v>
      </c>
      <c r="AS95" s="25">
        <f t="shared" si="186"/>
        <v>143</v>
      </c>
      <c r="AT95" s="25">
        <f t="shared" si="187"/>
        <v>28</v>
      </c>
      <c r="AU95" s="25">
        <f t="shared" si="188"/>
        <v>7</v>
      </c>
      <c r="AV95" s="25"/>
      <c r="AW95" s="25">
        <f t="shared" si="190"/>
        <v>0</v>
      </c>
      <c r="AX95" s="25"/>
      <c r="AY95" s="25"/>
      <c r="AZ95" s="25">
        <f t="shared" si="192"/>
        <v>0</v>
      </c>
      <c r="BA95" s="25"/>
      <c r="BL95" s="25">
        <v>92</v>
      </c>
      <c r="BM95" s="25">
        <f t="shared" si="193"/>
        <v>143</v>
      </c>
      <c r="BN95" s="25" t="str">
        <f t="shared" si="194"/>
        <v>无间</v>
      </c>
      <c r="BO95" s="25">
        <f t="shared" si="195"/>
        <v>49</v>
      </c>
      <c r="BP95" s="25">
        <f t="shared" si="196"/>
        <v>19</v>
      </c>
      <c r="BQ95" s="25" t="str">
        <f t="shared" si="197"/>
        <v>无间</v>
      </c>
      <c r="BR95" s="25"/>
      <c r="BS95" s="25"/>
      <c r="BT95" s="25"/>
      <c r="BU95" s="25"/>
      <c r="BV95" s="25"/>
      <c r="BW95" s="25"/>
      <c r="BX95" s="25"/>
      <c r="BY95" s="25"/>
      <c r="BZ95" s="25"/>
      <c r="CA95" s="25"/>
    </row>
    <row r="96" spans="34:79" ht="16.5" x14ac:dyDescent="0.2">
      <c r="AH96" s="25">
        <v>93</v>
      </c>
      <c r="AI96" s="25">
        <f>INDEX($W$4:$W$32,INT((AH94-5)/5)+1)</f>
        <v>2.3000000000000007</v>
      </c>
      <c r="AJ96" s="25">
        <v>0.2</v>
      </c>
      <c r="AK96" s="24">
        <f t="shared" ref="AK96" si="281">AI94*$AJ96</f>
        <v>0.82599999999999985</v>
      </c>
      <c r="AL96" s="24">
        <f>ROUND(SUM(AK$4:AK96),2)</f>
        <v>27.06</v>
      </c>
      <c r="AM96" s="24">
        <f t="shared" ref="AM96" si="282">AI95*$AJ96</f>
        <v>0.62000000000000033</v>
      </c>
      <c r="AN96" s="24">
        <f>ROUND(SUM(AM$4:AM96),2)</f>
        <v>20.3</v>
      </c>
      <c r="AO96" s="24">
        <f t="shared" ref="AO96" si="283">AI96*$AJ96</f>
        <v>0.46000000000000019</v>
      </c>
      <c r="AP96" s="24">
        <f>ROUND(SUM(AO$4:AO96),2)</f>
        <v>14.86</v>
      </c>
      <c r="AR96" s="25">
        <v>93</v>
      </c>
      <c r="AS96" s="25">
        <f t="shared" si="186"/>
        <v>143</v>
      </c>
      <c r="AT96" s="25">
        <f t="shared" si="187"/>
        <v>28</v>
      </c>
      <c r="AU96" s="25">
        <f t="shared" si="188"/>
        <v>7</v>
      </c>
      <c r="AV96" s="25"/>
      <c r="AW96" s="25">
        <f t="shared" si="190"/>
        <v>0</v>
      </c>
      <c r="AX96" s="25"/>
      <c r="AY96" s="25"/>
      <c r="AZ96" s="25">
        <f t="shared" si="192"/>
        <v>0</v>
      </c>
      <c r="BA96" s="25"/>
      <c r="BL96" s="25">
        <v>93</v>
      </c>
      <c r="BM96" s="25">
        <f t="shared" si="193"/>
        <v>143</v>
      </c>
      <c r="BN96" s="25" t="str">
        <f t="shared" si="194"/>
        <v>无间</v>
      </c>
      <c r="BO96" s="25">
        <f t="shared" si="195"/>
        <v>49</v>
      </c>
      <c r="BP96" s="25">
        <f t="shared" si="196"/>
        <v>19</v>
      </c>
      <c r="BQ96" s="25" t="str">
        <f t="shared" si="197"/>
        <v>无间</v>
      </c>
      <c r="BR96" s="25"/>
      <c r="BS96" s="25"/>
      <c r="BT96" s="25"/>
      <c r="BU96" s="25"/>
      <c r="BV96" s="25"/>
      <c r="BW96" s="25"/>
      <c r="BX96" s="25"/>
      <c r="BY96" s="25"/>
      <c r="BZ96" s="25"/>
      <c r="CA96" s="25"/>
    </row>
    <row r="97" spans="34:79" ht="16.5" x14ac:dyDescent="0.2">
      <c r="AH97" s="25">
        <v>94</v>
      </c>
      <c r="AI97" s="25"/>
      <c r="AJ97" s="25">
        <v>0.25</v>
      </c>
      <c r="AK97" s="24">
        <f t="shared" ref="AK97" si="284">AI94*$AJ97</f>
        <v>1.0324999999999998</v>
      </c>
      <c r="AL97" s="24">
        <f>ROUND(SUM(AK$4:AK97),2)</f>
        <v>28.09</v>
      </c>
      <c r="AM97" s="24">
        <f t="shared" ref="AM97" si="285">AI95*$AJ97</f>
        <v>0.77500000000000036</v>
      </c>
      <c r="AN97" s="24">
        <f>ROUND(SUM(AM$4:AM97),2)</f>
        <v>21.07</v>
      </c>
      <c r="AO97" s="24">
        <f t="shared" ref="AO97" si="286">AI96*$AJ97</f>
        <v>0.57500000000000018</v>
      </c>
      <c r="AP97" s="24">
        <f>ROUND(SUM(AO$4:AO97),2)</f>
        <v>15.44</v>
      </c>
      <c r="AR97" s="25">
        <v>94</v>
      </c>
      <c r="AS97" s="25">
        <f t="shared" si="186"/>
        <v>144</v>
      </c>
      <c r="AT97" s="25">
        <f t="shared" si="187"/>
        <v>28</v>
      </c>
      <c r="AU97" s="25">
        <f t="shared" si="188"/>
        <v>7</v>
      </c>
      <c r="AV97" s="25"/>
      <c r="AW97" s="25">
        <f t="shared" si="190"/>
        <v>0</v>
      </c>
      <c r="AX97" s="25"/>
      <c r="AY97" s="25"/>
      <c r="AZ97" s="25">
        <f t="shared" si="192"/>
        <v>0</v>
      </c>
      <c r="BA97" s="25"/>
      <c r="BL97" s="25">
        <v>94</v>
      </c>
      <c r="BM97" s="25">
        <f t="shared" si="193"/>
        <v>144</v>
      </c>
      <c r="BN97" s="25" t="str">
        <f t="shared" si="194"/>
        <v>无间</v>
      </c>
      <c r="BO97" s="25">
        <f t="shared" si="195"/>
        <v>49</v>
      </c>
      <c r="BP97" s="25">
        <f t="shared" si="196"/>
        <v>19</v>
      </c>
      <c r="BQ97" s="25" t="str">
        <f t="shared" si="197"/>
        <v>无间</v>
      </c>
      <c r="BR97" s="25"/>
      <c r="BS97" s="25"/>
      <c r="BT97" s="25"/>
      <c r="BU97" s="25"/>
      <c r="BV97" s="25"/>
      <c r="BW97" s="25"/>
      <c r="BX97" s="25"/>
      <c r="BY97" s="25"/>
      <c r="BZ97" s="25"/>
      <c r="CA97" s="25"/>
    </row>
    <row r="98" spans="34:79" ht="16.5" x14ac:dyDescent="0.2">
      <c r="AH98" s="25">
        <v>95</v>
      </c>
      <c r="AI98" s="25"/>
      <c r="AJ98" s="25">
        <v>0.3</v>
      </c>
      <c r="AK98" s="24">
        <f t="shared" ref="AK98" si="287">AI94*$AJ98</f>
        <v>1.2389999999999997</v>
      </c>
      <c r="AL98" s="24">
        <f>ROUND(SUM(AK$4:AK98),2)</f>
        <v>29.33</v>
      </c>
      <c r="AM98" s="24">
        <f t="shared" ref="AM98" si="288">AI95*$AJ98</f>
        <v>0.93000000000000038</v>
      </c>
      <c r="AN98" s="24">
        <f>ROUND(SUM(AM$4:AM98),2)</f>
        <v>22</v>
      </c>
      <c r="AO98" s="24">
        <f t="shared" ref="AO98" si="289">AI96*$AJ98</f>
        <v>0.69000000000000017</v>
      </c>
      <c r="AP98" s="24">
        <f>ROUND(SUM(AO$4:AO98),2)</f>
        <v>16.13</v>
      </c>
      <c r="AR98" s="25">
        <v>95</v>
      </c>
      <c r="AS98" s="25">
        <f t="shared" si="186"/>
        <v>144</v>
      </c>
      <c r="AT98" s="25">
        <f t="shared" si="187"/>
        <v>28</v>
      </c>
      <c r="AU98" s="25">
        <f t="shared" si="188"/>
        <v>7</v>
      </c>
      <c r="AV98" s="25"/>
      <c r="AW98" s="25">
        <f t="shared" si="190"/>
        <v>0</v>
      </c>
      <c r="AX98" s="25"/>
      <c r="AY98" s="25"/>
      <c r="AZ98" s="25">
        <f t="shared" si="192"/>
        <v>0</v>
      </c>
      <c r="BA98" s="25"/>
      <c r="BL98" s="25">
        <v>95</v>
      </c>
      <c r="BM98" s="25">
        <f t="shared" si="193"/>
        <v>144</v>
      </c>
      <c r="BN98" s="25" t="str">
        <f t="shared" si="194"/>
        <v>无间</v>
      </c>
      <c r="BO98" s="25">
        <f t="shared" si="195"/>
        <v>49</v>
      </c>
      <c r="BP98" s="25">
        <f t="shared" si="196"/>
        <v>19</v>
      </c>
      <c r="BQ98" s="25" t="str">
        <f t="shared" si="197"/>
        <v>无间</v>
      </c>
      <c r="BR98" s="25"/>
      <c r="BS98" s="25"/>
      <c r="BT98" s="25"/>
      <c r="BU98" s="25"/>
      <c r="BV98" s="25"/>
      <c r="BW98" s="25"/>
      <c r="BX98" s="25"/>
      <c r="BY98" s="25"/>
      <c r="BZ98" s="25"/>
      <c r="CA98" s="25"/>
    </row>
    <row r="99" spans="34:79" ht="16.5" x14ac:dyDescent="0.2">
      <c r="AH99" s="25">
        <v>96</v>
      </c>
      <c r="AI99" s="25">
        <f>INDEX($S$4:$S$32,INT((AH99-5)/5)+1)</f>
        <v>4.3999999999999986</v>
      </c>
      <c r="AJ99" s="25">
        <v>0.1</v>
      </c>
      <c r="AK99" s="24">
        <f t="shared" ref="AK99" si="290">AI99*$AJ99</f>
        <v>0.43999999999999989</v>
      </c>
      <c r="AL99" s="24">
        <f>ROUND(SUM(AK$4:AK99),2)</f>
        <v>29.77</v>
      </c>
      <c r="AM99" s="24">
        <f t="shared" ref="AM99" si="291">AI100*$AJ99</f>
        <v>0.33000000000000007</v>
      </c>
      <c r="AN99" s="24">
        <f>ROUND(SUM(AM$4:AM99),2)</f>
        <v>22.33</v>
      </c>
      <c r="AO99" s="24">
        <f t="shared" ref="AO99" si="292">AI101*$AJ99</f>
        <v>0.24399999999999977</v>
      </c>
      <c r="AP99" s="24">
        <f>ROUND(SUM(AO$4:AO99),2)</f>
        <v>16.37</v>
      </c>
      <c r="AR99" s="25">
        <v>96</v>
      </c>
      <c r="AS99" s="25">
        <f t="shared" si="186"/>
        <v>144</v>
      </c>
      <c r="AT99" s="25">
        <f t="shared" si="187"/>
        <v>28</v>
      </c>
      <c r="AU99" s="25">
        <f t="shared" si="188"/>
        <v>7</v>
      </c>
      <c r="AV99" s="25"/>
      <c r="AW99" s="25">
        <f t="shared" si="190"/>
        <v>0</v>
      </c>
      <c r="AX99" s="25"/>
      <c r="AY99" s="25"/>
      <c r="AZ99" s="25">
        <f t="shared" si="192"/>
        <v>0</v>
      </c>
      <c r="BA99" s="25"/>
      <c r="BL99" s="25">
        <v>96</v>
      </c>
      <c r="BM99" s="25">
        <f t="shared" si="193"/>
        <v>144</v>
      </c>
      <c r="BN99" s="25" t="str">
        <f t="shared" si="194"/>
        <v>无间</v>
      </c>
      <c r="BO99" s="25">
        <f t="shared" si="195"/>
        <v>49</v>
      </c>
      <c r="BP99" s="25">
        <f t="shared" si="196"/>
        <v>19</v>
      </c>
      <c r="BQ99" s="25" t="str">
        <f t="shared" si="197"/>
        <v>无间</v>
      </c>
      <c r="BR99" s="25"/>
      <c r="BS99" s="25"/>
      <c r="BT99" s="25"/>
      <c r="BU99" s="25"/>
      <c r="BV99" s="25"/>
      <c r="BW99" s="25"/>
      <c r="BX99" s="25"/>
      <c r="BY99" s="25"/>
      <c r="BZ99" s="25"/>
      <c r="CA99" s="25"/>
    </row>
    <row r="100" spans="34:79" ht="16.5" x14ac:dyDescent="0.2">
      <c r="AH100" s="25">
        <v>97</v>
      </c>
      <c r="AI100" s="25">
        <f>INDEX($U$4:$U$32,INT((AH99-5)/5)+1)</f>
        <v>3.3000000000000007</v>
      </c>
      <c r="AJ100" s="25">
        <v>0.15</v>
      </c>
      <c r="AK100" s="24">
        <f t="shared" ref="AK100" si="293">AI99*$AJ100</f>
        <v>0.65999999999999981</v>
      </c>
      <c r="AL100" s="24">
        <f>ROUND(SUM(AK$4:AK100),2)</f>
        <v>30.43</v>
      </c>
      <c r="AM100" s="24">
        <f t="shared" ref="AM100" si="294">AI100*$AJ100</f>
        <v>0.49500000000000011</v>
      </c>
      <c r="AN100" s="24">
        <f>ROUND(SUM(AM$4:AM100),2)</f>
        <v>22.83</v>
      </c>
      <c r="AO100" s="24">
        <f t="shared" ref="AO100" si="295">AI101*$AJ100</f>
        <v>0.36599999999999966</v>
      </c>
      <c r="AP100" s="24">
        <f>ROUND(SUM(AO$4:AO100),2)</f>
        <v>16.739999999999998</v>
      </c>
      <c r="AR100" s="25">
        <v>97</v>
      </c>
      <c r="AS100" s="25">
        <f t="shared" si="186"/>
        <v>145</v>
      </c>
      <c r="AT100" s="25">
        <f t="shared" si="187"/>
        <v>29</v>
      </c>
      <c r="AU100" s="25">
        <f t="shared" si="188"/>
        <v>7</v>
      </c>
      <c r="AV100" s="25"/>
      <c r="AW100" s="25">
        <f t="shared" si="190"/>
        <v>0</v>
      </c>
      <c r="AX100" s="25"/>
      <c r="AY100" s="25"/>
      <c r="AZ100" s="25">
        <f t="shared" si="192"/>
        <v>0</v>
      </c>
      <c r="BA100" s="25"/>
      <c r="BL100" s="25">
        <v>97</v>
      </c>
      <c r="BM100" s="25">
        <f t="shared" si="193"/>
        <v>145</v>
      </c>
      <c r="BN100" s="25" t="str">
        <f t="shared" si="194"/>
        <v>无间</v>
      </c>
      <c r="BO100" s="25">
        <f t="shared" si="195"/>
        <v>50</v>
      </c>
      <c r="BP100" s="25">
        <f t="shared" si="196"/>
        <v>19</v>
      </c>
      <c r="BQ100" s="25" t="str">
        <f t="shared" si="197"/>
        <v>无间</v>
      </c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</row>
    <row r="101" spans="34:79" ht="16.5" x14ac:dyDescent="0.2">
      <c r="AH101" s="25">
        <v>98</v>
      </c>
      <c r="AI101" s="25">
        <f>INDEX($W$4:$W$32,INT((AH99-5)/5)+1)</f>
        <v>2.4399999999999977</v>
      </c>
      <c r="AJ101" s="25">
        <v>0.2</v>
      </c>
      <c r="AK101" s="24">
        <f t="shared" ref="AK101" si="296">AI99*$AJ101</f>
        <v>0.87999999999999978</v>
      </c>
      <c r="AL101" s="24">
        <f>ROUND(SUM(AK$4:AK101),2)</f>
        <v>31.31</v>
      </c>
      <c r="AM101" s="24">
        <f t="shared" ref="AM101" si="297">AI100*$AJ101</f>
        <v>0.66000000000000014</v>
      </c>
      <c r="AN101" s="24">
        <f>ROUND(SUM(AM$4:AM101),2)</f>
        <v>23.49</v>
      </c>
      <c r="AO101" s="24">
        <f t="shared" ref="AO101" si="298">AI101*$AJ101</f>
        <v>0.48799999999999955</v>
      </c>
      <c r="AP101" s="24">
        <f>ROUND(SUM(AO$4:AO101),2)</f>
        <v>17.22</v>
      </c>
      <c r="AR101" s="25">
        <v>98</v>
      </c>
      <c r="AS101" s="25">
        <f t="shared" si="186"/>
        <v>146</v>
      </c>
      <c r="AT101" s="25">
        <f t="shared" si="187"/>
        <v>29</v>
      </c>
      <c r="AU101" s="25">
        <f t="shared" si="188"/>
        <v>7</v>
      </c>
      <c r="AV101" s="25"/>
      <c r="AW101" s="25">
        <f t="shared" si="190"/>
        <v>0</v>
      </c>
      <c r="AX101" s="25"/>
      <c r="AY101" s="25"/>
      <c r="AZ101" s="25">
        <f t="shared" si="192"/>
        <v>0</v>
      </c>
      <c r="BA101" s="25"/>
      <c r="BL101" s="25">
        <v>98</v>
      </c>
      <c r="BM101" s="25">
        <f t="shared" si="193"/>
        <v>146</v>
      </c>
      <c r="BN101" s="25" t="str">
        <f t="shared" si="194"/>
        <v>无间</v>
      </c>
      <c r="BO101" s="25">
        <f t="shared" si="195"/>
        <v>50</v>
      </c>
      <c r="BP101" s="25">
        <f t="shared" si="196"/>
        <v>19</v>
      </c>
      <c r="BQ101" s="25" t="str">
        <f t="shared" si="197"/>
        <v>无间</v>
      </c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</row>
    <row r="102" spans="34:79" ht="16.5" x14ac:dyDescent="0.2">
      <c r="AH102" s="25">
        <v>99</v>
      </c>
      <c r="AI102" s="25"/>
      <c r="AJ102" s="25">
        <v>0.25</v>
      </c>
      <c r="AK102" s="24">
        <f t="shared" ref="AK102" si="299">AI99*$AJ102</f>
        <v>1.0999999999999996</v>
      </c>
      <c r="AL102" s="24">
        <f>ROUND(SUM(AK$4:AK102),2)</f>
        <v>32.409999999999997</v>
      </c>
      <c r="AM102" s="24">
        <f t="shared" ref="AM102" si="300">AI100*$AJ102</f>
        <v>0.82500000000000018</v>
      </c>
      <c r="AN102" s="24">
        <f>ROUND(SUM(AM$4:AM102),2)</f>
        <v>24.31</v>
      </c>
      <c r="AO102" s="24">
        <f t="shared" ref="AO102" si="301">AI101*$AJ102</f>
        <v>0.60999999999999943</v>
      </c>
      <c r="AP102" s="24">
        <f>ROUND(SUM(AO$4:AO102),2)</f>
        <v>17.829999999999998</v>
      </c>
      <c r="AR102" s="25">
        <v>99</v>
      </c>
      <c r="AS102" s="25">
        <f t="shared" si="186"/>
        <v>146</v>
      </c>
      <c r="AT102" s="25">
        <f t="shared" si="187"/>
        <v>29</v>
      </c>
      <c r="AU102" s="25">
        <f t="shared" si="188"/>
        <v>7</v>
      </c>
      <c r="AV102" s="25"/>
      <c r="AW102" s="25">
        <f t="shared" si="190"/>
        <v>0</v>
      </c>
      <c r="AX102" s="25"/>
      <c r="AY102" s="25"/>
      <c r="AZ102" s="25">
        <f t="shared" si="192"/>
        <v>0</v>
      </c>
      <c r="BA102" s="25"/>
      <c r="BL102" s="25">
        <v>99</v>
      </c>
      <c r="BM102" s="25">
        <f t="shared" si="193"/>
        <v>146</v>
      </c>
      <c r="BN102" s="25" t="str">
        <f t="shared" si="194"/>
        <v>无间</v>
      </c>
      <c r="BO102" s="25">
        <f t="shared" si="195"/>
        <v>50</v>
      </c>
      <c r="BP102" s="25">
        <f t="shared" si="196"/>
        <v>19</v>
      </c>
      <c r="BQ102" s="25" t="str">
        <f t="shared" si="197"/>
        <v>无间</v>
      </c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</row>
    <row r="103" spans="34:79" ht="16.5" x14ac:dyDescent="0.2">
      <c r="AH103" s="25">
        <v>100</v>
      </c>
      <c r="AI103" s="25"/>
      <c r="AJ103" s="25">
        <v>0.3</v>
      </c>
      <c r="AK103" s="24">
        <f t="shared" ref="AK103" si="302">AI99*$AJ103</f>
        <v>1.3199999999999996</v>
      </c>
      <c r="AL103" s="24">
        <f>ROUND(SUM(AK$4:AK103),2)</f>
        <v>33.729999999999997</v>
      </c>
      <c r="AM103" s="24">
        <f t="shared" ref="AM103" si="303">AI100*$AJ103</f>
        <v>0.99000000000000021</v>
      </c>
      <c r="AN103" s="24">
        <f>ROUND(SUM(AM$4:AM103),2)</f>
        <v>25.3</v>
      </c>
      <c r="AO103" s="24">
        <f t="shared" ref="AO103" si="304">AI101*$AJ103</f>
        <v>0.73199999999999932</v>
      </c>
      <c r="AP103" s="24">
        <f>ROUND(SUM(AO$4:AO103),2)</f>
        <v>18.57</v>
      </c>
      <c r="AR103" s="25">
        <v>100</v>
      </c>
      <c r="AS103" s="25">
        <f t="shared" si="186"/>
        <v>147</v>
      </c>
      <c r="AT103" s="25">
        <f t="shared" si="187"/>
        <v>29</v>
      </c>
      <c r="AU103" s="25">
        <f t="shared" si="188"/>
        <v>7</v>
      </c>
      <c r="AV103" s="25"/>
      <c r="AW103" s="25">
        <f t="shared" si="190"/>
        <v>0</v>
      </c>
      <c r="AX103" s="25"/>
      <c r="AY103" s="25"/>
      <c r="AZ103" s="25">
        <f t="shared" si="192"/>
        <v>0</v>
      </c>
      <c r="BA103" s="25"/>
      <c r="BL103" s="25">
        <v>100</v>
      </c>
      <c r="BM103" s="25">
        <f t="shared" si="193"/>
        <v>147</v>
      </c>
      <c r="BN103" s="25" t="str">
        <f t="shared" si="194"/>
        <v>无间</v>
      </c>
      <c r="BO103" s="25">
        <f t="shared" si="195"/>
        <v>51</v>
      </c>
      <c r="BP103" s="25">
        <f t="shared" si="196"/>
        <v>19</v>
      </c>
      <c r="BQ103" s="25" t="str">
        <f t="shared" si="197"/>
        <v>无间</v>
      </c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</row>
    <row r="104" spans="34:79" ht="16.5" x14ac:dyDescent="0.2">
      <c r="AH104" s="25">
        <v>101</v>
      </c>
      <c r="AI104" s="25">
        <f>INDEX($S$4:$S$32,INT((AH104-5)/5)+1)</f>
        <v>4.6700000000000017</v>
      </c>
      <c r="AJ104" s="25">
        <v>0.1</v>
      </c>
      <c r="AK104" s="24">
        <f t="shared" ref="AK104" si="305">AI104*$AJ104</f>
        <v>0.46700000000000019</v>
      </c>
      <c r="AL104" s="24">
        <f>ROUND(SUM(AK$4:AK104),2)</f>
        <v>34.200000000000003</v>
      </c>
      <c r="AM104" s="24">
        <f t="shared" ref="AM104" si="306">AI105*$AJ104</f>
        <v>0.35000000000000003</v>
      </c>
      <c r="AN104" s="24">
        <f>ROUND(SUM(AM$4:AM104),2)</f>
        <v>25.65</v>
      </c>
      <c r="AO104" s="24">
        <f t="shared" ref="AO104" si="307">AI106*$AJ104</f>
        <v>0.25900000000000001</v>
      </c>
      <c r="AP104" s="24">
        <f>ROUND(SUM(AO$4:AO104),2)</f>
        <v>18.82</v>
      </c>
      <c r="AR104" s="25">
        <v>101</v>
      </c>
      <c r="AS104" s="25">
        <f t="shared" si="186"/>
        <v>147</v>
      </c>
      <c r="AT104" s="25">
        <f t="shared" si="187"/>
        <v>29</v>
      </c>
      <c r="AU104" s="25">
        <f t="shared" si="188"/>
        <v>7</v>
      </c>
      <c r="AV104" s="25"/>
      <c r="AW104" s="25">
        <f t="shared" si="190"/>
        <v>0</v>
      </c>
      <c r="AX104" s="25"/>
      <c r="AY104" s="25"/>
      <c r="AZ104" s="25">
        <f t="shared" si="192"/>
        <v>0</v>
      </c>
      <c r="BA104" s="25"/>
      <c r="BL104" s="25">
        <v>101</v>
      </c>
      <c r="BM104" s="25">
        <f t="shared" si="193"/>
        <v>147</v>
      </c>
      <c r="BN104" s="25" t="str">
        <f t="shared" si="194"/>
        <v>无间</v>
      </c>
      <c r="BO104" s="25">
        <f t="shared" si="195"/>
        <v>51</v>
      </c>
      <c r="BP104" s="25">
        <f t="shared" si="196"/>
        <v>19</v>
      </c>
      <c r="BQ104" s="25" t="str">
        <f t="shared" si="197"/>
        <v>无间</v>
      </c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</row>
    <row r="105" spans="34:79" ht="16.5" x14ac:dyDescent="0.2">
      <c r="AH105" s="25">
        <v>102</v>
      </c>
      <c r="AI105" s="25">
        <f>INDEX($U$4:$U$32,INT((AH104-5)/5)+1)</f>
        <v>3.5</v>
      </c>
      <c r="AJ105" s="25">
        <v>0.15</v>
      </c>
      <c r="AK105" s="24">
        <f t="shared" ref="AK105" si="308">AI104*$AJ105</f>
        <v>0.70050000000000023</v>
      </c>
      <c r="AL105" s="24">
        <f>ROUND(SUM(AK$4:AK105),2)</f>
        <v>34.9</v>
      </c>
      <c r="AM105" s="24">
        <f t="shared" ref="AM105" si="309">AI105*$AJ105</f>
        <v>0.52500000000000002</v>
      </c>
      <c r="AN105" s="24">
        <f>ROUND(SUM(AM$4:AM105),2)</f>
        <v>26.18</v>
      </c>
      <c r="AO105" s="24">
        <f t="shared" ref="AO105" si="310">AI106*$AJ105</f>
        <v>0.38849999999999996</v>
      </c>
      <c r="AP105" s="24">
        <f>ROUND(SUM(AO$4:AO105),2)</f>
        <v>19.21</v>
      </c>
      <c r="AR105" s="25">
        <v>102</v>
      </c>
      <c r="AS105" s="25">
        <f t="shared" si="186"/>
        <v>148</v>
      </c>
      <c r="AT105" s="25">
        <f t="shared" si="187"/>
        <v>29</v>
      </c>
      <c r="AU105" s="25">
        <f t="shared" si="188"/>
        <v>7</v>
      </c>
      <c r="AV105" s="25"/>
      <c r="AW105" s="25">
        <f t="shared" si="190"/>
        <v>0</v>
      </c>
      <c r="AX105" s="25"/>
      <c r="AY105" s="25"/>
      <c r="AZ105" s="25">
        <f t="shared" si="192"/>
        <v>0</v>
      </c>
      <c r="BA105" s="25"/>
      <c r="BL105" s="25">
        <v>102</v>
      </c>
      <c r="BM105" s="25">
        <f t="shared" si="193"/>
        <v>148</v>
      </c>
      <c r="BN105" s="25" t="str">
        <f t="shared" si="194"/>
        <v>无间</v>
      </c>
      <c r="BO105" s="25">
        <f t="shared" si="195"/>
        <v>51</v>
      </c>
      <c r="BP105" s="25">
        <f t="shared" si="196"/>
        <v>19</v>
      </c>
      <c r="BQ105" s="25" t="str">
        <f t="shared" si="197"/>
        <v>无间</v>
      </c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</row>
    <row r="106" spans="34:79" ht="16.5" x14ac:dyDescent="0.2">
      <c r="AH106" s="25">
        <v>103</v>
      </c>
      <c r="AI106" s="25">
        <f>INDEX($W$4:$W$32,INT((AH104-5)/5)+1)</f>
        <v>2.59</v>
      </c>
      <c r="AJ106" s="25">
        <v>0.2</v>
      </c>
      <c r="AK106" s="24">
        <f t="shared" ref="AK106" si="311">AI104*$AJ106</f>
        <v>0.93400000000000039</v>
      </c>
      <c r="AL106" s="24">
        <f>ROUND(SUM(AK$4:AK106),2)</f>
        <v>35.83</v>
      </c>
      <c r="AM106" s="24">
        <f t="shared" ref="AM106" si="312">AI105*$AJ106</f>
        <v>0.70000000000000007</v>
      </c>
      <c r="AN106" s="24">
        <f>ROUND(SUM(AM$4:AM106),2)</f>
        <v>26.88</v>
      </c>
      <c r="AO106" s="24">
        <f t="shared" ref="AO106" si="313">AI106*$AJ106</f>
        <v>0.51800000000000002</v>
      </c>
      <c r="AP106" s="24">
        <f>ROUND(SUM(AO$4:AO106),2)</f>
        <v>19.73</v>
      </c>
      <c r="AR106" s="25">
        <v>103</v>
      </c>
      <c r="AS106" s="25">
        <f t="shared" si="186"/>
        <v>148</v>
      </c>
      <c r="AT106" s="25">
        <f t="shared" si="187"/>
        <v>29</v>
      </c>
      <c r="AU106" s="25">
        <f t="shared" si="188"/>
        <v>7</v>
      </c>
      <c r="AV106" s="25"/>
      <c r="AW106" s="25">
        <f t="shared" si="190"/>
        <v>0</v>
      </c>
      <c r="AX106" s="25"/>
      <c r="AY106" s="25"/>
      <c r="AZ106" s="25">
        <f t="shared" si="192"/>
        <v>0</v>
      </c>
      <c r="BA106" s="25"/>
      <c r="BL106" s="25">
        <v>103</v>
      </c>
      <c r="BM106" s="25">
        <f t="shared" si="193"/>
        <v>148</v>
      </c>
      <c r="BN106" s="25" t="str">
        <f t="shared" si="194"/>
        <v>无间</v>
      </c>
      <c r="BO106" s="25">
        <f t="shared" si="195"/>
        <v>51</v>
      </c>
      <c r="BP106" s="25">
        <f t="shared" si="196"/>
        <v>19</v>
      </c>
      <c r="BQ106" s="25" t="str">
        <f t="shared" si="197"/>
        <v>无间</v>
      </c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</row>
    <row r="107" spans="34:79" ht="16.5" x14ac:dyDescent="0.2">
      <c r="AH107" s="25">
        <v>104</v>
      </c>
      <c r="AI107" s="25"/>
      <c r="AJ107" s="25">
        <v>0.25</v>
      </c>
      <c r="AK107" s="24">
        <f t="shared" ref="AK107" si="314">AI104*$AJ107</f>
        <v>1.1675000000000004</v>
      </c>
      <c r="AL107" s="24">
        <f>ROUND(SUM(AK$4:AK107),2)</f>
        <v>37</v>
      </c>
      <c r="AM107" s="24">
        <f t="shared" ref="AM107" si="315">AI105*$AJ107</f>
        <v>0.875</v>
      </c>
      <c r="AN107" s="24">
        <f>ROUND(SUM(AM$4:AM107),2)</f>
        <v>27.75</v>
      </c>
      <c r="AO107" s="24">
        <f t="shared" ref="AO107" si="316">AI106*$AJ107</f>
        <v>0.64749999999999996</v>
      </c>
      <c r="AP107" s="24">
        <f>ROUND(SUM(AO$4:AO107),2)</f>
        <v>20.38</v>
      </c>
      <c r="AR107" s="25">
        <v>104</v>
      </c>
      <c r="AS107" s="25">
        <f t="shared" si="186"/>
        <v>148</v>
      </c>
      <c r="AT107" s="25">
        <f t="shared" si="187"/>
        <v>29</v>
      </c>
      <c r="AU107" s="25">
        <f t="shared" si="188"/>
        <v>7</v>
      </c>
      <c r="AV107" s="25"/>
      <c r="AW107" s="25">
        <f t="shared" si="190"/>
        <v>0</v>
      </c>
      <c r="AX107" s="25"/>
      <c r="AY107" s="25"/>
      <c r="AZ107" s="25">
        <f t="shared" si="192"/>
        <v>0</v>
      </c>
      <c r="BA107" s="25"/>
      <c r="BL107" s="25">
        <v>104</v>
      </c>
      <c r="BM107" s="25">
        <f t="shared" si="193"/>
        <v>148</v>
      </c>
      <c r="BN107" s="25" t="str">
        <f t="shared" si="194"/>
        <v>无间</v>
      </c>
      <c r="BO107" s="25">
        <f t="shared" si="195"/>
        <v>51</v>
      </c>
      <c r="BP107" s="25">
        <f t="shared" si="196"/>
        <v>19</v>
      </c>
      <c r="BQ107" s="25" t="str">
        <f t="shared" si="197"/>
        <v>无间</v>
      </c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</row>
    <row r="108" spans="34:79" ht="16.5" x14ac:dyDescent="0.2">
      <c r="AH108" s="25">
        <v>105</v>
      </c>
      <c r="AI108" s="25"/>
      <c r="AJ108" s="25">
        <v>0.3</v>
      </c>
      <c r="AK108" s="24">
        <f t="shared" ref="AK108" si="317">AI104*$AJ108</f>
        <v>1.4010000000000005</v>
      </c>
      <c r="AL108" s="24">
        <f>ROUND(SUM(AK$4:AK108),2)</f>
        <v>38.4</v>
      </c>
      <c r="AM108" s="24">
        <f t="shared" ref="AM108" si="318">AI105*$AJ108</f>
        <v>1.05</v>
      </c>
      <c r="AN108" s="24">
        <f>ROUND(SUM(AM$4:AM108),2)</f>
        <v>28.8</v>
      </c>
      <c r="AO108" s="24">
        <f t="shared" ref="AO108" si="319">AI106*$AJ108</f>
        <v>0.77699999999999991</v>
      </c>
      <c r="AP108" s="24">
        <f>ROUND(SUM(AO$4:AO108),2)</f>
        <v>21.16</v>
      </c>
      <c r="AR108" s="25">
        <v>105</v>
      </c>
      <c r="AS108" s="25">
        <f t="shared" si="186"/>
        <v>149</v>
      </c>
      <c r="AT108" s="25">
        <f t="shared" si="187"/>
        <v>29</v>
      </c>
      <c r="AU108" s="25">
        <f t="shared" si="188"/>
        <v>7</v>
      </c>
      <c r="AV108" s="25"/>
      <c r="AW108" s="25">
        <f t="shared" si="190"/>
        <v>0</v>
      </c>
      <c r="AX108" s="25"/>
      <c r="AY108" s="25"/>
      <c r="AZ108" s="25">
        <f t="shared" si="192"/>
        <v>0</v>
      </c>
      <c r="BA108" s="25"/>
      <c r="BL108" s="25">
        <v>105</v>
      </c>
      <c r="BM108" s="25">
        <f t="shared" si="193"/>
        <v>149</v>
      </c>
      <c r="BN108" s="25" t="str">
        <f t="shared" si="194"/>
        <v>无间</v>
      </c>
      <c r="BO108" s="25">
        <f t="shared" si="195"/>
        <v>51</v>
      </c>
      <c r="BP108" s="25">
        <f t="shared" si="196"/>
        <v>19</v>
      </c>
      <c r="BQ108" s="25" t="str">
        <f t="shared" si="197"/>
        <v>无间</v>
      </c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</row>
    <row r="109" spans="34:79" ht="16.5" x14ac:dyDescent="0.2">
      <c r="AH109" s="25">
        <v>106</v>
      </c>
      <c r="AI109" s="25">
        <f>INDEX($S$4:$S$32,INT((AH109-5)/5)+1)</f>
        <v>4.93</v>
      </c>
      <c r="AJ109" s="25">
        <v>0.1</v>
      </c>
      <c r="AK109" s="24">
        <f t="shared" ref="AK109" si="320">AI109*$AJ109</f>
        <v>0.49299999999999999</v>
      </c>
      <c r="AL109" s="24">
        <f>ROUND(SUM(AK$4:AK109),2)</f>
        <v>38.89</v>
      </c>
      <c r="AM109" s="24">
        <f t="shared" ref="AM109" si="321">AI110*$AJ109</f>
        <v>0.36999999999999994</v>
      </c>
      <c r="AN109" s="24">
        <f>ROUND(SUM(AM$4:AM109),2)</f>
        <v>29.17</v>
      </c>
      <c r="AO109" s="24">
        <f t="shared" ref="AO109" si="322">AI111*$AJ109</f>
        <v>0.27400000000000019</v>
      </c>
      <c r="AP109" s="24">
        <f>ROUND(SUM(AO$4:AO109),2)</f>
        <v>21.43</v>
      </c>
      <c r="AR109" s="25">
        <v>106</v>
      </c>
      <c r="AS109" s="25">
        <f t="shared" si="186"/>
        <v>149</v>
      </c>
      <c r="AT109" s="25">
        <f t="shared" si="187"/>
        <v>29</v>
      </c>
      <c r="AU109" s="25">
        <f t="shared" si="188"/>
        <v>7</v>
      </c>
      <c r="AV109" s="25"/>
      <c r="AW109" s="25">
        <f t="shared" si="190"/>
        <v>0</v>
      </c>
      <c r="AX109" s="25"/>
      <c r="AY109" s="25"/>
      <c r="AZ109" s="25">
        <f t="shared" si="192"/>
        <v>0</v>
      </c>
      <c r="BA109" s="25"/>
      <c r="BL109" s="25">
        <v>106</v>
      </c>
      <c r="BM109" s="25">
        <f t="shared" si="193"/>
        <v>149</v>
      </c>
      <c r="BN109" s="25" t="str">
        <f t="shared" si="194"/>
        <v>无间</v>
      </c>
      <c r="BO109" s="25">
        <f t="shared" si="195"/>
        <v>51</v>
      </c>
      <c r="BP109" s="25">
        <f t="shared" si="196"/>
        <v>19</v>
      </c>
      <c r="BQ109" s="25" t="str">
        <f t="shared" si="197"/>
        <v>无间</v>
      </c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</row>
    <row r="110" spans="34:79" ht="16.5" x14ac:dyDescent="0.2">
      <c r="AH110" s="25">
        <v>107</v>
      </c>
      <c r="AI110" s="25">
        <f>INDEX($U$4:$U$32,INT((AH109-5)/5)+1)</f>
        <v>3.6999999999999993</v>
      </c>
      <c r="AJ110" s="25">
        <v>0.15</v>
      </c>
      <c r="AK110" s="24">
        <f t="shared" ref="AK110" si="323">AI109*$AJ110</f>
        <v>0.73949999999999994</v>
      </c>
      <c r="AL110" s="24">
        <f>ROUND(SUM(AK$4:AK110),2)</f>
        <v>39.630000000000003</v>
      </c>
      <c r="AM110" s="24">
        <f t="shared" ref="AM110" si="324">AI110*$AJ110</f>
        <v>0.55499999999999983</v>
      </c>
      <c r="AN110" s="24">
        <f>ROUND(SUM(AM$4:AM110),2)</f>
        <v>29.73</v>
      </c>
      <c r="AO110" s="24">
        <f t="shared" ref="AO110" si="325">AI111*$AJ110</f>
        <v>0.41100000000000031</v>
      </c>
      <c r="AP110" s="24">
        <f>ROUND(SUM(AO$4:AO110),2)</f>
        <v>21.84</v>
      </c>
      <c r="AR110" s="25">
        <v>107</v>
      </c>
      <c r="AS110" s="25">
        <f t="shared" si="186"/>
        <v>149</v>
      </c>
      <c r="AT110" s="25">
        <f t="shared" si="187"/>
        <v>29</v>
      </c>
      <c r="AU110" s="25">
        <f t="shared" si="188"/>
        <v>7</v>
      </c>
      <c r="AV110" s="25"/>
      <c r="AW110" s="25">
        <f t="shared" si="190"/>
        <v>0</v>
      </c>
      <c r="AX110" s="25"/>
      <c r="AY110" s="25"/>
      <c r="AZ110" s="25">
        <f t="shared" si="192"/>
        <v>0</v>
      </c>
      <c r="BA110" s="25"/>
      <c r="BL110" s="25">
        <v>107</v>
      </c>
      <c r="BM110" s="25">
        <f t="shared" si="193"/>
        <v>149</v>
      </c>
      <c r="BN110" s="25" t="str">
        <f t="shared" si="194"/>
        <v>无间</v>
      </c>
      <c r="BO110" s="25">
        <f t="shared" si="195"/>
        <v>51</v>
      </c>
      <c r="BP110" s="25">
        <f t="shared" si="196"/>
        <v>19</v>
      </c>
      <c r="BQ110" s="25" t="str">
        <f t="shared" si="197"/>
        <v>无间</v>
      </c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</row>
    <row r="111" spans="34:79" ht="16.5" x14ac:dyDescent="0.2">
      <c r="AH111" s="25">
        <v>108</v>
      </c>
      <c r="AI111" s="25">
        <f>INDEX($W$4:$W$32,INT((AH109-5)/5)+1)</f>
        <v>2.740000000000002</v>
      </c>
      <c r="AJ111" s="25">
        <v>0.2</v>
      </c>
      <c r="AK111" s="24">
        <f t="shared" ref="AK111" si="326">AI109*$AJ111</f>
        <v>0.98599999999999999</v>
      </c>
      <c r="AL111" s="24">
        <f>ROUND(SUM(AK$4:AK111),2)</f>
        <v>40.619999999999997</v>
      </c>
      <c r="AM111" s="24">
        <f t="shared" ref="AM111" si="327">AI110*$AJ111</f>
        <v>0.73999999999999988</v>
      </c>
      <c r="AN111" s="24">
        <f>ROUND(SUM(AM$4:AM111),2)</f>
        <v>30.47</v>
      </c>
      <c r="AO111" s="24">
        <f t="shared" ref="AO111" si="328">AI111*$AJ111</f>
        <v>0.54800000000000038</v>
      </c>
      <c r="AP111" s="24">
        <f>ROUND(SUM(AO$4:AO111),2)</f>
        <v>22.39</v>
      </c>
      <c r="AR111" s="25">
        <v>108</v>
      </c>
      <c r="AS111" s="25">
        <f t="shared" si="186"/>
        <v>150</v>
      </c>
      <c r="AT111" s="25">
        <f t="shared" si="187"/>
        <v>30</v>
      </c>
      <c r="AU111" s="25">
        <f t="shared" si="188"/>
        <v>8</v>
      </c>
      <c r="AV111" s="25"/>
      <c r="AW111" s="25">
        <f t="shared" si="190"/>
        <v>0</v>
      </c>
      <c r="AX111" s="25"/>
      <c r="AY111" s="25"/>
      <c r="AZ111" s="25">
        <f t="shared" si="192"/>
        <v>0</v>
      </c>
      <c r="BA111" s="25"/>
      <c r="BL111" s="25">
        <v>108</v>
      </c>
      <c r="BM111" s="25">
        <f t="shared" si="193"/>
        <v>150</v>
      </c>
      <c r="BN111" s="25" t="str">
        <f t="shared" si="194"/>
        <v>无间</v>
      </c>
      <c r="BO111" s="25">
        <f t="shared" si="195"/>
        <v>52</v>
      </c>
      <c r="BP111" s="25">
        <f t="shared" si="196"/>
        <v>20</v>
      </c>
      <c r="BQ111" s="25" t="str">
        <f t="shared" si="197"/>
        <v>无间+1</v>
      </c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</row>
    <row r="112" spans="34:79" ht="16.5" x14ac:dyDescent="0.2">
      <c r="AH112" s="25">
        <v>109</v>
      </c>
      <c r="AI112" s="25"/>
      <c r="AJ112" s="25">
        <v>0.25</v>
      </c>
      <c r="AK112" s="24">
        <f t="shared" ref="AK112" si="329">AI109*$AJ112</f>
        <v>1.2324999999999999</v>
      </c>
      <c r="AL112" s="24">
        <f>ROUND(SUM(AK$4:AK112),2)</f>
        <v>41.85</v>
      </c>
      <c r="AM112" s="24">
        <f t="shared" ref="AM112" si="330">AI110*$AJ112</f>
        <v>0.92499999999999982</v>
      </c>
      <c r="AN112" s="24">
        <f>ROUND(SUM(AM$4:AM112),2)</f>
        <v>31.39</v>
      </c>
      <c r="AO112" s="24">
        <f t="shared" ref="AO112" si="331">AI111*$AJ112</f>
        <v>0.6850000000000005</v>
      </c>
      <c r="AP112" s="24">
        <f>ROUND(SUM(AO$4:AO112),2)</f>
        <v>23.07</v>
      </c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</row>
    <row r="113" spans="34:79" ht="16.5" x14ac:dyDescent="0.2">
      <c r="AH113" s="25">
        <v>110</v>
      </c>
      <c r="AI113" s="25"/>
      <c r="AJ113" s="25">
        <v>0.3</v>
      </c>
      <c r="AK113" s="24">
        <f t="shared" ref="AK113" si="332">AI109*$AJ113</f>
        <v>1.4789999999999999</v>
      </c>
      <c r="AL113" s="24">
        <f>ROUND(SUM(AK$4:AK113),2)</f>
        <v>43.33</v>
      </c>
      <c r="AM113" s="24">
        <f t="shared" ref="AM113" si="333">AI110*$AJ113</f>
        <v>1.1099999999999997</v>
      </c>
      <c r="AN113" s="24">
        <f>ROUND(SUM(AM$4:AM113),2)</f>
        <v>32.5</v>
      </c>
      <c r="AO113" s="24">
        <f t="shared" ref="AO113" si="334">AI111*$AJ113</f>
        <v>0.82200000000000062</v>
      </c>
      <c r="AP113" s="24">
        <f>ROUND(SUM(AO$4:AO113),2)</f>
        <v>23.9</v>
      </c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</row>
    <row r="114" spans="34:79" ht="16.5" x14ac:dyDescent="0.2">
      <c r="AH114" s="25">
        <v>111</v>
      </c>
      <c r="AI114" s="25">
        <f>INDEX($S$4:$S$32,INT((AH114-5)/5)+1)</f>
        <v>5.2000000000000028</v>
      </c>
      <c r="AJ114" s="25">
        <v>0.1</v>
      </c>
      <c r="AK114" s="24">
        <f t="shared" ref="AK114" si="335">AI114*$AJ114</f>
        <v>0.52000000000000035</v>
      </c>
      <c r="AL114" s="24">
        <f>ROUND(SUM(AK$4:AK114),2)</f>
        <v>43.85</v>
      </c>
      <c r="AM114" s="24">
        <f t="shared" ref="AM114" si="336">AI115*$AJ114</f>
        <v>0.3899999999999999</v>
      </c>
      <c r="AN114" s="24">
        <f>ROUND(SUM(AM$4:AM114),2)</f>
        <v>32.89</v>
      </c>
      <c r="AO114" s="24">
        <f t="shared" ref="AO114" si="337">AI116*$AJ114</f>
        <v>0.28900000000000009</v>
      </c>
      <c r="AP114" s="24">
        <f>ROUND(SUM(AO$4:AO114),2)</f>
        <v>24.18</v>
      </c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</row>
    <row r="115" spans="34:79" ht="16.5" x14ac:dyDescent="0.2">
      <c r="AH115" s="25">
        <v>112</v>
      </c>
      <c r="AI115" s="25">
        <f>INDEX($U$4:$U$32,INT((AH114-5)/5)+1)</f>
        <v>3.8999999999999986</v>
      </c>
      <c r="AJ115" s="25">
        <v>0.15</v>
      </c>
      <c r="AK115" s="24">
        <f t="shared" ref="AK115" si="338">AI114*$AJ115</f>
        <v>0.78000000000000036</v>
      </c>
      <c r="AL115" s="24">
        <f>ROUND(SUM(AK$4:AK115),2)</f>
        <v>44.63</v>
      </c>
      <c r="AM115" s="24">
        <f t="shared" ref="AM115" si="339">AI115*$AJ115</f>
        <v>0.58499999999999974</v>
      </c>
      <c r="AN115" s="24">
        <f>ROUND(SUM(AM$4:AM115),2)</f>
        <v>33.479999999999997</v>
      </c>
      <c r="AO115" s="24">
        <f t="shared" ref="AO115" si="340">AI116*$AJ115</f>
        <v>0.43350000000000005</v>
      </c>
      <c r="AP115" s="24">
        <f>ROUND(SUM(AO$4:AO115),2)</f>
        <v>24.62</v>
      </c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</row>
    <row r="116" spans="34:79" ht="16.5" x14ac:dyDescent="0.2">
      <c r="AH116" s="25">
        <v>113</v>
      </c>
      <c r="AI116" s="25">
        <f>INDEX($W$4:$W$32,INT((AH114-5)/5)+1)</f>
        <v>2.8900000000000006</v>
      </c>
      <c r="AJ116" s="25">
        <v>0.2</v>
      </c>
      <c r="AK116" s="24">
        <f t="shared" ref="AK116" si="341">AI114*$AJ116</f>
        <v>1.0400000000000007</v>
      </c>
      <c r="AL116" s="24">
        <f>ROUND(SUM(AK$4:AK116),2)</f>
        <v>45.67</v>
      </c>
      <c r="AM116" s="24">
        <f t="shared" ref="AM116" si="342">AI115*$AJ116</f>
        <v>0.7799999999999998</v>
      </c>
      <c r="AN116" s="24">
        <f>ROUND(SUM(AM$4:AM116),2)</f>
        <v>34.26</v>
      </c>
      <c r="AO116" s="24">
        <f t="shared" ref="AO116" si="343">AI116*$AJ116</f>
        <v>0.57800000000000018</v>
      </c>
      <c r="AP116" s="24">
        <f>ROUND(SUM(AO$4:AO116),2)</f>
        <v>25.2</v>
      </c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</row>
    <row r="117" spans="34:79" ht="16.5" x14ac:dyDescent="0.2">
      <c r="AH117" s="25">
        <v>114</v>
      </c>
      <c r="AI117" s="25"/>
      <c r="AJ117" s="25">
        <v>0.25</v>
      </c>
      <c r="AK117" s="24">
        <f t="shared" ref="AK117" si="344">AI114*$AJ117</f>
        <v>1.3000000000000007</v>
      </c>
      <c r="AL117" s="24">
        <f>ROUND(SUM(AK$4:AK117),2)</f>
        <v>46.97</v>
      </c>
      <c r="AM117" s="24">
        <f t="shared" ref="AM117" si="345">AI115*$AJ117</f>
        <v>0.97499999999999964</v>
      </c>
      <c r="AN117" s="24">
        <f>ROUND(SUM(AM$4:AM117),2)</f>
        <v>35.229999999999997</v>
      </c>
      <c r="AO117" s="24">
        <f t="shared" ref="AO117" si="346">AI116*$AJ117</f>
        <v>0.72250000000000014</v>
      </c>
      <c r="AP117" s="24">
        <f>ROUND(SUM(AO$4:AO117),2)</f>
        <v>25.92</v>
      </c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</row>
    <row r="118" spans="34:79" ht="16.5" x14ac:dyDescent="0.2">
      <c r="AH118" s="25">
        <v>115</v>
      </c>
      <c r="AI118" s="25"/>
      <c r="AJ118" s="25">
        <v>0.3</v>
      </c>
      <c r="AK118" s="24">
        <f t="shared" ref="AK118" si="347">AI114*$AJ118</f>
        <v>1.5600000000000007</v>
      </c>
      <c r="AL118" s="24">
        <f>ROUND(SUM(AK$4:AK118),2)</f>
        <v>48.53</v>
      </c>
      <c r="AM118" s="24">
        <f t="shared" ref="AM118" si="348">AI115*$AJ118</f>
        <v>1.1699999999999995</v>
      </c>
      <c r="AN118" s="24">
        <f>ROUND(SUM(AM$4:AM118),2)</f>
        <v>36.4</v>
      </c>
      <c r="AO118" s="24">
        <f t="shared" ref="AO118" si="349">AI116*$AJ118</f>
        <v>0.8670000000000001</v>
      </c>
      <c r="AP118" s="24">
        <f>ROUND(SUM(AO$4:AO118),2)</f>
        <v>26.79</v>
      </c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</row>
    <row r="119" spans="34:79" ht="16.5" x14ac:dyDescent="0.2">
      <c r="AH119" s="25">
        <v>116</v>
      </c>
      <c r="AI119" s="25">
        <f>INDEX($S$4:$S$32,INT((AH119-5)/5)+1)</f>
        <v>5.4699999999999989</v>
      </c>
      <c r="AJ119" s="25">
        <v>0.1</v>
      </c>
      <c r="AK119" s="24">
        <f t="shared" ref="AK119" si="350">AI119*$AJ119</f>
        <v>0.54699999999999993</v>
      </c>
      <c r="AL119" s="24">
        <f>ROUND(SUM(AK$4:AK119),2)</f>
        <v>49.08</v>
      </c>
      <c r="AM119" s="24">
        <f t="shared" ref="AM119" si="351">AI120*$AJ119</f>
        <v>0.41000000000000014</v>
      </c>
      <c r="AN119" s="24">
        <f>ROUND(SUM(AM$4:AM119),2)</f>
        <v>36.81</v>
      </c>
      <c r="AO119" s="24">
        <f t="shared" ref="AO119" si="352">AI121*$AJ119</f>
        <v>0.30399999999999994</v>
      </c>
      <c r="AP119" s="24">
        <f>ROUND(SUM(AO$4:AO119),2)</f>
        <v>27.09</v>
      </c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</row>
    <row r="120" spans="34:79" ht="16.5" x14ac:dyDescent="0.2">
      <c r="AH120" s="25">
        <v>117</v>
      </c>
      <c r="AI120" s="25">
        <f>INDEX($U$4:$U$32,INT((AH119-5)/5)+1)</f>
        <v>4.1000000000000014</v>
      </c>
      <c r="AJ120" s="25">
        <v>0.15</v>
      </c>
      <c r="AK120" s="24">
        <f t="shared" ref="AK120" si="353">AI119*$AJ120</f>
        <v>0.82049999999999979</v>
      </c>
      <c r="AL120" s="24">
        <f>ROUND(SUM(AK$4:AK120),2)</f>
        <v>49.9</v>
      </c>
      <c r="AM120" s="24">
        <f t="shared" ref="AM120" si="354">AI120*$AJ120</f>
        <v>0.61500000000000021</v>
      </c>
      <c r="AN120" s="24">
        <f>ROUND(SUM(AM$4:AM120),2)</f>
        <v>37.43</v>
      </c>
      <c r="AO120" s="24">
        <f t="shared" ref="AO120" si="355">AI121*$AJ120</f>
        <v>0.45599999999999985</v>
      </c>
      <c r="AP120" s="24">
        <f>ROUND(SUM(AO$4:AO120),2)</f>
        <v>27.55</v>
      </c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</row>
    <row r="121" spans="34:79" ht="16.5" x14ac:dyDescent="0.2">
      <c r="AH121" s="25">
        <v>118</v>
      </c>
      <c r="AI121" s="25">
        <f>INDEX($W$4:$W$32,INT((AH119-5)/5)+1)</f>
        <v>3.0399999999999991</v>
      </c>
      <c r="AJ121" s="25">
        <v>0.2</v>
      </c>
      <c r="AK121" s="24">
        <f t="shared" ref="AK121" si="356">AI119*$AJ121</f>
        <v>1.0939999999999999</v>
      </c>
      <c r="AL121" s="24">
        <f>ROUND(SUM(AK$4:AK121),2)</f>
        <v>50.99</v>
      </c>
      <c r="AM121" s="24">
        <f t="shared" ref="AM121" si="357">AI120*$AJ121</f>
        <v>0.82000000000000028</v>
      </c>
      <c r="AN121" s="24">
        <f>ROUND(SUM(AM$4:AM121),2)</f>
        <v>38.25</v>
      </c>
      <c r="AO121" s="24">
        <f t="shared" ref="AO121" si="358">AI121*$AJ121</f>
        <v>0.60799999999999987</v>
      </c>
      <c r="AP121" s="24">
        <f>ROUND(SUM(AO$4:AO121),2)</f>
        <v>28.15</v>
      </c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</row>
    <row r="122" spans="34:79" ht="16.5" x14ac:dyDescent="0.2">
      <c r="AH122" s="25">
        <v>119</v>
      </c>
      <c r="AI122" s="25"/>
      <c r="AJ122" s="25">
        <v>0.25</v>
      </c>
      <c r="AK122" s="24">
        <f t="shared" ref="AK122" si="359">AI119*$AJ122</f>
        <v>1.3674999999999997</v>
      </c>
      <c r="AL122" s="24">
        <f>ROUND(SUM(AK$4:AK122),2)</f>
        <v>52.36</v>
      </c>
      <c r="AM122" s="24">
        <f t="shared" ref="AM122" si="360">AI120*$AJ122</f>
        <v>1.0250000000000004</v>
      </c>
      <c r="AN122" s="24">
        <f>ROUND(SUM(AM$4:AM122),2)</f>
        <v>39.270000000000003</v>
      </c>
      <c r="AO122" s="24">
        <f t="shared" ref="AO122" si="361">AI121*$AJ122</f>
        <v>0.75999999999999979</v>
      </c>
      <c r="AP122" s="24">
        <f>ROUND(SUM(AO$4:AO122),2)</f>
        <v>28.91</v>
      </c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</row>
    <row r="123" spans="34:79" ht="16.5" x14ac:dyDescent="0.2">
      <c r="AH123" s="25">
        <v>120</v>
      </c>
      <c r="AI123" s="25"/>
      <c r="AJ123" s="25">
        <v>0.3</v>
      </c>
      <c r="AK123" s="24">
        <f t="shared" ref="AK123" si="362">AI119*$AJ123</f>
        <v>1.6409999999999996</v>
      </c>
      <c r="AL123" s="24">
        <f>ROUND(SUM(AK$4:AK123),2)</f>
        <v>54</v>
      </c>
      <c r="AM123" s="24">
        <f t="shared" ref="AM123" si="363">AI120*$AJ123</f>
        <v>1.2300000000000004</v>
      </c>
      <c r="AN123" s="24">
        <f>ROUND(SUM(AM$4:AM123),2)</f>
        <v>40.5</v>
      </c>
      <c r="AO123" s="24">
        <f t="shared" ref="AO123" si="364">AI121*$AJ123</f>
        <v>0.9119999999999997</v>
      </c>
      <c r="AP123" s="24">
        <f>ROUND(SUM(AO$4:AO123),2)</f>
        <v>29.83</v>
      </c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</row>
    <row r="124" spans="34:79" ht="16.5" x14ac:dyDescent="0.2">
      <c r="AH124" s="25">
        <v>121</v>
      </c>
      <c r="AI124" s="25">
        <f>INDEX($S$4:$S$32,INT((AH124-5)/5)+1)</f>
        <v>6.4699999999999989</v>
      </c>
      <c r="AJ124" s="25">
        <v>0.1</v>
      </c>
      <c r="AK124" s="24">
        <f t="shared" ref="AK124" si="365">AI124*$AJ124</f>
        <v>0.64699999999999991</v>
      </c>
      <c r="AL124" s="24">
        <f>ROUND(SUM(AK$4:AK124),2)</f>
        <v>54.65</v>
      </c>
      <c r="AM124" s="24">
        <f t="shared" ref="AM124" si="366">AI125*$AJ124</f>
        <v>0.48500000000000015</v>
      </c>
      <c r="AN124" s="24">
        <f>ROUND(SUM(AM$4:AM124),2)</f>
        <v>40.99</v>
      </c>
      <c r="AO124" s="24">
        <f t="shared" ref="AO124" si="367">AI126*$AJ124</f>
        <v>0.35900000000000037</v>
      </c>
      <c r="AP124" s="24">
        <f>ROUND(SUM(AO$4:AO124),2)</f>
        <v>30.18</v>
      </c>
      <c r="AR124" s="25"/>
      <c r="AS124" s="25"/>
      <c r="AT124" s="25"/>
      <c r="AU124" s="25"/>
    </row>
    <row r="125" spans="34:79" ht="16.5" x14ac:dyDescent="0.2">
      <c r="AH125" s="25">
        <v>122</v>
      </c>
      <c r="AI125" s="25">
        <f>INDEX($U$4:$U$32,INT((AH124-5)/5)+1)</f>
        <v>4.8500000000000014</v>
      </c>
      <c r="AJ125" s="25">
        <v>0.15</v>
      </c>
      <c r="AK125" s="24">
        <f t="shared" ref="AK125" si="368">AI124*$AJ125</f>
        <v>0.97049999999999981</v>
      </c>
      <c r="AL125" s="24">
        <f>ROUND(SUM(AK$4:AK125),2)</f>
        <v>55.62</v>
      </c>
      <c r="AM125" s="24">
        <f t="shared" ref="AM125" si="369">AI125*$AJ125</f>
        <v>0.72750000000000015</v>
      </c>
      <c r="AN125" s="24">
        <f>ROUND(SUM(AM$4:AM125),2)</f>
        <v>41.71</v>
      </c>
      <c r="AO125" s="24">
        <f t="shared" ref="AO125" si="370">AI126*$AJ125</f>
        <v>0.53850000000000053</v>
      </c>
      <c r="AP125" s="24">
        <f>ROUND(SUM(AO$4:AO125),2)</f>
        <v>30.72</v>
      </c>
      <c r="AR125" s="25"/>
      <c r="AS125" s="25"/>
      <c r="AT125" s="25"/>
      <c r="AU125" s="25"/>
    </row>
    <row r="126" spans="34:79" ht="16.5" x14ac:dyDescent="0.2">
      <c r="AH126" s="25">
        <v>123</v>
      </c>
      <c r="AI126" s="25">
        <f>INDEX($W$4:$W$32,INT((AH124-5)/5)+1)</f>
        <v>3.5900000000000034</v>
      </c>
      <c r="AJ126" s="25">
        <v>0.2</v>
      </c>
      <c r="AK126" s="24">
        <f t="shared" ref="AK126" si="371">AI124*$AJ126</f>
        <v>1.2939999999999998</v>
      </c>
      <c r="AL126" s="24">
        <f>ROUND(SUM(AK$4:AK126),2)</f>
        <v>56.91</v>
      </c>
      <c r="AM126" s="24">
        <f t="shared" ref="AM126" si="372">AI125*$AJ126</f>
        <v>0.97000000000000031</v>
      </c>
      <c r="AN126" s="24">
        <f>ROUND(SUM(AM$4:AM126),2)</f>
        <v>42.68</v>
      </c>
      <c r="AO126" s="24">
        <f t="shared" ref="AO126" si="373">AI126*$AJ126</f>
        <v>0.71800000000000075</v>
      </c>
      <c r="AP126" s="24">
        <f>ROUND(SUM(AO$4:AO126),2)</f>
        <v>31.44</v>
      </c>
      <c r="AR126" s="25"/>
      <c r="AS126" s="25"/>
      <c r="AT126" s="25"/>
      <c r="AU126" s="25"/>
    </row>
    <row r="127" spans="34:79" ht="16.5" x14ac:dyDescent="0.2">
      <c r="AH127" s="25">
        <v>124</v>
      </c>
      <c r="AI127" s="25"/>
      <c r="AJ127" s="25">
        <v>0.25</v>
      </c>
      <c r="AK127" s="24">
        <f t="shared" ref="AK127" si="374">AI124*$AJ127</f>
        <v>1.6174999999999997</v>
      </c>
      <c r="AL127" s="24">
        <f>ROUND(SUM(AK$4:AK127),2)</f>
        <v>58.53</v>
      </c>
      <c r="AM127" s="24">
        <f t="shared" ref="AM127" si="375">AI125*$AJ127</f>
        <v>1.2125000000000004</v>
      </c>
      <c r="AN127" s="24">
        <f>ROUND(SUM(AM$4:AM127),2)</f>
        <v>43.9</v>
      </c>
      <c r="AO127" s="24">
        <f t="shared" ref="AO127" si="376">AI126*$AJ127</f>
        <v>0.89750000000000085</v>
      </c>
      <c r="AP127" s="24">
        <f>ROUND(SUM(AO$4:AO127),2)</f>
        <v>32.340000000000003</v>
      </c>
      <c r="AR127" s="25"/>
      <c r="AS127" s="25"/>
      <c r="AT127" s="25"/>
      <c r="AU127" s="25"/>
    </row>
    <row r="128" spans="34:79" ht="16.5" x14ac:dyDescent="0.2">
      <c r="AH128" s="25">
        <v>125</v>
      </c>
      <c r="AI128" s="25"/>
      <c r="AJ128" s="25">
        <v>0.3</v>
      </c>
      <c r="AK128" s="24">
        <f t="shared" ref="AK128" si="377">AI124*$AJ128</f>
        <v>1.9409999999999996</v>
      </c>
      <c r="AL128" s="24">
        <f>ROUND(SUM(AK$4:AK128),2)</f>
        <v>60.47</v>
      </c>
      <c r="AM128" s="24">
        <f t="shared" ref="AM128" si="378">AI125*$AJ128</f>
        <v>1.4550000000000003</v>
      </c>
      <c r="AN128" s="24">
        <f>ROUND(SUM(AM$4:AM128),2)</f>
        <v>45.35</v>
      </c>
      <c r="AO128" s="24">
        <f t="shared" ref="AO128" si="379">AI126*$AJ128</f>
        <v>1.0770000000000011</v>
      </c>
      <c r="AP128" s="24">
        <f>ROUND(SUM(AO$4:AO128),2)</f>
        <v>33.42</v>
      </c>
      <c r="AR128" s="25"/>
      <c r="AS128" s="25"/>
      <c r="AT128" s="25"/>
      <c r="AU128" s="25"/>
    </row>
    <row r="129" spans="34:47" ht="16.5" x14ac:dyDescent="0.2">
      <c r="AH129" s="25">
        <v>126</v>
      </c>
      <c r="AI129" s="25">
        <f>INDEX($S$4:$S$32,INT((AH129-5)/5)+1)</f>
        <v>7.2999999999999972</v>
      </c>
      <c r="AJ129" s="25">
        <v>0.1</v>
      </c>
      <c r="AK129" s="24">
        <f t="shared" ref="AK129" si="380">AI129*$AJ129</f>
        <v>0.72999999999999976</v>
      </c>
      <c r="AL129" s="24">
        <f>ROUND(SUM(AK$4:AK129),2)</f>
        <v>61.2</v>
      </c>
      <c r="AM129" s="24">
        <f t="shared" ref="AM129" si="381">AI130*$AJ129</f>
        <v>0.54799999999999971</v>
      </c>
      <c r="AN129" s="24">
        <f>ROUND(SUM(AM$4:AM129),2)</f>
        <v>45.9</v>
      </c>
      <c r="AO129" s="24">
        <f t="shared" ref="AO129" si="382">AI131*$AJ129</f>
        <v>0.40599999999999953</v>
      </c>
      <c r="AP129" s="24">
        <f>ROUND(SUM(AO$4:AO129),2)</f>
        <v>33.82</v>
      </c>
      <c r="AR129" s="25"/>
      <c r="AS129" s="25"/>
      <c r="AT129" s="25"/>
      <c r="AU129" s="25"/>
    </row>
    <row r="130" spans="34:47" ht="16.5" x14ac:dyDescent="0.2">
      <c r="AH130" s="25">
        <v>127</v>
      </c>
      <c r="AI130" s="25">
        <f>INDEX($U$4:$U$32,INT((AH129-5)/5)+1)</f>
        <v>5.4799999999999969</v>
      </c>
      <c r="AJ130" s="25">
        <v>0.15</v>
      </c>
      <c r="AK130" s="24">
        <f t="shared" ref="AK130" si="383">AI129*$AJ130</f>
        <v>1.0949999999999995</v>
      </c>
      <c r="AL130" s="24">
        <f>ROUND(SUM(AK$4:AK130),2)</f>
        <v>62.3</v>
      </c>
      <c r="AM130" s="24">
        <f t="shared" ref="AM130" si="384">AI130*$AJ130</f>
        <v>0.82199999999999951</v>
      </c>
      <c r="AN130" s="24">
        <f>ROUND(SUM(AM$4:AM130),2)</f>
        <v>46.72</v>
      </c>
      <c r="AO130" s="24">
        <f t="shared" ref="AO130" si="385">AI131*$AJ130</f>
        <v>0.60899999999999921</v>
      </c>
      <c r="AP130" s="24">
        <f>ROUND(SUM(AO$4:AO130),2)</f>
        <v>34.43</v>
      </c>
      <c r="AR130" s="25"/>
      <c r="AS130" s="25"/>
      <c r="AT130" s="25"/>
      <c r="AU130" s="25"/>
    </row>
    <row r="131" spans="34:47" ht="16.5" x14ac:dyDescent="0.2">
      <c r="AH131" s="25">
        <v>128</v>
      </c>
      <c r="AI131" s="25">
        <f>INDEX($W$4:$W$32,INT((AH129-5)/5)+1)</f>
        <v>4.0599999999999952</v>
      </c>
      <c r="AJ131" s="25">
        <v>0.2</v>
      </c>
      <c r="AK131" s="24">
        <f t="shared" ref="AK131" si="386">AI129*$AJ131</f>
        <v>1.4599999999999995</v>
      </c>
      <c r="AL131" s="24">
        <f>ROUND(SUM(AK$4:AK131),2)</f>
        <v>63.76</v>
      </c>
      <c r="AM131" s="24">
        <f t="shared" ref="AM131" si="387">AI130*$AJ131</f>
        <v>1.0959999999999994</v>
      </c>
      <c r="AN131" s="24">
        <f>ROUND(SUM(AM$4:AM131),2)</f>
        <v>47.82</v>
      </c>
      <c r="AO131" s="24">
        <f t="shared" ref="AO131" si="388">AI131*$AJ131</f>
        <v>0.81199999999999906</v>
      </c>
      <c r="AP131" s="24">
        <f>ROUND(SUM(AO$4:AO131),2)</f>
        <v>35.24</v>
      </c>
      <c r="AR131" s="25"/>
      <c r="AS131" s="25"/>
      <c r="AT131" s="25"/>
      <c r="AU131" s="25"/>
    </row>
    <row r="132" spans="34:47" ht="16.5" x14ac:dyDescent="0.2">
      <c r="AH132" s="25">
        <v>129</v>
      </c>
      <c r="AI132" s="25"/>
      <c r="AJ132" s="25">
        <v>0.25</v>
      </c>
      <c r="AK132" s="24">
        <f t="shared" ref="AK132" si="389">AI129*$AJ132</f>
        <v>1.8249999999999993</v>
      </c>
      <c r="AL132" s="24">
        <f>ROUND(SUM(AK$4:AK132),2)</f>
        <v>65.58</v>
      </c>
      <c r="AM132" s="24">
        <f t="shared" ref="AM132" si="390">AI130*$AJ132</f>
        <v>1.3699999999999992</v>
      </c>
      <c r="AN132" s="24">
        <f>ROUND(SUM(AM$4:AM132),2)</f>
        <v>49.19</v>
      </c>
      <c r="AO132" s="24">
        <f t="shared" ref="AO132" si="391">AI131*$AJ132</f>
        <v>1.0149999999999988</v>
      </c>
      <c r="AP132" s="24">
        <f>ROUND(SUM(AO$4:AO132),2)</f>
        <v>36.26</v>
      </c>
      <c r="AR132" s="25"/>
      <c r="AS132" s="25"/>
      <c r="AT132" s="25"/>
      <c r="AU132" s="25"/>
    </row>
    <row r="133" spans="34:47" ht="16.5" x14ac:dyDescent="0.2">
      <c r="AH133" s="25">
        <v>130</v>
      </c>
      <c r="AI133" s="25"/>
      <c r="AJ133" s="25">
        <v>0.3</v>
      </c>
      <c r="AK133" s="24">
        <f t="shared" ref="AK133" si="392">AI129*$AJ133</f>
        <v>2.1899999999999991</v>
      </c>
      <c r="AL133" s="24">
        <f>ROUND(SUM(AK$4:AK133),2)</f>
        <v>67.77</v>
      </c>
      <c r="AM133" s="24">
        <f t="shared" ref="AM133" si="393">AI130*$AJ133</f>
        <v>1.643999999999999</v>
      </c>
      <c r="AN133" s="24">
        <f>ROUND(SUM(AM$4:AM133),2)</f>
        <v>50.83</v>
      </c>
      <c r="AO133" s="24">
        <f t="shared" ref="AO133" si="394">AI131*$AJ133</f>
        <v>1.2179999999999984</v>
      </c>
      <c r="AP133" s="24">
        <f>ROUND(SUM(AO$4:AO133),2)</f>
        <v>37.479999999999997</v>
      </c>
      <c r="AR133" s="25"/>
      <c r="AS133" s="25"/>
      <c r="AT133" s="25"/>
      <c r="AU133" s="25"/>
    </row>
    <row r="134" spans="34:47" ht="16.5" x14ac:dyDescent="0.2">
      <c r="AH134" s="25">
        <v>131</v>
      </c>
      <c r="AI134" s="25">
        <f>INDEX($S$4:$S$32,INT((AH134-5)/5)+1)</f>
        <v>8.36</v>
      </c>
      <c r="AJ134" s="25">
        <v>0.1</v>
      </c>
      <c r="AK134" s="24">
        <f t="shared" ref="AK134" si="395">AI134*$AJ134</f>
        <v>0.83599999999999997</v>
      </c>
      <c r="AL134" s="24">
        <f>ROUND(SUM(AK$4:AK134),2)</f>
        <v>68.61</v>
      </c>
      <c r="AM134" s="24">
        <f t="shared" ref="AM134" si="396">AI135*$AJ134</f>
        <v>0.62700000000000033</v>
      </c>
      <c r="AN134" s="24">
        <f>ROUND(SUM(AM$4:AM134),2)</f>
        <v>51.46</v>
      </c>
      <c r="AO134" s="24">
        <f t="shared" ref="AO134" si="397">AI136*$AJ134</f>
        <v>0.46499999999999986</v>
      </c>
      <c r="AP134" s="24">
        <f>ROUND(SUM(AO$4:AO134),2)</f>
        <v>37.94</v>
      </c>
      <c r="AR134" s="25"/>
      <c r="AS134" s="25"/>
      <c r="AT134" s="25"/>
      <c r="AU134" s="25"/>
    </row>
    <row r="135" spans="34:47" ht="16.5" x14ac:dyDescent="0.2">
      <c r="AH135" s="25">
        <v>132</v>
      </c>
      <c r="AI135" s="25">
        <f>INDEX($U$4:$U$32,INT((AH134-5)/5)+1)</f>
        <v>6.2700000000000031</v>
      </c>
      <c r="AJ135" s="25">
        <v>0.15</v>
      </c>
      <c r="AK135" s="24">
        <f t="shared" ref="AK135" si="398">AI134*$AJ135</f>
        <v>1.2539999999999998</v>
      </c>
      <c r="AL135" s="24">
        <f>ROUND(SUM(AK$4:AK135),2)</f>
        <v>69.86</v>
      </c>
      <c r="AM135" s="24">
        <f t="shared" ref="AM135" si="399">AI135*$AJ135</f>
        <v>0.94050000000000045</v>
      </c>
      <c r="AN135" s="24">
        <f>ROUND(SUM(AM$4:AM135),2)</f>
        <v>52.4</v>
      </c>
      <c r="AO135" s="24">
        <f t="shared" ref="AO135" si="400">AI136*$AJ135</f>
        <v>0.69749999999999979</v>
      </c>
      <c r="AP135" s="24">
        <f>ROUND(SUM(AO$4:AO135),2)</f>
        <v>38.64</v>
      </c>
      <c r="AR135" s="25"/>
      <c r="AS135" s="25"/>
      <c r="AT135" s="25"/>
      <c r="AU135" s="25"/>
    </row>
    <row r="136" spans="34:47" ht="16.5" x14ac:dyDescent="0.2">
      <c r="AH136" s="25">
        <v>133</v>
      </c>
      <c r="AI136" s="25">
        <f>INDEX($W$4:$W$32,INT((AH134-5)/5)+1)</f>
        <v>4.6499999999999986</v>
      </c>
      <c r="AJ136" s="25">
        <v>0.2</v>
      </c>
      <c r="AK136" s="24">
        <f t="shared" ref="AK136" si="401">AI134*$AJ136</f>
        <v>1.6719999999999999</v>
      </c>
      <c r="AL136" s="24">
        <f>ROUND(SUM(AK$4:AK136),2)</f>
        <v>71.53</v>
      </c>
      <c r="AM136" s="24">
        <f t="shared" ref="AM136" si="402">AI135*$AJ136</f>
        <v>1.2540000000000007</v>
      </c>
      <c r="AN136" s="24">
        <f>ROUND(SUM(AM$4:AM136),2)</f>
        <v>53.65</v>
      </c>
      <c r="AO136" s="24">
        <f t="shared" ref="AO136" si="403">AI136*$AJ136</f>
        <v>0.92999999999999972</v>
      </c>
      <c r="AP136" s="24">
        <f>ROUND(SUM(AO$4:AO136),2)</f>
        <v>39.57</v>
      </c>
      <c r="AR136" s="25"/>
      <c r="AS136" s="25"/>
      <c r="AT136" s="25"/>
      <c r="AU136" s="25"/>
    </row>
    <row r="137" spans="34:47" ht="16.5" x14ac:dyDescent="0.2">
      <c r="AH137" s="25">
        <v>134</v>
      </c>
      <c r="AI137" s="25"/>
      <c r="AJ137" s="25">
        <v>0.25</v>
      </c>
      <c r="AK137" s="24">
        <f t="shared" ref="AK137" si="404">AI134*$AJ137</f>
        <v>2.09</v>
      </c>
      <c r="AL137" s="24">
        <f>ROUND(SUM(AK$4:AK137),2)</f>
        <v>73.62</v>
      </c>
      <c r="AM137" s="24">
        <f t="shared" ref="AM137" si="405">AI135*$AJ137</f>
        <v>1.5675000000000008</v>
      </c>
      <c r="AN137" s="24">
        <f>ROUND(SUM(AM$4:AM137),2)</f>
        <v>55.22</v>
      </c>
      <c r="AO137" s="24">
        <f t="shared" ref="AO137" si="406">AI136*$AJ137</f>
        <v>1.1624999999999996</v>
      </c>
      <c r="AP137" s="24">
        <f>ROUND(SUM(AO$4:AO137),2)</f>
        <v>40.729999999999997</v>
      </c>
      <c r="AR137" s="25"/>
      <c r="AS137" s="25"/>
      <c r="AT137" s="25"/>
      <c r="AU137" s="25"/>
    </row>
    <row r="138" spans="34:47" ht="16.5" x14ac:dyDescent="0.2">
      <c r="AH138" s="25">
        <v>135</v>
      </c>
      <c r="AI138" s="25"/>
      <c r="AJ138" s="25">
        <v>0.3</v>
      </c>
      <c r="AK138" s="24">
        <f t="shared" ref="AK138" si="407">AI134*$AJ138</f>
        <v>2.5079999999999996</v>
      </c>
      <c r="AL138" s="24">
        <f>ROUND(SUM(AK$4:AK138),2)</f>
        <v>76.13</v>
      </c>
      <c r="AM138" s="24">
        <f t="shared" ref="AM138" si="408">AI135*$AJ138</f>
        <v>1.8810000000000009</v>
      </c>
      <c r="AN138" s="24">
        <f>ROUND(SUM(AM$4:AM138),2)</f>
        <v>57.1</v>
      </c>
      <c r="AO138" s="24">
        <f t="shared" ref="AO138" si="409">AI136*$AJ138</f>
        <v>1.3949999999999996</v>
      </c>
      <c r="AP138" s="24">
        <f>ROUND(SUM(AO$4:AO138),2)</f>
        <v>42.13</v>
      </c>
      <c r="AR138" s="25"/>
      <c r="AS138" s="25"/>
      <c r="AT138" s="25"/>
      <c r="AU138" s="25"/>
    </row>
    <row r="139" spans="34:47" ht="16.5" x14ac:dyDescent="0.2">
      <c r="AH139" s="25">
        <v>136</v>
      </c>
      <c r="AI139" s="25">
        <f>INDEX($S$4:$S$32,INT((AH139-5)/5)+1)</f>
        <v>9.4699999999999989</v>
      </c>
      <c r="AJ139" s="25">
        <v>0.1</v>
      </c>
      <c r="AK139" s="24">
        <f t="shared" ref="AK139" si="410">AI139*$AJ139</f>
        <v>0.94699999999999995</v>
      </c>
      <c r="AL139" s="24">
        <f>ROUND(SUM(AK$4:AK139),2)</f>
        <v>77.08</v>
      </c>
      <c r="AM139" s="24">
        <f t="shared" ref="AM139" si="411">AI140*$AJ139</f>
        <v>0.71000000000000019</v>
      </c>
      <c r="AN139" s="24">
        <f>ROUND(SUM(AM$4:AM139),2)</f>
        <v>57.81</v>
      </c>
      <c r="AO139" s="24">
        <f t="shared" ref="AO139" si="412">AI141*$AJ139</f>
        <v>0.52600000000000058</v>
      </c>
      <c r="AP139" s="24">
        <f>ROUND(SUM(AO$4:AO139),2)</f>
        <v>42.65</v>
      </c>
      <c r="AR139" s="25"/>
      <c r="AS139" s="25"/>
      <c r="AT139" s="25"/>
      <c r="AU139" s="25"/>
    </row>
    <row r="140" spans="34:47" ht="16.5" x14ac:dyDescent="0.2">
      <c r="AH140" s="25">
        <v>137</v>
      </c>
      <c r="AI140" s="25">
        <f>INDEX($U$4:$U$32,INT((AH139-5)/5)+1)</f>
        <v>7.1000000000000014</v>
      </c>
      <c r="AJ140" s="25">
        <v>0.15</v>
      </c>
      <c r="AK140" s="24">
        <f t="shared" ref="AK140" si="413">AI139*$AJ140</f>
        <v>1.4204999999999999</v>
      </c>
      <c r="AL140" s="24">
        <f>ROUND(SUM(AK$4:AK140),2)</f>
        <v>78.5</v>
      </c>
      <c r="AM140" s="24">
        <f t="shared" ref="AM140" si="414">AI140*$AJ140</f>
        <v>1.0650000000000002</v>
      </c>
      <c r="AN140" s="24">
        <f>ROUND(SUM(AM$4:AM140),2)</f>
        <v>58.88</v>
      </c>
      <c r="AO140" s="24">
        <f t="shared" ref="AO140" si="415">AI141*$AJ140</f>
        <v>0.7890000000000007</v>
      </c>
      <c r="AP140" s="24">
        <f>ROUND(SUM(AO$4:AO140),2)</f>
        <v>43.44</v>
      </c>
      <c r="AR140" s="25"/>
      <c r="AS140" s="25"/>
      <c r="AT140" s="25"/>
      <c r="AU140" s="25"/>
    </row>
    <row r="141" spans="34:47" ht="16.5" x14ac:dyDescent="0.2">
      <c r="AH141" s="25">
        <v>138</v>
      </c>
      <c r="AI141" s="25">
        <f>INDEX($W$4:$W$32,INT((AH139-5)/5)+1)</f>
        <v>5.2600000000000051</v>
      </c>
      <c r="AJ141" s="25">
        <v>0.2</v>
      </c>
      <c r="AK141" s="24">
        <f t="shared" ref="AK141" si="416">AI139*$AJ141</f>
        <v>1.8939999999999999</v>
      </c>
      <c r="AL141" s="24">
        <f>ROUND(SUM(AK$4:AK141),2)</f>
        <v>80.39</v>
      </c>
      <c r="AM141" s="24">
        <f t="shared" ref="AM141" si="417">AI140*$AJ141</f>
        <v>1.4200000000000004</v>
      </c>
      <c r="AN141" s="24">
        <f>ROUND(SUM(AM$4:AM141),2)</f>
        <v>60.3</v>
      </c>
      <c r="AO141" s="24">
        <f t="shared" ref="AO141" si="418">AI141*$AJ141</f>
        <v>1.0520000000000012</v>
      </c>
      <c r="AP141" s="24">
        <f>ROUND(SUM(AO$4:AO141),2)</f>
        <v>44.49</v>
      </c>
      <c r="AR141" s="25"/>
      <c r="AS141" s="25"/>
      <c r="AT141" s="25"/>
      <c r="AU141" s="25"/>
    </row>
    <row r="142" spans="34:47" ht="16.5" x14ac:dyDescent="0.2">
      <c r="AH142" s="25">
        <v>139</v>
      </c>
      <c r="AI142" s="25"/>
      <c r="AJ142" s="25">
        <v>0.25</v>
      </c>
      <c r="AK142" s="24">
        <f t="shared" ref="AK142" si="419">AI139*$AJ142</f>
        <v>2.3674999999999997</v>
      </c>
      <c r="AL142" s="24">
        <f>ROUND(SUM(AK$4:AK142),2)</f>
        <v>82.76</v>
      </c>
      <c r="AM142" s="24">
        <f t="shared" ref="AM142" si="420">AI140*$AJ142</f>
        <v>1.7750000000000004</v>
      </c>
      <c r="AN142" s="24">
        <f>ROUND(SUM(AM$4:AM142),2)</f>
        <v>62.07</v>
      </c>
      <c r="AO142" s="24">
        <f t="shared" ref="AO142" si="421">AI141*$AJ142</f>
        <v>1.3150000000000013</v>
      </c>
      <c r="AP142" s="24">
        <f>ROUND(SUM(AO$4:AO142),2)</f>
        <v>45.81</v>
      </c>
      <c r="AR142" s="25"/>
      <c r="AS142" s="25"/>
      <c r="AT142" s="25"/>
      <c r="AU142" s="25"/>
    </row>
    <row r="143" spans="34:47" ht="16.5" x14ac:dyDescent="0.2">
      <c r="AH143" s="25">
        <v>140</v>
      </c>
      <c r="AI143" s="25"/>
      <c r="AJ143" s="25">
        <v>0.3</v>
      </c>
      <c r="AK143" s="24">
        <f t="shared" ref="AK143" si="422">AI139*$AJ143</f>
        <v>2.8409999999999997</v>
      </c>
      <c r="AL143" s="24">
        <f>ROUND(SUM(AK$4:AK143),2)</f>
        <v>85.6</v>
      </c>
      <c r="AM143" s="24">
        <f t="shared" ref="AM143" si="423">AI140*$AJ143</f>
        <v>2.1300000000000003</v>
      </c>
      <c r="AN143" s="24">
        <f>ROUND(SUM(AM$4:AM143),2)</f>
        <v>64.2</v>
      </c>
      <c r="AO143" s="24">
        <f t="shared" ref="AO143" si="424">AI141*$AJ143</f>
        <v>1.5780000000000014</v>
      </c>
      <c r="AP143" s="24">
        <f>ROUND(SUM(AO$4:AO143),2)</f>
        <v>47.39</v>
      </c>
      <c r="AR143" s="25"/>
      <c r="AS143" s="25"/>
      <c r="AT143" s="25"/>
      <c r="AU143" s="25"/>
    </row>
    <row r="144" spans="34:47" ht="16.5" x14ac:dyDescent="0.2">
      <c r="AH144" s="25">
        <v>141</v>
      </c>
      <c r="AI144" s="25">
        <f>INDEX($S$4:$S$32,INT((AH144-5)/5)+1)</f>
        <v>10.600000000000009</v>
      </c>
      <c r="AJ144" s="25">
        <v>0.1</v>
      </c>
      <c r="AK144" s="24">
        <f t="shared" ref="AK144" si="425">AI144*$AJ144</f>
        <v>1.0600000000000009</v>
      </c>
      <c r="AL144" s="24">
        <f>ROUND(SUM(AK$4:AK144),2)</f>
        <v>86.66</v>
      </c>
      <c r="AM144" s="24">
        <f t="shared" ref="AM144" si="426">AI145*$AJ144</f>
        <v>0.79500000000000037</v>
      </c>
      <c r="AN144" s="24">
        <f>ROUND(SUM(AM$4:AM144),2)</f>
        <v>65</v>
      </c>
      <c r="AO144" s="24">
        <f t="shared" ref="AO144" si="427">AI146*$AJ144</f>
        <v>0.58799999999999952</v>
      </c>
      <c r="AP144" s="24">
        <f>ROUND(SUM(AO$4:AO144),2)</f>
        <v>47.97</v>
      </c>
      <c r="AR144" s="25"/>
      <c r="AS144" s="25"/>
      <c r="AT144" s="25"/>
      <c r="AU144" s="25"/>
    </row>
    <row r="145" spans="34:47" ht="16.5" x14ac:dyDescent="0.2">
      <c r="AH145" s="25">
        <v>142</v>
      </c>
      <c r="AI145" s="25">
        <f>INDEX($U$4:$U$32,INT((AH144-5)/5)+1)</f>
        <v>7.9500000000000028</v>
      </c>
      <c r="AJ145" s="25">
        <v>0.15</v>
      </c>
      <c r="AK145" s="24">
        <f t="shared" ref="AK145" si="428">AI144*$AJ145</f>
        <v>1.5900000000000012</v>
      </c>
      <c r="AL145" s="24">
        <f>ROUND(SUM(AK$4:AK145),2)</f>
        <v>88.25</v>
      </c>
      <c r="AM145" s="24">
        <f t="shared" ref="AM145" si="429">AI145*$AJ145</f>
        <v>1.1925000000000003</v>
      </c>
      <c r="AN145" s="24">
        <f>ROUND(SUM(AM$4:AM145),2)</f>
        <v>66.19</v>
      </c>
      <c r="AO145" s="24">
        <f t="shared" ref="AO145" si="430">AI146*$AJ145</f>
        <v>0.88199999999999934</v>
      </c>
      <c r="AP145" s="24">
        <f>ROUND(SUM(AO$4:AO145),2)</f>
        <v>48.86</v>
      </c>
      <c r="AR145" s="25"/>
      <c r="AS145" s="25"/>
      <c r="AT145" s="25"/>
      <c r="AU145" s="25"/>
    </row>
    <row r="146" spans="34:47" ht="16.5" x14ac:dyDescent="0.2">
      <c r="AH146" s="25">
        <v>143</v>
      </c>
      <c r="AI146" s="25">
        <f>INDEX($W$4:$W$32,INT((AH144-5)/5)+1)</f>
        <v>5.8799999999999955</v>
      </c>
      <c r="AJ146" s="25">
        <v>0.2</v>
      </c>
      <c r="AK146" s="24">
        <f t="shared" ref="AK146" si="431">AI144*$AJ146</f>
        <v>2.1200000000000019</v>
      </c>
      <c r="AL146" s="24">
        <f>ROUND(SUM(AK$4:AK146),2)</f>
        <v>90.37</v>
      </c>
      <c r="AM146" s="24">
        <f t="shared" ref="AM146" si="432">AI145*$AJ146</f>
        <v>1.5900000000000007</v>
      </c>
      <c r="AN146" s="24">
        <f>ROUND(SUM(AM$4:AM146),2)</f>
        <v>67.78</v>
      </c>
      <c r="AO146" s="24">
        <f t="shared" ref="AO146" si="433">AI146*$AJ146</f>
        <v>1.175999999999999</v>
      </c>
      <c r="AP146" s="24">
        <f>ROUND(SUM(AO$4:AO146),2)</f>
        <v>50.03</v>
      </c>
      <c r="AR146" s="25"/>
      <c r="AS146" s="25"/>
      <c r="AT146" s="25"/>
      <c r="AU146" s="25"/>
    </row>
    <row r="147" spans="34:47" ht="16.5" x14ac:dyDescent="0.2">
      <c r="AH147" s="25">
        <v>144</v>
      </c>
      <c r="AI147" s="25"/>
      <c r="AJ147" s="25">
        <v>0.25</v>
      </c>
      <c r="AK147" s="24">
        <f t="shared" ref="AK147" si="434">AI144*$AJ147</f>
        <v>2.6500000000000021</v>
      </c>
      <c r="AL147" s="24">
        <f>ROUND(SUM(AK$4:AK147),2)</f>
        <v>93.02</v>
      </c>
      <c r="AM147" s="24">
        <f t="shared" ref="AM147" si="435">AI145*$AJ147</f>
        <v>1.9875000000000007</v>
      </c>
      <c r="AN147" s="24">
        <f>ROUND(SUM(AM$4:AM147),2)</f>
        <v>69.77</v>
      </c>
      <c r="AO147" s="24">
        <f t="shared" ref="AO147" si="436">AI146*$AJ147</f>
        <v>1.4699999999999989</v>
      </c>
      <c r="AP147" s="24">
        <f>ROUND(SUM(AO$4:AO147),2)</f>
        <v>51.5</v>
      </c>
      <c r="AR147" s="25"/>
      <c r="AS147" s="25"/>
      <c r="AT147" s="25"/>
      <c r="AU147" s="25"/>
    </row>
    <row r="148" spans="34:47" ht="16.5" x14ac:dyDescent="0.2">
      <c r="AH148" s="25">
        <v>145</v>
      </c>
      <c r="AI148" s="25"/>
      <c r="AJ148" s="25">
        <v>0.3</v>
      </c>
      <c r="AK148" s="24">
        <f t="shared" ref="AK148" si="437">AI144*$AJ148</f>
        <v>3.1800000000000024</v>
      </c>
      <c r="AL148" s="24">
        <f>ROUND(SUM(AK$4:AK148),2)</f>
        <v>96.2</v>
      </c>
      <c r="AM148" s="24">
        <f t="shared" ref="AM148" si="438">AI145*$AJ148</f>
        <v>2.3850000000000007</v>
      </c>
      <c r="AN148" s="24">
        <f>ROUND(SUM(AM$4:AM148),2)</f>
        <v>72.150000000000006</v>
      </c>
      <c r="AO148" s="24">
        <f t="shared" ref="AO148" si="439">AI146*$AJ148</f>
        <v>1.7639999999999987</v>
      </c>
      <c r="AP148" s="24">
        <f>ROUND(SUM(AO$4:AO148),2)</f>
        <v>53.27</v>
      </c>
      <c r="AR148" s="25"/>
      <c r="AS148" s="25"/>
      <c r="AT148" s="25"/>
      <c r="AU148" s="25"/>
    </row>
    <row r="149" spans="34:47" ht="16.5" x14ac:dyDescent="0.2">
      <c r="AH149" s="25">
        <v>146</v>
      </c>
      <c r="AI149" s="25">
        <f>INDEX($S$4:$S$32,INT((AH149-5)/5)+1)</f>
        <v>11.799999999999997</v>
      </c>
      <c r="AJ149" s="25">
        <v>0.1</v>
      </c>
      <c r="AK149" s="24">
        <f t="shared" ref="AK149" si="440">AI149*$AJ149</f>
        <v>1.1799999999999997</v>
      </c>
      <c r="AL149" s="24">
        <f>ROUND(SUM(AK$4:AK149),2)</f>
        <v>97.38</v>
      </c>
      <c r="AM149" s="24">
        <f t="shared" ref="AM149" si="441">AI150*$AJ149</f>
        <v>0.88499999999999945</v>
      </c>
      <c r="AN149" s="24">
        <f>ROUND(SUM(AM$4:AM149),2)</f>
        <v>73.040000000000006</v>
      </c>
      <c r="AO149" s="24">
        <f t="shared" ref="AO149" si="442">AI151*$AJ149</f>
        <v>0.65600000000000025</v>
      </c>
      <c r="AP149" s="24">
        <f>ROUND(SUM(AO$4:AO149),2)</f>
        <v>53.92</v>
      </c>
      <c r="AR149" s="25"/>
      <c r="AS149" s="25"/>
      <c r="AT149" s="25"/>
      <c r="AU149" s="25"/>
    </row>
    <row r="150" spans="34:47" ht="16.5" x14ac:dyDescent="0.2">
      <c r="AH150" s="25">
        <v>147</v>
      </c>
      <c r="AI150" s="25">
        <f>INDEX($U$4:$U$32,INT((AH149-5)/5)+1)</f>
        <v>8.8499999999999943</v>
      </c>
      <c r="AJ150" s="25">
        <v>0.15</v>
      </c>
      <c r="AK150" s="24">
        <f t="shared" ref="AK150" si="443">AI149*$AJ150</f>
        <v>1.7699999999999996</v>
      </c>
      <c r="AL150" s="24">
        <f>ROUND(SUM(AK$4:AK150),2)</f>
        <v>99.15</v>
      </c>
      <c r="AM150" s="24">
        <f t="shared" ref="AM150" si="444">AI150*$AJ150</f>
        <v>1.327499999999999</v>
      </c>
      <c r="AN150" s="24">
        <f>ROUND(SUM(AM$4:AM150),2)</f>
        <v>74.36</v>
      </c>
      <c r="AO150" s="24">
        <f t="shared" ref="AO150" si="445">AI151*$AJ150</f>
        <v>0.98400000000000032</v>
      </c>
      <c r="AP150" s="24">
        <f>ROUND(SUM(AO$4:AO150),2)</f>
        <v>54.91</v>
      </c>
      <c r="AR150" s="25"/>
      <c r="AS150" s="25"/>
      <c r="AT150" s="25"/>
      <c r="AU150" s="25"/>
    </row>
    <row r="151" spans="34:47" ht="16.5" x14ac:dyDescent="0.2">
      <c r="AH151" s="25">
        <v>148</v>
      </c>
      <c r="AI151" s="25">
        <f>INDEX($W$4:$W$32,INT((AH149-5)/5)+1)</f>
        <v>6.5600000000000023</v>
      </c>
      <c r="AJ151" s="25">
        <v>0.2</v>
      </c>
      <c r="AK151" s="24">
        <f t="shared" ref="AK151" si="446">AI149*$AJ151</f>
        <v>2.3599999999999994</v>
      </c>
      <c r="AL151" s="24">
        <f>ROUND(SUM(AK$4:AK151),2)</f>
        <v>101.51</v>
      </c>
      <c r="AM151" s="24">
        <f t="shared" ref="AM151" si="447">AI150*$AJ151</f>
        <v>1.7699999999999989</v>
      </c>
      <c r="AN151" s="24">
        <f>ROUND(SUM(AM$4:AM151),2)</f>
        <v>76.13</v>
      </c>
      <c r="AO151" s="24">
        <f t="shared" ref="AO151" si="448">AI151*$AJ151</f>
        <v>1.3120000000000005</v>
      </c>
      <c r="AP151" s="24">
        <f>ROUND(SUM(AO$4:AO151),2)</f>
        <v>56.22</v>
      </c>
      <c r="AR151" s="25"/>
      <c r="AS151" s="25"/>
      <c r="AT151" s="25"/>
      <c r="AU151" s="25"/>
    </row>
    <row r="152" spans="34:47" ht="16.5" x14ac:dyDescent="0.2">
      <c r="AH152" s="25">
        <v>149</v>
      </c>
      <c r="AI152" s="25"/>
      <c r="AJ152" s="25">
        <v>0.25</v>
      </c>
      <c r="AK152" s="24">
        <f t="shared" ref="AK152" si="449">AI149*$AJ152</f>
        <v>2.9499999999999993</v>
      </c>
      <c r="AL152" s="24">
        <f>ROUND(SUM(AK$4:AK152),2)</f>
        <v>104.46</v>
      </c>
      <c r="AM152" s="24">
        <f t="shared" ref="AM152" si="450">AI150*$AJ152</f>
        <v>2.2124999999999986</v>
      </c>
      <c r="AN152" s="24">
        <f>ROUND(SUM(AM$4:AM152),2)</f>
        <v>78.349999999999994</v>
      </c>
      <c r="AO152" s="24">
        <f t="shared" ref="AO152" si="451">AI151*$AJ152</f>
        <v>1.6400000000000006</v>
      </c>
      <c r="AP152" s="24">
        <f>ROUND(SUM(AO$4:AO152),2)</f>
        <v>57.86</v>
      </c>
      <c r="AR152" s="25"/>
      <c r="AS152" s="25"/>
      <c r="AT152" s="25"/>
      <c r="AU152" s="25"/>
    </row>
    <row r="153" spans="34:47" ht="16.5" x14ac:dyDescent="0.2">
      <c r="AH153" s="25">
        <v>150</v>
      </c>
      <c r="AI153" s="25"/>
      <c r="AJ153" s="25">
        <v>0.3</v>
      </c>
      <c r="AK153" s="24">
        <f t="shared" ref="AK153" si="452">AI149*$AJ153</f>
        <v>3.5399999999999991</v>
      </c>
      <c r="AL153" s="24">
        <f>ROUND(SUM(AK$4:AK153),2)</f>
        <v>108</v>
      </c>
      <c r="AM153" s="24">
        <f t="shared" ref="AM153" si="453">AI150*$AJ153</f>
        <v>2.654999999999998</v>
      </c>
      <c r="AN153" s="24">
        <f>ROUND(SUM(AM$4:AM153),2)</f>
        <v>81</v>
      </c>
      <c r="AO153" s="24">
        <f t="shared" ref="AO153" si="454">AI151*$AJ153</f>
        <v>1.9680000000000006</v>
      </c>
      <c r="AP153" s="24">
        <f>ROUND(SUM(AO$4:AO153),2)</f>
        <v>59.83</v>
      </c>
      <c r="AR153" s="25"/>
      <c r="AS153" s="25"/>
      <c r="AT153" s="25"/>
      <c r="AU153" s="25"/>
    </row>
  </sheetData>
  <mergeCells count="3">
    <mergeCell ref="BM2:BQ2"/>
    <mergeCell ref="BR2:BV2"/>
    <mergeCell ref="BW2:CA2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09A9-96CB-4B74-9C8A-C7C2DDCDA876}">
  <dimension ref="A4:AF154"/>
  <sheetViews>
    <sheetView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J81" sqref="J81"/>
    </sheetView>
  </sheetViews>
  <sheetFormatPr defaultRowHeight="14.25" x14ac:dyDescent="0.2"/>
  <cols>
    <col min="4" max="7" width="10.375" customWidth="1"/>
    <col min="8" max="9" width="10.75" customWidth="1"/>
    <col min="10" max="10" width="13.5" customWidth="1"/>
    <col min="11" max="11" width="10.75" customWidth="1"/>
    <col min="13" max="13" width="10.75" customWidth="1"/>
    <col min="14" max="14" width="13.625" customWidth="1"/>
    <col min="15" max="20" width="12.125" customWidth="1"/>
    <col min="21" max="21" width="11" customWidth="1"/>
    <col min="22" max="22" width="12.125" customWidth="1"/>
    <col min="28" max="28" width="21.5" customWidth="1"/>
    <col min="29" max="29" width="16.625" customWidth="1"/>
    <col min="30" max="30" width="14.125" customWidth="1"/>
    <col min="31" max="31" width="14.875" customWidth="1"/>
    <col min="32" max="32" width="15.375" customWidth="1"/>
  </cols>
  <sheetData>
    <row r="4" spans="1:32" ht="17.25" x14ac:dyDescent="0.2">
      <c r="A4" s="12" t="s">
        <v>16</v>
      </c>
      <c r="B4" s="12" t="s">
        <v>21</v>
      </c>
      <c r="C4" s="12" t="s">
        <v>149</v>
      </c>
      <c r="D4" s="12" t="s">
        <v>38</v>
      </c>
      <c r="E4" s="12" t="s">
        <v>150</v>
      </c>
      <c r="F4" s="12" t="s">
        <v>151</v>
      </c>
      <c r="G4" s="12" t="s">
        <v>152</v>
      </c>
      <c r="H4" s="12" t="s">
        <v>65</v>
      </c>
      <c r="I4" s="12" t="s">
        <v>153</v>
      </c>
      <c r="J4" s="12" t="s">
        <v>39</v>
      </c>
      <c r="K4" s="12" t="s">
        <v>40</v>
      </c>
      <c r="N4" s="12" t="s">
        <v>154</v>
      </c>
      <c r="O4" s="12" t="s">
        <v>155</v>
      </c>
      <c r="P4" s="12" t="s">
        <v>156</v>
      </c>
      <c r="Q4" s="12" t="s">
        <v>157</v>
      </c>
      <c r="R4" s="12" t="s">
        <v>158</v>
      </c>
      <c r="S4" s="12" t="s">
        <v>159</v>
      </c>
      <c r="T4" s="12" t="s">
        <v>160</v>
      </c>
      <c r="U4" s="12" t="s">
        <v>161</v>
      </c>
      <c r="V4" s="12" t="s">
        <v>162</v>
      </c>
      <c r="Z4" s="12" t="s">
        <v>21</v>
      </c>
      <c r="AA4" s="12" t="s">
        <v>16</v>
      </c>
      <c r="AB4" s="12" t="s">
        <v>151</v>
      </c>
      <c r="AC4" s="12" t="s">
        <v>152</v>
      </c>
      <c r="AD4" s="12" t="s">
        <v>65</v>
      </c>
      <c r="AE4" s="12" t="s">
        <v>40</v>
      </c>
      <c r="AF4" s="12" t="s">
        <v>39</v>
      </c>
    </row>
    <row r="5" spans="1:32" ht="16.5" x14ac:dyDescent="0.2">
      <c r="A5" s="25">
        <v>1</v>
      </c>
      <c r="B5" s="48">
        <f>MATCH(A5-1,[2]属性投放!$T$6:$T$114,1)</f>
        <v>1</v>
      </c>
      <c r="C5" s="48">
        <f>MATCH(A5,[2]属性投放!$AN$6:$AN$58,1)-1</f>
        <v>0</v>
      </c>
      <c r="D5" s="48">
        <v>2</v>
      </c>
      <c r="E5" s="48" t="str">
        <f>INDEX([2]属性投放!$AB$7:$AB$26,开启等级!D5)</f>
        <v>黑绳</v>
      </c>
      <c r="F5" s="48">
        <f>IF(COUNTIF([2]属性投放!$AN$6:$AN$58,"="&amp;A5)&gt;0,C5,0)</f>
        <v>0</v>
      </c>
      <c r="G5" s="48">
        <f>IF(COUNTIF([2]属性投放!$AC$6:$AC$26,"="&amp;开启等级!A5)&gt;0,D5,0)</f>
        <v>2</v>
      </c>
      <c r="H5" s="25"/>
      <c r="I5" s="25"/>
      <c r="J5" s="25"/>
      <c r="K5" s="25"/>
      <c r="N5" s="25"/>
      <c r="O5" s="25"/>
      <c r="P5" s="25"/>
      <c r="Q5" s="25"/>
      <c r="R5" s="25"/>
      <c r="S5" s="25"/>
      <c r="T5" s="25"/>
      <c r="U5" s="25"/>
      <c r="V5" s="25"/>
      <c r="Z5" s="25">
        <v>1</v>
      </c>
      <c r="AA5" s="25">
        <v>32</v>
      </c>
      <c r="AB5" s="21" t="s">
        <v>163</v>
      </c>
      <c r="AC5" s="21" t="s">
        <v>164</v>
      </c>
      <c r="AD5" s="25">
        <v>1</v>
      </c>
      <c r="AE5" s="25"/>
      <c r="AF5" s="25"/>
    </row>
    <row r="6" spans="1:32" ht="16.5" x14ac:dyDescent="0.2">
      <c r="A6" s="25">
        <v>2</v>
      </c>
      <c r="B6" s="48">
        <f>MATCH(A6-1,[2]属性投放!$T$6:$T$114,1)</f>
        <v>1</v>
      </c>
      <c r="C6" s="48">
        <f>MATCH(A6,[2]属性投放!$AN$6:$AN$58,1)-1</f>
        <v>0</v>
      </c>
      <c r="D6" s="48">
        <f>MATCH(A6,[2]属性投放!$AC$6:$AC$26,1)-1</f>
        <v>2</v>
      </c>
      <c r="E6" s="48" t="str">
        <f>INDEX([2]属性投放!$AB$7:$AB$26,开启等级!D6)</f>
        <v>黑绳</v>
      </c>
      <c r="F6" s="48">
        <f>IF(COUNTIF([2]属性投放!$AN$6:$AN$58,"="&amp;A6)&gt;0,C6,0)</f>
        <v>0</v>
      </c>
      <c r="G6" s="48">
        <f>IF(COUNTIF([2]属性投放!$AC$6:$AC$26,"="&amp;开启等级!A6)&gt;0,D6,0)</f>
        <v>0</v>
      </c>
      <c r="H6" s="25"/>
      <c r="I6" s="25"/>
      <c r="J6" s="25"/>
      <c r="K6" s="25"/>
      <c r="N6" s="25"/>
      <c r="O6" s="25"/>
      <c r="P6" s="25"/>
      <c r="Q6" s="25"/>
      <c r="R6" s="25"/>
      <c r="S6" s="25"/>
      <c r="T6" s="25"/>
      <c r="U6" s="25"/>
      <c r="V6" s="25"/>
      <c r="Z6" s="25">
        <v>2</v>
      </c>
      <c r="AA6" s="25">
        <v>42</v>
      </c>
      <c r="AB6" s="25" t="s">
        <v>165</v>
      </c>
      <c r="AC6" s="25" t="s">
        <v>166</v>
      </c>
      <c r="AD6" s="25">
        <v>2</v>
      </c>
      <c r="AE6" s="25"/>
      <c r="AF6" s="25">
        <v>1</v>
      </c>
    </row>
    <row r="7" spans="1:32" ht="16.5" x14ac:dyDescent="0.2">
      <c r="A7" s="25">
        <v>3</v>
      </c>
      <c r="B7" s="48">
        <f>MATCH(A7-1,[2]属性投放!$T$6:$T$114,1)</f>
        <v>1</v>
      </c>
      <c r="C7" s="48">
        <f>MATCH(A7,[2]属性投放!$AN$6:$AN$58,1)-1</f>
        <v>0</v>
      </c>
      <c r="D7" s="48">
        <f>MATCH(A7,[2]属性投放!$AC$6:$AC$26,1)-1</f>
        <v>2</v>
      </c>
      <c r="E7" s="48" t="str">
        <f>INDEX([2]属性投放!$AB$7:$AB$26,开启等级!D7)</f>
        <v>黑绳</v>
      </c>
      <c r="F7" s="48">
        <f>IF(COUNTIF([2]属性投放!$AN$6:$AN$58,"="&amp;A7)&gt;0,C7,0)</f>
        <v>0</v>
      </c>
      <c r="G7" s="48">
        <f>IF(COUNTIF([2]属性投放!$AC$6:$AC$26,"="&amp;开启等级!A7)&gt;0,D7,0)</f>
        <v>0</v>
      </c>
      <c r="H7" s="25"/>
      <c r="I7" s="25"/>
      <c r="J7" s="25"/>
      <c r="K7" s="25"/>
      <c r="N7" s="25"/>
      <c r="O7" s="25"/>
      <c r="P7" s="25"/>
      <c r="Q7" s="25"/>
      <c r="R7" s="25"/>
      <c r="S7" s="25"/>
      <c r="T7" s="25"/>
      <c r="U7" s="25"/>
      <c r="V7" s="25"/>
      <c r="Z7" s="25">
        <v>3</v>
      </c>
      <c r="AA7" s="25">
        <v>49</v>
      </c>
      <c r="AB7" s="25" t="s">
        <v>167</v>
      </c>
      <c r="AC7" s="21" t="s">
        <v>168</v>
      </c>
      <c r="AD7" s="25"/>
      <c r="AE7" s="25">
        <v>1</v>
      </c>
      <c r="AF7" s="25"/>
    </row>
    <row r="8" spans="1:32" ht="16.5" x14ac:dyDescent="0.2">
      <c r="A8" s="25">
        <v>4</v>
      </c>
      <c r="B8" s="48">
        <f>MATCH(A8-1,[2]属性投放!$T$6:$T$114,1)</f>
        <v>1</v>
      </c>
      <c r="C8" s="48">
        <f>MATCH(A8,[2]属性投放!$AN$6:$AN$58,1)-1</f>
        <v>0</v>
      </c>
      <c r="D8" s="48">
        <f>MATCH(A8,[2]属性投放!$AC$6:$AC$26,1)-1</f>
        <v>2</v>
      </c>
      <c r="E8" s="48" t="str">
        <f>INDEX([2]属性投放!$AB$7:$AB$26,开启等级!D8)</f>
        <v>黑绳</v>
      </c>
      <c r="F8" s="48">
        <f>IF(COUNTIF([2]属性投放!$AN$6:$AN$58,"="&amp;A8)&gt;0,C8,0)</f>
        <v>0</v>
      </c>
      <c r="G8" s="48">
        <f>IF(COUNTIF([2]属性投放!$AC$6:$AC$26,"="&amp;开启等级!A8)&gt;0,D8,0)</f>
        <v>0</v>
      </c>
      <c r="H8" s="25"/>
      <c r="I8" s="25"/>
      <c r="J8" s="25"/>
      <c r="K8" s="25"/>
      <c r="N8" s="25"/>
      <c r="O8" s="25"/>
      <c r="P8" s="25"/>
      <c r="Q8" s="25"/>
      <c r="R8" s="25"/>
      <c r="S8" s="25"/>
      <c r="T8" s="25"/>
      <c r="U8" s="25"/>
      <c r="V8" s="25"/>
      <c r="Z8" s="25">
        <v>4</v>
      </c>
      <c r="AA8" s="25">
        <v>56</v>
      </c>
      <c r="AB8" s="25" t="s">
        <v>169</v>
      </c>
      <c r="AC8" s="21" t="s">
        <v>170</v>
      </c>
      <c r="AD8" s="25">
        <v>3</v>
      </c>
      <c r="AE8" s="25">
        <v>2</v>
      </c>
      <c r="AF8" s="25">
        <v>2</v>
      </c>
    </row>
    <row r="9" spans="1:32" ht="16.5" x14ac:dyDescent="0.2">
      <c r="A9" s="25">
        <v>5</v>
      </c>
      <c r="B9" s="48">
        <f>MATCH(A9-1,[2]属性投放!$T$6:$T$114,1)</f>
        <v>1</v>
      </c>
      <c r="C9" s="48">
        <f>MATCH(A9,[2]属性投放!$AN$6:$AN$58,1)-1</f>
        <v>1</v>
      </c>
      <c r="D9" s="48">
        <f>MATCH(A9,[2]属性投放!$AC$6:$AC$26,1)-1</f>
        <v>2</v>
      </c>
      <c r="E9" s="48" t="str">
        <f>INDEX([2]属性投放!$AB$7:$AB$26,开启等级!D9)</f>
        <v>黑绳</v>
      </c>
      <c r="F9" s="48">
        <f>IF(COUNTIF([2]属性投放!$AN$6:$AN$58,"="&amp;A9)&gt;0,C9,0)</f>
        <v>1</v>
      </c>
      <c r="G9" s="48">
        <f>IF(COUNTIF([2]属性投放!$AC$6:$AC$26,"="&amp;开启等级!A9)&gt;0,D9,0)</f>
        <v>0</v>
      </c>
      <c r="H9" s="25"/>
      <c r="I9" s="25"/>
      <c r="J9" s="25"/>
      <c r="K9" s="25"/>
      <c r="N9" s="25"/>
      <c r="O9" s="25"/>
      <c r="P9" s="25"/>
      <c r="Q9" s="25"/>
      <c r="R9" s="25"/>
      <c r="S9" s="25"/>
      <c r="T9" s="25"/>
      <c r="U9" s="25"/>
      <c r="V9" s="25"/>
      <c r="Z9" s="25">
        <v>5</v>
      </c>
      <c r="AA9" s="25">
        <v>62</v>
      </c>
      <c r="AB9" s="21" t="s">
        <v>171</v>
      </c>
      <c r="AC9" s="21" t="s">
        <v>172</v>
      </c>
      <c r="AD9" s="25"/>
      <c r="AE9" s="25">
        <v>3</v>
      </c>
      <c r="AF9" s="25"/>
    </row>
    <row r="10" spans="1:32" ht="16.5" x14ac:dyDescent="0.2">
      <c r="A10" s="25">
        <v>6</v>
      </c>
      <c r="B10" s="48">
        <f>MATCH(A10-1,[2]属性投放!$T$6:$T$114,1)</f>
        <v>1</v>
      </c>
      <c r="C10" s="48">
        <f>MATCH(A10,[2]属性投放!$AN$6:$AN$58,1)-1</f>
        <v>1</v>
      </c>
      <c r="D10" s="48">
        <f>MATCH(A10,[2]属性投放!$AC$6:$AC$26,1)-1</f>
        <v>2</v>
      </c>
      <c r="E10" s="48" t="str">
        <f>INDEX([2]属性投放!$AB$7:$AB$26,开启等级!D10)</f>
        <v>黑绳</v>
      </c>
      <c r="F10" s="48">
        <f>IF(COUNTIF([2]属性投放!$AN$6:$AN$58,"="&amp;A10)&gt;0,C10,0)</f>
        <v>0</v>
      </c>
      <c r="G10" s="48">
        <f>IF(COUNTIF([2]属性投放!$AC$6:$AC$26,"="&amp;开启等级!A10)&gt;0,D10,0)</f>
        <v>0</v>
      </c>
      <c r="H10" s="25"/>
      <c r="I10" s="25"/>
      <c r="J10" s="25"/>
      <c r="K10" s="25"/>
      <c r="N10" s="25"/>
      <c r="O10" s="25"/>
      <c r="P10" s="25"/>
      <c r="Q10" s="25"/>
      <c r="R10" s="25"/>
      <c r="S10" s="25"/>
      <c r="T10" s="25"/>
      <c r="U10" s="25"/>
      <c r="V10" s="25"/>
      <c r="Z10" s="25">
        <v>6</v>
      </c>
      <c r="AA10" s="25">
        <v>67</v>
      </c>
      <c r="AB10" s="25" t="s">
        <v>173</v>
      </c>
      <c r="AC10" s="21" t="s">
        <v>174</v>
      </c>
      <c r="AD10" s="25"/>
      <c r="AE10" s="25">
        <v>4</v>
      </c>
      <c r="AF10" s="25"/>
    </row>
    <row r="11" spans="1:32" ht="16.5" x14ac:dyDescent="0.2">
      <c r="A11" s="25">
        <v>7</v>
      </c>
      <c r="B11" s="48">
        <f>MATCH(A11-1,[2]属性投放!$T$6:$T$114,1)</f>
        <v>1</v>
      </c>
      <c r="C11" s="48">
        <f>MATCH(A11,[2]属性投放!$AN$6:$AN$58,1)-1</f>
        <v>1</v>
      </c>
      <c r="D11" s="48">
        <f>MATCH(A11,[2]属性投放!$AC$6:$AC$26,1)-1</f>
        <v>2</v>
      </c>
      <c r="E11" s="48" t="str">
        <f>INDEX([2]属性投放!$AB$7:$AB$26,开启等级!D11)</f>
        <v>黑绳</v>
      </c>
      <c r="F11" s="48">
        <f>IF(COUNTIF([2]属性投放!$AN$6:$AN$58,"="&amp;A11)&gt;0,C11,0)</f>
        <v>0</v>
      </c>
      <c r="G11" s="48">
        <f>IF(COUNTIF([2]属性投放!$AC$6:$AC$26,"="&amp;开启等级!A11)&gt;0,D11,0)</f>
        <v>0</v>
      </c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Z11" s="25">
        <v>7</v>
      </c>
      <c r="AA11" s="25">
        <v>71</v>
      </c>
      <c r="AB11" s="21" t="s">
        <v>175</v>
      </c>
      <c r="AC11" s="25"/>
      <c r="AD11" s="25">
        <v>4</v>
      </c>
      <c r="AE11" s="25"/>
      <c r="AF11" s="25"/>
    </row>
    <row r="12" spans="1:32" ht="16.5" x14ac:dyDescent="0.2">
      <c r="A12" s="25">
        <v>8</v>
      </c>
      <c r="B12" s="48">
        <f>MATCH(A12-1,[2]属性投放!$T$6:$T$114,1)</f>
        <v>1</v>
      </c>
      <c r="C12" s="48">
        <f>MATCH(A12,[2]属性投放!$AN$6:$AN$58,1)-1</f>
        <v>1</v>
      </c>
      <c r="D12" s="48">
        <f>MATCH(A12,[2]属性投放!$AC$6:$AC$26,1)-1</f>
        <v>2</v>
      </c>
      <c r="E12" s="48" t="str">
        <f>INDEX([2]属性投放!$AB$7:$AB$26,开启等级!D12)</f>
        <v>黑绳</v>
      </c>
      <c r="F12" s="48">
        <f>IF(COUNTIF([2]属性投放!$AN$6:$AN$58,"="&amp;A12)&gt;0,C12,0)</f>
        <v>0</v>
      </c>
      <c r="G12" s="48">
        <f>IF(COUNTIF([2]属性投放!$AC$6:$AC$26,"="&amp;开启等级!A12)&gt;0,D12,0)</f>
        <v>0</v>
      </c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Z12" s="25">
        <v>8</v>
      </c>
      <c r="AA12" s="25">
        <v>74</v>
      </c>
      <c r="AB12" s="21" t="s">
        <v>176</v>
      </c>
      <c r="AC12" s="21" t="s">
        <v>177</v>
      </c>
      <c r="AD12" s="25"/>
      <c r="AE12" s="25"/>
      <c r="AF12" s="25">
        <v>3</v>
      </c>
    </row>
    <row r="13" spans="1:32" ht="16.5" x14ac:dyDescent="0.2">
      <c r="A13" s="25">
        <v>9</v>
      </c>
      <c r="B13" s="48">
        <f>MATCH(A13-1,[2]属性投放!$T$6:$T$114,1)</f>
        <v>1</v>
      </c>
      <c r="C13" s="48">
        <f>MATCH(A13,[2]属性投放!$AN$6:$AN$58,1)-1</f>
        <v>1</v>
      </c>
      <c r="D13" s="48">
        <f>MATCH(A13,[2]属性投放!$AC$6:$AC$26,1)-1</f>
        <v>2</v>
      </c>
      <c r="E13" s="48" t="str">
        <f>INDEX([2]属性投放!$AB$7:$AB$26,开启等级!D13)</f>
        <v>黑绳</v>
      </c>
      <c r="F13" s="48">
        <f>IF(COUNTIF([2]属性投放!$AN$6:$AN$58,"="&amp;A13)&gt;0,C13,0)</f>
        <v>0</v>
      </c>
      <c r="G13" s="48">
        <f>IF(COUNTIF([2]属性投放!$AC$6:$AC$26,"="&amp;开启等级!A13)&gt;0,D13,0)</f>
        <v>0</v>
      </c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Z13" s="25">
        <v>9</v>
      </c>
      <c r="AA13" s="25">
        <v>78</v>
      </c>
      <c r="AB13" s="25" t="s">
        <v>178</v>
      </c>
      <c r="AC13" s="25"/>
      <c r="AD13" s="25"/>
      <c r="AE13" s="25"/>
      <c r="AF13" s="25"/>
    </row>
    <row r="14" spans="1:32" ht="16.5" x14ac:dyDescent="0.2">
      <c r="A14" s="25">
        <v>10</v>
      </c>
      <c r="B14" s="48">
        <f>MATCH(A14-1,[2]属性投放!$T$6:$T$114,1)</f>
        <v>1</v>
      </c>
      <c r="C14" s="48">
        <f>MATCH(A14,[2]属性投放!$AN$6:$AN$58,1)-1</f>
        <v>2</v>
      </c>
      <c r="D14" s="48">
        <f>MATCH(A14,[2]属性投放!$AC$6:$AC$26,1)-1</f>
        <v>3</v>
      </c>
      <c r="E14" s="48" t="str">
        <f>INDEX([2]属性投放!$AB$7:$AB$26,开启等级!D14)</f>
        <v>黑绳+1</v>
      </c>
      <c r="F14" s="48">
        <f>IF(COUNTIF([2]属性投放!$AN$6:$AN$58,"="&amp;A14)&gt;0,C14,0)</f>
        <v>2</v>
      </c>
      <c r="G14" s="48">
        <f>IF(COUNTIF([2]属性投放!$AC$6:$AC$26,"="&amp;开启等级!A14)&gt;0,D14,0)</f>
        <v>3</v>
      </c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Z14" s="25">
        <v>10</v>
      </c>
      <c r="AA14" s="25">
        <v>81</v>
      </c>
      <c r="AB14" s="21" t="s">
        <v>179</v>
      </c>
      <c r="AC14" s="21" t="s">
        <v>180</v>
      </c>
      <c r="AD14" s="25"/>
      <c r="AE14" s="25">
        <v>5</v>
      </c>
      <c r="AF14" s="25"/>
    </row>
    <row r="15" spans="1:32" ht="16.5" x14ac:dyDescent="0.2">
      <c r="A15" s="25">
        <v>11</v>
      </c>
      <c r="B15" s="48">
        <f>MATCH(A15-1,[2]属性投放!$T$6:$T$114,1)</f>
        <v>1</v>
      </c>
      <c r="C15" s="48">
        <f>MATCH(A15,[2]属性投放!$AN$6:$AN$58,1)-1</f>
        <v>2</v>
      </c>
      <c r="D15" s="48">
        <f>MATCH(A15,[2]属性投放!$AC$6:$AC$26,1)-1</f>
        <v>3</v>
      </c>
      <c r="E15" s="48" t="str">
        <f>INDEX([2]属性投放!$AB$7:$AB$26,开启等级!D15)</f>
        <v>黑绳+1</v>
      </c>
      <c r="F15" s="48">
        <f>IF(COUNTIF([2]属性投放!$AN$6:$AN$58,"="&amp;A15)&gt;0,C15,0)</f>
        <v>0</v>
      </c>
      <c r="G15" s="48">
        <f>IF(COUNTIF([2]属性投放!$AC$6:$AC$26,"="&amp;开启等级!A15)&gt;0,D15,0)</f>
        <v>0</v>
      </c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Z15" s="25">
        <v>11</v>
      </c>
      <c r="AA15" s="25">
        <v>83</v>
      </c>
      <c r="AB15" s="21" t="s">
        <v>181</v>
      </c>
      <c r="AC15" s="25"/>
      <c r="AD15" s="25"/>
      <c r="AE15" s="25"/>
      <c r="AF15" s="25">
        <v>4</v>
      </c>
    </row>
    <row r="16" spans="1:32" ht="16.5" x14ac:dyDescent="0.2">
      <c r="A16" s="25">
        <v>12</v>
      </c>
      <c r="B16" s="48">
        <f>MATCH(A16-1,[2]属性投放!$T$6:$T$114,1)</f>
        <v>1</v>
      </c>
      <c r="C16" s="48">
        <f>MATCH(A16,[2]属性投放!$AN$6:$AN$58,1)-1</f>
        <v>2</v>
      </c>
      <c r="D16" s="48">
        <f>MATCH(A16,[2]属性投放!$AC$6:$AC$26,1)-1</f>
        <v>3</v>
      </c>
      <c r="E16" s="48" t="str">
        <f>INDEX([2]属性投放!$AB$7:$AB$26,开启等级!D16)</f>
        <v>黑绳+1</v>
      </c>
      <c r="F16" s="48">
        <f>IF(COUNTIF([2]属性投放!$AN$6:$AN$58,"="&amp;A16)&gt;0,C16,0)</f>
        <v>0</v>
      </c>
      <c r="G16" s="48">
        <f>IF(COUNTIF([2]属性投放!$AC$6:$AC$26,"="&amp;开启等级!A16)&gt;0,D16,0)</f>
        <v>0</v>
      </c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Z16" s="25">
        <v>12</v>
      </c>
      <c r="AA16" s="25">
        <v>86</v>
      </c>
      <c r="AB16" s="21" t="s">
        <v>182</v>
      </c>
      <c r="AC16" s="25"/>
      <c r="AD16" s="25"/>
      <c r="AE16" s="25"/>
      <c r="AF16" s="25"/>
    </row>
    <row r="17" spans="1:32" ht="16.5" x14ac:dyDescent="0.2">
      <c r="A17" s="25">
        <v>13</v>
      </c>
      <c r="B17" s="48">
        <f>MATCH(A17-1,[2]属性投放!$T$6:$T$114,1)</f>
        <v>1</v>
      </c>
      <c r="C17" s="48">
        <f>MATCH(A17,[2]属性投放!$AN$6:$AN$58,1)-1</f>
        <v>2</v>
      </c>
      <c r="D17" s="48">
        <f>MATCH(A17,[2]属性投放!$AC$6:$AC$26,1)-1</f>
        <v>3</v>
      </c>
      <c r="E17" s="48" t="str">
        <f>INDEX([2]属性投放!$AB$7:$AB$26,开启等级!D17)</f>
        <v>黑绳+1</v>
      </c>
      <c r="F17" s="48">
        <f>IF(COUNTIF([2]属性投放!$AN$6:$AN$58,"="&amp;A17)&gt;0,C17,0)</f>
        <v>0</v>
      </c>
      <c r="G17" s="48">
        <f>IF(COUNTIF([2]属性投放!$AC$6:$AC$26,"="&amp;开启等级!A17)&gt;0,D17,0)</f>
        <v>0</v>
      </c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Z17" s="25">
        <v>13</v>
      </c>
      <c r="AA17" s="25">
        <v>88</v>
      </c>
      <c r="AB17" s="21" t="s">
        <v>183</v>
      </c>
      <c r="AC17" s="21" t="s">
        <v>184</v>
      </c>
      <c r="AD17" s="25"/>
      <c r="AE17" s="25"/>
      <c r="AF17" s="25"/>
    </row>
    <row r="18" spans="1:32" ht="16.5" x14ac:dyDescent="0.2">
      <c r="A18" s="25">
        <v>14</v>
      </c>
      <c r="B18" s="48">
        <f>MATCH(A18-1,[2]属性投放!$T$6:$T$114,1)</f>
        <v>1</v>
      </c>
      <c r="C18" s="48">
        <f>MATCH(A18,[2]属性投放!$AN$6:$AN$58,1)-1</f>
        <v>2</v>
      </c>
      <c r="D18" s="48">
        <f>MATCH(A18,[2]属性投放!$AC$6:$AC$26,1)-1</f>
        <v>3</v>
      </c>
      <c r="E18" s="48" t="str">
        <f>INDEX([2]属性投放!$AB$7:$AB$26,开启等级!D18)</f>
        <v>黑绳+1</v>
      </c>
      <c r="F18" s="48">
        <f>IF(COUNTIF([2]属性投放!$AN$6:$AN$58,"="&amp;A18)&gt;0,C18,0)</f>
        <v>0</v>
      </c>
      <c r="G18" s="48">
        <f>IF(COUNTIF([2]属性投放!$AC$6:$AC$26,"="&amp;开启等级!A18)&gt;0,D18,0)</f>
        <v>0</v>
      </c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Z18" s="25">
        <v>14</v>
      </c>
      <c r="AA18" s="25">
        <v>90</v>
      </c>
      <c r="AB18" s="21" t="s">
        <v>185</v>
      </c>
      <c r="AC18" s="25"/>
      <c r="AD18" s="25">
        <v>5</v>
      </c>
      <c r="AE18" s="25"/>
      <c r="AF18" s="25"/>
    </row>
    <row r="19" spans="1:32" ht="16.5" x14ac:dyDescent="0.2">
      <c r="A19" s="25">
        <v>15</v>
      </c>
      <c r="B19" s="48">
        <f>MATCH(A19-1,[2]属性投放!$T$6:$T$114,1)</f>
        <v>1</v>
      </c>
      <c r="C19" s="48">
        <f>MATCH(A19,[2]属性投放!$AN$6:$AN$58,1)-1</f>
        <v>3</v>
      </c>
      <c r="D19" s="48">
        <f>MATCH(A19,[2]属性投放!$AC$6:$AC$26,1)-1</f>
        <v>4</v>
      </c>
      <c r="E19" s="48" t="str">
        <f>INDEX([2]属性投放!$AB$7:$AB$26,开启等级!D19)</f>
        <v>众合</v>
      </c>
      <c r="F19" s="48">
        <f>IF(COUNTIF([2]属性投放!$AN$6:$AN$58,"="&amp;A19)&gt;0,C19,0)</f>
        <v>3</v>
      </c>
      <c r="G19" s="49">
        <f>IF(COUNTIF([2]属性投放!$AC$6:$AC$26,"="&amp;开启等级!A19)&gt;0,D19,0)</f>
        <v>4</v>
      </c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Z19" s="25">
        <v>15</v>
      </c>
      <c r="AA19" s="25">
        <v>93</v>
      </c>
      <c r="AB19" s="21" t="s">
        <v>186</v>
      </c>
      <c r="AC19" s="25"/>
      <c r="AD19" s="25"/>
      <c r="AE19" s="25"/>
      <c r="AF19" s="25"/>
    </row>
    <row r="20" spans="1:32" ht="16.5" x14ac:dyDescent="0.2">
      <c r="A20" s="25">
        <v>16</v>
      </c>
      <c r="B20" s="48">
        <f>MATCH(A20-1,[2]属性投放!$T$6:$T$114,1)</f>
        <v>1</v>
      </c>
      <c r="C20" s="48">
        <f>MATCH(A20,[2]属性投放!$AN$6:$AN$58,1)-1</f>
        <v>3</v>
      </c>
      <c r="D20" s="48">
        <f>MATCH(A20,[2]属性投放!$AC$6:$AC$26,1)-1</f>
        <v>4</v>
      </c>
      <c r="E20" s="48" t="str">
        <f>INDEX([2]属性投放!$AB$7:$AB$26,开启等级!D20)</f>
        <v>众合</v>
      </c>
      <c r="F20" s="48">
        <f>IF(COUNTIF([2]属性投放!$AN$6:$AN$58,"="&amp;A20)&gt;0,C20,0)</f>
        <v>0</v>
      </c>
      <c r="G20" s="48">
        <f>IF(COUNTIF([2]属性投放!$AC$6:$AC$26,"="&amp;开启等级!A20)&gt;0,D20,0)</f>
        <v>0</v>
      </c>
      <c r="H20" s="25"/>
      <c r="I20" s="25"/>
      <c r="J20" s="25"/>
      <c r="K20" s="25"/>
      <c r="N20" s="25"/>
      <c r="O20" s="25"/>
      <c r="P20" s="25"/>
      <c r="Q20" s="25"/>
      <c r="R20" s="25"/>
      <c r="S20" s="25"/>
      <c r="T20" s="25"/>
      <c r="U20" s="25"/>
      <c r="V20" s="25"/>
      <c r="Z20" s="25">
        <v>16</v>
      </c>
      <c r="AA20" s="25">
        <v>94</v>
      </c>
      <c r="AB20" s="21" t="s">
        <v>187</v>
      </c>
      <c r="AC20" s="25"/>
      <c r="AD20" s="25"/>
      <c r="AE20" s="25"/>
      <c r="AF20" s="25"/>
    </row>
    <row r="21" spans="1:32" ht="16.5" x14ac:dyDescent="0.2">
      <c r="A21" s="25">
        <v>17</v>
      </c>
      <c r="B21" s="48">
        <f>MATCH(A21-1,[2]属性投放!$T$6:$T$114,1)</f>
        <v>1</v>
      </c>
      <c r="C21" s="48">
        <f>MATCH(A21,[2]属性投放!$AN$6:$AN$58,1)-1</f>
        <v>3</v>
      </c>
      <c r="D21" s="48">
        <f>MATCH(A21,[2]属性投放!$AC$6:$AC$26,1)-1</f>
        <v>4</v>
      </c>
      <c r="E21" s="48" t="str">
        <f>INDEX([2]属性投放!$AB$7:$AB$26,开启等级!D21)</f>
        <v>众合</v>
      </c>
      <c r="F21" s="48">
        <f>IF(COUNTIF([2]属性投放!$AN$6:$AN$58,"="&amp;A21)&gt;0,C21,0)</f>
        <v>0</v>
      </c>
      <c r="G21" s="48">
        <f>IF(COUNTIF([2]属性投放!$AC$6:$AC$26,"="&amp;开启等级!A21)&gt;0,D21,0)</f>
        <v>0</v>
      </c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Z21" s="25">
        <v>17</v>
      </c>
      <c r="AA21" s="25">
        <v>97</v>
      </c>
      <c r="AB21" s="21" t="s">
        <v>188</v>
      </c>
      <c r="AC21" s="21" t="s">
        <v>189</v>
      </c>
      <c r="AD21" s="25"/>
      <c r="AE21" s="25"/>
      <c r="AF21" s="25"/>
    </row>
    <row r="22" spans="1:32" ht="16.5" x14ac:dyDescent="0.2">
      <c r="A22" s="25">
        <v>18</v>
      </c>
      <c r="B22" s="48">
        <f>MATCH(A22-1,[2]属性投放!$T$6:$T$114,1)</f>
        <v>1</v>
      </c>
      <c r="C22" s="48">
        <f>MATCH(A22,[2]属性投放!$AN$6:$AN$58,1)-1</f>
        <v>3</v>
      </c>
      <c r="D22" s="48">
        <f>MATCH(A22,[2]属性投放!$AC$6:$AC$26,1)-1</f>
        <v>4</v>
      </c>
      <c r="E22" s="48" t="str">
        <f>INDEX([2]属性投放!$AB$7:$AB$26,开启等级!D22)</f>
        <v>众合</v>
      </c>
      <c r="F22" s="48">
        <f>IF(COUNTIF([2]属性投放!$AN$6:$AN$58,"="&amp;A22)&gt;0,C22,0)</f>
        <v>0</v>
      </c>
      <c r="G22" s="48">
        <f>IF(COUNTIF([2]属性投放!$AC$6:$AC$26,"="&amp;开启等级!A22)&gt;0,D22,0)</f>
        <v>0</v>
      </c>
      <c r="H22" s="25"/>
      <c r="I22" s="25"/>
      <c r="J22" s="25"/>
      <c r="K22" s="25"/>
      <c r="N22" s="25"/>
      <c r="O22" s="25"/>
      <c r="P22" s="25"/>
      <c r="Q22" s="25"/>
      <c r="R22" s="25"/>
      <c r="S22" s="25"/>
      <c r="T22" s="25"/>
      <c r="U22" s="25"/>
      <c r="V22" s="25"/>
      <c r="Z22" s="25">
        <v>18</v>
      </c>
      <c r="AA22" s="25">
        <v>99</v>
      </c>
      <c r="AB22" s="25"/>
      <c r="AC22" s="25"/>
      <c r="AD22" s="25"/>
      <c r="AE22" s="25"/>
      <c r="AF22" s="25"/>
    </row>
    <row r="23" spans="1:32" ht="16.5" x14ac:dyDescent="0.2">
      <c r="A23" s="25">
        <v>19</v>
      </c>
      <c r="B23" s="48">
        <f>MATCH(A23-1,[2]属性投放!$T$6:$T$114,1)</f>
        <v>1</v>
      </c>
      <c r="C23" s="48">
        <f>MATCH(A23,[2]属性投放!$AN$6:$AN$58,1)-1</f>
        <v>3</v>
      </c>
      <c r="D23" s="48">
        <f>MATCH(A23,[2]属性投放!$AC$6:$AC$26,1)-1</f>
        <v>4</v>
      </c>
      <c r="E23" s="48" t="str">
        <f>INDEX([2]属性投放!$AB$7:$AB$26,开启等级!D23)</f>
        <v>众合</v>
      </c>
      <c r="F23" s="48">
        <f>IF(COUNTIF([2]属性投放!$AN$6:$AN$58,"="&amp;A23)&gt;0,C23,0)</f>
        <v>0</v>
      </c>
      <c r="G23" s="48">
        <f>IF(COUNTIF([2]属性投放!$AC$6:$AC$26,"="&amp;开启等级!A23)&gt;0,D23,0)</f>
        <v>0</v>
      </c>
      <c r="H23" s="25"/>
      <c r="I23" s="25"/>
      <c r="J23" s="25"/>
      <c r="K23" s="25"/>
      <c r="N23" s="25"/>
      <c r="O23" s="25"/>
      <c r="P23" s="25"/>
      <c r="Q23" s="25"/>
      <c r="R23" s="25"/>
      <c r="S23" s="25"/>
      <c r="T23" s="25"/>
      <c r="U23" s="25"/>
      <c r="V23" s="25"/>
      <c r="Z23" s="25">
        <v>19</v>
      </c>
      <c r="AA23" s="25">
        <v>101</v>
      </c>
      <c r="AB23" s="21" t="s">
        <v>190</v>
      </c>
      <c r="AC23" s="25"/>
      <c r="AD23" s="25"/>
      <c r="AE23" s="25">
        <v>6</v>
      </c>
      <c r="AF23" s="25"/>
    </row>
    <row r="24" spans="1:32" ht="16.5" x14ac:dyDescent="0.2">
      <c r="A24" s="25">
        <v>20</v>
      </c>
      <c r="B24" s="48">
        <f>MATCH(A24-1,[2]属性投放!$T$6:$T$114,1)</f>
        <v>1</v>
      </c>
      <c r="C24" s="48">
        <f>MATCH(A24,[2]属性投放!$AN$6:$AN$58,1)-1</f>
        <v>4</v>
      </c>
      <c r="D24" s="48">
        <f>MATCH(A24,[2]属性投放!$AC$6:$AC$26,1)-1</f>
        <v>5</v>
      </c>
      <c r="E24" s="48" t="str">
        <f>INDEX([2]属性投放!$AB$7:$AB$26,开启等级!D24)</f>
        <v>众合+1</v>
      </c>
      <c r="F24" s="48">
        <f>IF(COUNTIF([2]属性投放!$AN$6:$AN$58,"="&amp;A24)&gt;0,C24,0)</f>
        <v>4</v>
      </c>
      <c r="G24" s="50">
        <f>IF(COUNTIF([2]属性投放!$AC$6:$AC$26,"="&amp;开启等级!A24)&gt;0,D24,0)</f>
        <v>5</v>
      </c>
      <c r="H24" s="25"/>
      <c r="I24" s="25"/>
      <c r="J24" s="25"/>
      <c r="K24" s="25"/>
      <c r="N24" s="25"/>
      <c r="O24" s="25"/>
      <c r="P24" s="25"/>
      <c r="Q24" s="25"/>
      <c r="R24" s="25"/>
      <c r="S24" s="25"/>
      <c r="T24" s="25"/>
      <c r="U24" s="25"/>
      <c r="V24" s="25"/>
      <c r="Z24" s="25">
        <v>20</v>
      </c>
      <c r="AA24" s="25">
        <v>103</v>
      </c>
      <c r="AB24" s="21" t="s">
        <v>191</v>
      </c>
      <c r="AC24" s="21" t="s">
        <v>192</v>
      </c>
      <c r="AD24" s="25"/>
      <c r="AE24" s="25"/>
      <c r="AF24" s="25">
        <v>5</v>
      </c>
    </row>
    <row r="25" spans="1:32" ht="16.5" x14ac:dyDescent="0.2">
      <c r="A25" s="25">
        <v>21</v>
      </c>
      <c r="B25" s="48">
        <f>MATCH(A25-1,[2]属性投放!$T$6:$T$114,1)</f>
        <v>1</v>
      </c>
      <c r="C25" s="48">
        <f>MATCH(A25,[2]属性投放!$AN$6:$AN$58,1)-1</f>
        <v>4</v>
      </c>
      <c r="D25" s="48">
        <f>MATCH(A25,[2]属性投放!$AC$6:$AC$26,1)-1</f>
        <v>5</v>
      </c>
      <c r="E25" s="48" t="str">
        <f>INDEX([2]属性投放!$AB$7:$AB$26,开启等级!D25)</f>
        <v>众合+1</v>
      </c>
      <c r="F25" s="48">
        <f>IF(COUNTIF([2]属性投放!$AN$6:$AN$58,"="&amp;A25)&gt;0,C25,0)</f>
        <v>0</v>
      </c>
      <c r="G25" s="48">
        <f>IF(COUNTIF([2]属性投放!$AC$6:$AC$26,"="&amp;开启等级!A25)&gt;0,D25,0)</f>
        <v>0</v>
      </c>
      <c r="H25" s="25"/>
      <c r="I25" s="25"/>
      <c r="J25" s="25"/>
      <c r="K25" s="25"/>
      <c r="N25" s="25"/>
      <c r="O25" s="25"/>
      <c r="P25" s="25"/>
      <c r="Q25" s="25"/>
      <c r="R25" s="25"/>
      <c r="S25" s="25"/>
      <c r="T25" s="25"/>
      <c r="U25" s="25"/>
      <c r="V25" s="25"/>
      <c r="Z25" s="25">
        <v>21</v>
      </c>
      <c r="AA25" s="25">
        <v>104</v>
      </c>
      <c r="AB25" s="21" t="s">
        <v>193</v>
      </c>
      <c r="AC25" s="25"/>
      <c r="AD25" s="25"/>
      <c r="AE25" s="25"/>
      <c r="AF25" s="25"/>
    </row>
    <row r="26" spans="1:32" ht="16.5" x14ac:dyDescent="0.2">
      <c r="A26" s="25">
        <v>22</v>
      </c>
      <c r="B26" s="48">
        <f>MATCH(A26-1,[2]属性投放!$T$6:$T$114,1)</f>
        <v>1</v>
      </c>
      <c r="C26" s="48">
        <f>MATCH(A26,[2]属性投放!$AN$6:$AN$58,1)-1</f>
        <v>4</v>
      </c>
      <c r="D26" s="48">
        <f>MATCH(A26,[2]属性投放!$AC$6:$AC$26,1)-1</f>
        <v>5</v>
      </c>
      <c r="E26" s="48" t="str">
        <f>INDEX([2]属性投放!$AB$7:$AB$26,开启等级!D26)</f>
        <v>众合+1</v>
      </c>
      <c r="F26" s="48">
        <f>IF(COUNTIF([2]属性投放!$AN$6:$AN$58,"="&amp;A26)&gt;0,C26,0)</f>
        <v>0</v>
      </c>
      <c r="G26" s="48">
        <f>IF(COUNTIF([2]属性投放!$AC$6:$AC$26,"="&amp;开启等级!A26)&gt;0,D26,0)</f>
        <v>0</v>
      </c>
      <c r="H26" s="25"/>
      <c r="I26" s="25"/>
      <c r="J26" s="25"/>
      <c r="K26" s="25"/>
      <c r="N26" s="25"/>
      <c r="O26" s="25"/>
      <c r="P26" s="25"/>
      <c r="Q26" s="25"/>
      <c r="R26" s="25"/>
      <c r="S26" s="25"/>
      <c r="T26" s="25"/>
      <c r="U26" s="25"/>
      <c r="V26" s="25"/>
      <c r="Z26" s="25">
        <v>22</v>
      </c>
      <c r="AA26" s="25">
        <v>107</v>
      </c>
      <c r="AB26" s="21" t="s">
        <v>194</v>
      </c>
      <c r="AC26" s="25"/>
      <c r="AD26" s="25"/>
      <c r="AE26" s="25"/>
      <c r="AF26" s="25"/>
    </row>
    <row r="27" spans="1:32" ht="16.5" x14ac:dyDescent="0.2">
      <c r="A27" s="25">
        <v>23</v>
      </c>
      <c r="B27" s="48">
        <f>MATCH(A27-1,[2]属性投放!$T$6:$T$114,1)</f>
        <v>1</v>
      </c>
      <c r="C27" s="48">
        <f>MATCH(A27,[2]属性投放!$AN$6:$AN$58,1)-1</f>
        <v>4</v>
      </c>
      <c r="D27" s="48">
        <f>MATCH(A27,[2]属性投放!$AC$6:$AC$26,1)-1</f>
        <v>5</v>
      </c>
      <c r="E27" s="48" t="str">
        <f>INDEX([2]属性投放!$AB$7:$AB$26,开启等级!D27)</f>
        <v>众合+1</v>
      </c>
      <c r="F27" s="48">
        <f>IF(COUNTIF([2]属性投放!$AN$6:$AN$58,"="&amp;A27)&gt;0,C27,0)</f>
        <v>0</v>
      </c>
      <c r="G27" s="48">
        <f>IF(COUNTIF([2]属性投放!$AC$6:$AC$26,"="&amp;开启等级!A27)&gt;0,D27,0)</f>
        <v>0</v>
      </c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Z27" s="25">
        <v>23</v>
      </c>
      <c r="AA27" s="25">
        <v>108</v>
      </c>
      <c r="AB27" s="21" t="s">
        <v>195</v>
      </c>
      <c r="AC27" s="25"/>
      <c r="AD27" s="25"/>
      <c r="AE27" s="25"/>
      <c r="AF27" s="25"/>
    </row>
    <row r="28" spans="1:32" ht="16.5" x14ac:dyDescent="0.2">
      <c r="A28" s="25">
        <v>24</v>
      </c>
      <c r="B28" s="48">
        <f>MATCH(A28-1,[2]属性投放!$T$6:$T$114,1)</f>
        <v>1</v>
      </c>
      <c r="C28" s="48">
        <f>MATCH(A28,[2]属性投放!$AN$6:$AN$58,1)-1</f>
        <v>4</v>
      </c>
      <c r="D28" s="48">
        <f>MATCH(A28,[2]属性投放!$AC$6:$AC$26,1)-1</f>
        <v>5</v>
      </c>
      <c r="E28" s="48" t="str">
        <f>INDEX([2]属性投放!$AB$7:$AB$26,开启等级!D28)</f>
        <v>众合+1</v>
      </c>
      <c r="F28" s="48">
        <f>IF(COUNTIF([2]属性投放!$AN$6:$AN$58,"="&amp;A28)&gt;0,C28,0)</f>
        <v>0</v>
      </c>
      <c r="G28" s="48">
        <f>IF(COUNTIF([2]属性投放!$AC$6:$AC$26,"="&amp;开启等级!A28)&gt;0,D28,0)</f>
        <v>0</v>
      </c>
      <c r="H28" s="25"/>
      <c r="I28" s="25"/>
      <c r="J28" s="25"/>
      <c r="K28" s="25"/>
      <c r="N28" s="25"/>
      <c r="O28" s="25"/>
      <c r="P28" s="25"/>
      <c r="Q28" s="25"/>
      <c r="R28" s="25"/>
      <c r="S28" s="25"/>
      <c r="T28" s="25"/>
      <c r="U28" s="25"/>
      <c r="V28" s="25"/>
      <c r="Z28" s="25">
        <v>24</v>
      </c>
      <c r="AA28" s="25">
        <v>110</v>
      </c>
      <c r="AB28" s="21"/>
      <c r="AC28" s="21" t="s">
        <v>196</v>
      </c>
      <c r="AD28" s="25">
        <v>6</v>
      </c>
      <c r="AE28" s="25"/>
      <c r="AF28" s="25"/>
    </row>
    <row r="29" spans="1:32" ht="16.5" x14ac:dyDescent="0.2">
      <c r="A29" s="25">
        <v>25</v>
      </c>
      <c r="B29" s="48">
        <f>MATCH(A29-1,[2]属性投放!$T$6:$T$114,1)</f>
        <v>1</v>
      </c>
      <c r="C29" s="48">
        <f>MATCH(A29,[2]属性投放!$AN$6:$AN$58,1)-1</f>
        <v>5</v>
      </c>
      <c r="D29" s="48">
        <f>MATCH(A29,[2]属性投放!$AC$6:$AC$26,1)-1</f>
        <v>5</v>
      </c>
      <c r="E29" s="48" t="str">
        <f>INDEX([2]属性投放!$AB$7:$AB$26,开启等级!D29)</f>
        <v>众合+1</v>
      </c>
      <c r="F29" s="48">
        <f>IF(COUNTIF([2]属性投放!$AN$6:$AN$58,"="&amp;A29)&gt;0,C29,0)</f>
        <v>5</v>
      </c>
      <c r="G29" s="48">
        <f>IF(COUNTIF([2]属性投放!$AC$6:$AC$26,"="&amp;开启等级!A29)&gt;0,D29,0)</f>
        <v>0</v>
      </c>
      <c r="H29" s="51">
        <v>1</v>
      </c>
      <c r="I29" s="51"/>
      <c r="J29" s="25"/>
      <c r="K29" s="25"/>
      <c r="N29" s="25"/>
      <c r="O29" s="25"/>
      <c r="P29" s="25"/>
      <c r="Q29" s="25"/>
      <c r="R29" s="25"/>
      <c r="S29" s="25"/>
      <c r="T29" s="25"/>
      <c r="U29" s="25"/>
      <c r="V29" s="25"/>
      <c r="Z29" s="25">
        <v>25</v>
      </c>
      <c r="AA29" s="25">
        <v>112</v>
      </c>
      <c r="AB29" s="21" t="s">
        <v>197</v>
      </c>
      <c r="AC29" s="25"/>
      <c r="AD29" s="25"/>
      <c r="AE29" s="25"/>
      <c r="AF29" s="25"/>
    </row>
    <row r="30" spans="1:32" ht="16.5" x14ac:dyDescent="0.2">
      <c r="A30" s="25">
        <v>26</v>
      </c>
      <c r="B30" s="48">
        <f>MATCH(A30-1,[2]属性投放!$T$6:$T$114,1)</f>
        <v>1</v>
      </c>
      <c r="C30" s="48">
        <f>MATCH(A30,[2]属性投放!$AN$6:$AN$58,1)-1</f>
        <v>5</v>
      </c>
      <c r="D30" s="48">
        <f>MATCH(A30,[2]属性投放!$AC$6:$AC$26,1)-1</f>
        <v>5</v>
      </c>
      <c r="E30" s="48" t="str">
        <f>INDEX([2]属性投放!$AB$7:$AB$26,开启等级!D30)</f>
        <v>众合+1</v>
      </c>
      <c r="F30" s="48">
        <f>IF(COUNTIF([2]属性投放!$AN$6:$AN$58,"="&amp;A30)&gt;0,C30,0)</f>
        <v>0</v>
      </c>
      <c r="G30" s="48">
        <f>IF(COUNTIF([2]属性投放!$AC$6:$AC$26,"="&amp;开启等级!A30)&gt;0,D30,0)</f>
        <v>0</v>
      </c>
      <c r="H30" s="52"/>
      <c r="I30" s="52"/>
      <c r="J30" s="25"/>
      <c r="K30" s="25"/>
      <c r="N30" s="25"/>
      <c r="O30" s="25"/>
      <c r="P30" s="25"/>
      <c r="Q30" s="25"/>
      <c r="R30" s="25"/>
      <c r="S30" s="25"/>
      <c r="T30" s="25"/>
      <c r="U30" s="25"/>
      <c r="V30" s="25"/>
      <c r="Z30" s="25">
        <v>26</v>
      </c>
      <c r="AA30" s="25">
        <v>114</v>
      </c>
      <c r="AB30" s="21" t="s">
        <v>198</v>
      </c>
      <c r="AC30" s="25"/>
      <c r="AD30" s="25"/>
      <c r="AE30" s="25"/>
      <c r="AF30" s="25"/>
    </row>
    <row r="31" spans="1:32" ht="16.5" x14ac:dyDescent="0.2">
      <c r="A31" s="25">
        <v>27</v>
      </c>
      <c r="B31" s="48">
        <f>MATCH(A31-1,[2]属性投放!$T$6:$T$114,1)</f>
        <v>1</v>
      </c>
      <c r="C31" s="48">
        <f>MATCH(A31,[2]属性投放!$AN$6:$AN$58,1)-1</f>
        <v>5</v>
      </c>
      <c r="D31" s="48">
        <f>MATCH(A31,[2]属性投放!$AC$6:$AC$26,1)-1</f>
        <v>5</v>
      </c>
      <c r="E31" s="48" t="str">
        <f>INDEX([2]属性投放!$AB$7:$AB$26,开启等级!D31)</f>
        <v>众合+1</v>
      </c>
      <c r="F31" s="48">
        <f>IF(COUNTIF([2]属性投放!$AN$6:$AN$58,"="&amp;A31)&gt;0,C31,0)</f>
        <v>0</v>
      </c>
      <c r="G31" s="48">
        <f>IF(COUNTIF([2]属性投放!$AC$6:$AC$26,"="&amp;开启等级!A31)&gt;0,D31,0)</f>
        <v>0</v>
      </c>
      <c r="H31" s="52"/>
      <c r="I31" s="52"/>
      <c r="J31" s="25"/>
      <c r="K31" s="25"/>
      <c r="N31" s="25"/>
      <c r="O31" s="25"/>
      <c r="P31" s="25"/>
      <c r="Q31" s="25"/>
      <c r="R31" s="25"/>
      <c r="S31" s="25"/>
      <c r="T31" s="25"/>
      <c r="U31" s="25"/>
      <c r="V31" s="25"/>
      <c r="Z31" s="25">
        <v>27</v>
      </c>
      <c r="AA31" s="25">
        <v>115</v>
      </c>
      <c r="AB31" s="25"/>
      <c r="AC31" s="25"/>
      <c r="AD31" s="25"/>
      <c r="AE31" s="25"/>
      <c r="AF31" s="25"/>
    </row>
    <row r="32" spans="1:32" ht="16.5" x14ac:dyDescent="0.2">
      <c r="A32" s="25">
        <v>28</v>
      </c>
      <c r="B32" s="48">
        <f>MATCH(A32-1,[2]属性投放!$T$6:$T$114,1)</f>
        <v>1</v>
      </c>
      <c r="C32" s="48">
        <f>MATCH(A32,[2]属性投放!$AN$6:$AN$58,1)-1</f>
        <v>5</v>
      </c>
      <c r="D32" s="48">
        <f>MATCH(A32,[2]属性投放!$AC$6:$AC$26,1)-1</f>
        <v>5</v>
      </c>
      <c r="E32" s="48" t="str">
        <f>INDEX([2]属性投放!$AB$7:$AB$26,开启等级!D32)</f>
        <v>众合+1</v>
      </c>
      <c r="F32" s="48">
        <f>IF(COUNTIF([2]属性投放!$AN$6:$AN$58,"="&amp;A32)&gt;0,C32,0)</f>
        <v>0</v>
      </c>
      <c r="G32" s="48">
        <f>IF(COUNTIF([2]属性投放!$AC$6:$AC$26,"="&amp;开启等级!A32)&gt;0,D32,0)</f>
        <v>0</v>
      </c>
      <c r="H32" s="52"/>
      <c r="I32" s="52"/>
      <c r="J32" s="25"/>
      <c r="K32" s="25"/>
      <c r="N32" s="25"/>
      <c r="O32" s="25"/>
      <c r="P32" s="25"/>
      <c r="Q32" s="25"/>
      <c r="R32" s="25"/>
      <c r="S32" s="25"/>
      <c r="T32" s="25"/>
      <c r="U32" s="25"/>
      <c r="V32" s="25"/>
      <c r="Z32" s="25">
        <v>28</v>
      </c>
      <c r="AA32" s="25">
        <v>117</v>
      </c>
      <c r="AB32" s="21" t="s">
        <v>199</v>
      </c>
      <c r="AC32" s="21" t="s">
        <v>200</v>
      </c>
      <c r="AD32" s="25"/>
      <c r="AE32" s="25"/>
      <c r="AF32" s="25"/>
    </row>
    <row r="33" spans="1:32" ht="16.5" x14ac:dyDescent="0.2">
      <c r="A33" s="25">
        <v>29</v>
      </c>
      <c r="B33" s="48">
        <f>MATCH(A33-1,[2]属性投放!$T$6:$T$114,1)</f>
        <v>1</v>
      </c>
      <c r="C33" s="48">
        <f>MATCH(A33,[2]属性投放!$AN$6:$AN$58,1)-1</f>
        <v>5</v>
      </c>
      <c r="D33" s="48">
        <f>MATCH(A33,[2]属性投放!$AC$6:$AC$26,1)-1</f>
        <v>5</v>
      </c>
      <c r="E33" s="48" t="str">
        <f>INDEX([2]属性投放!$AB$7:$AB$26,开启等级!D33)</f>
        <v>众合+1</v>
      </c>
      <c r="F33" s="48">
        <f>IF(COUNTIF([2]属性投放!$AN$6:$AN$58,"="&amp;A33)&gt;0,C33,0)</f>
        <v>0</v>
      </c>
      <c r="G33" s="48">
        <f>IF(COUNTIF([2]属性投放!$AC$6:$AC$26,"="&amp;开启等级!A33)&gt;0,D33,0)</f>
        <v>0</v>
      </c>
      <c r="H33" s="52"/>
      <c r="I33" s="52"/>
      <c r="J33" s="25"/>
      <c r="K33" s="25"/>
      <c r="N33" s="25"/>
      <c r="O33" s="25"/>
      <c r="P33" s="25"/>
      <c r="Q33" s="25"/>
      <c r="R33" s="25"/>
      <c r="S33" s="25"/>
      <c r="T33" s="25"/>
      <c r="U33" s="25"/>
      <c r="V33" s="25"/>
      <c r="Z33" s="25">
        <v>29</v>
      </c>
      <c r="AA33" s="25">
        <v>119</v>
      </c>
      <c r="AB33" s="25"/>
      <c r="AC33" s="25"/>
      <c r="AD33" s="25"/>
      <c r="AE33" s="25"/>
      <c r="AF33" s="25"/>
    </row>
    <row r="34" spans="1:32" ht="16.5" x14ac:dyDescent="0.2">
      <c r="A34" s="25">
        <v>30</v>
      </c>
      <c r="B34" s="48">
        <f>MATCH(A34-1,[2]属性投放!$T$6:$T$114,1)</f>
        <v>1</v>
      </c>
      <c r="C34" s="48">
        <f>MATCH(A34,[2]属性投放!$AN$6:$AN$58,1)-1</f>
        <v>6</v>
      </c>
      <c r="D34" s="48">
        <f>MATCH(A34,[2]属性投放!$AC$6:$AC$26,1)-1</f>
        <v>6</v>
      </c>
      <c r="E34" s="48" t="str">
        <f>INDEX([2]属性投放!$AB$7:$AB$26,开启等级!D34)</f>
        <v>众合+2</v>
      </c>
      <c r="F34" s="48">
        <f>IF(COUNTIF([2]属性投放!$AN$6:$AN$58,"="&amp;A34)&gt;0,C34,0)</f>
        <v>6</v>
      </c>
      <c r="G34" s="50">
        <f>IF(COUNTIF([2]属性投放!$AC$6:$AC$26,"="&amp;开启等级!A34)&gt;0,D34,0)</f>
        <v>6</v>
      </c>
      <c r="H34" s="52"/>
      <c r="I34" s="52"/>
      <c r="J34" s="25"/>
      <c r="K34" s="25"/>
      <c r="N34" s="25"/>
      <c r="O34" s="25"/>
      <c r="P34" s="25"/>
      <c r="Q34" s="25"/>
      <c r="R34" s="25"/>
      <c r="S34" s="25"/>
      <c r="T34" s="25"/>
      <c r="U34" s="25"/>
      <c r="V34" s="25"/>
      <c r="Z34" s="25">
        <v>30</v>
      </c>
      <c r="AA34" s="25">
        <v>120</v>
      </c>
      <c r="AB34" s="21" t="s">
        <v>201</v>
      </c>
      <c r="AC34" s="25"/>
      <c r="AD34" s="25"/>
      <c r="AE34" s="25">
        <v>7</v>
      </c>
      <c r="AF34" s="25"/>
    </row>
    <row r="35" spans="1:32" ht="16.5" x14ac:dyDescent="0.2">
      <c r="A35" s="25">
        <v>31</v>
      </c>
      <c r="B35" s="48">
        <f>MATCH(A35-1,[2]属性投放!$T$6:$T$114,1)</f>
        <v>1</v>
      </c>
      <c r="C35" s="48">
        <f>MATCH(A35,[2]属性投放!$AN$6:$AN$58,1)-1</f>
        <v>6</v>
      </c>
      <c r="D35" s="48">
        <f>MATCH(A35,[2]属性投放!$AC$6:$AC$26,1)-1</f>
        <v>6</v>
      </c>
      <c r="E35" s="48" t="str">
        <f>INDEX([2]属性投放!$AB$7:$AB$26,开启等级!D35)</f>
        <v>众合+2</v>
      </c>
      <c r="F35" s="48">
        <f>IF(COUNTIF([2]属性投放!$AN$6:$AN$58,"="&amp;A35)&gt;0,C35,0)</f>
        <v>0</v>
      </c>
      <c r="G35" s="48">
        <f>IF(COUNTIF([2]属性投放!$AC$6:$AC$26,"="&amp;开启等级!A35)&gt;0,D35,0)</f>
        <v>0</v>
      </c>
      <c r="H35" s="52"/>
      <c r="I35" s="52"/>
      <c r="J35" s="25"/>
      <c r="K35" s="25"/>
      <c r="N35" s="25"/>
      <c r="O35" s="25"/>
      <c r="P35" s="25"/>
      <c r="Q35" s="25"/>
      <c r="R35" s="25"/>
      <c r="S35" s="25"/>
      <c r="T35" s="25"/>
      <c r="U35" s="25"/>
      <c r="V35" s="25"/>
      <c r="Z35" s="25">
        <v>31</v>
      </c>
      <c r="AA35" s="25">
        <v>122</v>
      </c>
      <c r="AB35" s="21" t="s">
        <v>202</v>
      </c>
      <c r="AC35" s="25"/>
      <c r="AD35" s="25"/>
      <c r="AE35" s="25"/>
      <c r="AF35" s="25"/>
    </row>
    <row r="36" spans="1:32" ht="16.5" x14ac:dyDescent="0.2">
      <c r="A36" s="25">
        <v>32</v>
      </c>
      <c r="B36" s="48">
        <f>MATCH(A36-1,[2]属性投放!$T$6:$T$114,1)</f>
        <v>1</v>
      </c>
      <c r="C36" s="48">
        <f>MATCH(A36,[2]属性投放!$AN$6:$AN$58,1)-1</f>
        <v>6</v>
      </c>
      <c r="D36" s="48">
        <f>MATCH(A36,[2]属性投放!$AC$6:$AC$26,1)-1</f>
        <v>6</v>
      </c>
      <c r="E36" s="48" t="str">
        <f>INDEX([2]属性投放!$AB$7:$AB$26,开启等级!D36)</f>
        <v>众合+2</v>
      </c>
      <c r="F36" s="48">
        <f>IF(COUNTIF([2]属性投放!$AN$6:$AN$58,"="&amp;A36)&gt;0,C36,0)</f>
        <v>0</v>
      </c>
      <c r="G36" s="48">
        <f>IF(COUNTIF([2]属性投放!$AC$6:$AC$26,"="&amp;开启等级!A36)&gt;0,D36,0)</f>
        <v>0</v>
      </c>
      <c r="H36" s="52"/>
      <c r="I36" s="52"/>
      <c r="J36" s="25"/>
      <c r="K36" s="25"/>
      <c r="N36" s="25"/>
      <c r="O36" s="25"/>
      <c r="P36" s="25"/>
      <c r="Q36" s="25"/>
      <c r="R36" s="25"/>
      <c r="S36" s="25"/>
      <c r="T36" s="25"/>
      <c r="U36" s="25"/>
      <c r="V36" s="25"/>
      <c r="Z36" s="25">
        <v>32</v>
      </c>
      <c r="AA36" s="25">
        <v>123</v>
      </c>
      <c r="AB36" s="21"/>
      <c r="AC36" s="25"/>
      <c r="AD36" s="25"/>
      <c r="AE36" s="25"/>
      <c r="AF36" s="25"/>
    </row>
    <row r="37" spans="1:32" ht="16.5" x14ac:dyDescent="0.2">
      <c r="A37" s="25">
        <v>33</v>
      </c>
      <c r="B37" s="48">
        <f>MATCH(A37-1,[2]属性投放!$T$6:$T$114,1)</f>
        <v>2</v>
      </c>
      <c r="C37" s="48">
        <f>MATCH(A37,[2]属性投放!$AN$6:$AN$58,1)-1</f>
        <v>6</v>
      </c>
      <c r="D37" s="48">
        <f>MATCH(A37,[2]属性投放!$AC$6:$AC$26,1)-1</f>
        <v>6</v>
      </c>
      <c r="E37" s="48" t="str">
        <f>INDEX([2]属性投放!$AB$7:$AB$26,开启等级!D37)</f>
        <v>众合+2</v>
      </c>
      <c r="F37" s="48">
        <f>IF(COUNTIF([2]属性投放!$AN$6:$AN$58,"="&amp;A37)&gt;0,C37,0)</f>
        <v>0</v>
      </c>
      <c r="G37" s="48">
        <f>IF(COUNTIF([2]属性投放!$AC$6:$AC$26,"="&amp;开启等级!A37)&gt;0,D37,0)</f>
        <v>0</v>
      </c>
      <c r="H37" s="52"/>
      <c r="I37" s="52"/>
      <c r="J37" s="25"/>
      <c r="K37" s="25"/>
      <c r="N37" s="25"/>
      <c r="O37" s="25"/>
      <c r="P37" s="25"/>
      <c r="Q37" s="25"/>
      <c r="R37" s="25"/>
      <c r="S37" s="25"/>
      <c r="T37" s="25"/>
      <c r="U37" s="25"/>
      <c r="V37" s="25"/>
      <c r="Z37" s="25">
        <v>33</v>
      </c>
      <c r="AA37" s="25">
        <v>124</v>
      </c>
      <c r="AB37" s="21" t="s">
        <v>203</v>
      </c>
      <c r="AC37" s="25"/>
      <c r="AD37" s="25"/>
      <c r="AE37" s="25"/>
      <c r="AF37" s="25"/>
    </row>
    <row r="38" spans="1:32" ht="16.5" x14ac:dyDescent="0.2">
      <c r="A38" s="25">
        <v>34</v>
      </c>
      <c r="B38" s="48">
        <f>MATCH(A38-1,[2]属性投放!$T$6:$T$114,1)</f>
        <v>2</v>
      </c>
      <c r="C38" s="48">
        <f>MATCH(A38,[2]属性投放!$AN$6:$AN$58,1)-1</f>
        <v>6</v>
      </c>
      <c r="D38" s="48">
        <f>MATCH(A38,[2]属性投放!$AC$6:$AC$26,1)-1</f>
        <v>6</v>
      </c>
      <c r="E38" s="48" t="str">
        <f>INDEX([2]属性投放!$AB$7:$AB$26,开启等级!D38)</f>
        <v>众合+2</v>
      </c>
      <c r="F38" s="48">
        <f>IF(COUNTIF([2]属性投放!$AN$6:$AN$58,"="&amp;A38)&gt;0,C38,0)</f>
        <v>0</v>
      </c>
      <c r="G38" s="48">
        <f>IF(COUNTIF([2]属性投放!$AC$6:$AC$26,"="&amp;开启等级!A38)&gt;0,D38,0)</f>
        <v>0</v>
      </c>
      <c r="H38" s="52"/>
      <c r="I38" s="52"/>
      <c r="J38" s="25"/>
      <c r="K38" s="25"/>
      <c r="N38" s="25"/>
      <c r="O38" s="25"/>
      <c r="P38" s="25"/>
      <c r="Q38" s="25"/>
      <c r="R38" s="25"/>
      <c r="S38" s="25"/>
      <c r="T38" s="25"/>
      <c r="U38" s="25"/>
      <c r="V38" s="25"/>
      <c r="Z38" s="25">
        <v>34</v>
      </c>
      <c r="AA38" s="25">
        <v>126</v>
      </c>
      <c r="AB38" s="21"/>
      <c r="AC38" s="21" t="s">
        <v>204</v>
      </c>
      <c r="AD38" s="25"/>
      <c r="AE38" s="25"/>
      <c r="AF38" s="25"/>
    </row>
    <row r="39" spans="1:32" ht="16.5" x14ac:dyDescent="0.2">
      <c r="A39" s="25">
        <v>35</v>
      </c>
      <c r="B39" s="48">
        <f>MATCH(A39-1,[2]属性投放!$T$6:$T$114,1)</f>
        <v>2</v>
      </c>
      <c r="C39" s="48">
        <f>MATCH(A39,[2]属性投放!$AN$6:$AN$58,1)-1</f>
        <v>7</v>
      </c>
      <c r="D39" s="48">
        <f>MATCH(A39,[2]属性投放!$AC$6:$AC$26,1)-1</f>
        <v>6</v>
      </c>
      <c r="E39" s="48" t="str">
        <f>INDEX([2]属性投放!$AB$7:$AB$26,开启等级!D39)</f>
        <v>众合+2</v>
      </c>
      <c r="F39" s="48">
        <f>IF(COUNTIF([2]属性投放!$AN$6:$AN$58,"="&amp;A39)&gt;0,C39,0)</f>
        <v>7</v>
      </c>
      <c r="G39" s="48">
        <f>IF(COUNTIF([2]属性投放!$AC$6:$AC$26,"="&amp;开启等级!A39)&gt;0,D39,0)</f>
        <v>0</v>
      </c>
      <c r="H39" s="52"/>
      <c r="I39" s="52"/>
      <c r="J39" s="25"/>
      <c r="K39" s="25"/>
      <c r="N39" s="25"/>
      <c r="O39" s="25"/>
      <c r="P39" s="25"/>
      <c r="Q39" s="25"/>
      <c r="R39" s="25"/>
      <c r="S39" s="25"/>
      <c r="T39" s="25"/>
      <c r="U39" s="25"/>
      <c r="V39" s="25"/>
      <c r="Z39" s="25">
        <v>35</v>
      </c>
      <c r="AA39" s="25">
        <v>127</v>
      </c>
      <c r="AB39" s="21" t="s">
        <v>205</v>
      </c>
      <c r="AC39" s="25"/>
      <c r="AD39" s="25"/>
      <c r="AE39" s="25"/>
      <c r="AF39" s="25">
        <v>6</v>
      </c>
    </row>
    <row r="40" spans="1:32" ht="16.5" customHeight="1" x14ac:dyDescent="0.2">
      <c r="A40" s="25">
        <v>36</v>
      </c>
      <c r="B40" s="48">
        <f>MATCH(A40-1,[2]属性投放!$T$6:$T$114,1)</f>
        <v>2</v>
      </c>
      <c r="C40" s="48">
        <f>MATCH(A40,[2]属性投放!$AN$6:$AN$58,1)-1</f>
        <v>7</v>
      </c>
      <c r="D40" s="48">
        <f>MATCH(A40,[2]属性投放!$AC$6:$AC$26,1)-1</f>
        <v>6</v>
      </c>
      <c r="E40" s="48" t="str">
        <f>INDEX([2]属性投放!$AB$7:$AB$26,开启等级!D40)</f>
        <v>众合+2</v>
      </c>
      <c r="F40" s="48">
        <f>IF(COUNTIF([2]属性投放!$AN$6:$AN$58,"="&amp;A40)&gt;0,C40,0)</f>
        <v>0</v>
      </c>
      <c r="G40" s="48">
        <f>IF(COUNTIF([2]属性投放!$AC$6:$AC$26,"="&amp;开启等级!A40)&gt;0,D40,0)</f>
        <v>0</v>
      </c>
      <c r="H40" s="52"/>
      <c r="I40" s="52"/>
      <c r="J40" s="25"/>
      <c r="K40" s="25"/>
      <c r="N40" s="25"/>
      <c r="O40" s="25"/>
      <c r="P40" s="25"/>
      <c r="Q40" s="25"/>
      <c r="R40" s="25"/>
      <c r="S40" s="25"/>
      <c r="T40" s="25"/>
      <c r="U40" s="25"/>
      <c r="V40" s="25"/>
      <c r="Z40" s="25">
        <v>36</v>
      </c>
      <c r="AA40" s="25">
        <v>128</v>
      </c>
      <c r="AB40" s="25"/>
      <c r="AC40" s="25"/>
      <c r="AD40" s="25"/>
      <c r="AE40" s="25"/>
      <c r="AF40" s="25"/>
    </row>
    <row r="41" spans="1:32" ht="16.5" x14ac:dyDescent="0.2">
      <c r="A41" s="25">
        <v>37</v>
      </c>
      <c r="B41" s="48">
        <f>MATCH(A41-1,[2]属性投放!$T$6:$T$114,1)</f>
        <v>2</v>
      </c>
      <c r="C41" s="48">
        <f>MATCH(A41,[2]属性投放!$AN$6:$AN$58,1)-1</f>
        <v>7</v>
      </c>
      <c r="D41" s="48">
        <f>MATCH(A41,[2]属性投放!$AC$6:$AC$26,1)-1</f>
        <v>6</v>
      </c>
      <c r="E41" s="48" t="str">
        <f>INDEX([2]属性投放!$AB$7:$AB$26,开启等级!D41)</f>
        <v>众合+2</v>
      </c>
      <c r="F41" s="48">
        <f>IF(COUNTIF([2]属性投放!$AN$6:$AN$58,"="&amp;A41)&gt;0,C41,0)</f>
        <v>0</v>
      </c>
      <c r="G41" s="48">
        <f>IF(COUNTIF([2]属性投放!$AC$6:$AC$26,"="&amp;开启等级!A41)&gt;0,D41,0)</f>
        <v>0</v>
      </c>
      <c r="H41" s="52"/>
      <c r="I41" s="52"/>
      <c r="J41" s="51">
        <v>1</v>
      </c>
      <c r="K41" s="25"/>
      <c r="N41" s="25" t="s">
        <v>206</v>
      </c>
      <c r="O41" s="52">
        <v>1</v>
      </c>
      <c r="P41" s="25"/>
      <c r="Q41" s="25"/>
      <c r="R41" s="25"/>
      <c r="S41" s="25"/>
      <c r="T41" s="25"/>
      <c r="U41" s="25"/>
      <c r="V41" s="25"/>
      <c r="Z41" s="25">
        <v>37</v>
      </c>
      <c r="AA41" s="25">
        <v>129</v>
      </c>
      <c r="AB41" s="21" t="s">
        <v>207</v>
      </c>
      <c r="AC41" s="25"/>
      <c r="AD41" s="25"/>
      <c r="AE41" s="25"/>
      <c r="AF41" s="25"/>
    </row>
    <row r="42" spans="1:32" ht="16.5" x14ac:dyDescent="0.2">
      <c r="A42" s="25">
        <v>38</v>
      </c>
      <c r="B42" s="48">
        <f>MATCH(A42-1,[2]属性投放!$T$6:$T$114,1)</f>
        <v>2</v>
      </c>
      <c r="C42" s="48">
        <f>MATCH(A42,[2]属性投放!$AN$6:$AN$58,1)-1</f>
        <v>7</v>
      </c>
      <c r="D42" s="48">
        <f>MATCH(A42,[2]属性投放!$AC$6:$AC$26,1)-1</f>
        <v>6</v>
      </c>
      <c r="E42" s="48" t="str">
        <f>INDEX([2]属性投放!$AB$7:$AB$26,开启等级!D42)</f>
        <v>众合+2</v>
      </c>
      <c r="F42" s="48">
        <f>IF(COUNTIF([2]属性投放!$AN$6:$AN$58,"="&amp;A42)&gt;0,C42,0)</f>
        <v>0</v>
      </c>
      <c r="G42" s="48">
        <f>IF(COUNTIF([2]属性投放!$AC$6:$AC$26,"="&amp;开启等级!A42)&gt;0,D42,0)</f>
        <v>0</v>
      </c>
      <c r="H42" s="52"/>
      <c r="I42" s="52"/>
      <c r="J42" s="25"/>
      <c r="K42" s="25"/>
      <c r="N42" s="25"/>
      <c r="O42" s="52">
        <v>1</v>
      </c>
      <c r="P42" s="25"/>
      <c r="Q42" s="25"/>
      <c r="R42" s="25"/>
      <c r="S42" s="25"/>
      <c r="T42" s="25"/>
      <c r="U42" s="25"/>
      <c r="V42" s="25"/>
      <c r="Z42" s="25">
        <v>38</v>
      </c>
      <c r="AA42" s="25">
        <v>131</v>
      </c>
      <c r="AB42" s="25"/>
      <c r="AC42" s="25"/>
      <c r="AD42" s="25"/>
      <c r="AE42" s="25"/>
      <c r="AF42" s="25"/>
    </row>
    <row r="43" spans="1:32" ht="16.5" x14ac:dyDescent="0.2">
      <c r="A43" s="25">
        <v>39</v>
      </c>
      <c r="B43" s="48">
        <f>MATCH(A43-1,[2]属性投放!$T$6:$T$114,1)</f>
        <v>2</v>
      </c>
      <c r="C43" s="48">
        <f>MATCH(A43,[2]属性投放!$AN$6:$AN$58,1)-1</f>
        <v>7</v>
      </c>
      <c r="D43" s="48">
        <f>MATCH(A43,[2]属性投放!$AC$6:$AC$26,1)-1</f>
        <v>6</v>
      </c>
      <c r="E43" s="48" t="str">
        <f>INDEX([2]属性投放!$AB$7:$AB$26,开启等级!D43)</f>
        <v>众合+2</v>
      </c>
      <c r="F43" s="48">
        <f>IF(COUNTIF([2]属性投放!$AN$6:$AN$58,"="&amp;A43)&gt;0,C43,0)</f>
        <v>0</v>
      </c>
      <c r="G43" s="48">
        <f>IF(COUNTIF([2]属性投放!$AC$6:$AC$26,"="&amp;开启等级!A43)&gt;0,D43,0)</f>
        <v>0</v>
      </c>
      <c r="H43" s="52"/>
      <c r="I43" s="52"/>
      <c r="J43" s="25"/>
      <c r="K43" s="25"/>
      <c r="N43" s="25"/>
      <c r="O43" s="52">
        <v>1</v>
      </c>
      <c r="P43" s="25"/>
      <c r="Q43" s="25"/>
      <c r="R43" s="25"/>
      <c r="S43" s="25"/>
      <c r="T43" s="25"/>
      <c r="U43" s="25"/>
      <c r="V43" s="25"/>
      <c r="Z43" s="25">
        <v>39</v>
      </c>
      <c r="AA43" s="25">
        <v>132</v>
      </c>
      <c r="AB43" s="21" t="s">
        <v>208</v>
      </c>
      <c r="AC43" s="21" t="s">
        <v>209</v>
      </c>
      <c r="AD43" s="25"/>
      <c r="AE43" s="25"/>
      <c r="AF43" s="25"/>
    </row>
    <row r="44" spans="1:32" ht="16.5" x14ac:dyDescent="0.2">
      <c r="A44" s="25">
        <v>40</v>
      </c>
      <c r="B44" s="48">
        <f>MATCH(A44-1,[2]属性投放!$T$6:$T$114,1)</f>
        <v>2</v>
      </c>
      <c r="C44" s="48">
        <f>MATCH(A44,[2]属性投放!$AN$6:$AN$58,1)-1</f>
        <v>8</v>
      </c>
      <c r="D44" s="48">
        <f>MATCH(A44,[2]属性投放!$AC$6:$AC$26,1)-1</f>
        <v>7</v>
      </c>
      <c r="E44" s="48" t="str">
        <f>INDEX([2]属性投放!$AB$7:$AB$26,开启等级!D44)</f>
        <v>叫唤</v>
      </c>
      <c r="F44" s="48">
        <f>IF(COUNTIF([2]属性投放!$AN$6:$AN$58,"="&amp;A44)&gt;0,C44,0)</f>
        <v>8</v>
      </c>
      <c r="G44" s="49">
        <f>IF(COUNTIF([2]属性投放!$AC$6:$AC$26,"="&amp;开启等级!A44)&gt;0,D44,0)</f>
        <v>7</v>
      </c>
      <c r="H44" s="51">
        <v>2</v>
      </c>
      <c r="I44" s="51"/>
      <c r="J44" s="25"/>
      <c r="K44" s="25"/>
      <c r="N44" s="25"/>
      <c r="O44" s="52">
        <v>2</v>
      </c>
      <c r="P44" s="25"/>
      <c r="Q44" s="25"/>
      <c r="R44" s="25"/>
      <c r="S44" s="25"/>
      <c r="T44" s="25"/>
      <c r="U44" s="25"/>
      <c r="V44" s="25"/>
      <c r="Z44" s="25">
        <v>40</v>
      </c>
      <c r="AA44" s="25">
        <v>133</v>
      </c>
      <c r="AB44" s="25"/>
      <c r="AC44" s="25"/>
      <c r="AD44" s="25"/>
      <c r="AE44" s="25"/>
      <c r="AF44" s="25"/>
    </row>
    <row r="45" spans="1:32" ht="16.5" x14ac:dyDescent="0.2">
      <c r="A45" s="25">
        <v>41</v>
      </c>
      <c r="B45" s="48">
        <f>MATCH(A45-1,[2]属性投放!$T$6:$T$114,1)</f>
        <v>2</v>
      </c>
      <c r="C45" s="48">
        <f>MATCH(A45,[2]属性投放!$AN$6:$AN$58,1)-1</f>
        <v>8</v>
      </c>
      <c r="D45" s="48">
        <f>MATCH(A45,[2]属性投放!$AC$6:$AC$26,1)-1</f>
        <v>7</v>
      </c>
      <c r="E45" s="48" t="str">
        <f>INDEX([2]属性投放!$AB$7:$AB$26,开启等级!D45)</f>
        <v>叫唤</v>
      </c>
      <c r="F45" s="48">
        <f>IF(COUNTIF([2]属性投放!$AN$6:$AN$58,"="&amp;A45)&gt;0,C45,0)</f>
        <v>0</v>
      </c>
      <c r="G45" s="48">
        <f>IF(COUNTIF([2]属性投放!$AC$6:$AC$26,"="&amp;开启等级!A45)&gt;0,D45,0)</f>
        <v>0</v>
      </c>
      <c r="H45" s="52"/>
      <c r="I45" s="52"/>
      <c r="J45" s="25"/>
      <c r="K45" s="25"/>
      <c r="N45" s="25"/>
      <c r="O45" s="52">
        <v>2</v>
      </c>
      <c r="P45" s="25"/>
      <c r="Q45" s="25"/>
      <c r="R45" s="25"/>
      <c r="S45" s="25"/>
      <c r="T45" s="25"/>
      <c r="U45" s="25"/>
      <c r="V45" s="25"/>
      <c r="Z45" s="25">
        <v>41</v>
      </c>
      <c r="AA45" s="25">
        <v>134</v>
      </c>
      <c r="AB45" s="25"/>
      <c r="AC45" s="25"/>
      <c r="AD45" s="25"/>
      <c r="AE45" s="25"/>
      <c r="AF45" s="25"/>
    </row>
    <row r="46" spans="1:32" ht="16.5" x14ac:dyDescent="0.2">
      <c r="A46" s="25">
        <v>42</v>
      </c>
      <c r="B46" s="48">
        <f>MATCH(A46-1,[2]属性投放!$T$6:$T$114,1)</f>
        <v>2</v>
      </c>
      <c r="C46" s="48">
        <f>MATCH(A46,[2]属性投放!$AN$6:$AN$58,1)-1</f>
        <v>9</v>
      </c>
      <c r="D46" s="48">
        <f>MATCH(A46,[2]属性投放!$AC$6:$AC$26,1)-1</f>
        <v>7</v>
      </c>
      <c r="E46" s="48" t="str">
        <f>INDEX([2]属性投放!$AB$7:$AB$26,开启等级!D46)</f>
        <v>叫唤</v>
      </c>
      <c r="F46" s="48">
        <f>IF(COUNTIF([2]属性投放!$AN$6:$AN$58,"="&amp;A46)&gt;0,C46,0)</f>
        <v>9</v>
      </c>
      <c r="G46" s="48">
        <f>IF(COUNTIF([2]属性投放!$AC$6:$AC$26,"="&amp;开启等级!A46)&gt;0,D46,0)</f>
        <v>0</v>
      </c>
      <c r="H46" s="52"/>
      <c r="I46" s="52"/>
      <c r="J46" s="25"/>
      <c r="K46" s="25"/>
      <c r="N46" s="25"/>
      <c r="O46" s="52">
        <v>2</v>
      </c>
      <c r="P46" s="25"/>
      <c r="Q46" s="25"/>
      <c r="R46" s="25"/>
      <c r="S46" s="25"/>
      <c r="T46" s="25"/>
      <c r="U46" s="25"/>
      <c r="V46" s="25"/>
      <c r="Z46" s="25">
        <v>42</v>
      </c>
      <c r="AA46" s="25">
        <v>134</v>
      </c>
      <c r="AB46" s="21" t="s">
        <v>210</v>
      </c>
      <c r="AC46" s="25"/>
      <c r="AD46" s="25"/>
      <c r="AE46" s="25"/>
      <c r="AF46" s="25"/>
    </row>
    <row r="47" spans="1:32" ht="16.5" x14ac:dyDescent="0.2">
      <c r="A47" s="25">
        <v>43</v>
      </c>
      <c r="B47" s="48">
        <f>MATCH(A47-1,[2]属性投放!$T$6:$T$114,1)</f>
        <v>3</v>
      </c>
      <c r="C47" s="48">
        <f>MATCH(A47,[2]属性投放!$AN$6:$AN$58,1)-1</f>
        <v>9</v>
      </c>
      <c r="D47" s="48">
        <f>MATCH(A47,[2]属性投放!$AC$6:$AC$26,1)-1</f>
        <v>7</v>
      </c>
      <c r="E47" s="48" t="str">
        <f>INDEX([2]属性投放!$AB$7:$AB$26,开启等级!D47)</f>
        <v>叫唤</v>
      </c>
      <c r="F47" s="48">
        <f>IF(COUNTIF([2]属性投放!$AN$6:$AN$58,"="&amp;A47)&gt;0,C47,0)</f>
        <v>0</v>
      </c>
      <c r="G47" s="48">
        <f>IF(COUNTIF([2]属性投放!$AC$6:$AC$26,"="&amp;开启等级!A47)&gt;0,D47,0)</f>
        <v>0</v>
      </c>
      <c r="H47" s="52"/>
      <c r="I47" s="52"/>
      <c r="J47" s="25"/>
      <c r="K47" s="51">
        <v>1</v>
      </c>
      <c r="N47" s="25"/>
      <c r="O47" s="53">
        <v>3</v>
      </c>
      <c r="P47" s="25"/>
      <c r="Q47" s="25"/>
      <c r="R47" s="25"/>
      <c r="S47" s="25"/>
      <c r="T47" s="25"/>
      <c r="U47" s="25"/>
      <c r="V47" s="25"/>
      <c r="Z47" s="25">
        <v>43</v>
      </c>
      <c r="AA47" s="25">
        <v>136</v>
      </c>
      <c r="AB47" s="25"/>
      <c r="AC47" s="25"/>
      <c r="AD47" s="25">
        <v>7</v>
      </c>
      <c r="AE47" s="25"/>
      <c r="AF47" s="25"/>
    </row>
    <row r="48" spans="1:32" ht="16.5" x14ac:dyDescent="0.2">
      <c r="A48" s="25">
        <v>44</v>
      </c>
      <c r="B48" s="48">
        <f>MATCH(A48-1,[2]属性投放!$T$6:$T$114,1)</f>
        <v>3</v>
      </c>
      <c r="C48" s="48">
        <f>MATCH(A48,[2]属性投放!$AN$6:$AN$58,1)-1</f>
        <v>9</v>
      </c>
      <c r="D48" s="48">
        <f>MATCH(A48,[2]属性投放!$AC$6:$AC$26,1)-1</f>
        <v>7</v>
      </c>
      <c r="E48" s="48" t="str">
        <f>INDEX([2]属性投放!$AB$7:$AB$26,开启等级!D48)</f>
        <v>叫唤</v>
      </c>
      <c r="F48" s="48">
        <f>IF(COUNTIF([2]属性投放!$AN$6:$AN$58,"="&amp;A48)&gt;0,C48,0)</f>
        <v>0</v>
      </c>
      <c r="G48" s="48">
        <f>IF(COUNTIF([2]属性投放!$AC$6:$AC$26,"="&amp;开启等级!A48)&gt;0,D48,0)</f>
        <v>0</v>
      </c>
      <c r="H48" s="52"/>
      <c r="I48" s="52"/>
      <c r="J48" s="25"/>
      <c r="K48" s="25"/>
      <c r="N48" s="25"/>
      <c r="O48" s="53">
        <v>3</v>
      </c>
      <c r="P48" s="25"/>
      <c r="Q48" s="25"/>
      <c r="R48" s="25"/>
      <c r="S48" s="25"/>
      <c r="T48" s="25"/>
      <c r="U48" s="25"/>
      <c r="V48" s="25"/>
      <c r="Z48" s="25">
        <v>44</v>
      </c>
      <c r="AA48" s="25">
        <v>137</v>
      </c>
      <c r="AB48" s="25"/>
      <c r="AC48" s="25"/>
      <c r="AD48" s="25"/>
      <c r="AE48" s="25"/>
      <c r="AF48" s="25"/>
    </row>
    <row r="49" spans="1:32" ht="16.5" x14ac:dyDescent="0.2">
      <c r="A49" s="25">
        <v>45</v>
      </c>
      <c r="B49" s="48">
        <f>MATCH(A49-1,[2]属性投放!$T$6:$T$114,1)</f>
        <v>3</v>
      </c>
      <c r="C49" s="48">
        <f>MATCH(A49,[2]属性投放!$AN$6:$AN$58,1)-1</f>
        <v>10</v>
      </c>
      <c r="D49" s="48">
        <f>MATCH(A49,[2]属性投放!$AC$6:$AC$26,1)-1</f>
        <v>8</v>
      </c>
      <c r="E49" s="48" t="str">
        <f>INDEX([2]属性投放!$AB$7:$AB$26,开启等级!D49)</f>
        <v>叫唤+1</v>
      </c>
      <c r="F49" s="48">
        <f>IF(COUNTIF([2]属性投放!$AN$6:$AN$58,"="&amp;A49)&gt;0,C49,0)</f>
        <v>10</v>
      </c>
      <c r="G49" s="50">
        <f>IF(COUNTIF([2]属性投放!$AC$6:$AC$26,"="&amp;开启等级!A49)&gt;0,D49,0)</f>
        <v>8</v>
      </c>
      <c r="H49" s="52"/>
      <c r="I49" s="52"/>
      <c r="J49" s="25"/>
      <c r="K49" s="25"/>
      <c r="N49" s="25"/>
      <c r="O49" s="53">
        <v>3</v>
      </c>
      <c r="P49" s="25"/>
      <c r="Q49" s="25"/>
      <c r="R49" s="25"/>
      <c r="S49" s="25"/>
      <c r="T49" s="25"/>
      <c r="U49" s="25"/>
      <c r="V49" s="25"/>
      <c r="Z49" s="25">
        <v>45</v>
      </c>
      <c r="AA49" s="25">
        <v>138</v>
      </c>
      <c r="AB49" s="21" t="s">
        <v>211</v>
      </c>
      <c r="AC49" s="25"/>
      <c r="AD49" s="25"/>
      <c r="AE49" s="25"/>
      <c r="AF49" s="25"/>
    </row>
    <row r="50" spans="1:32" ht="16.5" x14ac:dyDescent="0.2">
      <c r="A50" s="25">
        <v>46</v>
      </c>
      <c r="B50" s="48">
        <f>MATCH(A50-1,[2]属性投放!$T$6:$T$114,1)</f>
        <v>3</v>
      </c>
      <c r="C50" s="48">
        <f>MATCH(A50,[2]属性投放!$AN$6:$AN$58,1)-1</f>
        <v>10</v>
      </c>
      <c r="D50" s="48">
        <f>MATCH(A50,[2]属性投放!$AC$6:$AC$26,1)-1</f>
        <v>8</v>
      </c>
      <c r="E50" s="48" t="str">
        <f>INDEX([2]属性投放!$AB$7:$AB$26,开启等级!D50)</f>
        <v>叫唤+1</v>
      </c>
      <c r="F50" s="48">
        <f>IF(COUNTIF([2]属性投放!$AN$6:$AN$58,"="&amp;A50)&gt;0,C50,0)</f>
        <v>0</v>
      </c>
      <c r="G50" s="48">
        <f>IF(COUNTIF([2]属性投放!$AC$6:$AC$26,"="&amp;开启等级!A50)&gt;0,D50,0)</f>
        <v>0</v>
      </c>
      <c r="H50" s="52"/>
      <c r="I50" s="52"/>
      <c r="J50" s="25"/>
      <c r="K50" s="52"/>
      <c r="N50" s="25"/>
      <c r="O50" s="53">
        <v>3</v>
      </c>
      <c r="P50" s="25"/>
      <c r="Q50" s="25"/>
      <c r="R50" s="25"/>
      <c r="S50" s="25"/>
      <c r="T50" s="25"/>
      <c r="U50" s="25"/>
      <c r="V50" s="25"/>
      <c r="Z50" s="25">
        <v>46</v>
      </c>
      <c r="AA50" s="25">
        <v>139</v>
      </c>
      <c r="AB50" s="25"/>
      <c r="AC50" s="25"/>
      <c r="AD50" s="25"/>
      <c r="AE50" s="25">
        <v>8</v>
      </c>
      <c r="AF50" s="25"/>
    </row>
    <row r="51" spans="1:32" ht="16.5" x14ac:dyDescent="0.2">
      <c r="A51" s="25">
        <v>47</v>
      </c>
      <c r="B51" s="48">
        <f>MATCH(A51-1,[2]属性投放!$T$6:$T$114,1)</f>
        <v>3</v>
      </c>
      <c r="C51" s="48">
        <f>MATCH(A51,[2]属性投放!$AN$6:$AN$58,1)-1</f>
        <v>11</v>
      </c>
      <c r="D51" s="48">
        <f>MATCH(A51,[2]属性投放!$AC$6:$AC$26,1)-1</f>
        <v>8</v>
      </c>
      <c r="E51" s="48" t="str">
        <f>INDEX([2]属性投放!$AB$7:$AB$26,开启等级!D51)</f>
        <v>叫唤+1</v>
      </c>
      <c r="F51" s="48">
        <f>IF(COUNTIF([2]属性投放!$AN$6:$AN$58,"="&amp;A51)&gt;0,C51,0)</f>
        <v>11</v>
      </c>
      <c r="G51" s="48">
        <f>IF(COUNTIF([2]属性投放!$AC$6:$AC$26,"="&amp;开启等级!A51)&gt;0,D51,0)</f>
        <v>0</v>
      </c>
      <c r="H51" s="52"/>
      <c r="I51" s="52"/>
      <c r="J51" s="25"/>
      <c r="K51" s="52"/>
      <c r="N51" s="25"/>
      <c r="O51" s="53">
        <v>4</v>
      </c>
      <c r="P51" s="25"/>
      <c r="Q51" s="25"/>
      <c r="R51" s="25"/>
      <c r="S51" s="25"/>
      <c r="T51" s="25"/>
      <c r="U51" s="25"/>
      <c r="V51" s="25"/>
      <c r="Z51" s="25">
        <v>47</v>
      </c>
      <c r="AA51" s="25">
        <v>139</v>
      </c>
      <c r="AB51" s="25"/>
      <c r="AC51" s="25"/>
      <c r="AD51" s="25"/>
      <c r="AE51" s="25"/>
      <c r="AF51" s="25"/>
    </row>
    <row r="52" spans="1:32" ht="16.5" x14ac:dyDescent="0.2">
      <c r="A52" s="25">
        <v>48</v>
      </c>
      <c r="B52" s="48">
        <f>MATCH(A52-1,[2]属性投放!$T$6:$T$114,1)</f>
        <v>3</v>
      </c>
      <c r="C52" s="48">
        <f>MATCH(A52,[2]属性投放!$AN$6:$AN$58,1)-1</f>
        <v>11</v>
      </c>
      <c r="D52" s="48">
        <f>MATCH(A52,[2]属性投放!$AC$6:$AC$26,1)-1</f>
        <v>8</v>
      </c>
      <c r="E52" s="48" t="str">
        <f>INDEX([2]属性投放!$AB$7:$AB$26,开启等级!D52)</f>
        <v>叫唤+1</v>
      </c>
      <c r="F52" s="48">
        <f>IF(COUNTIF([2]属性投放!$AN$6:$AN$58,"="&amp;A52)&gt;0,C52,0)</f>
        <v>0</v>
      </c>
      <c r="G52" s="48">
        <f>IF(COUNTIF([2]属性投放!$AC$6:$AC$26,"="&amp;开启等级!A52)&gt;0,D52,0)</f>
        <v>0</v>
      </c>
      <c r="H52" s="52"/>
      <c r="I52" s="52"/>
      <c r="J52" s="25"/>
      <c r="K52" s="52"/>
      <c r="N52" s="25"/>
      <c r="O52" s="53">
        <v>4</v>
      </c>
      <c r="P52" s="25"/>
      <c r="Q52" s="25"/>
      <c r="R52" s="25"/>
      <c r="S52" s="25"/>
      <c r="T52" s="25"/>
      <c r="U52" s="25"/>
      <c r="V52" s="25"/>
      <c r="Z52" s="25">
        <v>48</v>
      </c>
      <c r="AA52" s="25">
        <v>141</v>
      </c>
      <c r="AB52" s="21" t="s">
        <v>212</v>
      </c>
      <c r="AC52" s="21" t="s">
        <v>213</v>
      </c>
      <c r="AD52" s="25"/>
      <c r="AE52" s="25"/>
      <c r="AF52" s="25"/>
    </row>
    <row r="53" spans="1:32" ht="16.5" x14ac:dyDescent="0.2">
      <c r="A53" s="25">
        <v>49</v>
      </c>
      <c r="B53" s="48">
        <f>MATCH(A53-1,[2]属性投放!$T$6:$T$114,1)</f>
        <v>3</v>
      </c>
      <c r="C53" s="48">
        <f>MATCH(A53,[2]属性投放!$AN$6:$AN$58,1)-1</f>
        <v>11</v>
      </c>
      <c r="D53" s="48">
        <f>MATCH(A53,[2]属性投放!$AC$6:$AC$26,1)-1</f>
        <v>8</v>
      </c>
      <c r="E53" s="48" t="str">
        <f>INDEX([2]属性投放!$AB$7:$AB$26,开启等级!D53)</f>
        <v>叫唤+1</v>
      </c>
      <c r="F53" s="48">
        <f>IF(COUNTIF([2]属性投放!$AN$6:$AN$58,"="&amp;A53)&gt;0,C53,0)</f>
        <v>0</v>
      </c>
      <c r="G53" s="48">
        <f>IF(COUNTIF([2]属性投放!$AC$6:$AC$26,"="&amp;开启等级!A53)&gt;0,D53,0)</f>
        <v>0</v>
      </c>
      <c r="H53" s="52"/>
      <c r="I53" s="52"/>
      <c r="J53" s="25"/>
      <c r="K53" s="52"/>
      <c r="N53" s="25"/>
      <c r="O53" s="53">
        <v>4</v>
      </c>
      <c r="P53" s="25"/>
      <c r="Q53" s="25"/>
      <c r="R53" s="25"/>
      <c r="S53" s="25"/>
      <c r="T53" s="25"/>
      <c r="U53" s="25"/>
      <c r="V53" s="25"/>
      <c r="Z53" s="25">
        <v>49</v>
      </c>
      <c r="AA53" s="25">
        <v>142</v>
      </c>
      <c r="AB53" s="25"/>
      <c r="AC53" s="25"/>
      <c r="AD53" s="25"/>
      <c r="AE53" s="25"/>
      <c r="AF53" s="25"/>
    </row>
    <row r="54" spans="1:32" ht="16.5" x14ac:dyDescent="0.2">
      <c r="A54" s="25">
        <v>50</v>
      </c>
      <c r="B54" s="48">
        <f>MATCH(A54-1,[2]属性投放!$T$6:$T$114,1)</f>
        <v>4</v>
      </c>
      <c r="C54" s="48">
        <f>MATCH(A54,[2]属性投放!$AN$6:$AN$58,1)-1</f>
        <v>12</v>
      </c>
      <c r="D54" s="48">
        <f>MATCH(A54,[2]属性投放!$AC$6:$AC$26,1)-1</f>
        <v>9</v>
      </c>
      <c r="E54" s="48" t="str">
        <f>INDEX([2]属性投放!$AB$7:$AB$26,开启等级!D54)</f>
        <v>叫唤+2</v>
      </c>
      <c r="F54" s="48">
        <f>IF(COUNTIF([2]属性投放!$AN$6:$AN$58,"="&amp;A54)&gt;0,C54,0)</f>
        <v>12</v>
      </c>
      <c r="G54" s="50">
        <f>IF(COUNTIF([2]属性投放!$AC$6:$AC$26,"="&amp;开启等级!A54)&gt;0,D54,0)</f>
        <v>9</v>
      </c>
      <c r="H54" s="52"/>
      <c r="I54" s="52"/>
      <c r="J54" s="25"/>
      <c r="K54" s="52"/>
      <c r="N54" s="25" t="s">
        <v>214</v>
      </c>
      <c r="O54" s="53">
        <v>4</v>
      </c>
      <c r="P54" s="25"/>
      <c r="Q54" s="25"/>
      <c r="R54" s="25"/>
      <c r="S54" s="25"/>
      <c r="T54" s="25"/>
      <c r="U54" s="25"/>
      <c r="V54" s="25"/>
      <c r="Z54" s="25">
        <v>50</v>
      </c>
      <c r="AA54" s="25">
        <v>142</v>
      </c>
      <c r="AB54" s="21" t="s">
        <v>215</v>
      </c>
      <c r="AC54" s="25"/>
      <c r="AD54" s="25"/>
      <c r="AE54" s="25"/>
      <c r="AF54" s="25"/>
    </row>
    <row r="55" spans="1:32" ht="16.5" x14ac:dyDescent="0.2">
      <c r="A55" s="25">
        <v>51</v>
      </c>
      <c r="B55" s="48">
        <f>MATCH(A55-1,[2]属性投放!$T$6:$T$114,1)</f>
        <v>4</v>
      </c>
      <c r="C55" s="48">
        <f>MATCH(A55,[2]属性投放!$AN$6:$AN$58,1)-1</f>
        <v>12</v>
      </c>
      <c r="D55" s="48">
        <f>MATCH(A55,[2]属性投放!$AC$6:$AC$26,1)-1</f>
        <v>9</v>
      </c>
      <c r="E55" s="48" t="str">
        <f>INDEX([2]属性投放!$AB$7:$AB$26,开启等级!D55)</f>
        <v>叫唤+2</v>
      </c>
      <c r="F55" s="48">
        <f>IF(COUNTIF([2]属性投放!$AN$6:$AN$58,"="&amp;A55)&gt;0,C55,0)</f>
        <v>0</v>
      </c>
      <c r="G55" s="48">
        <f>IF(COUNTIF([2]属性投放!$AC$6:$AC$26,"="&amp;开启等级!A55)&gt;0,D55,0)</f>
        <v>0</v>
      </c>
      <c r="H55" s="52"/>
      <c r="I55" s="52"/>
      <c r="J55" s="25"/>
      <c r="K55" s="52"/>
      <c r="N55" s="25"/>
      <c r="O55" s="53">
        <v>4</v>
      </c>
      <c r="P55" s="25"/>
      <c r="Q55" s="25"/>
      <c r="R55" s="25"/>
      <c r="S55" s="25"/>
      <c r="T55" s="25"/>
      <c r="U55" s="25"/>
      <c r="V55" s="25"/>
      <c r="Z55" s="25">
        <v>51</v>
      </c>
      <c r="AA55" s="25">
        <v>143</v>
      </c>
      <c r="AB55" s="25"/>
      <c r="AC55" s="25"/>
      <c r="AD55" s="25"/>
      <c r="AE55" s="25"/>
      <c r="AF55" s="25"/>
    </row>
    <row r="56" spans="1:32" ht="16.5" x14ac:dyDescent="0.2">
      <c r="A56" s="25">
        <v>52</v>
      </c>
      <c r="B56" s="48">
        <f>MATCH(A56-1,[2]属性投放!$T$6:$T$114,1)</f>
        <v>4</v>
      </c>
      <c r="C56" s="48">
        <f>MATCH(A56,[2]属性投放!$AN$6:$AN$58,1)-1</f>
        <v>13</v>
      </c>
      <c r="D56" s="48">
        <f>MATCH(A56,[2]属性投放!$AC$6:$AC$26,1)-1</f>
        <v>9</v>
      </c>
      <c r="E56" s="48" t="str">
        <f>INDEX([2]属性投放!$AB$7:$AB$26,开启等级!D56)</f>
        <v>叫唤+2</v>
      </c>
      <c r="F56" s="48">
        <f>IF(COUNTIF([2]属性投放!$AN$6:$AN$58,"="&amp;A56)&gt;0,C56,0)</f>
        <v>13</v>
      </c>
      <c r="G56" s="48">
        <f>IF(COUNTIF([2]属性投放!$AC$6:$AC$26,"="&amp;开启等级!A56)&gt;0,D56,0)</f>
        <v>0</v>
      </c>
      <c r="H56" s="52"/>
      <c r="I56" s="52"/>
      <c r="J56" s="25"/>
      <c r="K56" s="52"/>
      <c r="N56" s="25"/>
      <c r="O56" s="53">
        <v>4</v>
      </c>
      <c r="P56" s="25"/>
      <c r="Q56" s="25"/>
      <c r="R56" s="25"/>
      <c r="S56" s="25"/>
      <c r="T56" s="25"/>
      <c r="U56" s="25"/>
      <c r="V56" s="25"/>
      <c r="Z56" s="25">
        <v>52</v>
      </c>
      <c r="AA56" s="25">
        <v>144</v>
      </c>
      <c r="AB56" s="25"/>
      <c r="AC56" s="25"/>
      <c r="AD56" s="25"/>
      <c r="AE56" s="25"/>
      <c r="AF56" s="25"/>
    </row>
    <row r="57" spans="1:32" ht="16.5" x14ac:dyDescent="0.2">
      <c r="A57" s="25">
        <v>53</v>
      </c>
      <c r="B57" s="48">
        <f>MATCH(A57-1,[2]属性投放!$T$6:$T$114,1)</f>
        <v>4</v>
      </c>
      <c r="C57" s="48">
        <f>MATCH(A57,[2]属性投放!$AN$6:$AN$58,1)-1</f>
        <v>13</v>
      </c>
      <c r="D57" s="48">
        <f>MATCH(A57,[2]属性投放!$AC$6:$AC$26,1)-1</f>
        <v>9</v>
      </c>
      <c r="E57" s="48" t="str">
        <f>INDEX([2]属性投放!$AB$7:$AB$26,开启等级!D57)</f>
        <v>叫唤+2</v>
      </c>
      <c r="F57" s="48">
        <f>IF(COUNTIF([2]属性投放!$AN$6:$AN$58,"="&amp;A57)&gt;0,C57,0)</f>
        <v>0</v>
      </c>
      <c r="G57" s="48">
        <f>IF(COUNTIF([2]属性投放!$AC$6:$AC$26,"="&amp;开启等级!A57)&gt;0,D57,0)</f>
        <v>0</v>
      </c>
      <c r="H57" s="52"/>
      <c r="I57" s="52"/>
      <c r="J57" s="51">
        <v>2</v>
      </c>
      <c r="K57" s="52"/>
      <c r="N57" s="25"/>
      <c r="O57" s="54">
        <v>5</v>
      </c>
      <c r="P57" s="25">
        <v>1</v>
      </c>
      <c r="Q57" s="25"/>
      <c r="R57" s="25"/>
      <c r="S57" s="25"/>
      <c r="T57" s="25"/>
      <c r="U57" s="25"/>
      <c r="V57" s="25"/>
      <c r="Z57" s="25">
        <v>53</v>
      </c>
      <c r="AA57" s="25">
        <v>144</v>
      </c>
      <c r="AB57" s="25"/>
      <c r="AC57" s="25"/>
      <c r="AD57" s="25"/>
      <c r="AE57" s="25"/>
      <c r="AF57" s="25">
        <v>7</v>
      </c>
    </row>
    <row r="58" spans="1:32" ht="16.5" x14ac:dyDescent="0.2">
      <c r="A58" s="25">
        <v>54</v>
      </c>
      <c r="B58" s="48">
        <f>MATCH(A58-1,[2]属性投放!$T$6:$T$114,1)</f>
        <v>4</v>
      </c>
      <c r="C58" s="48">
        <f>MATCH(A58,[2]属性投放!$AN$6:$AN$58,1)-1</f>
        <v>13</v>
      </c>
      <c r="D58" s="48">
        <f>MATCH(A58,[2]属性投放!$AC$6:$AC$26,1)-1</f>
        <v>9</v>
      </c>
      <c r="E58" s="48" t="str">
        <f>INDEX([2]属性投放!$AB$7:$AB$26,开启等级!D58)</f>
        <v>叫唤+2</v>
      </c>
      <c r="F58" s="48">
        <f>IF(COUNTIF([2]属性投放!$AN$6:$AN$58,"="&amp;A58)&gt;0,C58,0)</f>
        <v>0</v>
      </c>
      <c r="G58" s="48">
        <f>IF(COUNTIF([2]属性投放!$AC$6:$AC$26,"="&amp;开启等级!A58)&gt;0,D58,0)</f>
        <v>0</v>
      </c>
      <c r="H58" s="52"/>
      <c r="I58" s="52"/>
      <c r="J58" s="25"/>
      <c r="K58" s="52"/>
      <c r="N58" s="25"/>
      <c r="O58" s="54">
        <v>5</v>
      </c>
      <c r="P58" s="25">
        <v>1</v>
      </c>
      <c r="Q58" s="25"/>
      <c r="R58" s="25"/>
      <c r="S58" s="25"/>
      <c r="T58" s="25"/>
      <c r="U58" s="25"/>
      <c r="V58" s="25"/>
      <c r="Z58" s="25">
        <v>54</v>
      </c>
      <c r="AA58" s="25">
        <v>146</v>
      </c>
      <c r="AB58" s="21" t="s">
        <v>216</v>
      </c>
      <c r="AC58" s="25"/>
      <c r="AD58" s="25"/>
      <c r="AE58" s="25"/>
      <c r="AF58" s="25"/>
    </row>
    <row r="59" spans="1:32" ht="16.5" x14ac:dyDescent="0.2">
      <c r="A59" s="25">
        <v>55</v>
      </c>
      <c r="B59" s="48">
        <f>MATCH(A59-1,[2]属性投放!$T$6:$T$114,1)</f>
        <v>4</v>
      </c>
      <c r="C59" s="48">
        <f>MATCH(A59,[2]属性投放!$AN$6:$AN$58,1)-1</f>
        <v>14</v>
      </c>
      <c r="D59" s="48">
        <f>MATCH(A59,[2]属性投放!$AC$6:$AC$26,1)-1</f>
        <v>9</v>
      </c>
      <c r="E59" s="48" t="str">
        <f>INDEX([2]属性投放!$AB$7:$AB$26,开启等级!D59)</f>
        <v>叫唤+2</v>
      </c>
      <c r="F59" s="48">
        <f>IF(COUNTIF([2]属性投放!$AN$6:$AN$58,"="&amp;A59)&gt;0,C59,0)</f>
        <v>14</v>
      </c>
      <c r="G59" s="48">
        <f>IF(COUNTIF([2]属性投放!$AC$6:$AC$26,"="&amp;开启等级!A59)&gt;0,D59,0)</f>
        <v>0</v>
      </c>
      <c r="H59" s="52"/>
      <c r="I59" s="52"/>
      <c r="J59" s="25"/>
      <c r="K59" s="52"/>
      <c r="N59" s="25"/>
      <c r="O59" s="54">
        <v>5</v>
      </c>
      <c r="P59" s="25">
        <v>1</v>
      </c>
      <c r="Q59" s="25"/>
      <c r="R59" s="25"/>
      <c r="S59" s="25"/>
      <c r="T59" s="25"/>
      <c r="U59" s="25"/>
      <c r="V59" s="25"/>
      <c r="Z59" s="25">
        <v>55</v>
      </c>
      <c r="AA59" s="25">
        <v>147</v>
      </c>
      <c r="AB59" s="25"/>
      <c r="AC59" s="25"/>
      <c r="AD59" s="25"/>
      <c r="AE59" s="25"/>
      <c r="AF59" s="25"/>
    </row>
    <row r="60" spans="1:32" ht="16.5" x14ac:dyDescent="0.2">
      <c r="A60" s="25">
        <v>56</v>
      </c>
      <c r="B60" s="48">
        <f>MATCH(A60-1,[2]属性投放!$T$6:$T$114,1)</f>
        <v>4</v>
      </c>
      <c r="C60" s="48">
        <f>MATCH(A60,[2]属性投放!$AN$6:$AN$58,1)-1</f>
        <v>14</v>
      </c>
      <c r="D60" s="48">
        <f>MATCH(A60,[2]属性投放!$AC$6:$AC$26,1)-1</f>
        <v>9</v>
      </c>
      <c r="E60" s="48" t="str">
        <f>INDEX([2]属性投放!$AB$7:$AB$26,开启等级!D60)</f>
        <v>叫唤+2</v>
      </c>
      <c r="F60" s="48">
        <f>IF(COUNTIF([2]属性投放!$AN$6:$AN$58,"="&amp;A60)&gt;0,C60,0)</f>
        <v>0</v>
      </c>
      <c r="G60" s="48">
        <f>IF(COUNTIF([2]属性投放!$AC$6:$AC$26,"="&amp;开启等级!A60)&gt;0,D60,0)</f>
        <v>0</v>
      </c>
      <c r="H60" s="52"/>
      <c r="I60" s="52"/>
      <c r="J60" s="25"/>
      <c r="K60" s="52"/>
      <c r="N60" s="25"/>
      <c r="O60" s="54">
        <v>5</v>
      </c>
      <c r="P60" s="25">
        <v>1</v>
      </c>
      <c r="Q60" s="25"/>
      <c r="R60" s="25"/>
      <c r="S60" s="25"/>
      <c r="T60" s="25"/>
      <c r="U60" s="25"/>
      <c r="V60" s="25"/>
      <c r="Z60" s="25">
        <v>56</v>
      </c>
      <c r="AA60" s="25">
        <v>147</v>
      </c>
      <c r="AB60" s="21" t="s">
        <v>217</v>
      </c>
      <c r="AC60" s="25"/>
      <c r="AD60" s="25"/>
      <c r="AE60" s="25"/>
      <c r="AF60" s="25"/>
    </row>
    <row r="61" spans="1:32" ht="16.5" x14ac:dyDescent="0.2">
      <c r="A61" s="25">
        <v>57</v>
      </c>
      <c r="B61" s="48">
        <f>MATCH(A61-1,[2]属性投放!$T$6:$T$114,1)</f>
        <v>5</v>
      </c>
      <c r="C61" s="48">
        <f>MATCH(A61,[2]属性投放!$AN$6:$AN$58,1)-1</f>
        <v>15</v>
      </c>
      <c r="D61" s="48">
        <f>MATCH(A61,[2]属性投放!$AC$6:$AC$26,1)-1</f>
        <v>9</v>
      </c>
      <c r="E61" s="48" t="str">
        <f>INDEX([2]属性投放!$AB$7:$AB$26,开启等级!D61)</f>
        <v>叫唤+2</v>
      </c>
      <c r="F61" s="48">
        <f>IF(COUNTIF([2]属性投放!$AN$6:$AN$58,"="&amp;A61)&gt;0,C61,0)</f>
        <v>15</v>
      </c>
      <c r="G61" s="48">
        <f>IF(COUNTIF([2]属性投放!$AC$6:$AC$26,"="&amp;开启等级!A61)&gt;0,D61,0)</f>
        <v>0</v>
      </c>
      <c r="H61" s="52"/>
      <c r="I61" s="52"/>
      <c r="K61" s="52"/>
      <c r="N61" s="25"/>
      <c r="O61" s="54">
        <v>5</v>
      </c>
      <c r="P61" s="25">
        <v>1</v>
      </c>
      <c r="Q61" s="25"/>
      <c r="R61" s="25"/>
      <c r="S61" s="25"/>
      <c r="T61" s="25"/>
      <c r="U61" s="25"/>
      <c r="V61" s="25"/>
      <c r="Z61" s="25">
        <v>57</v>
      </c>
      <c r="AA61" s="25">
        <v>148</v>
      </c>
      <c r="AB61" s="25"/>
      <c r="AC61" s="25"/>
      <c r="AD61" s="25"/>
      <c r="AE61" s="25"/>
      <c r="AF61" s="25"/>
    </row>
    <row r="62" spans="1:32" ht="16.5" x14ac:dyDescent="0.2">
      <c r="A62" s="25">
        <v>58</v>
      </c>
      <c r="B62" s="48">
        <f>MATCH(A62-1,[2]属性投放!$T$6:$T$114,1)</f>
        <v>5</v>
      </c>
      <c r="C62" s="48">
        <f>MATCH(A62,[2]属性投放!$AN$6:$AN$58,1)-1</f>
        <v>15</v>
      </c>
      <c r="D62" s="48">
        <f>MATCH(A62,[2]属性投放!$AC$6:$AC$26,1)-1</f>
        <v>9</v>
      </c>
      <c r="E62" s="48" t="str">
        <f>INDEX([2]属性投放!$AB$7:$AB$26,开启等级!D62)</f>
        <v>叫唤+2</v>
      </c>
      <c r="F62" s="48">
        <f>IF(COUNTIF([2]属性投放!$AN$6:$AN$58,"="&amp;A62)&gt;0,C62,0)</f>
        <v>0</v>
      </c>
      <c r="G62" s="48">
        <f>IF(COUNTIF([2]属性投放!$AC$6:$AC$26,"="&amp;开启等级!A62)&gt;0,D62,0)</f>
        <v>0</v>
      </c>
      <c r="H62" s="52"/>
      <c r="I62" s="52"/>
      <c r="J62" s="25"/>
      <c r="K62" s="52"/>
      <c r="N62" s="25"/>
      <c r="O62" s="54">
        <v>5</v>
      </c>
      <c r="P62" s="25">
        <v>1</v>
      </c>
      <c r="Q62" s="25"/>
      <c r="R62" s="25"/>
      <c r="S62" s="25"/>
      <c r="T62" s="25"/>
      <c r="U62" s="25"/>
      <c r="V62" s="25"/>
      <c r="Z62" s="25">
        <v>58</v>
      </c>
      <c r="AA62" s="25">
        <v>149</v>
      </c>
      <c r="AB62" s="25"/>
      <c r="AC62" s="25"/>
      <c r="AD62" s="25"/>
      <c r="AE62" s="25"/>
      <c r="AF62" s="25"/>
    </row>
    <row r="63" spans="1:32" ht="16.5" x14ac:dyDescent="0.2">
      <c r="A63" s="25">
        <v>59</v>
      </c>
      <c r="B63" s="48">
        <f>MATCH(A63-1,[2]属性投放!$T$6:$T$114,1)</f>
        <v>5</v>
      </c>
      <c r="C63" s="48">
        <f>MATCH(A63,[2]属性投放!$AN$6:$AN$58,1)-1</f>
        <v>15</v>
      </c>
      <c r="D63" s="48">
        <f>MATCH(A63,[2]属性投放!$AC$6:$AC$26,1)-1</f>
        <v>9</v>
      </c>
      <c r="E63" s="48" t="str">
        <f>INDEX([2]属性投放!$AB$7:$AB$26,开启等级!D63)</f>
        <v>叫唤+2</v>
      </c>
      <c r="F63" s="48">
        <f>IF(COUNTIF([2]属性投放!$AN$6:$AN$58,"="&amp;A63)&gt;0,C63,0)</f>
        <v>0</v>
      </c>
      <c r="G63" s="48">
        <f>IF(COUNTIF([2]属性投放!$AC$6:$AC$26,"="&amp;开启等级!A63)&gt;0,D63,0)</f>
        <v>0</v>
      </c>
      <c r="H63" s="52"/>
      <c r="I63" s="52"/>
      <c r="J63" s="25"/>
      <c r="K63" s="52"/>
      <c r="N63" s="25"/>
      <c r="O63" s="54">
        <v>5</v>
      </c>
      <c r="P63" s="25">
        <v>1</v>
      </c>
      <c r="Q63" s="25"/>
      <c r="R63" s="25"/>
      <c r="S63" s="25"/>
      <c r="T63" s="25"/>
      <c r="U63" s="25"/>
      <c r="V63" s="25"/>
      <c r="Z63" s="25">
        <v>59</v>
      </c>
      <c r="AA63" s="25">
        <v>149</v>
      </c>
      <c r="AB63" s="25"/>
      <c r="AC63" s="25"/>
      <c r="AD63" s="25"/>
      <c r="AE63" s="25"/>
      <c r="AF63" s="25"/>
    </row>
    <row r="64" spans="1:32" ht="16.5" x14ac:dyDescent="0.2">
      <c r="A64" s="25">
        <v>60</v>
      </c>
      <c r="B64" s="48">
        <f>MATCH(A64-1,[2]属性投放!$T$6:$T$114,1)</f>
        <v>5</v>
      </c>
      <c r="C64" s="48">
        <f>MATCH(A64,[2]属性投放!$AN$6:$AN$58,1)-1</f>
        <v>16</v>
      </c>
      <c r="D64" s="48">
        <f>MATCH(A64,[2]属性投放!$AC$6:$AC$26,1)-1</f>
        <v>10</v>
      </c>
      <c r="E64" s="48" t="str">
        <f>INDEX([2]属性投放!$AB$7:$AB$26,开启等级!D64)</f>
        <v>大叫唤</v>
      </c>
      <c r="F64" s="48">
        <f>IF(COUNTIF([2]属性投放!$AN$6:$AN$58,"="&amp;A64)&gt;0,C64,0)</f>
        <v>16</v>
      </c>
      <c r="G64" s="49">
        <f>IF(COUNTIF([2]属性投放!$AC$6:$AC$26,"="&amp;开启等级!A64)&gt;0,D64,0)</f>
        <v>10</v>
      </c>
      <c r="H64" s="51">
        <v>3</v>
      </c>
      <c r="I64" s="51"/>
      <c r="J64" s="25"/>
      <c r="K64" s="52"/>
      <c r="N64" s="25"/>
      <c r="O64" s="54">
        <v>5</v>
      </c>
      <c r="P64" s="25"/>
      <c r="Q64" s="25"/>
      <c r="R64" s="25"/>
      <c r="S64" s="25"/>
      <c r="T64" s="25"/>
      <c r="U64" s="25"/>
      <c r="V64" s="25"/>
      <c r="Z64" s="25">
        <v>60</v>
      </c>
      <c r="AA64" s="25">
        <v>150</v>
      </c>
      <c r="AB64" s="21" t="s">
        <v>218</v>
      </c>
      <c r="AC64" s="21" t="s">
        <v>175</v>
      </c>
      <c r="AD64" s="25"/>
      <c r="AE64" s="25"/>
      <c r="AF64" s="25"/>
    </row>
    <row r="65" spans="1:22" ht="16.5" x14ac:dyDescent="0.2">
      <c r="A65" s="25">
        <v>61</v>
      </c>
      <c r="B65" s="48">
        <f>MATCH(A65-1,[2]属性投放!$T$6:$T$114,1)</f>
        <v>5</v>
      </c>
      <c r="C65" s="48">
        <f>MATCH(A65,[2]属性投放!$AN$6:$AN$58,1)-1</f>
        <v>16</v>
      </c>
      <c r="D65" s="48">
        <f>MATCH(A65,[2]属性投放!$AC$6:$AC$26,1)-1</f>
        <v>10</v>
      </c>
      <c r="E65" s="48" t="str">
        <f>INDEX([2]属性投放!$AB$7:$AB$26,开启等级!D65)</f>
        <v>大叫唤</v>
      </c>
      <c r="F65" s="48">
        <f>IF(COUNTIF([2]属性投放!$AN$6:$AN$58,"="&amp;A65)&gt;0,C65,0)</f>
        <v>0</v>
      </c>
      <c r="G65" s="48">
        <f>IF(COUNTIF([2]属性投放!$AC$6:$AC$26,"="&amp;开启等级!A65)&gt;0,D65,0)</f>
        <v>0</v>
      </c>
      <c r="H65" s="52"/>
      <c r="I65" s="52"/>
      <c r="J65" s="25"/>
      <c r="K65" s="52"/>
      <c r="N65" s="25"/>
      <c r="O65" s="54">
        <v>5</v>
      </c>
      <c r="P65" s="25"/>
      <c r="Q65" s="25"/>
      <c r="R65" s="25"/>
      <c r="S65" s="25"/>
      <c r="T65" s="25"/>
      <c r="U65" s="25"/>
      <c r="V65" s="25"/>
    </row>
    <row r="66" spans="1:22" ht="16.5" x14ac:dyDescent="0.2">
      <c r="A66" s="25">
        <v>62</v>
      </c>
      <c r="B66" s="48">
        <f>MATCH(A66-1,[2]属性投放!$T$6:$T$114,1)</f>
        <v>5</v>
      </c>
      <c r="C66" s="48">
        <f>MATCH(A66,[2]属性投放!$AN$6:$AN$58,1)-1</f>
        <v>17</v>
      </c>
      <c r="D66" s="48">
        <f>MATCH(A66,[2]属性投放!$AC$6:$AC$26,1)-1</f>
        <v>10</v>
      </c>
      <c r="E66" s="48" t="str">
        <f>INDEX([2]属性投放!$AB$7:$AB$26,开启等级!D66)</f>
        <v>大叫唤</v>
      </c>
      <c r="F66" s="48">
        <f>IF(COUNTIF([2]属性投放!$AN$6:$AN$58,"="&amp;A66)&gt;0,C66,0)</f>
        <v>17</v>
      </c>
      <c r="G66" s="48">
        <f>IF(COUNTIF([2]属性投放!$AC$6:$AC$26,"="&amp;开启等级!A66)&gt;0,D66,0)</f>
        <v>0</v>
      </c>
      <c r="H66" s="52"/>
      <c r="I66" s="52"/>
      <c r="J66" s="25"/>
      <c r="K66" s="52"/>
      <c r="N66" s="25"/>
      <c r="O66" s="54">
        <v>6</v>
      </c>
      <c r="P66" s="25"/>
      <c r="Q66" s="25"/>
      <c r="R66" s="25"/>
      <c r="S66" s="25"/>
      <c r="T66" s="25"/>
      <c r="U66" s="25"/>
      <c r="V66" s="25"/>
    </row>
    <row r="67" spans="1:22" ht="16.5" x14ac:dyDescent="0.2">
      <c r="A67" s="25">
        <v>63</v>
      </c>
      <c r="B67" s="48">
        <f>MATCH(A67-1,[2]属性投放!$T$6:$T$114,1)</f>
        <v>6</v>
      </c>
      <c r="C67" s="48">
        <f>MATCH(A67,[2]属性投放!$AN$6:$AN$58,1)-1</f>
        <v>17</v>
      </c>
      <c r="D67" s="48">
        <f>MATCH(A67,[2]属性投放!$AC$6:$AC$26,1)-1</f>
        <v>10</v>
      </c>
      <c r="E67" s="48" t="str">
        <f>INDEX([2]属性投放!$AB$7:$AB$26,开启等级!D67)</f>
        <v>大叫唤</v>
      </c>
      <c r="F67" s="48">
        <f>IF(COUNTIF([2]属性投放!$AN$6:$AN$58,"="&amp;A67)&gt;0,C67,0)</f>
        <v>0</v>
      </c>
      <c r="G67" s="48">
        <f>IF(COUNTIF([2]属性投放!$AC$6:$AC$26,"="&amp;开启等级!A67)&gt;0,D67,0)</f>
        <v>0</v>
      </c>
      <c r="H67" s="52"/>
      <c r="I67" s="52"/>
      <c r="J67" s="25"/>
      <c r="K67" s="51">
        <v>2</v>
      </c>
      <c r="N67" s="25"/>
      <c r="O67" s="54">
        <v>6</v>
      </c>
      <c r="P67" s="25"/>
      <c r="Q67" s="25"/>
      <c r="R67" s="25"/>
      <c r="S67" s="25"/>
      <c r="T67" s="25"/>
      <c r="U67" s="25"/>
      <c r="V67" s="25"/>
    </row>
    <row r="68" spans="1:22" ht="16.5" x14ac:dyDescent="0.2">
      <c r="A68" s="25">
        <v>64</v>
      </c>
      <c r="B68" s="48">
        <f>MATCH(A68-1,[2]属性投放!$T$6:$T$114,1)</f>
        <v>6</v>
      </c>
      <c r="C68" s="48">
        <f>MATCH(A68,[2]属性投放!$AN$6:$AN$58,1)-1</f>
        <v>17</v>
      </c>
      <c r="D68" s="48">
        <f>MATCH(A68,[2]属性投放!$AC$6:$AC$26,1)-1</f>
        <v>10</v>
      </c>
      <c r="E68" s="48" t="str">
        <f>INDEX([2]属性投放!$AB$7:$AB$26,开启等级!D68)</f>
        <v>大叫唤</v>
      </c>
      <c r="F68" s="48">
        <f>IF(COUNTIF([2]属性投放!$AN$6:$AN$58,"="&amp;A68)&gt;0,C68,0)</f>
        <v>0</v>
      </c>
      <c r="G68" s="48">
        <f>IF(COUNTIF([2]属性投放!$AC$6:$AC$26,"="&amp;开启等级!A68)&gt;0,D68,0)</f>
        <v>0</v>
      </c>
      <c r="H68" s="52"/>
      <c r="I68" s="52"/>
      <c r="J68" s="25"/>
      <c r="K68" s="52"/>
      <c r="N68" s="25"/>
      <c r="O68" s="54">
        <v>6</v>
      </c>
      <c r="P68" s="25"/>
      <c r="Q68" s="25"/>
      <c r="R68" s="25"/>
      <c r="S68" s="25"/>
      <c r="T68" s="25"/>
      <c r="U68" s="25"/>
      <c r="V68" s="25"/>
    </row>
    <row r="69" spans="1:22" ht="16.5" x14ac:dyDescent="0.2">
      <c r="A69" s="25">
        <v>65</v>
      </c>
      <c r="B69" s="48">
        <f>MATCH(A69-1,[2]属性投放!$T$6:$T$114,1)</f>
        <v>6</v>
      </c>
      <c r="C69" s="48">
        <f>MATCH(A69,[2]属性投放!$AN$6:$AN$58,1)-1</f>
        <v>18</v>
      </c>
      <c r="D69" s="48">
        <f>MATCH(A69,[2]属性投放!$AC$6:$AC$26,1)-1</f>
        <v>11</v>
      </c>
      <c r="E69" s="48" t="str">
        <f>INDEX([2]属性投放!$AB$7:$AB$26,开启等级!D69)</f>
        <v>大叫唤+1</v>
      </c>
      <c r="F69" s="48">
        <f>IF(COUNTIF([2]属性投放!$AN$6:$AN$58,"="&amp;A69)&gt;0,C69,0)</f>
        <v>18</v>
      </c>
      <c r="G69" s="50">
        <f>IF(COUNTIF([2]属性投放!$AC$6:$AC$26,"="&amp;开启等级!A69)&gt;0,D69,0)</f>
        <v>11</v>
      </c>
      <c r="H69" s="52"/>
      <c r="I69" s="52"/>
      <c r="J69" s="25"/>
      <c r="K69" s="52"/>
      <c r="N69" s="25" t="s">
        <v>219</v>
      </c>
      <c r="O69" s="54">
        <v>6</v>
      </c>
      <c r="P69" s="25"/>
      <c r="Q69" s="25"/>
      <c r="R69" s="25"/>
      <c r="S69" s="25"/>
      <c r="T69" s="25"/>
      <c r="U69" s="25"/>
      <c r="V69" s="25"/>
    </row>
    <row r="70" spans="1:22" ht="16.5" x14ac:dyDescent="0.2">
      <c r="A70" s="25">
        <v>66</v>
      </c>
      <c r="B70" s="48">
        <f>MATCH(A70-1,[2]属性投放!$T$6:$T$114,1)</f>
        <v>6</v>
      </c>
      <c r="C70" s="48">
        <f>MATCH(A70,[2]属性投放!$AN$6:$AN$58,1)-1</f>
        <v>18</v>
      </c>
      <c r="D70" s="48">
        <f>MATCH(A70,[2]属性投放!$AC$6:$AC$26,1)-1</f>
        <v>11</v>
      </c>
      <c r="E70" s="48" t="str">
        <f>INDEX([2]属性投放!$AB$7:$AB$26,开启等级!D70)</f>
        <v>大叫唤+1</v>
      </c>
      <c r="F70" s="48">
        <f>IF(COUNTIF([2]属性投放!$AN$6:$AN$58,"="&amp;A70)&gt;0,C70,0)</f>
        <v>0</v>
      </c>
      <c r="G70" s="48">
        <f>IF(COUNTIF([2]属性投放!$AC$6:$AC$26,"="&amp;开启等级!A70)&gt;0,D70,0)</f>
        <v>0</v>
      </c>
      <c r="H70" s="52"/>
      <c r="I70" s="52"/>
      <c r="J70" s="25"/>
      <c r="K70" s="52"/>
      <c r="N70" s="25"/>
      <c r="O70" s="54">
        <v>6</v>
      </c>
      <c r="P70" s="25"/>
      <c r="Q70" s="25"/>
      <c r="R70" s="25"/>
      <c r="S70" s="25"/>
      <c r="T70" s="25"/>
      <c r="U70" s="25"/>
      <c r="V70" s="25"/>
    </row>
    <row r="71" spans="1:22" ht="16.5" x14ac:dyDescent="0.2">
      <c r="A71" s="25">
        <v>67</v>
      </c>
      <c r="B71" s="48">
        <f>MATCH(A71-1,[2]属性投放!$T$6:$T$114,1)</f>
        <v>6</v>
      </c>
      <c r="C71" s="48">
        <f>MATCH(A71,[2]属性投放!$AN$6:$AN$58,1)-1</f>
        <v>19</v>
      </c>
      <c r="D71" s="48">
        <f>MATCH(A71,[2]属性投放!$AC$6:$AC$26,1)-1</f>
        <v>11</v>
      </c>
      <c r="E71" s="48" t="str">
        <f>INDEX([2]属性投放!$AB$7:$AB$26,开启等级!D71)</f>
        <v>大叫唤+1</v>
      </c>
      <c r="F71" s="48">
        <f>IF(COUNTIF([2]属性投放!$AN$6:$AN$58,"="&amp;A71)&gt;0,C71,0)</f>
        <v>19</v>
      </c>
      <c r="G71" s="48">
        <f>IF(COUNTIF([2]属性投放!$AC$6:$AC$26,"="&amp;开启等级!A71)&gt;0,D71,0)</f>
        <v>0</v>
      </c>
      <c r="H71" s="52"/>
      <c r="I71" s="52"/>
      <c r="J71" s="25"/>
      <c r="K71" s="52"/>
      <c r="N71" s="25"/>
      <c r="O71" s="54">
        <v>6</v>
      </c>
      <c r="P71" s="25"/>
      <c r="Q71" s="25"/>
      <c r="R71" s="25"/>
      <c r="S71" s="25"/>
      <c r="T71" s="25"/>
      <c r="U71" s="25"/>
      <c r="V71" s="25"/>
    </row>
    <row r="72" spans="1:22" ht="16.5" x14ac:dyDescent="0.2">
      <c r="A72" s="25">
        <v>68</v>
      </c>
      <c r="B72" s="48">
        <f>MATCH(A72-1,[2]属性投放!$T$6:$T$114,1)</f>
        <v>7</v>
      </c>
      <c r="C72" s="48">
        <f>MATCH(A72,[2]属性投放!$AN$6:$AN$58,1)-1</f>
        <v>19</v>
      </c>
      <c r="D72" s="48">
        <f>MATCH(A72,[2]属性投放!$AC$6:$AC$26,1)-1</f>
        <v>11</v>
      </c>
      <c r="E72" s="48" t="str">
        <f>INDEX([2]属性投放!$AB$7:$AB$26,开启等级!D72)</f>
        <v>大叫唤+1</v>
      </c>
      <c r="F72" s="48">
        <f>IF(COUNTIF([2]属性投放!$AN$6:$AN$58,"="&amp;A72)&gt;0,C72,0)</f>
        <v>0</v>
      </c>
      <c r="G72" s="48">
        <f>IF(COUNTIF([2]属性投放!$AC$6:$AC$26,"="&amp;开启等级!A72)&gt;0,D72,0)</f>
        <v>0</v>
      </c>
      <c r="H72" s="52"/>
      <c r="I72" s="52"/>
      <c r="J72" s="25"/>
      <c r="K72" s="52"/>
      <c r="N72" s="25"/>
      <c r="O72" s="54">
        <v>6</v>
      </c>
      <c r="P72" s="25"/>
      <c r="Q72" s="25"/>
      <c r="R72" s="25"/>
      <c r="S72" s="25"/>
      <c r="T72" s="25"/>
      <c r="U72" s="25"/>
      <c r="V72" s="25"/>
    </row>
    <row r="73" spans="1:22" ht="16.5" x14ac:dyDescent="0.2">
      <c r="A73" s="25">
        <v>69</v>
      </c>
      <c r="B73" s="48">
        <f>MATCH(A73-1,[2]属性投放!$T$6:$T$114,1)</f>
        <v>7</v>
      </c>
      <c r="C73" s="48">
        <f>MATCH(A73,[2]属性投放!$AN$6:$AN$58,1)-1</f>
        <v>19</v>
      </c>
      <c r="D73" s="48">
        <f>MATCH(A73,[2]属性投放!$AC$6:$AC$26,1)-1</f>
        <v>11</v>
      </c>
      <c r="E73" s="48" t="str">
        <f>INDEX([2]属性投放!$AB$7:$AB$26,开启等级!D73)</f>
        <v>大叫唤+1</v>
      </c>
      <c r="F73" s="48">
        <f>IF(COUNTIF([2]属性投放!$AN$6:$AN$58,"="&amp;A73)&gt;0,C73,0)</f>
        <v>0</v>
      </c>
      <c r="G73" s="48">
        <f>IF(COUNTIF([2]属性投放!$AC$6:$AC$26,"="&amp;开启等级!A73)&gt;0,D73,0)</f>
        <v>0</v>
      </c>
      <c r="H73" s="52"/>
      <c r="I73" s="52"/>
      <c r="J73" s="25"/>
      <c r="K73" s="52"/>
      <c r="N73" s="25"/>
      <c r="O73" s="54">
        <v>6</v>
      </c>
      <c r="P73" s="25"/>
      <c r="Q73" s="25"/>
      <c r="R73" s="25"/>
      <c r="S73" s="25"/>
      <c r="T73" s="25"/>
      <c r="U73" s="25"/>
      <c r="V73" s="25"/>
    </row>
    <row r="74" spans="1:22" ht="16.5" x14ac:dyDescent="0.2">
      <c r="A74" s="25">
        <v>70</v>
      </c>
      <c r="B74" s="48">
        <f>MATCH(A74-1,[2]属性投放!$T$6:$T$114,1)</f>
        <v>7</v>
      </c>
      <c r="C74" s="48">
        <f>MATCH(A74,[2]属性投放!$AN$6:$AN$58,1)-1</f>
        <v>20</v>
      </c>
      <c r="D74" s="48">
        <f>MATCH(A74,[2]属性投放!$AC$6:$AC$26,1)-1</f>
        <v>12</v>
      </c>
      <c r="E74" s="48" t="str">
        <f>INDEX([2]属性投放!$AB$7:$AB$26,开启等级!D74)</f>
        <v>大叫唤+2</v>
      </c>
      <c r="F74" s="48">
        <f>IF(COUNTIF([2]属性投放!$AN$6:$AN$58,"="&amp;A74)&gt;0,C74,0)</f>
        <v>20</v>
      </c>
      <c r="G74" s="50">
        <f>IF(COUNTIF([2]属性投放!$AC$6:$AC$26,"="&amp;开启等级!A74)&gt;0,D74,0)</f>
        <v>12</v>
      </c>
      <c r="H74" s="52"/>
      <c r="I74" s="52"/>
      <c r="J74" s="25"/>
      <c r="K74" s="52"/>
      <c r="N74" s="25"/>
      <c r="O74" s="54">
        <v>6</v>
      </c>
      <c r="P74" s="25"/>
      <c r="Q74" s="25"/>
      <c r="R74" s="25"/>
      <c r="S74" s="25"/>
      <c r="T74" s="25"/>
      <c r="U74" s="25"/>
      <c r="V74" s="25"/>
    </row>
    <row r="75" spans="1:22" ht="16.5" x14ac:dyDescent="0.2">
      <c r="A75" s="25">
        <v>71</v>
      </c>
      <c r="B75" s="48">
        <f>MATCH(A75-1,[2]属性投放!$T$6:$T$114,1)</f>
        <v>7</v>
      </c>
      <c r="C75" s="48">
        <f>MATCH(A75,[2]属性投放!$AN$6:$AN$58,1)-1</f>
        <v>20</v>
      </c>
      <c r="D75" s="48">
        <f>MATCH(A75,[2]属性投放!$AC$6:$AC$26,1)-1</f>
        <v>12</v>
      </c>
      <c r="E75" s="48" t="str">
        <f>INDEX([2]属性投放!$AB$7:$AB$26,开启等级!D75)</f>
        <v>大叫唤+2</v>
      </c>
      <c r="F75" s="48">
        <f>IF(COUNTIF([2]属性投放!$AN$6:$AN$58,"="&amp;A75)&gt;0,C75,0)</f>
        <v>0</v>
      </c>
      <c r="G75" s="48">
        <f>IF(COUNTIF([2]属性投放!$AC$6:$AC$26,"="&amp;开启等级!A75)&gt;0,D75,0)</f>
        <v>0</v>
      </c>
      <c r="H75" s="52"/>
      <c r="I75" s="52"/>
      <c r="J75" s="25"/>
      <c r="K75" s="52"/>
      <c r="N75" s="25"/>
      <c r="O75" s="54">
        <v>6</v>
      </c>
      <c r="P75" s="25"/>
      <c r="Q75" s="25"/>
      <c r="R75" s="25"/>
      <c r="S75" s="25"/>
      <c r="T75" s="25"/>
      <c r="U75" s="25"/>
      <c r="V75" s="25"/>
    </row>
    <row r="76" spans="1:22" ht="16.5" x14ac:dyDescent="0.2">
      <c r="A76" s="25">
        <v>72</v>
      </c>
      <c r="B76" s="48">
        <f>MATCH(A76-1,[2]属性投放!$T$6:$T$114,1)</f>
        <v>8</v>
      </c>
      <c r="C76" s="48">
        <f>MATCH(A76,[2]属性投放!$AN$6:$AN$58,1)-1</f>
        <v>21</v>
      </c>
      <c r="D76" s="48">
        <f>MATCH(A76,[2]属性投放!$AC$6:$AC$26,1)-1</f>
        <v>12</v>
      </c>
      <c r="E76" s="48" t="str">
        <f>INDEX([2]属性投放!$AB$7:$AB$26,开启等级!D76)</f>
        <v>大叫唤+2</v>
      </c>
      <c r="F76" s="48">
        <f>IF(COUNTIF([2]属性投放!$AN$6:$AN$58,"="&amp;A76)&gt;0,C76,0)</f>
        <v>21</v>
      </c>
      <c r="G76" s="48">
        <f>IF(COUNTIF([2]属性投放!$AC$6:$AC$26,"="&amp;开启等级!A76)&gt;0,D76,0)</f>
        <v>0</v>
      </c>
      <c r="H76" s="52"/>
      <c r="I76" s="52"/>
      <c r="J76" s="25"/>
      <c r="K76" s="52"/>
      <c r="N76" s="25"/>
      <c r="O76" s="54">
        <v>6</v>
      </c>
      <c r="P76" s="25"/>
      <c r="Q76" s="25"/>
      <c r="R76" s="25"/>
      <c r="S76" s="25"/>
      <c r="T76" s="25"/>
      <c r="U76" s="25"/>
      <c r="V76" s="25"/>
    </row>
    <row r="77" spans="1:22" ht="16.5" x14ac:dyDescent="0.2">
      <c r="A77" s="25">
        <v>73</v>
      </c>
      <c r="B77" s="48">
        <f>MATCH(A77-1,[2]属性投放!$T$6:$T$114,1)</f>
        <v>8</v>
      </c>
      <c r="C77" s="48">
        <f>MATCH(A77,[2]属性投放!$AN$6:$AN$58,1)-1</f>
        <v>21</v>
      </c>
      <c r="D77" s="48">
        <f>MATCH(A77,[2]属性投放!$AC$6:$AC$26,1)-1</f>
        <v>12</v>
      </c>
      <c r="E77" s="48" t="str">
        <f>INDEX([2]属性投放!$AB$7:$AB$26,开启等级!D77)</f>
        <v>大叫唤+2</v>
      </c>
      <c r="F77" s="48">
        <f>IF(COUNTIF([2]属性投放!$AN$6:$AN$58,"="&amp;A77)&gt;0,C77,0)</f>
        <v>0</v>
      </c>
      <c r="G77" s="48">
        <f>IF(COUNTIF([2]属性投放!$AC$6:$AC$26,"="&amp;开启等级!A77)&gt;0,D77,0)</f>
        <v>0</v>
      </c>
      <c r="H77" s="52"/>
      <c r="I77" s="52"/>
      <c r="K77" s="52"/>
      <c r="N77" s="25"/>
      <c r="O77" s="54">
        <v>6</v>
      </c>
      <c r="P77" s="25"/>
      <c r="Q77" s="25"/>
      <c r="R77" s="25"/>
      <c r="S77" s="25"/>
      <c r="T77" s="25"/>
      <c r="U77" s="25"/>
      <c r="V77" s="25"/>
    </row>
    <row r="78" spans="1:22" ht="16.5" x14ac:dyDescent="0.2">
      <c r="A78" s="25">
        <v>74</v>
      </c>
      <c r="B78" s="48">
        <f>MATCH(A78-1,[2]属性投放!$T$6:$T$114,1)</f>
        <v>8</v>
      </c>
      <c r="C78" s="48">
        <f>MATCH(A78,[2]属性投放!$AN$6:$AN$58,1)-1</f>
        <v>21</v>
      </c>
      <c r="D78" s="48">
        <f>MATCH(A78,[2]属性投放!$AC$6:$AC$26,1)-1</f>
        <v>12</v>
      </c>
      <c r="E78" s="48" t="str">
        <f>INDEX([2]属性投放!$AB$7:$AB$26,开启等级!D78)</f>
        <v>大叫唤+2</v>
      </c>
      <c r="F78" s="48">
        <f>IF(COUNTIF([2]属性投放!$AN$6:$AN$58,"="&amp;A78)&gt;0,C78,0)</f>
        <v>0</v>
      </c>
      <c r="G78" s="48">
        <f>IF(COUNTIF([2]属性投放!$AC$6:$AC$26,"="&amp;开启等级!A78)&gt;0,D78,0)</f>
        <v>0</v>
      </c>
      <c r="H78" s="52"/>
      <c r="I78" s="52"/>
      <c r="J78" s="25"/>
      <c r="K78" s="52"/>
      <c r="N78" s="25"/>
      <c r="O78" s="56">
        <v>7</v>
      </c>
      <c r="P78" s="25"/>
      <c r="Q78" s="25"/>
      <c r="R78" s="25"/>
      <c r="S78" s="25"/>
      <c r="T78" s="25"/>
      <c r="U78" s="25"/>
      <c r="V78" s="25"/>
    </row>
    <row r="79" spans="1:22" ht="16.5" x14ac:dyDescent="0.2">
      <c r="A79" s="25">
        <v>75</v>
      </c>
      <c r="B79" s="48">
        <f>MATCH(A79-1,[2]属性投放!$T$6:$T$114,1)</f>
        <v>9</v>
      </c>
      <c r="C79" s="48">
        <f>MATCH(A79,[2]属性投放!$AN$6:$AN$58,1)-1</f>
        <v>22</v>
      </c>
      <c r="D79" s="48">
        <f>MATCH(A79,[2]属性投放!$AC$6:$AC$26,1)-1</f>
        <v>12</v>
      </c>
      <c r="E79" s="48" t="str">
        <f>INDEX([2]属性投放!$AB$7:$AB$26,开启等级!D79)</f>
        <v>大叫唤+2</v>
      </c>
      <c r="F79" s="48">
        <f>IF(COUNTIF([2]属性投放!$AN$6:$AN$58,"="&amp;A79)&gt;0,C79,0)</f>
        <v>22</v>
      </c>
      <c r="G79" s="48">
        <f>IF(COUNTIF([2]属性投放!$AC$6:$AC$26,"="&amp;开启等级!A79)&gt;0,D79,0)</f>
        <v>0</v>
      </c>
      <c r="H79" s="52"/>
      <c r="I79" s="52"/>
      <c r="J79" s="25"/>
      <c r="K79" s="52"/>
      <c r="N79" s="25"/>
      <c r="O79" s="56">
        <v>7</v>
      </c>
      <c r="P79" s="25"/>
      <c r="Q79" s="25"/>
      <c r="R79" s="25"/>
      <c r="S79" s="25"/>
      <c r="T79" s="25"/>
      <c r="U79" s="25"/>
      <c r="V79" s="25"/>
    </row>
    <row r="80" spans="1:22" ht="16.5" x14ac:dyDescent="0.2">
      <c r="A80" s="25">
        <v>76</v>
      </c>
      <c r="B80" s="48">
        <f>MATCH(A80-1,[2]属性投放!$T$6:$T$114,1)</f>
        <v>9</v>
      </c>
      <c r="C80" s="48">
        <f>MATCH(A80,[2]属性投放!$AN$6:$AN$58,1)-1</f>
        <v>22</v>
      </c>
      <c r="D80" s="48">
        <f>MATCH(A80,[2]属性投放!$AC$6:$AC$26,1)-1</f>
        <v>12</v>
      </c>
      <c r="E80" s="48" t="str">
        <f>INDEX([2]属性投放!$AB$7:$AB$26,开启等级!D80)</f>
        <v>大叫唤+2</v>
      </c>
      <c r="F80" s="48">
        <f>IF(COUNTIF([2]属性投放!$AN$6:$AN$58,"="&amp;A80)&gt;0,C80,0)</f>
        <v>0</v>
      </c>
      <c r="G80" s="48">
        <f>IF(COUNTIF([2]属性投放!$AC$6:$AC$26,"="&amp;开启等级!A80)&gt;0,D80,0)</f>
        <v>0</v>
      </c>
      <c r="H80" s="52"/>
      <c r="I80" s="52"/>
      <c r="J80" s="25"/>
      <c r="K80" s="52"/>
      <c r="N80" s="25"/>
      <c r="O80" s="56">
        <v>7</v>
      </c>
      <c r="P80" s="25"/>
      <c r="Q80" s="25"/>
      <c r="R80" s="25"/>
      <c r="S80" s="25"/>
      <c r="T80" s="25"/>
      <c r="U80" s="25"/>
      <c r="V80" s="25"/>
    </row>
    <row r="81" spans="1:22" ht="16.5" x14ac:dyDescent="0.2">
      <c r="A81" s="25">
        <v>77</v>
      </c>
      <c r="B81" s="48">
        <f>MATCH(A81-1,[2]属性投放!$T$6:$T$114,1)</f>
        <v>9</v>
      </c>
      <c r="C81" s="48">
        <f>MATCH(A81,[2]属性投放!$AN$6:$AN$58,1)-1</f>
        <v>23</v>
      </c>
      <c r="D81" s="48">
        <f>MATCH(A81,[2]属性投放!$AC$6:$AC$26,1)-1</f>
        <v>12</v>
      </c>
      <c r="E81" s="48" t="str">
        <f>INDEX([2]属性投放!$AB$7:$AB$26,开启等级!D81)</f>
        <v>大叫唤+2</v>
      </c>
      <c r="F81" s="48">
        <f>IF(COUNTIF([2]属性投放!$AN$6:$AN$58,"="&amp;A81)&gt;0,C81,0)</f>
        <v>23</v>
      </c>
      <c r="G81" s="48">
        <f>IF(COUNTIF([2]属性投放!$AC$6:$AC$26,"="&amp;开启等级!A81)&gt;0,D81,0)</f>
        <v>0</v>
      </c>
      <c r="H81" s="52"/>
      <c r="I81" s="52"/>
      <c r="J81" s="51">
        <v>3</v>
      </c>
      <c r="K81" s="52"/>
      <c r="N81" s="25"/>
      <c r="O81" s="56">
        <v>7</v>
      </c>
      <c r="P81" s="25"/>
      <c r="Q81" s="25"/>
      <c r="R81" s="25"/>
      <c r="S81" s="25"/>
      <c r="T81" s="25"/>
      <c r="U81" s="25"/>
      <c r="V81" s="25"/>
    </row>
    <row r="82" spans="1:22" ht="16.5" x14ac:dyDescent="0.2">
      <c r="A82" s="25">
        <v>78</v>
      </c>
      <c r="B82" s="48">
        <f>MATCH(A82-1,[2]属性投放!$T$6:$T$114,1)</f>
        <v>9</v>
      </c>
      <c r="C82" s="48">
        <f>MATCH(A82,[2]属性投放!$AN$6:$AN$58,1)-1</f>
        <v>23</v>
      </c>
      <c r="D82" s="48">
        <f>MATCH(A82,[2]属性投放!$AC$6:$AC$26,1)-1</f>
        <v>12</v>
      </c>
      <c r="E82" s="48" t="str">
        <f>INDEX([2]属性投放!$AB$7:$AB$26,开启等级!D82)</f>
        <v>大叫唤+2</v>
      </c>
      <c r="F82" s="48">
        <f>IF(COUNTIF([2]属性投放!$AN$6:$AN$58,"="&amp;A82)&gt;0,C82,0)</f>
        <v>0</v>
      </c>
      <c r="G82" s="48">
        <f>IF(COUNTIF([2]属性投放!$AC$6:$AC$26,"="&amp;开启等级!A82)&gt;0,D82,0)</f>
        <v>0</v>
      </c>
      <c r="H82" s="52"/>
      <c r="I82" s="52"/>
      <c r="J82" s="25"/>
      <c r="K82" s="52"/>
      <c r="N82" s="25"/>
      <c r="O82" s="56">
        <v>7</v>
      </c>
      <c r="P82" s="25"/>
      <c r="Q82" s="25"/>
      <c r="R82" s="25"/>
      <c r="S82" s="25"/>
      <c r="T82" s="25"/>
      <c r="U82" s="25"/>
      <c r="V82" s="25"/>
    </row>
    <row r="83" spans="1:22" ht="16.5" x14ac:dyDescent="0.2">
      <c r="A83" s="25">
        <v>79</v>
      </c>
      <c r="B83" s="48">
        <f>MATCH(A83-1,[2]属性投放!$T$6:$T$114,1)</f>
        <v>10</v>
      </c>
      <c r="C83" s="48">
        <f>MATCH(A83,[2]属性投放!$AN$6:$AN$58,1)-1</f>
        <v>23</v>
      </c>
      <c r="D83" s="48">
        <f>MATCH(A83,[2]属性投放!$AC$6:$AC$26,1)-1</f>
        <v>12</v>
      </c>
      <c r="E83" s="48" t="str">
        <f>INDEX([2]属性投放!$AB$7:$AB$26,开启等级!D83)</f>
        <v>大叫唤+2</v>
      </c>
      <c r="F83" s="48">
        <f>IF(COUNTIF([2]属性投放!$AN$6:$AN$58,"="&amp;A83)&gt;0,C83,0)</f>
        <v>0</v>
      </c>
      <c r="G83" s="48">
        <f>IF(COUNTIF([2]属性投放!$AC$6:$AC$26,"="&amp;开启等级!A83)&gt;0,D83,0)</f>
        <v>0</v>
      </c>
      <c r="H83" s="52"/>
      <c r="I83" s="52"/>
      <c r="J83" s="25"/>
      <c r="K83" s="52"/>
      <c r="N83" s="25"/>
      <c r="O83" s="56">
        <v>7</v>
      </c>
      <c r="P83" s="25"/>
      <c r="Q83" s="25"/>
      <c r="R83" s="25"/>
      <c r="S83" s="25"/>
      <c r="T83" s="25"/>
      <c r="U83" s="25"/>
      <c r="V83" s="25"/>
    </row>
    <row r="84" spans="1:22" ht="16.5" x14ac:dyDescent="0.2">
      <c r="A84" s="25">
        <v>80</v>
      </c>
      <c r="B84" s="48">
        <f>MATCH(A84-1,[2]属性投放!$T$6:$T$114,1)</f>
        <v>10</v>
      </c>
      <c r="C84" s="48">
        <f>MATCH(A84,[2]属性投放!$AN$6:$AN$58,1)-1</f>
        <v>24</v>
      </c>
      <c r="D84" s="48">
        <f>MATCH(A84,[2]属性投放!$AC$6:$AC$26,1)-1</f>
        <v>13</v>
      </c>
      <c r="E84" s="48" t="str">
        <f>INDEX([2]属性投放!$AB$7:$AB$26,开启等级!D84)</f>
        <v>焦热</v>
      </c>
      <c r="F84" s="48">
        <f>IF(COUNTIF([2]属性投放!$AN$6:$AN$58,"="&amp;A84)&gt;0,C84,0)</f>
        <v>24</v>
      </c>
      <c r="G84" s="49">
        <f>IF(COUNTIF([2]属性投放!$AC$6:$AC$26,"="&amp;开启等级!A84)&gt;0,D84,0)</f>
        <v>13</v>
      </c>
      <c r="H84" s="51">
        <v>4</v>
      </c>
      <c r="I84" s="51"/>
      <c r="J84" s="25"/>
      <c r="K84" s="52"/>
      <c r="N84" s="25" t="s">
        <v>220</v>
      </c>
      <c r="O84" s="56">
        <v>7</v>
      </c>
      <c r="P84" s="25"/>
      <c r="Q84" s="25"/>
      <c r="R84" s="25"/>
      <c r="S84" s="25"/>
      <c r="T84" s="25"/>
      <c r="U84" s="25"/>
      <c r="V84" s="25"/>
    </row>
    <row r="85" spans="1:22" ht="16.5" x14ac:dyDescent="0.2">
      <c r="A85" s="25">
        <v>81</v>
      </c>
      <c r="B85" s="48">
        <f>MATCH(A85-1,[2]属性投放!$T$6:$T$114,1)</f>
        <v>10</v>
      </c>
      <c r="C85" s="48">
        <f>MATCH(A85,[2]属性投放!$AN$6:$AN$58,1)-1</f>
        <v>24</v>
      </c>
      <c r="D85" s="48">
        <f>MATCH(A85,[2]属性投放!$AC$6:$AC$26,1)-1</f>
        <v>13</v>
      </c>
      <c r="E85" s="48" t="str">
        <f>INDEX([2]属性投放!$AB$7:$AB$26,开启等级!D85)</f>
        <v>焦热</v>
      </c>
      <c r="F85" s="48">
        <f>IF(COUNTIF([2]属性投放!$AN$6:$AN$58,"="&amp;A85)&gt;0,C85,0)</f>
        <v>0</v>
      </c>
      <c r="G85" s="48">
        <f>IF(COUNTIF([2]属性投放!$AC$6:$AC$26,"="&amp;开启等级!A85)&gt;0,D85,0)</f>
        <v>0</v>
      </c>
      <c r="H85" s="52"/>
      <c r="I85" s="52"/>
      <c r="J85" s="25"/>
      <c r="K85" s="52"/>
      <c r="N85" s="25"/>
      <c r="O85" s="56">
        <v>7</v>
      </c>
      <c r="P85" s="25"/>
      <c r="Q85" s="25"/>
      <c r="R85" s="25"/>
      <c r="S85" s="25"/>
      <c r="T85" s="25"/>
      <c r="U85" s="25"/>
      <c r="V85" s="25"/>
    </row>
    <row r="86" spans="1:22" ht="16.5" x14ac:dyDescent="0.2">
      <c r="A86" s="25">
        <v>82</v>
      </c>
      <c r="B86" s="48">
        <f>MATCH(A86-1,[2]属性投放!$T$6:$T$114,1)</f>
        <v>11</v>
      </c>
      <c r="C86" s="48">
        <f>MATCH(A86,[2]属性投放!$AN$6:$AN$58,1)-1</f>
        <v>25</v>
      </c>
      <c r="D86" s="48">
        <f>MATCH(A86,[2]属性投放!$AC$6:$AC$26,1)-1</f>
        <v>13</v>
      </c>
      <c r="E86" s="48" t="str">
        <f>INDEX([2]属性投放!$AB$7:$AB$26,开启等级!D86)</f>
        <v>焦热</v>
      </c>
      <c r="F86" s="48">
        <f>IF(COUNTIF([2]属性投放!$AN$6:$AN$58,"="&amp;A86)&gt;0,C86,0)</f>
        <v>25</v>
      </c>
      <c r="G86" s="48">
        <f>IF(COUNTIF([2]属性投放!$AC$6:$AC$26,"="&amp;开启等级!A86)&gt;0,D86,0)</f>
        <v>0</v>
      </c>
      <c r="H86" s="52"/>
      <c r="I86" s="52"/>
      <c r="J86" s="25"/>
      <c r="K86" s="52"/>
      <c r="N86" s="25"/>
      <c r="O86" s="56">
        <v>7</v>
      </c>
      <c r="P86" s="25"/>
      <c r="Q86" s="25"/>
      <c r="R86" s="25"/>
      <c r="S86" s="25"/>
      <c r="T86" s="25"/>
      <c r="U86" s="25"/>
      <c r="V86" s="25"/>
    </row>
    <row r="87" spans="1:22" ht="16.5" x14ac:dyDescent="0.2">
      <c r="A87" s="25">
        <v>83</v>
      </c>
      <c r="B87" s="48">
        <f>MATCH(A87-1,[2]属性投放!$T$6:$T$114,1)</f>
        <v>11</v>
      </c>
      <c r="C87" s="48">
        <f>MATCH(A87,[2]属性投放!$AN$6:$AN$58,1)-1</f>
        <v>25</v>
      </c>
      <c r="D87" s="48">
        <f>MATCH(A87,[2]属性投放!$AC$6:$AC$26,1)-1</f>
        <v>13</v>
      </c>
      <c r="E87" s="48" t="str">
        <f>INDEX([2]属性投放!$AB$7:$AB$26,开启等级!D87)</f>
        <v>焦热</v>
      </c>
      <c r="F87" s="48">
        <f>IF(COUNTIF([2]属性投放!$AN$6:$AN$58,"="&amp;A87)&gt;0,C87,0)</f>
        <v>0</v>
      </c>
      <c r="G87" s="48">
        <f>IF(COUNTIF([2]属性投放!$AC$6:$AC$26,"="&amp;开启等级!A87)&gt;0,D87,0)</f>
        <v>0</v>
      </c>
      <c r="H87" s="52"/>
      <c r="I87" s="52"/>
      <c r="J87" s="25"/>
      <c r="K87" s="51">
        <v>3</v>
      </c>
      <c r="N87" s="25"/>
      <c r="O87" s="56">
        <v>7</v>
      </c>
      <c r="P87" s="25"/>
      <c r="Q87" s="25"/>
      <c r="R87" s="25"/>
      <c r="S87" s="25"/>
      <c r="T87" s="25"/>
      <c r="U87" s="25"/>
      <c r="V87" s="25"/>
    </row>
    <row r="88" spans="1:22" ht="16.5" x14ac:dyDescent="0.2">
      <c r="A88" s="25">
        <v>84</v>
      </c>
      <c r="B88" s="48">
        <f>MATCH(A88-1,[2]属性投放!$T$6:$T$114,1)</f>
        <v>12</v>
      </c>
      <c r="C88" s="48">
        <f>MATCH(A88,[2]属性投放!$AN$6:$AN$58,1)-1</f>
        <v>25</v>
      </c>
      <c r="D88" s="48">
        <f>MATCH(A88,[2]属性投放!$AC$6:$AC$26,1)-1</f>
        <v>13</v>
      </c>
      <c r="E88" s="48" t="str">
        <f>INDEX([2]属性投放!$AB$7:$AB$26,开启等级!D88)</f>
        <v>焦热</v>
      </c>
      <c r="F88" s="48">
        <f>IF(COUNTIF([2]属性投放!$AN$6:$AN$58,"="&amp;A88)&gt;0,C88,0)</f>
        <v>0</v>
      </c>
      <c r="G88" s="48">
        <f>IF(COUNTIF([2]属性投放!$AC$6:$AC$26,"="&amp;开启等级!A88)&gt;0,D88,0)</f>
        <v>0</v>
      </c>
      <c r="H88" s="52"/>
      <c r="I88" s="52"/>
      <c r="J88" s="25"/>
      <c r="K88" s="52"/>
      <c r="N88" s="25"/>
      <c r="O88" s="56">
        <v>7</v>
      </c>
      <c r="P88" s="25"/>
      <c r="Q88" s="25"/>
      <c r="R88" s="25"/>
      <c r="S88" s="25"/>
      <c r="T88" s="25"/>
      <c r="U88" s="25"/>
      <c r="V88" s="25"/>
    </row>
    <row r="89" spans="1:22" ht="16.5" x14ac:dyDescent="0.2">
      <c r="A89" s="25">
        <v>85</v>
      </c>
      <c r="B89" s="48">
        <f>MATCH(A89-1,[2]属性投放!$T$6:$T$114,1)</f>
        <v>12</v>
      </c>
      <c r="C89" s="48">
        <f>MATCH(A89,[2]属性投放!$AN$6:$AN$58,1)-1</f>
        <v>26</v>
      </c>
      <c r="D89" s="48">
        <f>MATCH(A89,[2]属性投放!$AC$6:$AC$26,1)-1</f>
        <v>14</v>
      </c>
      <c r="E89" s="48" t="str">
        <f>INDEX([2]属性投放!$AB$7:$AB$26,开启等级!D89)</f>
        <v>焦热+1</v>
      </c>
      <c r="F89" s="48">
        <f>IF(COUNTIF([2]属性投放!$AN$6:$AN$58,"="&amp;A89)&gt;0,C89,0)</f>
        <v>26</v>
      </c>
      <c r="G89" s="50">
        <f>IF(COUNTIF([2]属性投放!$AC$6:$AC$26,"="&amp;开启等级!A89)&gt;0,D89,0)</f>
        <v>14</v>
      </c>
      <c r="H89" s="52"/>
      <c r="I89" s="52"/>
      <c r="J89" s="25"/>
      <c r="K89" s="52"/>
      <c r="N89" s="25"/>
      <c r="O89" s="56">
        <v>7</v>
      </c>
      <c r="P89" s="25"/>
      <c r="Q89" s="25"/>
      <c r="R89" s="25"/>
      <c r="S89" s="25"/>
      <c r="T89" s="25"/>
      <c r="U89" s="25"/>
      <c r="V89" s="25"/>
    </row>
    <row r="90" spans="1:22" ht="16.5" x14ac:dyDescent="0.2">
      <c r="A90" s="25">
        <v>86</v>
      </c>
      <c r="B90" s="48">
        <f>MATCH(A90-1,[2]属性投放!$T$6:$T$114,1)</f>
        <v>12</v>
      </c>
      <c r="C90" s="48">
        <f>MATCH(A90,[2]属性投放!$AN$6:$AN$58,1)-1</f>
        <v>26</v>
      </c>
      <c r="D90" s="48">
        <f>MATCH(A90,[2]属性投放!$AC$6:$AC$26,1)-1</f>
        <v>14</v>
      </c>
      <c r="E90" s="48" t="str">
        <f>INDEX([2]属性投放!$AB$7:$AB$26,开启等级!D90)</f>
        <v>焦热+1</v>
      </c>
      <c r="F90" s="48">
        <f>IF(COUNTIF([2]属性投放!$AN$6:$AN$58,"="&amp;A90)&gt;0,C90,0)</f>
        <v>0</v>
      </c>
      <c r="G90" s="48">
        <f>IF(COUNTIF([2]属性投放!$AC$6:$AC$26,"="&amp;开启等级!A90)&gt;0,D90,0)</f>
        <v>0</v>
      </c>
      <c r="H90" s="52"/>
      <c r="I90" s="52"/>
      <c r="J90" s="25"/>
      <c r="K90" s="52"/>
      <c r="N90" s="25"/>
      <c r="O90" s="56">
        <v>7</v>
      </c>
      <c r="P90" s="25"/>
      <c r="Q90" s="25"/>
      <c r="R90" s="25"/>
      <c r="S90" s="25"/>
      <c r="T90" s="25"/>
      <c r="U90" s="25"/>
      <c r="V90" s="25"/>
    </row>
    <row r="91" spans="1:22" ht="16.5" x14ac:dyDescent="0.2">
      <c r="A91" s="25">
        <v>87</v>
      </c>
      <c r="B91" s="48">
        <f>MATCH(A91-1,[2]属性投放!$T$6:$T$114,1)</f>
        <v>13</v>
      </c>
      <c r="C91" s="48">
        <f>MATCH(A91,[2]属性投放!$AN$6:$AN$58,1)-1</f>
        <v>27</v>
      </c>
      <c r="D91" s="48">
        <f>MATCH(A91,[2]属性投放!$AC$6:$AC$26,1)-1</f>
        <v>14</v>
      </c>
      <c r="E91" s="48" t="str">
        <f>INDEX([2]属性投放!$AB$7:$AB$26,开启等级!D91)</f>
        <v>焦热+1</v>
      </c>
      <c r="F91" s="48">
        <f>IF(COUNTIF([2]属性投放!$AN$6:$AN$58,"="&amp;A91)&gt;0,C91,0)</f>
        <v>27</v>
      </c>
      <c r="G91" s="48">
        <f>IF(COUNTIF([2]属性投放!$AC$6:$AC$26,"="&amp;开启等级!A91)&gt;0,D91,0)</f>
        <v>0</v>
      </c>
      <c r="H91" s="52"/>
      <c r="I91" s="52"/>
      <c r="J91" s="25"/>
      <c r="K91" s="52"/>
      <c r="N91" s="25"/>
      <c r="O91" s="56">
        <v>7</v>
      </c>
      <c r="P91" s="25"/>
      <c r="Q91" s="25"/>
      <c r="R91" s="25"/>
      <c r="S91" s="25"/>
      <c r="T91" s="25"/>
      <c r="U91" s="25"/>
      <c r="V91" s="25"/>
    </row>
    <row r="92" spans="1:22" ht="16.5" x14ac:dyDescent="0.2">
      <c r="A92" s="25">
        <v>88</v>
      </c>
      <c r="B92" s="48">
        <f>MATCH(A92-1,[2]属性投放!$T$6:$T$114,1)</f>
        <v>13</v>
      </c>
      <c r="C92" s="48">
        <f>MATCH(A92,[2]属性投放!$AN$6:$AN$58,1)-1</f>
        <v>27</v>
      </c>
      <c r="D92" s="48">
        <f>MATCH(A92,[2]属性投放!$AC$6:$AC$26,1)-1</f>
        <v>14</v>
      </c>
      <c r="E92" s="48" t="str">
        <f>INDEX([2]属性投放!$AB$7:$AB$26,开启等级!D92)</f>
        <v>焦热+1</v>
      </c>
      <c r="F92" s="48">
        <f>IF(COUNTIF([2]属性投放!$AN$6:$AN$58,"="&amp;A92)&gt;0,C92,0)</f>
        <v>0</v>
      </c>
      <c r="G92" s="48">
        <f>IF(COUNTIF([2]属性投放!$AC$6:$AC$26,"="&amp;开启等级!A92)&gt;0,D92,0)</f>
        <v>0</v>
      </c>
      <c r="H92" s="52"/>
      <c r="I92" s="52"/>
      <c r="J92" s="25"/>
      <c r="K92" s="52"/>
      <c r="N92" s="25"/>
      <c r="O92" s="56">
        <v>8</v>
      </c>
      <c r="P92" s="25"/>
      <c r="Q92" s="25"/>
      <c r="R92" s="25"/>
      <c r="S92" s="25"/>
      <c r="T92" s="25"/>
      <c r="U92" s="25"/>
      <c r="V92" s="25"/>
    </row>
    <row r="93" spans="1:22" ht="16.5" x14ac:dyDescent="0.2">
      <c r="A93" s="25">
        <v>89</v>
      </c>
      <c r="B93" s="48">
        <f>MATCH(A93-1,[2]属性投放!$T$6:$T$114,1)</f>
        <v>14</v>
      </c>
      <c r="C93" s="48">
        <f>MATCH(A93,[2]属性投放!$AN$6:$AN$58,1)-1</f>
        <v>27</v>
      </c>
      <c r="D93" s="48">
        <f>MATCH(A93,[2]属性投放!$AC$6:$AC$26,1)-1</f>
        <v>14</v>
      </c>
      <c r="E93" s="48" t="str">
        <f>INDEX([2]属性投放!$AB$7:$AB$26,开启等级!D93)</f>
        <v>焦热+1</v>
      </c>
      <c r="F93" s="48">
        <f>IF(COUNTIF([2]属性投放!$AN$6:$AN$58,"="&amp;A93)&gt;0,C93,0)</f>
        <v>0</v>
      </c>
      <c r="G93" s="48">
        <f>IF(COUNTIF([2]属性投放!$AC$6:$AC$26,"="&amp;开启等级!A93)&gt;0,D93,0)</f>
        <v>0</v>
      </c>
      <c r="H93" s="52"/>
      <c r="I93" s="52"/>
      <c r="J93" s="25"/>
      <c r="K93" s="52"/>
      <c r="N93" s="25"/>
      <c r="O93" s="56">
        <v>8</v>
      </c>
      <c r="P93" s="25"/>
      <c r="Q93" s="25"/>
      <c r="R93" s="25"/>
      <c r="S93" s="25"/>
      <c r="T93" s="25"/>
      <c r="U93" s="25"/>
      <c r="V93" s="25"/>
    </row>
    <row r="94" spans="1:22" ht="17.25" customHeight="1" x14ac:dyDescent="0.2">
      <c r="A94" s="25">
        <v>90</v>
      </c>
      <c r="B94" s="48">
        <f>MATCH(A94-1,[2]属性投放!$T$6:$T$114,1)</f>
        <v>14</v>
      </c>
      <c r="C94" s="48">
        <f>MATCH(A94,[2]属性投放!$AN$6:$AN$58,1)-1</f>
        <v>28</v>
      </c>
      <c r="D94" s="48">
        <f>MATCH(A94,[2]属性投放!$AC$6:$AC$26,1)-1</f>
        <v>15</v>
      </c>
      <c r="E94" s="48" t="str">
        <f>INDEX([2]属性投放!$AB$7:$AB$26,开启等级!D94)</f>
        <v>焦热+2</v>
      </c>
      <c r="F94" s="48">
        <f>IF(COUNTIF([2]属性投放!$AN$6:$AN$58,"="&amp;A94)&gt;0,C94,0)</f>
        <v>28</v>
      </c>
      <c r="G94" s="50">
        <f>IF(COUNTIF([2]属性投放!$AC$6:$AC$26,"="&amp;开启等级!A94)&gt;0,D94,0)</f>
        <v>15</v>
      </c>
      <c r="H94" s="51">
        <v>5</v>
      </c>
      <c r="I94" s="51"/>
      <c r="J94" s="25"/>
      <c r="K94" s="52"/>
      <c r="N94" s="25"/>
      <c r="O94" s="56">
        <v>8</v>
      </c>
      <c r="P94" s="25"/>
      <c r="Q94" s="25"/>
      <c r="R94" s="25"/>
      <c r="S94" s="25"/>
      <c r="T94" s="25"/>
      <c r="U94" s="25"/>
      <c r="V94" s="25"/>
    </row>
    <row r="95" spans="1:22" ht="16.5" x14ac:dyDescent="0.2">
      <c r="A95" s="25">
        <v>91</v>
      </c>
      <c r="B95" s="48">
        <f>MATCH(A95-1,[2]属性投放!$T$6:$T$114,1)</f>
        <v>15</v>
      </c>
      <c r="C95" s="48">
        <f>MATCH(A95,[2]属性投放!$AN$6:$AN$58,1)-1</f>
        <v>28</v>
      </c>
      <c r="D95" s="48">
        <f>MATCH(A95,[2]属性投放!$AC$6:$AC$26,1)-1</f>
        <v>15</v>
      </c>
      <c r="E95" s="48" t="str">
        <f>INDEX([2]属性投放!$AB$7:$AB$26,开启等级!D95)</f>
        <v>焦热+2</v>
      </c>
      <c r="F95" s="48">
        <f>IF(COUNTIF([2]属性投放!$AN$6:$AN$58,"="&amp;A95)&gt;0,C95,0)</f>
        <v>0</v>
      </c>
      <c r="G95" s="48">
        <f>IF(COUNTIF([2]属性投放!$AC$6:$AC$26,"="&amp;开启等级!A95)&gt;0,D95,0)</f>
        <v>0</v>
      </c>
      <c r="H95" s="52"/>
      <c r="I95" s="52"/>
      <c r="J95" s="25"/>
      <c r="K95" s="52"/>
      <c r="N95" s="25"/>
      <c r="O95" s="56">
        <v>8</v>
      </c>
      <c r="P95" s="25"/>
      <c r="Q95" s="25"/>
      <c r="R95" s="25"/>
      <c r="S95" s="25"/>
      <c r="T95" s="25"/>
      <c r="U95" s="25"/>
      <c r="V95" s="25"/>
    </row>
    <row r="96" spans="1:22" ht="16.5" x14ac:dyDescent="0.2">
      <c r="A96" s="25">
        <v>92</v>
      </c>
      <c r="B96" s="48">
        <f>MATCH(A96-1,[2]属性投放!$T$6:$T$114,1)</f>
        <v>15</v>
      </c>
      <c r="C96" s="48">
        <f>MATCH(A96,[2]属性投放!$AN$6:$AN$58,1)-1</f>
        <v>29</v>
      </c>
      <c r="D96" s="48">
        <f>MATCH(A96,[2]属性投放!$AC$6:$AC$26,1)-1</f>
        <v>15</v>
      </c>
      <c r="E96" s="48" t="str">
        <f>INDEX([2]属性投放!$AB$7:$AB$26,开启等级!D96)</f>
        <v>焦热+2</v>
      </c>
      <c r="F96" s="48">
        <f>IF(COUNTIF([2]属性投放!$AN$6:$AN$58,"="&amp;A96)&gt;0,C96,0)</f>
        <v>29</v>
      </c>
      <c r="G96" s="48">
        <f>IF(COUNTIF([2]属性投放!$AC$6:$AC$26,"="&amp;开启等级!A96)&gt;0,D96,0)</f>
        <v>0</v>
      </c>
      <c r="H96" s="52"/>
      <c r="I96" s="52"/>
      <c r="J96" s="25"/>
      <c r="K96" s="52"/>
      <c r="N96" s="25"/>
      <c r="O96" s="56">
        <v>8</v>
      </c>
      <c r="P96" s="25"/>
      <c r="Q96" s="25"/>
      <c r="R96" s="25"/>
      <c r="S96" s="25"/>
      <c r="T96" s="25"/>
      <c r="U96" s="25"/>
      <c r="V96" s="25"/>
    </row>
    <row r="97" spans="1:22" ht="16.5" x14ac:dyDescent="0.2">
      <c r="A97" s="25">
        <v>93</v>
      </c>
      <c r="B97" s="48">
        <f>MATCH(A97-1,[2]属性投放!$T$6:$T$114,1)</f>
        <v>15</v>
      </c>
      <c r="C97" s="48">
        <f>MATCH(A97,[2]属性投放!$AN$6:$AN$58,1)-1</f>
        <v>29</v>
      </c>
      <c r="D97" s="48">
        <f>MATCH(A97,[2]属性投放!$AC$6:$AC$26,1)-1</f>
        <v>15</v>
      </c>
      <c r="E97" s="48" t="str">
        <f>INDEX([2]属性投放!$AB$7:$AB$26,开启等级!D97)</f>
        <v>焦热+2</v>
      </c>
      <c r="F97" s="48">
        <f>IF(COUNTIF([2]属性投放!$AN$6:$AN$58,"="&amp;A97)&gt;0,C97,0)</f>
        <v>0</v>
      </c>
      <c r="G97" s="48">
        <f>IF(COUNTIF([2]属性投放!$AC$6:$AC$26,"="&amp;开启等级!A97)&gt;0,D97,0)</f>
        <v>0</v>
      </c>
      <c r="H97" s="52"/>
      <c r="I97" s="52"/>
      <c r="K97" s="51">
        <v>4</v>
      </c>
      <c r="N97" s="25"/>
      <c r="O97" s="56">
        <v>8</v>
      </c>
      <c r="P97" s="25"/>
      <c r="Q97" s="25"/>
      <c r="R97" s="25"/>
      <c r="S97" s="25"/>
      <c r="T97" s="25"/>
      <c r="U97" s="25"/>
      <c r="V97" s="25"/>
    </row>
    <row r="98" spans="1:22" ht="16.5" x14ac:dyDescent="0.2">
      <c r="A98" s="25">
        <v>94</v>
      </c>
      <c r="B98" s="48">
        <f>MATCH(A98-1,[2]属性投放!$T$6:$T$114,1)</f>
        <v>16</v>
      </c>
      <c r="C98" s="48">
        <f>MATCH(A98,[2]属性投放!$AN$6:$AN$58,1)-1</f>
        <v>29</v>
      </c>
      <c r="D98" s="48">
        <f>MATCH(A98,[2]属性投放!$AC$6:$AC$26,1)-1</f>
        <v>15</v>
      </c>
      <c r="E98" s="48" t="str">
        <f>INDEX([2]属性投放!$AB$7:$AB$26,开启等级!D98)</f>
        <v>焦热+2</v>
      </c>
      <c r="F98" s="48">
        <f>IF(COUNTIF([2]属性投放!$AN$6:$AN$58,"="&amp;A98)&gt;0,C98,0)</f>
        <v>0</v>
      </c>
      <c r="G98" s="48">
        <f>IF(COUNTIF([2]属性投放!$AC$6:$AC$26,"="&amp;开启等级!A98)&gt;0,D98,0)</f>
        <v>0</v>
      </c>
      <c r="H98" s="52"/>
      <c r="I98" s="52"/>
      <c r="J98" s="25"/>
      <c r="K98" s="52"/>
      <c r="N98" s="25"/>
      <c r="O98" s="56">
        <v>8</v>
      </c>
      <c r="P98" s="25"/>
      <c r="Q98" s="25"/>
      <c r="R98" s="25"/>
      <c r="S98" s="25"/>
      <c r="T98" s="25"/>
      <c r="U98" s="25"/>
      <c r="V98" s="25"/>
    </row>
    <row r="99" spans="1:22" ht="16.5" x14ac:dyDescent="0.2">
      <c r="A99" s="25">
        <v>95</v>
      </c>
      <c r="B99" s="48">
        <f>MATCH(A99-1,[2]属性投放!$T$6:$T$114,1)</f>
        <v>17</v>
      </c>
      <c r="C99" s="48">
        <f>MATCH(A99,[2]属性投放!$AN$6:$AN$58,1)-1</f>
        <v>30</v>
      </c>
      <c r="D99" s="48">
        <f>MATCH(A99,[2]属性投放!$AC$6:$AC$26,1)-1</f>
        <v>15</v>
      </c>
      <c r="E99" s="48" t="str">
        <f>INDEX([2]属性投放!$AB$7:$AB$26,开启等级!D99)</f>
        <v>焦热+2</v>
      </c>
      <c r="F99" s="48">
        <f>IF(COUNTIF([2]属性投放!$AN$6:$AN$58,"="&amp;A99)&gt;0,C99,0)</f>
        <v>30</v>
      </c>
      <c r="G99" s="48">
        <f>IF(COUNTIF([2]属性投放!$AC$6:$AC$26,"="&amp;开启等级!A99)&gt;0,D99,0)</f>
        <v>0</v>
      </c>
      <c r="H99" s="52"/>
      <c r="I99" s="52"/>
      <c r="J99" s="55"/>
      <c r="K99" s="52"/>
      <c r="N99" s="25" t="s">
        <v>221</v>
      </c>
      <c r="O99" s="56">
        <v>8</v>
      </c>
      <c r="P99" s="25"/>
      <c r="Q99" s="25"/>
      <c r="R99" s="25"/>
      <c r="S99" s="25"/>
      <c r="T99" s="25"/>
      <c r="U99" s="25"/>
      <c r="V99" s="25"/>
    </row>
    <row r="100" spans="1:22" ht="16.5" x14ac:dyDescent="0.2">
      <c r="A100" s="25">
        <v>96</v>
      </c>
      <c r="B100" s="48">
        <f>MATCH(A100-1,[2]属性投放!$T$6:$T$114,1)</f>
        <v>17</v>
      </c>
      <c r="C100" s="48">
        <f>MATCH(A100,[2]属性投放!$AN$6:$AN$58,1)-1</f>
        <v>30</v>
      </c>
      <c r="D100" s="48">
        <f>MATCH(A100,[2]属性投放!$AC$6:$AC$26,1)-1</f>
        <v>15</v>
      </c>
      <c r="E100" s="48" t="str">
        <f>INDEX([2]属性投放!$AB$7:$AB$26,开启等级!D100)</f>
        <v>焦热+2</v>
      </c>
      <c r="F100" s="48">
        <f>IF(COUNTIF([2]属性投放!$AN$6:$AN$58,"="&amp;A100)&gt;0,C100,0)</f>
        <v>0</v>
      </c>
      <c r="G100" s="48">
        <f>IF(COUNTIF([2]属性投放!$AC$6:$AC$26,"="&amp;开启等级!A100)&gt;0,D100,0)</f>
        <v>0</v>
      </c>
      <c r="H100" s="52"/>
      <c r="I100" s="52"/>
      <c r="J100" s="25"/>
      <c r="K100" s="52"/>
      <c r="N100" s="25"/>
      <c r="O100" s="56">
        <v>8</v>
      </c>
      <c r="P100" s="25"/>
      <c r="Q100" s="25"/>
      <c r="R100" s="25"/>
      <c r="S100" s="25"/>
      <c r="T100" s="25"/>
      <c r="U100" s="25"/>
      <c r="V100" s="25"/>
    </row>
    <row r="101" spans="1:22" ht="16.5" x14ac:dyDescent="0.2">
      <c r="A101" s="25">
        <v>97</v>
      </c>
      <c r="B101" s="48">
        <f>MATCH(A101-1,[2]属性投放!$T$6:$T$114,1)</f>
        <v>17</v>
      </c>
      <c r="C101" s="48">
        <f>MATCH(A101,[2]属性投放!$AN$6:$AN$58,1)-1</f>
        <v>31</v>
      </c>
      <c r="D101" s="48">
        <f>MATCH(A101,[2]属性投放!$AC$6:$AC$26,1)-1</f>
        <v>15</v>
      </c>
      <c r="E101" s="48" t="str">
        <f>INDEX([2]属性投放!$AB$7:$AB$26,开启等级!D101)</f>
        <v>焦热+2</v>
      </c>
      <c r="F101" s="48">
        <f>IF(COUNTIF([2]属性投放!$AN$6:$AN$58,"="&amp;A101)&gt;0,C101,0)</f>
        <v>31</v>
      </c>
      <c r="G101" s="48">
        <f>IF(COUNTIF([2]属性投放!$AC$6:$AC$26,"="&amp;开启等级!A101)&gt;0,D101,0)</f>
        <v>0</v>
      </c>
      <c r="H101" s="52"/>
      <c r="I101" s="52"/>
      <c r="J101" s="51">
        <v>4</v>
      </c>
      <c r="K101" s="52"/>
      <c r="N101" s="25"/>
      <c r="O101" s="56">
        <v>8</v>
      </c>
      <c r="P101" s="25"/>
      <c r="Q101" s="25"/>
      <c r="R101" s="25"/>
      <c r="S101" s="25"/>
      <c r="T101" s="25"/>
      <c r="U101" s="25"/>
      <c r="V101" s="25"/>
    </row>
    <row r="102" spans="1:22" ht="16.5" x14ac:dyDescent="0.2">
      <c r="A102" s="25">
        <v>98</v>
      </c>
      <c r="B102" s="48">
        <f>MATCH(A102-1,[2]属性投放!$T$6:$T$114,1)</f>
        <v>18</v>
      </c>
      <c r="C102" s="48">
        <f>MATCH(A102,[2]属性投放!$AN$6:$AN$58,1)-1</f>
        <v>31</v>
      </c>
      <c r="D102" s="48">
        <f>MATCH(A102,[2]属性投放!$AC$6:$AC$26,1)-1</f>
        <v>15</v>
      </c>
      <c r="E102" s="48" t="str">
        <f>INDEX([2]属性投放!$AB$7:$AB$26,开启等级!D102)</f>
        <v>焦热+2</v>
      </c>
      <c r="F102" s="48">
        <f>IF(COUNTIF([2]属性投放!$AN$6:$AN$58,"="&amp;A102)&gt;0,C102,0)</f>
        <v>0</v>
      </c>
      <c r="G102" s="48">
        <f>IF(COUNTIF([2]属性投放!$AC$6:$AC$26,"="&amp;开启等级!A102)&gt;0,D102,0)</f>
        <v>0</v>
      </c>
      <c r="H102" s="52"/>
      <c r="I102" s="52"/>
      <c r="J102" s="25"/>
      <c r="K102" s="52"/>
      <c r="N102" s="25"/>
      <c r="O102" s="56">
        <v>8</v>
      </c>
      <c r="P102" s="25"/>
      <c r="Q102" s="25"/>
      <c r="R102" s="25"/>
      <c r="S102" s="25"/>
      <c r="T102" s="25"/>
      <c r="U102" s="25"/>
      <c r="V102" s="25"/>
    </row>
    <row r="103" spans="1:22" ht="16.5" x14ac:dyDescent="0.2">
      <c r="A103" s="25">
        <v>99</v>
      </c>
      <c r="B103" s="48">
        <f>MATCH(A103-1,[2]属性投放!$T$6:$T$114,1)</f>
        <v>18</v>
      </c>
      <c r="C103" s="48">
        <f>MATCH(A103,[2]属性投放!$AN$6:$AN$58,1)-1</f>
        <v>31</v>
      </c>
      <c r="D103" s="48">
        <f>MATCH(A103,[2]属性投放!$AC$6:$AC$26,1)-1</f>
        <v>15</v>
      </c>
      <c r="E103" s="48" t="str">
        <f>INDEX([2]属性投放!$AB$7:$AB$26,开启等级!D103)</f>
        <v>焦热+2</v>
      </c>
      <c r="F103" s="48">
        <f>IF(COUNTIF([2]属性投放!$AN$6:$AN$58,"="&amp;A103)&gt;0,C103,0)</f>
        <v>0</v>
      </c>
      <c r="G103" s="48">
        <f>IF(COUNTIF([2]属性投放!$AC$6:$AC$26,"="&amp;开启等级!A103)&gt;0,D103,0)</f>
        <v>0</v>
      </c>
      <c r="H103" s="52"/>
      <c r="I103" s="52"/>
      <c r="J103" s="25"/>
      <c r="K103" s="52"/>
      <c r="N103" s="25"/>
      <c r="O103" s="56">
        <v>8</v>
      </c>
      <c r="P103" s="25"/>
      <c r="Q103" s="25"/>
      <c r="R103" s="25"/>
      <c r="S103" s="25"/>
      <c r="T103" s="25"/>
      <c r="U103" s="25"/>
      <c r="V103" s="25"/>
    </row>
    <row r="104" spans="1:22" ht="16.5" x14ac:dyDescent="0.2">
      <c r="A104" s="25">
        <v>100</v>
      </c>
      <c r="B104" s="48">
        <f>MATCH(A104-1,[2]属性投放!$T$6:$T$114,1)</f>
        <v>19</v>
      </c>
      <c r="C104" s="48">
        <f>MATCH(A104,[2]属性投放!$AN$6:$AN$58,1)-1</f>
        <v>32</v>
      </c>
      <c r="D104" s="48">
        <f>MATCH(A104,[2]属性投放!$AC$6:$AC$26,1)-1</f>
        <v>16</v>
      </c>
      <c r="E104" s="48" t="str">
        <f>INDEX([2]属性投放!$AB$7:$AB$26,开启等级!D104)</f>
        <v>大焦热</v>
      </c>
      <c r="F104" s="48">
        <f>IF(COUNTIF([2]属性投放!$AN$6:$AN$58,"="&amp;A104)&gt;0,C104,0)</f>
        <v>32</v>
      </c>
      <c r="G104" s="49">
        <f>IF(COUNTIF([2]属性投放!$AC$6:$AC$26,"="&amp;开启等级!A104)&gt;0,D104,0)</f>
        <v>16</v>
      </c>
      <c r="H104" s="51">
        <v>6</v>
      </c>
      <c r="I104" s="51"/>
      <c r="J104" s="25"/>
      <c r="K104" s="52"/>
      <c r="N104" s="25"/>
      <c r="O104" s="56">
        <v>8</v>
      </c>
      <c r="P104" s="25"/>
      <c r="Q104" s="25"/>
      <c r="R104" s="25"/>
      <c r="S104" s="25"/>
      <c r="T104" s="25"/>
      <c r="U104" s="25"/>
      <c r="V104" s="25"/>
    </row>
    <row r="105" spans="1:22" ht="16.5" x14ac:dyDescent="0.2">
      <c r="A105" s="25">
        <v>101</v>
      </c>
      <c r="B105" s="48">
        <f>MATCH(A105-1,[2]属性投放!$T$6:$T$114,1)</f>
        <v>19</v>
      </c>
      <c r="C105" s="48">
        <f>MATCH(A105,[2]属性投放!$AN$6:$AN$58,1)-1</f>
        <v>32</v>
      </c>
      <c r="D105" s="48">
        <f>MATCH(A105,[2]属性投放!$AC$6:$AC$26,1)-1</f>
        <v>16</v>
      </c>
      <c r="E105" s="48" t="str">
        <f>INDEX([2]属性投放!$AB$7:$AB$26,开启等级!D105)</f>
        <v>大焦热</v>
      </c>
      <c r="F105" s="48">
        <f>IF(COUNTIF([2]属性投放!$AN$6:$AN$58,"="&amp;A105)&gt;0,C105,0)</f>
        <v>0</v>
      </c>
      <c r="G105" s="48">
        <f>IF(COUNTIF([2]属性投放!$AC$6:$AC$26,"="&amp;开启等级!A105)&gt;0,D105,0)</f>
        <v>0</v>
      </c>
      <c r="H105" s="52"/>
      <c r="I105" s="52"/>
      <c r="J105" s="25"/>
      <c r="K105" s="52"/>
      <c r="N105" s="25"/>
      <c r="O105" s="56">
        <v>8</v>
      </c>
      <c r="P105" s="25"/>
      <c r="Q105" s="25"/>
      <c r="R105" s="25"/>
      <c r="S105" s="25"/>
      <c r="T105" s="25"/>
      <c r="U105" s="25"/>
      <c r="V105" s="25"/>
    </row>
    <row r="106" spans="1:22" ht="16.5" x14ac:dyDescent="0.2">
      <c r="A106" s="25">
        <v>102</v>
      </c>
      <c r="B106" s="48">
        <f>MATCH(A106-1,[2]属性投放!$T$6:$T$114,1)</f>
        <v>20</v>
      </c>
      <c r="C106" s="48">
        <f>MATCH(A106,[2]属性投放!$AN$6:$AN$58,1)-1</f>
        <v>33</v>
      </c>
      <c r="D106" s="48">
        <f>MATCH(A106,[2]属性投放!$AC$6:$AC$26,1)-1</f>
        <v>16</v>
      </c>
      <c r="E106" s="48" t="str">
        <f>INDEX([2]属性投放!$AB$7:$AB$26,开启等级!D106)</f>
        <v>大焦热</v>
      </c>
      <c r="F106" s="48">
        <f>IF(COUNTIF([2]属性投放!$AN$6:$AN$58,"="&amp;A106)&gt;0,C106,0)</f>
        <v>33</v>
      </c>
      <c r="G106" s="48">
        <f>IF(COUNTIF([2]属性投放!$AC$6:$AC$26,"="&amp;开启等级!A106)&gt;0,D106,0)</f>
        <v>0</v>
      </c>
      <c r="H106" s="52"/>
      <c r="I106" s="52"/>
      <c r="J106" s="25"/>
      <c r="K106" s="51">
        <v>5</v>
      </c>
      <c r="N106" s="25"/>
      <c r="O106" s="56">
        <v>8</v>
      </c>
      <c r="P106" s="25"/>
      <c r="Q106" s="25"/>
      <c r="R106" s="25"/>
      <c r="S106" s="25"/>
      <c r="T106" s="25"/>
      <c r="U106" s="25"/>
      <c r="V106" s="25"/>
    </row>
    <row r="107" spans="1:22" ht="16.5" x14ac:dyDescent="0.2">
      <c r="A107" s="25">
        <v>103</v>
      </c>
      <c r="B107" s="48">
        <f>MATCH(A107-1,[2]属性投放!$T$6:$T$114,1)</f>
        <v>20</v>
      </c>
      <c r="C107" s="48">
        <f>MATCH(A107,[2]属性投放!$AN$6:$AN$58,1)-1</f>
        <v>33</v>
      </c>
      <c r="D107" s="48">
        <f>MATCH(A107,[2]属性投放!$AC$6:$AC$26,1)-1</f>
        <v>16</v>
      </c>
      <c r="E107" s="48" t="str">
        <f>INDEX([2]属性投放!$AB$7:$AB$26,开启等级!D107)</f>
        <v>大焦热</v>
      </c>
      <c r="F107" s="48">
        <f>IF(COUNTIF([2]属性投放!$AN$6:$AN$58,"="&amp;A107)&gt;0,C107,0)</f>
        <v>0</v>
      </c>
      <c r="G107" s="48">
        <f>IF(COUNTIF([2]属性投放!$AC$6:$AC$26,"="&amp;开启等级!A107)&gt;0,D107,0)</f>
        <v>0</v>
      </c>
      <c r="H107" s="52"/>
      <c r="I107" s="52"/>
      <c r="J107" s="25"/>
      <c r="K107" s="52"/>
      <c r="N107" s="25"/>
      <c r="O107" s="56">
        <v>8</v>
      </c>
      <c r="P107" s="25"/>
      <c r="Q107" s="25"/>
      <c r="R107" s="25"/>
      <c r="S107" s="25"/>
      <c r="T107" s="25"/>
      <c r="U107" s="25"/>
      <c r="V107" s="25"/>
    </row>
    <row r="108" spans="1:22" ht="16.5" x14ac:dyDescent="0.2">
      <c r="A108" s="25">
        <v>104</v>
      </c>
      <c r="B108" s="48">
        <f>MATCH(A108-1,[2]属性投放!$T$6:$T$114,1)</f>
        <v>21</v>
      </c>
      <c r="C108" s="48">
        <f>MATCH(A108,[2]属性投放!$AN$6:$AN$58,1)-1</f>
        <v>33</v>
      </c>
      <c r="D108" s="48">
        <f>MATCH(A108,[2]属性投放!$AC$6:$AC$26,1)-1</f>
        <v>16</v>
      </c>
      <c r="E108" s="48" t="str">
        <f>INDEX([2]属性投放!$AB$7:$AB$26,开启等级!D108)</f>
        <v>大焦热</v>
      </c>
      <c r="F108" s="48">
        <f>IF(COUNTIF([2]属性投放!$AN$6:$AN$58,"="&amp;A108)&gt;0,C108,0)</f>
        <v>0</v>
      </c>
      <c r="G108" s="48">
        <f>IF(COUNTIF([2]属性投放!$AC$6:$AC$26,"="&amp;开启等级!A108)&gt;0,D108,0)</f>
        <v>0</v>
      </c>
      <c r="H108" s="52"/>
      <c r="I108" s="52"/>
      <c r="J108" s="25"/>
      <c r="K108" s="52"/>
      <c r="N108" s="25"/>
      <c r="O108" s="47">
        <v>9</v>
      </c>
      <c r="P108" s="25"/>
      <c r="Q108" s="25"/>
      <c r="R108" s="25"/>
      <c r="S108" s="25"/>
      <c r="T108" s="25"/>
      <c r="U108" s="25"/>
      <c r="V108" s="25"/>
    </row>
    <row r="109" spans="1:22" ht="16.5" x14ac:dyDescent="0.2">
      <c r="A109" s="25">
        <v>105</v>
      </c>
      <c r="B109" s="48">
        <f>MATCH(A109-1,[2]属性投放!$T$6:$T$114,1)</f>
        <v>22</v>
      </c>
      <c r="C109" s="48">
        <f>MATCH(A109,[2]属性投放!$AN$6:$AN$58,1)-1</f>
        <v>34</v>
      </c>
      <c r="D109" s="48">
        <f>MATCH(A109,[2]属性投放!$AC$6:$AC$26,1)-1</f>
        <v>16</v>
      </c>
      <c r="E109" s="48" t="str">
        <f>INDEX([2]属性投放!$AB$7:$AB$26,开启等级!D109)</f>
        <v>大焦热</v>
      </c>
      <c r="F109" s="48">
        <f>IF(COUNTIF([2]属性投放!$AN$6:$AN$58,"="&amp;A109)&gt;0,C109,0)</f>
        <v>34</v>
      </c>
      <c r="G109" s="48">
        <f>IF(COUNTIF([2]属性投放!$AC$6:$AC$26,"="&amp;开启等级!A109)&gt;0,D109,0)</f>
        <v>0</v>
      </c>
      <c r="H109" s="52"/>
      <c r="I109" s="52"/>
      <c r="J109" s="25"/>
      <c r="K109" s="52"/>
      <c r="N109" s="25"/>
      <c r="O109" s="47">
        <v>9</v>
      </c>
      <c r="P109" s="25"/>
      <c r="Q109" s="25"/>
      <c r="R109" s="25"/>
      <c r="S109" s="25"/>
      <c r="T109" s="25"/>
      <c r="U109" s="25"/>
      <c r="V109" s="25"/>
    </row>
    <row r="110" spans="1:22" ht="16.5" x14ac:dyDescent="0.2">
      <c r="A110" s="25">
        <v>106</v>
      </c>
      <c r="B110" s="48">
        <f>MATCH(A110-1,[2]属性投放!$T$6:$T$114,1)</f>
        <v>22</v>
      </c>
      <c r="C110" s="48">
        <f>MATCH(A110,[2]属性投放!$AN$6:$AN$58,1)-1</f>
        <v>34</v>
      </c>
      <c r="D110" s="48">
        <f>MATCH(A110,[2]属性投放!$AC$6:$AC$26,1)-1</f>
        <v>16</v>
      </c>
      <c r="E110" s="48" t="str">
        <f>INDEX([2]属性投放!$AB$7:$AB$26,开启等级!D110)</f>
        <v>大焦热</v>
      </c>
      <c r="F110" s="48">
        <f>IF(COUNTIF([2]属性投放!$AN$6:$AN$58,"="&amp;A110)&gt;0,C110,0)</f>
        <v>0</v>
      </c>
      <c r="G110" s="48">
        <f>IF(COUNTIF([2]属性投放!$AC$6:$AC$26,"="&amp;开启等级!A110)&gt;0,D110,0)</f>
        <v>0</v>
      </c>
      <c r="H110" s="52"/>
      <c r="I110" s="52"/>
      <c r="J110" s="25"/>
      <c r="K110" s="52"/>
      <c r="N110" s="25"/>
      <c r="O110" s="47">
        <v>9</v>
      </c>
      <c r="P110" s="25"/>
      <c r="Q110" s="25"/>
      <c r="R110" s="25"/>
      <c r="S110" s="25"/>
      <c r="T110" s="25"/>
      <c r="U110" s="25"/>
      <c r="V110" s="25"/>
    </row>
    <row r="111" spans="1:22" ht="16.5" x14ac:dyDescent="0.2">
      <c r="A111" s="25">
        <v>107</v>
      </c>
      <c r="B111" s="48">
        <f>MATCH(A111-1,[2]属性投放!$T$6:$T$114,1)</f>
        <v>22</v>
      </c>
      <c r="C111" s="48">
        <f>MATCH(A111,[2]属性投放!$AN$6:$AN$58,1)-1</f>
        <v>35</v>
      </c>
      <c r="D111" s="48">
        <f>MATCH(A111,[2]属性投放!$AC$6:$AC$26,1)-1</f>
        <v>16</v>
      </c>
      <c r="E111" s="48" t="str">
        <f>INDEX([2]属性投放!$AB$7:$AB$26,开启等级!D111)</f>
        <v>大焦热</v>
      </c>
      <c r="F111" s="48">
        <f>IF(COUNTIF([2]属性投放!$AN$6:$AN$58,"="&amp;A111)&gt;0,C111,0)</f>
        <v>35</v>
      </c>
      <c r="G111" s="48">
        <f>IF(COUNTIF([2]属性投放!$AC$6:$AC$26,"="&amp;开启等级!A111)&gt;0,D111,0)</f>
        <v>0</v>
      </c>
      <c r="H111" s="52"/>
      <c r="I111" s="52"/>
      <c r="J111" s="51">
        <v>5</v>
      </c>
      <c r="K111" s="52"/>
      <c r="N111" s="25"/>
      <c r="O111" s="47">
        <v>9</v>
      </c>
      <c r="P111" s="25"/>
      <c r="Q111" s="25"/>
      <c r="R111" s="25"/>
      <c r="S111" s="25"/>
      <c r="T111" s="25"/>
      <c r="U111" s="25"/>
      <c r="V111" s="25"/>
    </row>
    <row r="112" spans="1:22" ht="16.5" x14ac:dyDescent="0.2">
      <c r="A112" s="25">
        <v>108</v>
      </c>
      <c r="B112" s="48">
        <f>MATCH(A112-1,[2]属性投放!$T$6:$T$114,1)</f>
        <v>23</v>
      </c>
      <c r="C112" s="48">
        <f>MATCH(A112,[2]属性投放!$AN$6:$AN$58,1)-1</f>
        <v>35</v>
      </c>
      <c r="D112" s="48">
        <f>MATCH(A112,[2]属性投放!$AC$6:$AC$26,1)-1</f>
        <v>16</v>
      </c>
      <c r="E112" s="48" t="str">
        <f>INDEX([2]属性投放!$AB$7:$AB$26,开启等级!D112)</f>
        <v>大焦热</v>
      </c>
      <c r="F112" s="48">
        <f>IF(COUNTIF([2]属性投放!$AN$6:$AN$58,"="&amp;A112)&gt;0,C112,0)</f>
        <v>0</v>
      </c>
      <c r="G112" s="48">
        <f>IF(COUNTIF([2]属性投放!$AC$6:$AC$26,"="&amp;开启等级!A112)&gt;0,D112,0)</f>
        <v>0</v>
      </c>
      <c r="H112" s="52"/>
      <c r="I112" s="52"/>
      <c r="J112" s="25"/>
      <c r="K112" s="52"/>
      <c r="N112" s="25"/>
      <c r="O112" s="47">
        <v>9</v>
      </c>
      <c r="P112" s="25"/>
      <c r="Q112" s="25"/>
      <c r="R112" s="25"/>
      <c r="S112" s="25"/>
      <c r="T112" s="25"/>
      <c r="U112" s="25"/>
      <c r="V112" s="25"/>
    </row>
    <row r="113" spans="1:22" ht="16.5" x14ac:dyDescent="0.2">
      <c r="A113" s="25">
        <v>109</v>
      </c>
      <c r="B113" s="48">
        <f>MATCH(A113-1,[2]属性投放!$T$6:$T$114,1)</f>
        <v>24</v>
      </c>
      <c r="C113" s="48">
        <f>MATCH(A113,[2]属性投放!$AN$6:$AN$58,1)-1</f>
        <v>35</v>
      </c>
      <c r="D113" s="48">
        <f>MATCH(A113,[2]属性投放!$AC$6:$AC$26,1)-1</f>
        <v>16</v>
      </c>
      <c r="E113" s="48" t="str">
        <f>INDEX([2]属性投放!$AB$7:$AB$26,开启等级!D113)</f>
        <v>大焦热</v>
      </c>
      <c r="F113" s="48">
        <f>IF(COUNTIF([2]属性投放!$AN$6:$AN$58,"="&amp;A113)&gt;0,C113,0)</f>
        <v>0</v>
      </c>
      <c r="G113" s="48">
        <f>IF(COUNTIF([2]属性投放!$AC$6:$AC$26,"="&amp;开启等级!A113)&gt;0,D113,0)</f>
        <v>0</v>
      </c>
      <c r="H113" s="52"/>
      <c r="I113" s="52"/>
      <c r="J113" s="25"/>
      <c r="K113" s="52"/>
      <c r="N113" s="25"/>
      <c r="O113" s="47">
        <v>9</v>
      </c>
      <c r="P113" s="25"/>
      <c r="Q113" s="25"/>
      <c r="R113" s="25"/>
      <c r="S113" s="25"/>
      <c r="T113" s="25"/>
      <c r="U113" s="25"/>
      <c r="V113" s="25"/>
    </row>
    <row r="114" spans="1:22" ht="16.5" x14ac:dyDescent="0.2">
      <c r="A114" s="25">
        <v>110</v>
      </c>
      <c r="B114" s="48">
        <f>MATCH(A114-1,[2]属性投放!$T$6:$T$114,1)</f>
        <v>24</v>
      </c>
      <c r="C114" s="48">
        <f>MATCH(A114,[2]属性投放!$AN$6:$AN$58,1)-1</f>
        <v>36</v>
      </c>
      <c r="D114" s="48">
        <f>MATCH(A114,[2]属性投放!$AC$6:$AC$26,1)-1</f>
        <v>17</v>
      </c>
      <c r="E114" s="48" t="str">
        <f>INDEX([2]属性投放!$AB$7:$AB$26,开启等级!D114)</f>
        <v>大焦热+1</v>
      </c>
      <c r="F114" s="48">
        <f>IF(COUNTIF([2]属性投放!$AN$6:$AN$58,"="&amp;A114)&gt;0,C114,0)</f>
        <v>36</v>
      </c>
      <c r="G114" s="50">
        <f>IF(COUNTIF([2]属性投放!$AC$6:$AC$26,"="&amp;开启等级!A114)&gt;0,D114,0)</f>
        <v>17</v>
      </c>
      <c r="H114" s="51">
        <v>7</v>
      </c>
      <c r="I114" s="51"/>
      <c r="J114" s="55"/>
      <c r="K114" s="52"/>
      <c r="N114" s="25" t="s">
        <v>222</v>
      </c>
      <c r="O114" s="47">
        <v>9</v>
      </c>
      <c r="P114" s="25"/>
      <c r="Q114" s="25"/>
      <c r="R114" s="25"/>
      <c r="S114" s="25"/>
      <c r="T114" s="25"/>
      <c r="U114" s="25"/>
      <c r="V114" s="25"/>
    </row>
    <row r="115" spans="1:22" ht="16.5" x14ac:dyDescent="0.2">
      <c r="A115" s="25">
        <v>111</v>
      </c>
      <c r="B115" s="48">
        <f>MATCH(A115-1,[2]属性投放!$T$6:$T$114,1)</f>
        <v>25</v>
      </c>
      <c r="C115" s="48">
        <f>MATCH(A115,[2]属性投放!$AN$6:$AN$58,1)-1</f>
        <v>36</v>
      </c>
      <c r="D115" s="48">
        <f>MATCH(A115,[2]属性投放!$AC$6:$AC$26,1)-1</f>
        <v>17</v>
      </c>
      <c r="E115" s="48" t="str">
        <f>INDEX([2]属性投放!$AB$7:$AB$26,开启等级!D115)</f>
        <v>大焦热+1</v>
      </c>
      <c r="F115" s="48">
        <f>IF(COUNTIF([2]属性投放!$AN$6:$AN$58,"="&amp;A115)&gt;0,C115,0)</f>
        <v>0</v>
      </c>
      <c r="G115" s="48">
        <f>IF(COUNTIF([2]属性投放!$AC$6:$AC$26,"="&amp;开启等级!A115)&gt;0,D115,0)</f>
        <v>0</v>
      </c>
      <c r="H115" s="52"/>
      <c r="I115" s="52"/>
      <c r="J115" s="25"/>
      <c r="K115" s="52"/>
      <c r="N115" s="25"/>
      <c r="O115" s="47">
        <v>9</v>
      </c>
      <c r="P115" s="25"/>
      <c r="Q115" s="25"/>
      <c r="R115" s="25"/>
      <c r="S115" s="25"/>
      <c r="T115" s="25"/>
      <c r="U115" s="25"/>
      <c r="V115" s="25"/>
    </row>
    <row r="116" spans="1:22" ht="16.5" x14ac:dyDescent="0.2">
      <c r="A116" s="25">
        <v>112</v>
      </c>
      <c r="B116" s="48">
        <f>MATCH(A116-1,[2]属性投放!$T$6:$T$114,1)</f>
        <v>25</v>
      </c>
      <c r="C116" s="48">
        <f>MATCH(A116,[2]属性投放!$AN$6:$AN$58,1)-1</f>
        <v>37</v>
      </c>
      <c r="D116" s="48">
        <f>MATCH(A116,[2]属性投放!$AC$6:$AC$26,1)-1</f>
        <v>17</v>
      </c>
      <c r="E116" s="48" t="str">
        <f>INDEX([2]属性投放!$AB$7:$AB$26,开启等级!D116)</f>
        <v>大焦热+1</v>
      </c>
      <c r="F116" s="48">
        <f>IF(COUNTIF([2]属性投放!$AN$6:$AN$58,"="&amp;A116)&gt;0,C116,0)</f>
        <v>37</v>
      </c>
      <c r="G116" s="48">
        <f>IF(COUNTIF([2]属性投放!$AC$6:$AC$26,"="&amp;开启等级!A116)&gt;0,D116,0)</f>
        <v>0</v>
      </c>
      <c r="H116" s="52"/>
      <c r="I116" s="52"/>
      <c r="J116" s="25"/>
      <c r="K116" s="52"/>
      <c r="N116" s="25"/>
      <c r="O116" s="47">
        <v>9</v>
      </c>
      <c r="P116" s="25"/>
      <c r="Q116" s="25"/>
      <c r="R116" s="25"/>
      <c r="S116" s="25"/>
      <c r="T116" s="25"/>
      <c r="U116" s="25"/>
      <c r="V116" s="25"/>
    </row>
    <row r="117" spans="1:22" ht="16.5" x14ac:dyDescent="0.2">
      <c r="A117" s="25">
        <v>113</v>
      </c>
      <c r="B117" s="48">
        <f>MATCH(A117-1,[2]属性投放!$T$6:$T$114,1)</f>
        <v>26</v>
      </c>
      <c r="C117" s="48">
        <f>MATCH(A117,[2]属性投放!$AN$6:$AN$58,1)-1</f>
        <v>37</v>
      </c>
      <c r="D117" s="48">
        <f>MATCH(A117,[2]属性投放!$AC$6:$AC$26,1)-1</f>
        <v>17</v>
      </c>
      <c r="E117" s="48" t="str">
        <f>INDEX([2]属性投放!$AB$7:$AB$26,开启等级!D117)</f>
        <v>大焦热+1</v>
      </c>
      <c r="F117" s="48">
        <f>IF(COUNTIF([2]属性投放!$AN$6:$AN$58,"="&amp;A117)&gt;0,C117,0)</f>
        <v>0</v>
      </c>
      <c r="G117" s="48">
        <f>IF(COUNTIF([2]属性投放!$AC$6:$AC$26,"="&amp;开启等级!A117)&gt;0,D117,0)</f>
        <v>0</v>
      </c>
      <c r="H117" s="52"/>
      <c r="I117" s="52"/>
      <c r="J117" s="25"/>
      <c r="K117" s="51">
        <v>6</v>
      </c>
      <c r="N117" s="25"/>
      <c r="O117" s="47">
        <v>9</v>
      </c>
      <c r="P117" s="25"/>
      <c r="Q117" s="25"/>
      <c r="R117" s="25"/>
      <c r="S117" s="25"/>
      <c r="T117" s="25"/>
      <c r="U117" s="25"/>
      <c r="V117" s="25"/>
    </row>
    <row r="118" spans="1:22" ht="16.5" x14ac:dyDescent="0.2">
      <c r="A118" s="25">
        <v>114</v>
      </c>
      <c r="B118" s="48">
        <f>MATCH(A118-1,[2]属性投放!$T$6:$T$114,1)</f>
        <v>26</v>
      </c>
      <c r="C118" s="48">
        <f>MATCH(A118,[2]属性投放!$AN$6:$AN$58,1)-1</f>
        <v>37</v>
      </c>
      <c r="D118" s="48">
        <f>MATCH(A118,[2]属性投放!$AC$6:$AC$26,1)-1</f>
        <v>17</v>
      </c>
      <c r="E118" s="48" t="str">
        <f>INDEX([2]属性投放!$AB$7:$AB$26,开启等级!D118)</f>
        <v>大焦热+1</v>
      </c>
      <c r="F118" s="48">
        <f>IF(COUNTIF([2]属性投放!$AN$6:$AN$58,"="&amp;A118)&gt;0,C118,0)</f>
        <v>0</v>
      </c>
      <c r="G118" s="48">
        <f>IF(COUNTIF([2]属性投放!$AC$6:$AC$26,"="&amp;开启等级!A118)&gt;0,D118,0)</f>
        <v>0</v>
      </c>
      <c r="H118" s="52"/>
      <c r="I118" s="52"/>
      <c r="J118" s="25"/>
      <c r="K118" s="52"/>
      <c r="N118" s="25"/>
      <c r="O118" s="47">
        <v>9</v>
      </c>
      <c r="P118" s="25"/>
      <c r="Q118" s="25"/>
      <c r="R118" s="25"/>
      <c r="S118" s="25"/>
      <c r="T118" s="25"/>
      <c r="U118" s="25"/>
      <c r="V118" s="25"/>
    </row>
    <row r="119" spans="1:22" ht="16.5" x14ac:dyDescent="0.2">
      <c r="A119" s="25">
        <v>115</v>
      </c>
      <c r="B119" s="48">
        <f>MATCH(A119-1,[2]属性投放!$T$6:$T$114,1)</f>
        <v>27</v>
      </c>
      <c r="C119" s="48">
        <f>MATCH(A119,[2]属性投放!$AN$6:$AN$58,1)-1</f>
        <v>38</v>
      </c>
      <c r="D119" s="48">
        <f>MATCH(A119,[2]属性投放!$AC$6:$AC$26,1)-1</f>
        <v>17</v>
      </c>
      <c r="E119" s="48" t="str">
        <f>INDEX([2]属性投放!$AB$7:$AB$26,开启等级!D119)</f>
        <v>大焦热+1</v>
      </c>
      <c r="F119" s="48">
        <f>IF(COUNTIF([2]属性投放!$AN$6:$AN$58,"="&amp;A119)&gt;0,C119,0)</f>
        <v>38</v>
      </c>
      <c r="G119" s="48">
        <f>IF(COUNTIF([2]属性投放!$AC$6:$AC$26,"="&amp;开启等级!A119)&gt;0,D119,0)</f>
        <v>0</v>
      </c>
      <c r="H119" s="52"/>
      <c r="I119" s="52"/>
      <c r="K119" s="52"/>
      <c r="N119" s="25"/>
      <c r="O119" s="47">
        <v>9</v>
      </c>
      <c r="P119" s="25"/>
      <c r="Q119" s="25"/>
      <c r="R119" s="25"/>
      <c r="S119" s="25"/>
      <c r="T119" s="25"/>
      <c r="U119" s="25"/>
      <c r="V119" s="25"/>
    </row>
    <row r="120" spans="1:22" ht="16.5" x14ac:dyDescent="0.2">
      <c r="A120" s="25">
        <v>116</v>
      </c>
      <c r="B120" s="48">
        <f>MATCH(A120-1,[2]属性投放!$T$6:$T$114,1)</f>
        <v>28</v>
      </c>
      <c r="C120" s="48">
        <f>MATCH(A120,[2]属性投放!$AN$6:$AN$58,1)-1</f>
        <v>38</v>
      </c>
      <c r="D120" s="48">
        <f>MATCH(A120,[2]属性投放!$AC$6:$AC$26,1)-1</f>
        <v>17</v>
      </c>
      <c r="E120" s="48" t="str">
        <f>INDEX([2]属性投放!$AB$7:$AB$26,开启等级!D120)</f>
        <v>大焦热+1</v>
      </c>
      <c r="F120" s="48">
        <f>IF(COUNTIF([2]属性投放!$AN$6:$AN$58,"="&amp;A120)&gt;0,C120,0)</f>
        <v>0</v>
      </c>
      <c r="G120" s="48">
        <f>IF(COUNTIF([2]属性投放!$AC$6:$AC$26,"="&amp;开启等级!A120)&gt;0,D120,0)</f>
        <v>0</v>
      </c>
      <c r="H120" s="52"/>
      <c r="I120" s="52"/>
      <c r="J120" s="25"/>
      <c r="K120" s="52"/>
      <c r="N120" s="25"/>
      <c r="O120" s="47">
        <v>9</v>
      </c>
      <c r="P120" s="25"/>
      <c r="Q120" s="25"/>
      <c r="R120" s="25"/>
      <c r="S120" s="25"/>
      <c r="T120" s="25"/>
      <c r="U120" s="25"/>
      <c r="V120" s="25"/>
    </row>
    <row r="121" spans="1:22" ht="16.5" x14ac:dyDescent="0.2">
      <c r="A121" s="25">
        <v>117</v>
      </c>
      <c r="B121" s="48">
        <f>MATCH(A121-1,[2]属性投放!$T$6:$T$114,1)</f>
        <v>28</v>
      </c>
      <c r="C121" s="48">
        <f>MATCH(A121,[2]属性投放!$AN$6:$AN$58,1)-1</f>
        <v>39</v>
      </c>
      <c r="D121" s="48">
        <f>MATCH(A121,[2]属性投放!$AC$6:$AC$26,1)-1</f>
        <v>17</v>
      </c>
      <c r="E121" s="48" t="str">
        <f>INDEX([2]属性投放!$AB$7:$AB$26,开启等级!D121)</f>
        <v>大焦热+1</v>
      </c>
      <c r="F121" s="48">
        <f>IF(COUNTIF([2]属性投放!$AN$6:$AN$58,"="&amp;A121)&gt;0,C121,0)</f>
        <v>39</v>
      </c>
      <c r="G121" s="48">
        <f>IF(COUNTIF([2]属性投放!$AC$6:$AC$26,"="&amp;开启等级!A121)&gt;0,D121,0)</f>
        <v>0</v>
      </c>
      <c r="H121" s="52"/>
      <c r="I121" s="52"/>
      <c r="J121" s="51">
        <v>6</v>
      </c>
      <c r="K121" s="52"/>
      <c r="N121" s="25"/>
      <c r="O121" s="47">
        <v>9</v>
      </c>
      <c r="P121" s="25"/>
      <c r="Q121" s="25"/>
      <c r="R121" s="25"/>
      <c r="S121" s="25"/>
      <c r="T121" s="25"/>
      <c r="U121" s="25"/>
      <c r="V121" s="25"/>
    </row>
    <row r="122" spans="1:22" ht="16.5" x14ac:dyDescent="0.2">
      <c r="A122" s="25">
        <v>118</v>
      </c>
      <c r="B122" s="48">
        <f>MATCH(A122-1,[2]属性投放!$T$6:$T$114,1)</f>
        <v>29</v>
      </c>
      <c r="C122" s="48">
        <f>MATCH(A122,[2]属性投放!$AN$6:$AN$58,1)-1</f>
        <v>39</v>
      </c>
      <c r="D122" s="48">
        <f>MATCH(A122,[2]属性投放!$AC$6:$AC$26,1)-1</f>
        <v>17</v>
      </c>
      <c r="E122" s="48" t="str">
        <f>INDEX([2]属性投放!$AB$7:$AB$26,开启等级!D122)</f>
        <v>大焦热+1</v>
      </c>
      <c r="F122" s="48">
        <f>IF(COUNTIF([2]属性投放!$AN$6:$AN$58,"="&amp;A122)&gt;0,C122,0)</f>
        <v>0</v>
      </c>
      <c r="G122" s="48">
        <f>IF(COUNTIF([2]属性投放!$AC$6:$AC$26,"="&amp;开启等级!A122)&gt;0,D122,0)</f>
        <v>0</v>
      </c>
      <c r="H122" s="52"/>
      <c r="I122" s="52"/>
      <c r="J122" s="25"/>
      <c r="K122" s="52"/>
      <c r="N122" s="25"/>
      <c r="O122" s="47">
        <v>9</v>
      </c>
      <c r="P122" s="25"/>
      <c r="Q122" s="25"/>
      <c r="R122" s="25"/>
      <c r="S122" s="25"/>
      <c r="T122" s="25"/>
      <c r="U122" s="25"/>
      <c r="V122" s="25"/>
    </row>
    <row r="123" spans="1:22" ht="16.5" x14ac:dyDescent="0.2">
      <c r="A123" s="25">
        <v>119</v>
      </c>
      <c r="B123" s="48">
        <f>MATCH(A123-1,[2]属性投放!$T$6:$T$114,1)</f>
        <v>29</v>
      </c>
      <c r="C123" s="48">
        <f>MATCH(A123,[2]属性投放!$AN$6:$AN$58,1)-1</f>
        <v>39</v>
      </c>
      <c r="D123" s="48">
        <f>MATCH(A123,[2]属性投放!$AC$6:$AC$26,1)-1</f>
        <v>17</v>
      </c>
      <c r="E123" s="48" t="str">
        <f>INDEX([2]属性投放!$AB$7:$AB$26,开启等级!D123)</f>
        <v>大焦热+1</v>
      </c>
      <c r="F123" s="48">
        <f>IF(COUNTIF([2]属性投放!$AN$6:$AN$58,"="&amp;A123)&gt;0,C123,0)</f>
        <v>0</v>
      </c>
      <c r="G123" s="48">
        <f>IF(COUNTIF([2]属性投放!$AC$6:$AC$26,"="&amp;开启等级!A123)&gt;0,D123,0)</f>
        <v>0</v>
      </c>
      <c r="H123" s="52"/>
      <c r="I123" s="52"/>
      <c r="J123" s="25"/>
      <c r="K123" s="52"/>
      <c r="N123" s="25"/>
      <c r="O123" s="47">
        <v>9</v>
      </c>
      <c r="P123" s="25"/>
      <c r="Q123" s="25"/>
      <c r="R123" s="25"/>
      <c r="S123" s="25"/>
      <c r="T123" s="25"/>
      <c r="U123" s="25"/>
      <c r="V123" s="25"/>
    </row>
    <row r="124" spans="1:22" ht="16.5" x14ac:dyDescent="0.2">
      <c r="A124" s="25">
        <v>120</v>
      </c>
      <c r="B124" s="48">
        <f>MATCH(A124-1,[2]属性投放!$T$6:$T$114,1)</f>
        <v>30</v>
      </c>
      <c r="C124" s="48">
        <f>MATCH(A124,[2]属性投放!$AN$6:$AN$58,1)-1</f>
        <v>40</v>
      </c>
      <c r="D124" s="48">
        <f>MATCH(A124,[2]属性投放!$AC$6:$AC$26,1)-1</f>
        <v>18</v>
      </c>
      <c r="E124" s="48" t="str">
        <f>INDEX([2]属性投放!$AB$7:$AB$26,开启等级!D124)</f>
        <v>大焦热+2</v>
      </c>
      <c r="F124" s="48">
        <f>IF(COUNTIF([2]属性投放!$AN$6:$AN$58,"="&amp;A124)&gt;0,C124,0)</f>
        <v>40</v>
      </c>
      <c r="G124" s="50">
        <f>IF(COUNTIF([2]属性投放!$AC$6:$AC$26,"="&amp;开启等级!A124)&gt;0,D124,0)</f>
        <v>18</v>
      </c>
      <c r="H124" s="51">
        <v>8</v>
      </c>
      <c r="I124" s="51"/>
      <c r="J124" s="55"/>
      <c r="K124" s="52"/>
      <c r="N124" s="25" t="s">
        <v>223</v>
      </c>
      <c r="O124" s="47">
        <v>9</v>
      </c>
      <c r="P124" s="25"/>
      <c r="Q124" s="25"/>
      <c r="R124" s="25"/>
      <c r="S124" s="25"/>
      <c r="T124" s="25"/>
      <c r="U124" s="25"/>
      <c r="V124" s="25"/>
    </row>
    <row r="125" spans="1:22" ht="16.5" x14ac:dyDescent="0.2">
      <c r="A125" s="25">
        <v>121</v>
      </c>
      <c r="B125" s="48">
        <f>MATCH(A125-1,[2]属性投放!$T$6:$T$114,1)</f>
        <v>31</v>
      </c>
      <c r="C125" s="48">
        <f>MATCH(A125,[2]属性投放!$AN$6:$AN$58,1)-1</f>
        <v>40</v>
      </c>
      <c r="D125" s="48">
        <f>MATCH(A125,[2]属性投放!$AC$6:$AC$26,1)-1</f>
        <v>18</v>
      </c>
      <c r="E125" s="48" t="str">
        <f>INDEX([2]属性投放!$AB$7:$AB$26,开启等级!D125)</f>
        <v>大焦热+2</v>
      </c>
      <c r="F125" s="48">
        <f>IF(COUNTIF([2]属性投放!$AN$6:$AN$58,"="&amp;A125)&gt;0,C125,0)</f>
        <v>0</v>
      </c>
      <c r="G125" s="48">
        <f>IF(COUNTIF([2]属性投放!$AC$6:$AC$26,"="&amp;开启等级!A125)&gt;0,D125,0)</f>
        <v>0</v>
      </c>
      <c r="H125" s="52"/>
      <c r="I125" s="52"/>
      <c r="J125" s="25"/>
      <c r="K125" s="52"/>
      <c r="N125" s="25"/>
      <c r="O125" s="47">
        <v>9</v>
      </c>
      <c r="P125" s="25"/>
      <c r="Q125" s="25"/>
      <c r="R125" s="25"/>
      <c r="S125" s="25"/>
      <c r="T125" s="25"/>
      <c r="U125" s="25"/>
      <c r="V125" s="25"/>
    </row>
    <row r="126" spans="1:22" ht="16.5" x14ac:dyDescent="0.2">
      <c r="A126" s="25">
        <v>122</v>
      </c>
      <c r="B126" s="48">
        <f>MATCH(A126-1,[2]属性投放!$T$6:$T$114,1)</f>
        <v>31</v>
      </c>
      <c r="C126" s="48">
        <f>MATCH(A126,[2]属性投放!$AN$6:$AN$58,1)-1</f>
        <v>41</v>
      </c>
      <c r="D126" s="48">
        <f>MATCH(A126,[2]属性投放!$AC$6:$AC$26,1)-1</f>
        <v>18</v>
      </c>
      <c r="E126" s="48" t="str">
        <f>INDEX([2]属性投放!$AB$7:$AB$26,开启等级!D126)</f>
        <v>大焦热+2</v>
      </c>
      <c r="F126" s="48">
        <f>IF(COUNTIF([2]属性投放!$AN$6:$AN$58,"="&amp;A126)&gt;0,C126,0)</f>
        <v>41</v>
      </c>
      <c r="G126" s="48">
        <f>IF(COUNTIF([2]属性投放!$AC$6:$AC$26,"="&amp;开启等级!A126)&gt;0,D126,0)</f>
        <v>0</v>
      </c>
      <c r="H126" s="52"/>
      <c r="I126" s="52"/>
      <c r="J126" s="25"/>
      <c r="K126" s="52"/>
      <c r="N126" s="25"/>
      <c r="O126" s="47">
        <v>9</v>
      </c>
      <c r="P126" s="25"/>
      <c r="Q126" s="25"/>
      <c r="R126" s="25"/>
      <c r="S126" s="25"/>
      <c r="T126" s="25"/>
      <c r="U126" s="25"/>
      <c r="V126" s="25"/>
    </row>
    <row r="127" spans="1:22" ht="16.5" x14ac:dyDescent="0.2">
      <c r="A127" s="25">
        <v>123</v>
      </c>
      <c r="B127" s="48">
        <f>MATCH(A127-1,[2]属性投放!$T$6:$T$114,1)</f>
        <v>32</v>
      </c>
      <c r="C127" s="48">
        <f>MATCH(A127,[2]属性投放!$AN$6:$AN$58,1)-1</f>
        <v>41</v>
      </c>
      <c r="D127" s="48">
        <f>MATCH(A127,[2]属性投放!$AC$6:$AC$26,1)-1</f>
        <v>18</v>
      </c>
      <c r="E127" s="48" t="str">
        <f>INDEX([2]属性投放!$AB$7:$AB$26,开启等级!D127)</f>
        <v>大焦热+2</v>
      </c>
      <c r="F127" s="48">
        <f>IF(COUNTIF([2]属性投放!$AN$6:$AN$58,"="&amp;A127)&gt;0,C127,0)</f>
        <v>0</v>
      </c>
      <c r="G127" s="48">
        <f>IF(COUNTIF([2]属性投放!$AC$6:$AC$26,"="&amp;开启等级!A127)&gt;0,D127,0)</f>
        <v>0</v>
      </c>
      <c r="H127" s="52"/>
      <c r="I127" s="52"/>
      <c r="J127" s="25"/>
      <c r="K127" s="51">
        <v>7</v>
      </c>
      <c r="N127" s="25"/>
      <c r="O127" s="47">
        <v>9</v>
      </c>
      <c r="P127" s="25"/>
      <c r="Q127" s="25"/>
      <c r="R127" s="25"/>
      <c r="S127" s="25"/>
      <c r="T127" s="25"/>
      <c r="U127" s="25"/>
      <c r="V127" s="25"/>
    </row>
    <row r="128" spans="1:22" ht="16.5" x14ac:dyDescent="0.2">
      <c r="A128" s="25">
        <v>124</v>
      </c>
      <c r="B128" s="48">
        <f>MATCH(A128-1,[2]属性投放!$T$6:$T$114,1)</f>
        <v>33</v>
      </c>
      <c r="C128" s="48">
        <f>MATCH(A128,[2]属性投放!$AN$6:$AN$58,1)-1</f>
        <v>41</v>
      </c>
      <c r="D128" s="48">
        <f>MATCH(A128,[2]属性投放!$AC$6:$AC$26,1)-1</f>
        <v>18</v>
      </c>
      <c r="E128" s="48" t="str">
        <f>INDEX([2]属性投放!$AB$7:$AB$26,开启等级!D128)</f>
        <v>大焦热+2</v>
      </c>
      <c r="F128" s="48">
        <f>IF(COUNTIF([2]属性投放!$AN$6:$AN$58,"="&amp;A128)&gt;0,C128,0)</f>
        <v>0</v>
      </c>
      <c r="G128" s="48">
        <f>IF(COUNTIF([2]属性投放!$AC$6:$AC$26,"="&amp;开启等级!A128)&gt;0,D128,0)</f>
        <v>0</v>
      </c>
      <c r="H128" s="52"/>
      <c r="I128" s="52"/>
      <c r="J128" s="25"/>
      <c r="K128" s="52"/>
      <c r="N128" s="25"/>
      <c r="O128" s="47">
        <v>9</v>
      </c>
      <c r="P128" s="25"/>
      <c r="Q128" s="25"/>
      <c r="R128" s="25"/>
      <c r="S128" s="25"/>
      <c r="T128" s="25"/>
      <c r="U128" s="25"/>
      <c r="V128" s="25"/>
    </row>
    <row r="129" spans="1:22" ht="16.5" x14ac:dyDescent="0.2">
      <c r="A129" s="25">
        <v>125</v>
      </c>
      <c r="B129" s="48">
        <f>MATCH(A129-1,[2]属性投放!$T$6:$T$114,1)</f>
        <v>34</v>
      </c>
      <c r="C129" s="48">
        <f>MATCH(A129,[2]属性投放!$AN$6:$AN$58,1)-1</f>
        <v>42</v>
      </c>
      <c r="D129" s="48">
        <f>MATCH(A129,[2]属性投放!$AC$6:$AC$26,1)-1</f>
        <v>18</v>
      </c>
      <c r="E129" s="48" t="str">
        <f>INDEX([2]属性投放!$AB$7:$AB$26,开启等级!D129)</f>
        <v>大焦热+2</v>
      </c>
      <c r="F129" s="48">
        <f>IF(COUNTIF([2]属性投放!$AN$6:$AN$58,"="&amp;A129)&gt;0,C129,0)</f>
        <v>42</v>
      </c>
      <c r="G129" s="48">
        <f>IF(COUNTIF([2]属性投放!$AC$6:$AC$26,"="&amp;开启等级!A129)&gt;0,D129,0)</f>
        <v>0</v>
      </c>
      <c r="H129" s="52"/>
      <c r="I129" s="52"/>
      <c r="K129" s="52"/>
      <c r="N129" s="25"/>
      <c r="O129" s="47">
        <v>9</v>
      </c>
      <c r="P129" s="25"/>
      <c r="Q129" s="25"/>
      <c r="R129" s="25"/>
      <c r="S129" s="25"/>
      <c r="T129" s="25"/>
      <c r="U129" s="25"/>
      <c r="V129" s="25"/>
    </row>
    <row r="130" spans="1:22" ht="16.5" x14ac:dyDescent="0.2">
      <c r="A130" s="25">
        <v>126</v>
      </c>
      <c r="B130" s="48">
        <f>MATCH(A130-1,[2]属性投放!$T$6:$T$114,1)</f>
        <v>34</v>
      </c>
      <c r="C130" s="48">
        <f>MATCH(A130,[2]属性投放!$AN$6:$AN$58,1)-1</f>
        <v>42</v>
      </c>
      <c r="D130" s="48">
        <f>MATCH(A130,[2]属性投放!$AC$6:$AC$26,1)-1</f>
        <v>18</v>
      </c>
      <c r="E130" s="48" t="str">
        <f>INDEX([2]属性投放!$AB$7:$AB$26,开启等级!D130)</f>
        <v>大焦热+2</v>
      </c>
      <c r="F130" s="48">
        <f>IF(COUNTIF([2]属性投放!$AN$6:$AN$58,"="&amp;A130)&gt;0,C130,0)</f>
        <v>0</v>
      </c>
      <c r="G130" s="48">
        <f>IF(COUNTIF([2]属性投放!$AC$6:$AC$26,"="&amp;开启等级!A130)&gt;0,D130,0)</f>
        <v>0</v>
      </c>
      <c r="H130" s="52"/>
      <c r="I130" s="52"/>
      <c r="J130" s="25"/>
      <c r="K130" s="52"/>
      <c r="N130" s="25"/>
      <c r="O130" s="47">
        <v>9</v>
      </c>
      <c r="P130" s="25"/>
      <c r="Q130" s="25"/>
      <c r="R130" s="25"/>
      <c r="S130" s="25"/>
      <c r="T130" s="25"/>
      <c r="U130" s="25"/>
      <c r="V130" s="25"/>
    </row>
    <row r="131" spans="1:22" ht="16.5" x14ac:dyDescent="0.2">
      <c r="A131" s="25">
        <v>127</v>
      </c>
      <c r="B131" s="48">
        <f>MATCH(A131-1,[2]属性投放!$T$6:$T$114,1)</f>
        <v>35</v>
      </c>
      <c r="C131" s="48">
        <f>MATCH(A131,[2]属性投放!$AN$6:$AN$58,1)-1</f>
        <v>43</v>
      </c>
      <c r="D131" s="48">
        <f>MATCH(A131,[2]属性投放!$AC$6:$AC$26,1)-1</f>
        <v>18</v>
      </c>
      <c r="E131" s="48" t="str">
        <f>INDEX([2]属性投放!$AB$7:$AB$26,开启等级!D131)</f>
        <v>大焦热+2</v>
      </c>
      <c r="F131" s="48">
        <f>IF(COUNTIF([2]属性投放!$AN$6:$AN$58,"="&amp;A131)&gt;0,C131,0)</f>
        <v>43</v>
      </c>
      <c r="G131" s="48">
        <f>IF(COUNTIF([2]属性投放!$AC$6:$AC$26,"="&amp;开启等级!A131)&gt;0,D131,0)</f>
        <v>0</v>
      </c>
      <c r="H131" s="52"/>
      <c r="I131" s="52"/>
      <c r="J131" s="51">
        <v>7</v>
      </c>
      <c r="K131" s="52"/>
      <c r="N131" s="25"/>
      <c r="O131" s="47">
        <v>9</v>
      </c>
      <c r="P131" s="25"/>
      <c r="Q131" s="25"/>
      <c r="R131" s="25"/>
      <c r="S131" s="25"/>
      <c r="T131" s="25"/>
      <c r="U131" s="25"/>
      <c r="V131" s="25"/>
    </row>
    <row r="132" spans="1:22" ht="16.5" x14ac:dyDescent="0.2">
      <c r="A132" s="25">
        <v>128</v>
      </c>
      <c r="B132" s="48">
        <f>MATCH(A132-1,[2]属性投放!$T$6:$T$114,1)</f>
        <v>36</v>
      </c>
      <c r="C132" s="48">
        <f>MATCH(A132,[2]属性投放!$AN$6:$AN$58,1)-1</f>
        <v>43</v>
      </c>
      <c r="D132" s="48">
        <f>MATCH(A132,[2]属性投放!$AC$6:$AC$26,1)-1</f>
        <v>18</v>
      </c>
      <c r="E132" s="48" t="str">
        <f>INDEX([2]属性投放!$AB$7:$AB$26,开启等级!D132)</f>
        <v>大焦热+2</v>
      </c>
      <c r="F132" s="48">
        <f>IF(COUNTIF([2]属性投放!$AN$6:$AN$58,"="&amp;A132)&gt;0,C132,0)</f>
        <v>0</v>
      </c>
      <c r="G132" s="48">
        <f>IF(COUNTIF([2]属性投放!$AC$6:$AC$26,"="&amp;开启等级!A132)&gt;0,D132,0)</f>
        <v>0</v>
      </c>
      <c r="H132" s="52"/>
      <c r="I132" s="52"/>
      <c r="J132" s="25"/>
      <c r="K132" s="52"/>
      <c r="N132" s="25"/>
      <c r="O132" s="47">
        <v>9</v>
      </c>
      <c r="P132" s="25"/>
      <c r="Q132" s="25"/>
      <c r="R132" s="25"/>
      <c r="S132" s="25"/>
      <c r="T132" s="25"/>
      <c r="U132" s="25"/>
      <c r="V132" s="25"/>
    </row>
    <row r="133" spans="1:22" ht="16.5" x14ac:dyDescent="0.2">
      <c r="A133" s="25">
        <v>129</v>
      </c>
      <c r="B133" s="48">
        <f>MATCH(A133-1,[2]属性投放!$T$6:$T$114,1)</f>
        <v>37</v>
      </c>
      <c r="C133" s="48">
        <f>MATCH(A133,[2]属性投放!$AN$6:$AN$58,1)-1</f>
        <v>43</v>
      </c>
      <c r="D133" s="48">
        <f>MATCH(A133,[2]属性投放!$AC$6:$AC$26,1)-1</f>
        <v>18</v>
      </c>
      <c r="E133" s="48" t="str">
        <f>INDEX([2]属性投放!$AB$7:$AB$26,开启等级!D133)</f>
        <v>大焦热+2</v>
      </c>
      <c r="F133" s="48">
        <f>IF(COUNTIF([2]属性投放!$AN$6:$AN$58,"="&amp;A133)&gt;0,C133,0)</f>
        <v>0</v>
      </c>
      <c r="G133" s="48">
        <f>IF(COUNTIF([2]属性投放!$AC$6:$AC$26,"="&amp;开启等级!A133)&gt;0,D133,0)</f>
        <v>0</v>
      </c>
      <c r="H133" s="52"/>
      <c r="I133" s="52"/>
      <c r="J133" s="25"/>
      <c r="K133" s="52"/>
      <c r="N133" s="25"/>
      <c r="O133" s="47">
        <v>9</v>
      </c>
      <c r="P133" s="25"/>
      <c r="Q133" s="25"/>
      <c r="R133" s="25"/>
      <c r="S133" s="25"/>
      <c r="T133" s="25"/>
      <c r="U133" s="25"/>
      <c r="V133" s="25"/>
    </row>
    <row r="134" spans="1:22" ht="16.5" x14ac:dyDescent="0.2">
      <c r="A134" s="25">
        <v>130</v>
      </c>
      <c r="B134" s="48">
        <f>MATCH(A134-1,[2]属性投放!$T$6:$T$114,1)</f>
        <v>38</v>
      </c>
      <c r="C134" s="48">
        <f>MATCH(A134,[2]属性投放!$AN$6:$AN$58,1)-1</f>
        <v>44</v>
      </c>
      <c r="D134" s="48">
        <f>MATCH(A134,[2]属性投放!$AC$6:$AC$26,1)-1</f>
        <v>19</v>
      </c>
      <c r="E134" s="48" t="str">
        <f>INDEX([2]属性投放!$AB$7:$AB$26,开启等级!D134)</f>
        <v>无间</v>
      </c>
      <c r="F134" s="48">
        <f>IF(COUNTIF([2]属性投放!$AN$6:$AN$58,"="&amp;A134)&gt;0,C134,0)</f>
        <v>44</v>
      </c>
      <c r="G134" s="49">
        <f>IF(COUNTIF([2]属性投放!$AC$6:$AC$26,"="&amp;开启等级!A134)&gt;0,D134,0)</f>
        <v>19</v>
      </c>
      <c r="H134" s="51">
        <v>9</v>
      </c>
      <c r="I134" s="51"/>
      <c r="J134" s="55"/>
      <c r="K134" s="52"/>
      <c r="N134" s="25" t="s">
        <v>224</v>
      </c>
      <c r="O134" s="47">
        <v>9</v>
      </c>
      <c r="P134" s="25"/>
      <c r="Q134" s="25"/>
      <c r="R134" s="25"/>
      <c r="S134" s="25"/>
      <c r="T134" s="25"/>
      <c r="U134" s="25"/>
      <c r="V134" s="25"/>
    </row>
    <row r="135" spans="1:22" ht="16.5" x14ac:dyDescent="0.2">
      <c r="A135" s="25">
        <v>131</v>
      </c>
      <c r="B135" s="48">
        <f>MATCH(A135-1,[2]属性投放!$T$6:$T$114,1)</f>
        <v>38</v>
      </c>
      <c r="C135" s="48">
        <f>MATCH(A135,[2]属性投放!$AN$6:$AN$58,1)-1</f>
        <v>44</v>
      </c>
      <c r="D135" s="48">
        <f>MATCH(A135,[2]属性投放!$AC$6:$AC$26,1)-1</f>
        <v>19</v>
      </c>
      <c r="E135" s="48" t="str">
        <f>INDEX([2]属性投放!$AB$7:$AB$26,开启等级!D135)</f>
        <v>无间</v>
      </c>
      <c r="F135" s="48">
        <f>IF(COUNTIF([2]属性投放!$AN$6:$AN$58,"="&amp;A135)&gt;0,C135,0)</f>
        <v>0</v>
      </c>
      <c r="G135" s="48">
        <f>IF(COUNTIF([2]属性投放!$AC$6:$AC$26,"="&amp;开启等级!A135)&gt;0,D135,0)</f>
        <v>0</v>
      </c>
      <c r="H135" s="52"/>
      <c r="I135" s="52"/>
      <c r="J135" s="25"/>
      <c r="K135" s="52"/>
      <c r="N135" s="25"/>
      <c r="O135" s="47">
        <v>9</v>
      </c>
      <c r="P135" s="25"/>
      <c r="Q135" s="25"/>
      <c r="R135" s="25"/>
      <c r="S135" s="25"/>
      <c r="T135" s="25"/>
      <c r="U135" s="25"/>
      <c r="V135" s="25"/>
    </row>
    <row r="136" spans="1:22" ht="16.5" x14ac:dyDescent="0.2">
      <c r="A136" s="25">
        <v>132</v>
      </c>
      <c r="B136" s="48">
        <f>MATCH(A136-1,[2]属性投放!$T$6:$T$114,1)</f>
        <v>39</v>
      </c>
      <c r="C136" s="48">
        <f>MATCH(A136,[2]属性投放!$AN$6:$AN$58,1)-1</f>
        <v>45</v>
      </c>
      <c r="D136" s="48">
        <f>MATCH(A136,[2]属性投放!$AC$6:$AC$26,1)-1</f>
        <v>19</v>
      </c>
      <c r="E136" s="48" t="str">
        <f>INDEX([2]属性投放!$AB$7:$AB$26,开启等级!D136)</f>
        <v>无间</v>
      </c>
      <c r="F136" s="48">
        <f>IF(COUNTIF([2]属性投放!$AN$6:$AN$58,"="&amp;A136)&gt;0,C136,0)</f>
        <v>45</v>
      </c>
      <c r="G136" s="48">
        <f>IF(COUNTIF([2]属性投放!$AC$6:$AC$26,"="&amp;开启等级!A136)&gt;0,D136,0)</f>
        <v>0</v>
      </c>
      <c r="H136" s="52"/>
      <c r="I136" s="52"/>
      <c r="J136" s="25"/>
      <c r="K136" s="52"/>
      <c r="N136" s="25"/>
      <c r="O136" s="47">
        <v>9</v>
      </c>
      <c r="P136" s="25"/>
      <c r="Q136" s="25"/>
      <c r="R136" s="25"/>
      <c r="S136" s="25"/>
      <c r="T136" s="25"/>
      <c r="U136" s="25"/>
      <c r="V136" s="25"/>
    </row>
    <row r="137" spans="1:22" ht="16.5" x14ac:dyDescent="0.2">
      <c r="A137" s="25">
        <v>133</v>
      </c>
      <c r="B137" s="48">
        <f>MATCH(A137-1,[2]属性投放!$T$6:$T$114,1)</f>
        <v>40</v>
      </c>
      <c r="C137" s="48">
        <f>MATCH(A137,[2]属性投放!$AN$6:$AN$58,1)-1</f>
        <v>45</v>
      </c>
      <c r="D137" s="48">
        <f>MATCH(A137,[2]属性投放!$AC$6:$AC$26,1)-1</f>
        <v>19</v>
      </c>
      <c r="E137" s="48" t="str">
        <f>INDEX([2]属性投放!$AB$7:$AB$26,开启等级!D137)</f>
        <v>无间</v>
      </c>
      <c r="F137" s="48">
        <f>IF(COUNTIF([2]属性投放!$AN$6:$AN$58,"="&amp;A137)&gt;0,C137,0)</f>
        <v>0</v>
      </c>
      <c r="G137" s="48">
        <f>IF(COUNTIF([2]属性投放!$AC$6:$AC$26,"="&amp;开启等级!A137)&gt;0,D137,0)</f>
        <v>0</v>
      </c>
      <c r="H137" s="52"/>
      <c r="I137" s="52"/>
      <c r="J137" s="25"/>
      <c r="K137" s="52"/>
      <c r="N137" s="25"/>
      <c r="O137" s="47">
        <v>9</v>
      </c>
      <c r="P137" s="25"/>
      <c r="Q137" s="25"/>
      <c r="R137" s="25"/>
      <c r="S137" s="25"/>
      <c r="T137" s="25"/>
      <c r="U137" s="25"/>
      <c r="V137" s="25"/>
    </row>
    <row r="138" spans="1:22" ht="16.5" x14ac:dyDescent="0.2">
      <c r="A138" s="25">
        <v>134</v>
      </c>
      <c r="B138" s="48">
        <f>MATCH(A138-1,[2]属性投放!$T$6:$T$114,1)</f>
        <v>41</v>
      </c>
      <c r="C138" s="48">
        <f>MATCH(A138,[2]属性投放!$AN$6:$AN$58,1)-1</f>
        <v>45</v>
      </c>
      <c r="D138" s="48">
        <f>MATCH(A138,[2]属性投放!$AC$6:$AC$26,1)-1</f>
        <v>19</v>
      </c>
      <c r="E138" s="48" t="str">
        <f>INDEX([2]属性投放!$AB$7:$AB$26,开启等级!D138)</f>
        <v>无间</v>
      </c>
      <c r="F138" s="48">
        <f>IF(COUNTIF([2]属性投放!$AN$6:$AN$58,"="&amp;A138)&gt;0,C138,0)</f>
        <v>0</v>
      </c>
      <c r="G138" s="48">
        <f>IF(COUNTIF([2]属性投放!$AC$6:$AC$26,"="&amp;开启等级!A138)&gt;0,D138,0)</f>
        <v>0</v>
      </c>
      <c r="H138" s="52"/>
      <c r="I138" s="52"/>
      <c r="J138" s="25"/>
      <c r="K138" s="52"/>
      <c r="N138" s="25"/>
      <c r="O138" s="47">
        <v>9</v>
      </c>
      <c r="P138" s="25"/>
      <c r="Q138" s="25"/>
      <c r="R138" s="25"/>
      <c r="S138" s="25"/>
      <c r="T138" s="25"/>
      <c r="U138" s="25"/>
      <c r="V138" s="25"/>
    </row>
    <row r="139" spans="1:22" ht="16.5" x14ac:dyDescent="0.2">
      <c r="A139" s="25">
        <v>135</v>
      </c>
      <c r="B139" s="48">
        <f>MATCH(A139-1,[2]属性投放!$T$6:$T$114,1)</f>
        <v>43</v>
      </c>
      <c r="C139" s="48">
        <f>MATCH(A139,[2]属性投放!$AN$6:$AN$58,1)-1</f>
        <v>46</v>
      </c>
      <c r="D139" s="48">
        <f>MATCH(A139,[2]属性投放!$AC$6:$AC$26,1)-1</f>
        <v>20</v>
      </c>
      <c r="E139" s="48" t="str">
        <f>INDEX([2]属性投放!$AB$7:$AB$26,开启等级!D139)</f>
        <v>无间+1</v>
      </c>
      <c r="F139" s="48">
        <f>IF(COUNTIF([2]属性投放!$AN$6:$AN$58,"="&amp;A139)&gt;0,C139,0)</f>
        <v>46</v>
      </c>
      <c r="G139" s="50">
        <f>IF(COUNTIF([2]属性投放!$AC$6:$AC$26,"="&amp;开启等级!A139)&gt;0,D139,0)</f>
        <v>20</v>
      </c>
      <c r="H139" s="57"/>
      <c r="I139" s="57"/>
      <c r="K139" s="52"/>
      <c r="N139" s="25"/>
      <c r="O139" s="47">
        <v>9</v>
      </c>
      <c r="P139" s="25"/>
      <c r="Q139" s="25"/>
      <c r="R139" s="25"/>
      <c r="S139" s="25"/>
      <c r="T139" s="25"/>
      <c r="U139" s="25"/>
      <c r="V139" s="25"/>
    </row>
    <row r="140" spans="1:22" ht="16.5" x14ac:dyDescent="0.2">
      <c r="A140" s="25">
        <v>136</v>
      </c>
      <c r="B140" s="48">
        <f>MATCH(A140-1,[2]属性投放!$T$6:$T$114,1)</f>
        <v>43</v>
      </c>
      <c r="C140" s="48">
        <f>MATCH(A140,[2]属性投放!$AN$6:$AN$58,1)-1</f>
        <v>46</v>
      </c>
      <c r="D140" s="48">
        <f>MATCH(A140,[2]属性投放!$AC$6:$AC$26,1)-1</f>
        <v>20</v>
      </c>
      <c r="E140" s="48" t="str">
        <f>INDEX([2]属性投放!$AB$7:$AB$26,开启等级!D140)</f>
        <v>无间+1</v>
      </c>
      <c r="F140" s="48">
        <f>IF(COUNTIF([2]属性投放!$AN$6:$AN$58,"="&amp;A140)&gt;0,C140,0)</f>
        <v>0</v>
      </c>
      <c r="G140" s="48">
        <f>IF(COUNTIF([2]属性投放!$AC$6:$AC$26,"="&amp;开启等级!A140)&gt;0,D140,0)</f>
        <v>0</v>
      </c>
      <c r="H140" s="57"/>
      <c r="I140" s="57"/>
      <c r="J140" s="25"/>
      <c r="K140" s="52"/>
      <c r="N140" s="25"/>
      <c r="O140" s="47">
        <v>9</v>
      </c>
      <c r="P140" s="25"/>
      <c r="Q140" s="25"/>
      <c r="R140" s="25"/>
      <c r="S140" s="25"/>
      <c r="T140" s="25"/>
      <c r="U140" s="25"/>
      <c r="V140" s="25"/>
    </row>
    <row r="141" spans="1:22" ht="16.5" x14ac:dyDescent="0.2">
      <c r="A141" s="25">
        <v>137</v>
      </c>
      <c r="B141" s="48">
        <f>MATCH(A141-1,[2]属性投放!$T$6:$T$114,1)</f>
        <v>44</v>
      </c>
      <c r="C141" s="48">
        <f>MATCH(A141,[2]属性投放!$AN$6:$AN$58,1)-1</f>
        <v>47</v>
      </c>
      <c r="D141" s="48">
        <f>MATCH(A141,[2]属性投放!$AC$6:$AC$26,1)-1</f>
        <v>20</v>
      </c>
      <c r="E141" s="48" t="str">
        <f>INDEX([2]属性投放!$AB$7:$AB$26,开启等级!D141)</f>
        <v>无间+1</v>
      </c>
      <c r="F141" s="48">
        <f>IF(COUNTIF([2]属性投放!$AN$6:$AN$58,"="&amp;A141)&gt;0,C141,0)</f>
        <v>47</v>
      </c>
      <c r="G141" s="48">
        <f>IF(COUNTIF([2]属性投放!$AC$6:$AC$26,"="&amp;开启等级!A141)&gt;0,D141,0)</f>
        <v>0</v>
      </c>
      <c r="H141" s="57"/>
      <c r="I141" s="57"/>
      <c r="J141" s="51">
        <v>8</v>
      </c>
      <c r="K141" s="52"/>
      <c r="N141" s="25"/>
      <c r="O141" s="47">
        <v>9</v>
      </c>
      <c r="P141" s="25"/>
      <c r="Q141" s="25"/>
      <c r="R141" s="25"/>
      <c r="S141" s="25"/>
      <c r="T141" s="25"/>
      <c r="U141" s="25"/>
      <c r="V141" s="25"/>
    </row>
    <row r="142" spans="1:22" ht="16.5" x14ac:dyDescent="0.2">
      <c r="A142" s="25">
        <v>138</v>
      </c>
      <c r="B142" s="48">
        <f>MATCH(A142-1,[2]属性投放!$T$6:$T$114,1)</f>
        <v>45</v>
      </c>
      <c r="C142" s="48">
        <f>MATCH(A142,[2]属性投放!$AN$6:$AN$58,1)-1</f>
        <v>47</v>
      </c>
      <c r="D142" s="48">
        <f>MATCH(A142,[2]属性投放!$AC$6:$AC$26,1)-1</f>
        <v>20</v>
      </c>
      <c r="E142" s="48" t="str">
        <f>INDEX([2]属性投放!$AB$7:$AB$26,开启等级!D142)</f>
        <v>无间+1</v>
      </c>
      <c r="F142" s="48">
        <f>IF(COUNTIF([2]属性投放!$AN$6:$AN$58,"="&amp;A142)&gt;0,C142,0)</f>
        <v>0</v>
      </c>
      <c r="G142" s="48">
        <f>IF(COUNTIF([2]属性投放!$AC$6:$AC$26,"="&amp;开启等级!A142)&gt;0,D142,0)</f>
        <v>0</v>
      </c>
      <c r="H142" s="57"/>
      <c r="I142" s="57"/>
      <c r="J142" s="25"/>
      <c r="K142" s="52"/>
      <c r="N142" s="25"/>
      <c r="O142" s="47">
        <v>9</v>
      </c>
      <c r="P142" s="25"/>
      <c r="Q142" s="25"/>
      <c r="R142" s="25"/>
      <c r="S142" s="25"/>
      <c r="T142" s="25"/>
      <c r="U142" s="25"/>
      <c r="V142" s="25"/>
    </row>
    <row r="143" spans="1:22" ht="16.5" x14ac:dyDescent="0.2">
      <c r="A143" s="25">
        <v>139</v>
      </c>
      <c r="B143" s="48">
        <f>MATCH(A143-1,[2]属性投放!$T$6:$T$114,1)</f>
        <v>46</v>
      </c>
      <c r="C143" s="48">
        <f>MATCH(A143,[2]属性投放!$AN$6:$AN$58,1)-1</f>
        <v>47</v>
      </c>
      <c r="D143" s="48">
        <f>MATCH(A143,[2]属性投放!$AC$6:$AC$26,1)-1</f>
        <v>20</v>
      </c>
      <c r="E143" s="48" t="str">
        <f>INDEX([2]属性投放!$AB$7:$AB$26,开启等级!D143)</f>
        <v>无间+1</v>
      </c>
      <c r="F143" s="48">
        <f>IF(COUNTIF([2]属性投放!$AN$6:$AN$58,"="&amp;A143)&gt;0,C143,0)</f>
        <v>0</v>
      </c>
      <c r="G143" s="48">
        <f>IF(COUNTIF([2]属性投放!$AC$6:$AC$26,"="&amp;开启等级!A143)&gt;0,D143,0)</f>
        <v>0</v>
      </c>
      <c r="H143" s="57"/>
      <c r="I143" s="57"/>
      <c r="J143" s="25"/>
      <c r="K143" s="52"/>
      <c r="N143" s="25"/>
      <c r="O143" s="47">
        <v>9</v>
      </c>
      <c r="P143" s="25"/>
      <c r="Q143" s="25"/>
      <c r="R143" s="25"/>
      <c r="S143" s="25"/>
      <c r="T143" s="25"/>
      <c r="U143" s="25"/>
      <c r="V143" s="25"/>
    </row>
    <row r="144" spans="1:22" ht="16.5" x14ac:dyDescent="0.2">
      <c r="A144" s="25">
        <v>140</v>
      </c>
      <c r="B144" s="48">
        <f>MATCH(A144-1,[2]属性投放!$T$6:$T$114,1)</f>
        <v>48</v>
      </c>
      <c r="C144" s="48">
        <f>MATCH(A144,[2]属性投放!$AN$6:$AN$58,1)-1</f>
        <v>48</v>
      </c>
      <c r="D144" s="48">
        <f>MATCH(A144,[2]属性投放!$AC$6:$AC$26,1)-1</f>
        <v>20</v>
      </c>
      <c r="E144" s="48" t="str">
        <f>INDEX([2]属性投放!$AB$7:$AB$26,开启等级!D144)</f>
        <v>无间+1</v>
      </c>
      <c r="F144" s="48">
        <f>IF(COUNTIF([2]属性投放!$AN$6:$AN$58,"="&amp;A144)&gt;0,C144,0)</f>
        <v>48</v>
      </c>
      <c r="G144" s="48">
        <f>IF(COUNTIF([2]属性投放!$AC$6:$AC$26,"="&amp;开启等级!A144)&gt;0,D144,0)</f>
        <v>0</v>
      </c>
      <c r="H144" s="51">
        <v>10</v>
      </c>
      <c r="I144" s="51"/>
      <c r="J144" s="55"/>
      <c r="K144" s="52"/>
      <c r="N144" s="25" t="s">
        <v>225</v>
      </c>
      <c r="O144" s="47">
        <v>9</v>
      </c>
      <c r="P144" s="25"/>
      <c r="Q144" s="25"/>
      <c r="R144" s="25"/>
      <c r="S144" s="25"/>
      <c r="T144" s="25"/>
      <c r="U144" s="25"/>
      <c r="V144" s="25"/>
    </row>
    <row r="145" spans="1:22" ht="16.5" x14ac:dyDescent="0.2">
      <c r="A145" s="25">
        <v>141</v>
      </c>
      <c r="B145" s="48">
        <f>MATCH(A145-1,[2]属性投放!$T$6:$T$114,1)</f>
        <v>48</v>
      </c>
      <c r="C145" s="48">
        <f>MATCH(A145,[2]属性投放!$AN$6:$AN$58,1)-1</f>
        <v>48</v>
      </c>
      <c r="D145" s="48">
        <f>MATCH(A145,[2]属性投放!$AC$6:$AC$26,1)-1</f>
        <v>20</v>
      </c>
      <c r="E145" s="48" t="str">
        <f>INDEX([2]属性投放!$AB$7:$AB$26,开启等级!D145)</f>
        <v>无间+1</v>
      </c>
      <c r="F145" s="48">
        <f>IF(COUNTIF([2]属性投放!$AN$6:$AN$58,"="&amp;A145)&gt;0,C145,0)</f>
        <v>0</v>
      </c>
      <c r="G145" s="48">
        <f>IF(COUNTIF([2]属性投放!$AC$6:$AC$26,"="&amp;开启等级!A145)&gt;0,D145,0)</f>
        <v>0</v>
      </c>
      <c r="H145" s="52"/>
      <c r="I145" s="52"/>
      <c r="J145" s="25"/>
      <c r="K145" s="52"/>
      <c r="N145" s="25"/>
      <c r="O145" s="47">
        <v>9</v>
      </c>
      <c r="P145" s="25"/>
      <c r="Q145" s="25"/>
      <c r="R145" s="25"/>
      <c r="S145" s="25"/>
      <c r="T145" s="25"/>
      <c r="U145" s="25"/>
      <c r="V145" s="25"/>
    </row>
    <row r="146" spans="1:22" ht="16.5" x14ac:dyDescent="0.2">
      <c r="A146" s="25">
        <v>142</v>
      </c>
      <c r="B146" s="48">
        <f>MATCH(A146-1,[2]属性投放!$T$6:$T$114,1)</f>
        <v>49</v>
      </c>
      <c r="C146" s="48">
        <f>MATCH(A146,[2]属性投放!$AN$6:$AN$58,1)-1</f>
        <v>49</v>
      </c>
      <c r="D146" s="48">
        <f>MATCH(A146,[2]属性投放!$AC$6:$AC$26,1)-1</f>
        <v>20</v>
      </c>
      <c r="E146" s="48" t="str">
        <f>INDEX([2]属性投放!$AB$7:$AB$26,开启等级!D146)</f>
        <v>无间+1</v>
      </c>
      <c r="F146" s="48">
        <f>IF(COUNTIF([2]属性投放!$AN$6:$AN$58,"="&amp;A146)&gt;0,C146,0)</f>
        <v>49</v>
      </c>
      <c r="G146" s="48">
        <f>IF(COUNTIF([2]属性投放!$AC$6:$AC$26,"="&amp;开启等级!A146)&gt;0,D146,0)</f>
        <v>0</v>
      </c>
      <c r="H146" s="52"/>
      <c r="I146" s="52"/>
      <c r="J146" s="25"/>
      <c r="K146" s="52"/>
      <c r="N146" s="25"/>
      <c r="O146" s="47">
        <v>9</v>
      </c>
      <c r="P146" s="25"/>
      <c r="Q146" s="25"/>
      <c r="R146" s="25"/>
      <c r="S146" s="25"/>
      <c r="T146" s="25"/>
      <c r="U146" s="25"/>
      <c r="V146" s="25"/>
    </row>
    <row r="147" spans="1:22" ht="16.5" x14ac:dyDescent="0.2">
      <c r="A147" s="25">
        <v>143</v>
      </c>
      <c r="B147" s="48">
        <f>MATCH(A147-1,[2]属性投放!$T$6:$T$114,1)</f>
        <v>51</v>
      </c>
      <c r="C147" s="48">
        <f>MATCH(A147,[2]属性投放!$AN$6:$AN$58,1)-1</f>
        <v>49</v>
      </c>
      <c r="D147" s="48">
        <f>MATCH(A147,[2]属性投放!$AC$6:$AC$26,1)-1</f>
        <v>20</v>
      </c>
      <c r="E147" s="48" t="str">
        <f>INDEX([2]属性投放!$AB$7:$AB$26,开启等级!D147)</f>
        <v>无间+1</v>
      </c>
      <c r="F147" s="48">
        <f>IF(COUNTIF([2]属性投放!$AN$6:$AN$58,"="&amp;A147)&gt;0,C147,0)</f>
        <v>0</v>
      </c>
      <c r="G147" s="48">
        <f>IF(COUNTIF([2]属性投放!$AC$6:$AC$26,"="&amp;开启等级!A147)&gt;0,D147,0)</f>
        <v>0</v>
      </c>
      <c r="H147" s="52"/>
      <c r="I147" s="52"/>
      <c r="J147" s="25"/>
      <c r="K147" s="52"/>
      <c r="N147" s="25"/>
      <c r="O147" s="47">
        <v>9</v>
      </c>
      <c r="P147" s="25"/>
      <c r="Q147" s="25"/>
      <c r="R147" s="25"/>
      <c r="S147" s="25"/>
      <c r="T147" s="25"/>
      <c r="U147" s="25"/>
      <c r="V147" s="25"/>
    </row>
    <row r="148" spans="1:22" ht="16.5" x14ac:dyDescent="0.2">
      <c r="A148" s="25">
        <v>144</v>
      </c>
      <c r="B148" s="48">
        <f>MATCH(A148-1,[2]属性投放!$T$6:$T$114,1)</f>
        <v>52</v>
      </c>
      <c r="C148" s="48">
        <f>MATCH(A148,[2]属性投放!$AN$6:$AN$58,1)-1</f>
        <v>49</v>
      </c>
      <c r="D148" s="48">
        <f>MATCH(A148,[2]属性投放!$AC$6:$AC$26,1)-1</f>
        <v>20</v>
      </c>
      <c r="E148" s="48" t="str">
        <f>INDEX([2]属性投放!$AB$7:$AB$26,开启等级!D148)</f>
        <v>无间+1</v>
      </c>
      <c r="F148" s="48">
        <f>IF(COUNTIF([2]属性投放!$AN$6:$AN$58,"="&amp;A148)&gt;0,C148,0)</f>
        <v>0</v>
      </c>
      <c r="G148" s="48">
        <f>IF(COUNTIF([2]属性投放!$AC$6:$AC$26,"="&amp;开启等级!A148)&gt;0,D148,0)</f>
        <v>0</v>
      </c>
      <c r="H148" s="52"/>
      <c r="I148" s="52"/>
      <c r="J148" s="25"/>
      <c r="K148" s="52"/>
      <c r="N148" s="25"/>
      <c r="O148" s="47">
        <v>9</v>
      </c>
      <c r="P148" s="25"/>
      <c r="Q148" s="25"/>
      <c r="R148" s="25"/>
      <c r="S148" s="25"/>
      <c r="T148" s="25"/>
      <c r="U148" s="25"/>
      <c r="V148" s="25"/>
    </row>
    <row r="149" spans="1:22" ht="16.5" x14ac:dyDescent="0.2">
      <c r="A149" s="25">
        <v>145</v>
      </c>
      <c r="B149" s="48">
        <f>MATCH(A149-1,[2]属性投放!$T$6:$T$114,1)</f>
        <v>54</v>
      </c>
      <c r="C149" s="48">
        <f>MATCH(A149,[2]属性投放!$AN$6:$AN$58,1)-1</f>
        <v>50</v>
      </c>
      <c r="D149" s="48">
        <f>MATCH(A149,[2]属性投放!$AC$6:$AC$26,1)-1</f>
        <v>20</v>
      </c>
      <c r="E149" s="48" t="str">
        <f>INDEX([2]属性投放!$AB$7:$AB$26,开启等级!D149)</f>
        <v>无间+1</v>
      </c>
      <c r="F149" s="48">
        <f>IF(COUNTIF([2]属性投放!$AN$6:$AN$58,"="&amp;A149)&gt;0,C149,0)</f>
        <v>50</v>
      </c>
      <c r="G149" s="48">
        <f>IF(COUNTIF([2]属性投放!$AC$6:$AC$26,"="&amp;开启等级!A149)&gt;0,D149,0)</f>
        <v>0</v>
      </c>
      <c r="H149" s="57"/>
      <c r="I149" s="57"/>
      <c r="J149" s="25"/>
      <c r="K149" s="52"/>
      <c r="N149" s="25"/>
      <c r="O149" s="47">
        <v>9</v>
      </c>
      <c r="P149" s="25"/>
      <c r="Q149" s="25"/>
      <c r="R149" s="25"/>
      <c r="S149" s="25"/>
      <c r="T149" s="25"/>
      <c r="U149" s="25"/>
      <c r="V149" s="25"/>
    </row>
    <row r="150" spans="1:22" ht="16.5" x14ac:dyDescent="0.2">
      <c r="A150" s="25">
        <v>146</v>
      </c>
      <c r="B150" s="48">
        <f>MATCH(A150-1,[2]属性投放!$T$6:$T$114,1)</f>
        <v>54</v>
      </c>
      <c r="C150" s="48">
        <f>MATCH(A150,[2]属性投放!$AN$6:$AN$58,1)-1</f>
        <v>50</v>
      </c>
      <c r="D150" s="48">
        <f>MATCH(A150,[2]属性投放!$AC$6:$AC$26,1)-1</f>
        <v>20</v>
      </c>
      <c r="E150" s="48" t="str">
        <f>INDEX([2]属性投放!$AB$7:$AB$26,开启等级!D150)</f>
        <v>无间+1</v>
      </c>
      <c r="F150" s="48">
        <f>IF(COUNTIF([2]属性投放!$AN$6:$AN$58,"="&amp;A150)&gt;0,C150,0)</f>
        <v>0</v>
      </c>
      <c r="G150" s="48">
        <f>IF(COUNTIF([2]属性投放!$AC$6:$AC$26,"="&amp;开启等级!A150)&gt;0,D150,0)</f>
        <v>0</v>
      </c>
      <c r="H150" s="57"/>
      <c r="I150" s="57"/>
      <c r="J150" s="25"/>
      <c r="K150" s="52"/>
      <c r="N150" s="25"/>
      <c r="O150" s="47">
        <v>9</v>
      </c>
      <c r="P150" s="25"/>
      <c r="Q150" s="25"/>
      <c r="R150" s="25"/>
      <c r="S150" s="25"/>
      <c r="T150" s="25"/>
      <c r="U150" s="25"/>
      <c r="V150" s="25"/>
    </row>
    <row r="151" spans="1:22" ht="16.5" x14ac:dyDescent="0.2">
      <c r="A151" s="25">
        <v>147</v>
      </c>
      <c r="B151" s="48">
        <f>MATCH(A151-1,[2]属性投放!$T$6:$T$114,1)</f>
        <v>55</v>
      </c>
      <c r="C151" s="48">
        <f>MATCH(A151,[2]属性投放!$AN$6:$AN$58,1)-1</f>
        <v>51</v>
      </c>
      <c r="D151" s="48">
        <f>MATCH(A151,[2]属性投放!$AC$6:$AC$26,1)-1</f>
        <v>20</v>
      </c>
      <c r="E151" s="48" t="str">
        <f>INDEX([2]属性投放!$AB$7:$AB$26,开启等级!D151)</f>
        <v>无间+1</v>
      </c>
      <c r="F151" s="48">
        <f>IF(COUNTIF([2]属性投放!$AN$6:$AN$58,"="&amp;A151)&gt;0,C151,0)</f>
        <v>51</v>
      </c>
      <c r="G151" s="48">
        <f>IF(COUNTIF([2]属性投放!$AC$6:$AC$26,"="&amp;开启等级!A151)&gt;0,D151,0)</f>
        <v>0</v>
      </c>
      <c r="H151" s="57"/>
      <c r="I151" s="57"/>
      <c r="J151" s="25"/>
      <c r="K151" s="52"/>
      <c r="N151" s="25"/>
      <c r="O151" s="47">
        <v>9</v>
      </c>
      <c r="P151" s="25"/>
      <c r="Q151" s="25"/>
      <c r="R151" s="25"/>
      <c r="S151" s="25"/>
      <c r="T151" s="25"/>
      <c r="U151" s="25"/>
      <c r="V151" s="25"/>
    </row>
    <row r="152" spans="1:22" ht="16.5" x14ac:dyDescent="0.2">
      <c r="A152" s="25">
        <v>148</v>
      </c>
      <c r="B152" s="48">
        <f>MATCH(A152-1,[2]属性投放!$T$6:$T$114,1)</f>
        <v>57</v>
      </c>
      <c r="C152" s="48">
        <f>MATCH(A152,[2]属性投放!$AN$6:$AN$58,1)-1</f>
        <v>51</v>
      </c>
      <c r="D152" s="48">
        <f>MATCH(A152,[2]属性投放!$AC$6:$AC$26,1)-1</f>
        <v>20</v>
      </c>
      <c r="E152" s="48" t="str">
        <f>INDEX([2]属性投放!$AB$7:$AB$26,开启等级!D152)</f>
        <v>无间+1</v>
      </c>
      <c r="F152" s="48">
        <f>IF(COUNTIF([2]属性投放!$AN$6:$AN$58,"="&amp;A152)&gt;0,C152,0)</f>
        <v>0</v>
      </c>
      <c r="G152" s="48">
        <f>IF(COUNTIF([2]属性投放!$AC$6:$AC$26,"="&amp;开启等级!A152)&gt;0,D152,0)</f>
        <v>0</v>
      </c>
      <c r="H152" s="57"/>
      <c r="I152" s="57"/>
      <c r="J152" s="25"/>
      <c r="K152" s="52"/>
      <c r="N152" s="25"/>
      <c r="O152" s="47">
        <v>9</v>
      </c>
      <c r="P152" s="25"/>
      <c r="Q152" s="25"/>
      <c r="R152" s="25"/>
      <c r="S152" s="25"/>
      <c r="T152" s="25"/>
      <c r="U152" s="25"/>
      <c r="V152" s="25"/>
    </row>
    <row r="153" spans="1:22" ht="16.5" x14ac:dyDescent="0.2">
      <c r="A153" s="25">
        <v>149</v>
      </c>
      <c r="B153" s="48">
        <f>MATCH(A153-1,[2]属性投放!$T$6:$T$114,1)</f>
        <v>58</v>
      </c>
      <c r="C153" s="48">
        <f>MATCH(A153,[2]属性投放!$AN$6:$AN$58,1)-1</f>
        <v>51</v>
      </c>
      <c r="D153" s="48">
        <f>MATCH(A153,[2]属性投放!$AC$6:$AC$26,1)-1</f>
        <v>20</v>
      </c>
      <c r="E153" s="48" t="str">
        <f>INDEX([2]属性投放!$AB$7:$AB$26,开启等级!D153)</f>
        <v>无间+1</v>
      </c>
      <c r="F153" s="48">
        <f>IF(COUNTIF([2]属性投放!$AN$6:$AN$58,"="&amp;A153)&gt;0,C153,0)</f>
        <v>0</v>
      </c>
      <c r="G153" s="48">
        <f>IF(COUNTIF([2]属性投放!$AC$6:$AC$26,"="&amp;开启等级!A153)&gt;0,D153,0)</f>
        <v>0</v>
      </c>
      <c r="H153" s="57"/>
      <c r="I153" s="57"/>
      <c r="J153" s="25"/>
      <c r="K153" s="52"/>
      <c r="N153" s="25"/>
      <c r="O153" s="47">
        <v>9</v>
      </c>
      <c r="P153" s="25"/>
      <c r="Q153" s="25"/>
      <c r="R153" s="25"/>
      <c r="S153" s="25"/>
      <c r="T153" s="25"/>
      <c r="U153" s="25"/>
      <c r="V153" s="25"/>
    </row>
    <row r="154" spans="1:22" ht="16.5" x14ac:dyDescent="0.2">
      <c r="A154" s="25">
        <v>150</v>
      </c>
      <c r="B154" s="48">
        <f>MATCH(A154-1,[2]属性投放!$T$6:$T$114,1)</f>
        <v>60</v>
      </c>
      <c r="C154" s="48">
        <f>MATCH(A154,[2]属性投放!$AN$6:$AN$58,1)-1</f>
        <v>52</v>
      </c>
      <c r="D154" s="48">
        <f>MATCH(A154,[2]属性投放!$AC$6:$AC$26,1)-1</f>
        <v>20</v>
      </c>
      <c r="E154" s="48" t="str">
        <f>INDEX([2]属性投放!$AB$7:$AB$26,开启等级!D154)</f>
        <v>无间+1</v>
      </c>
      <c r="F154" s="48">
        <f>IF(COUNTIF([2]属性投放!$AN$6:$AN$58,"="&amp;A154)&gt;0,C154,0)</f>
        <v>52</v>
      </c>
      <c r="G154" s="48">
        <f>IF(COUNTIF([2]属性投放!$AC$6:$AC$26,"="&amp;开启等级!A154)&gt;0,D154,0)</f>
        <v>0</v>
      </c>
      <c r="H154" s="51">
        <v>11</v>
      </c>
      <c r="I154" s="51"/>
      <c r="J154" s="25"/>
      <c r="K154" s="52"/>
      <c r="N154" s="25"/>
      <c r="O154" s="47">
        <v>9</v>
      </c>
      <c r="P154" s="25"/>
      <c r="Q154" s="25"/>
      <c r="R154" s="25"/>
      <c r="S154" s="25"/>
      <c r="T154" s="25"/>
      <c r="U154" s="25"/>
      <c r="V154" s="25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7A9F-32D7-47C3-AC33-4D8C672EA6BD}">
  <dimension ref="A3:J103"/>
  <sheetViews>
    <sheetView tabSelected="1" workbookViewId="0">
      <selection activeCell="P15" sqref="P15"/>
    </sheetView>
  </sheetViews>
  <sheetFormatPr defaultRowHeight="14.25" x14ac:dyDescent="0.2"/>
  <cols>
    <col min="1" max="10" width="10.625" customWidth="1"/>
  </cols>
  <sheetData>
    <row r="3" spans="1:10" ht="17.25" x14ac:dyDescent="0.2">
      <c r="A3" s="12" t="s">
        <v>21</v>
      </c>
      <c r="B3" s="12" t="s">
        <v>16</v>
      </c>
      <c r="C3" s="12" t="s">
        <v>155</v>
      </c>
      <c r="D3" s="12" t="s">
        <v>156</v>
      </c>
      <c r="E3" s="12" t="s">
        <v>157</v>
      </c>
      <c r="F3" s="12" t="s">
        <v>158</v>
      </c>
      <c r="G3" s="12" t="s">
        <v>159</v>
      </c>
      <c r="H3" s="12" t="s">
        <v>160</v>
      </c>
      <c r="I3" s="12" t="s">
        <v>161</v>
      </c>
      <c r="J3" s="12" t="s">
        <v>162</v>
      </c>
    </row>
    <row r="4" spans="1:10" ht="16.5" x14ac:dyDescent="0.2">
      <c r="A4" s="25">
        <v>1</v>
      </c>
      <c r="B4" s="25">
        <f>INDEX(节奏总表!$AH$4:$AH$153,MATCH(专属武器强化!A4,节奏总表!$AN$4:$AN$153,1))</f>
        <v>26</v>
      </c>
      <c r="C4" s="25"/>
      <c r="D4" s="25"/>
      <c r="E4" s="25"/>
      <c r="F4" s="25"/>
      <c r="G4" s="25"/>
      <c r="H4" s="25"/>
      <c r="I4" s="25"/>
      <c r="J4" s="25"/>
    </row>
    <row r="5" spans="1:10" ht="16.5" x14ac:dyDescent="0.2">
      <c r="A5" s="25">
        <v>2</v>
      </c>
      <c r="B5" s="25">
        <f>INDEX(节奏总表!$AH$4:$AH$153,MATCH(专属武器强化!A5,节奏总表!$AN$4:$AN$153,1))</f>
        <v>35</v>
      </c>
      <c r="C5" s="25">
        <v>1</v>
      </c>
      <c r="D5" s="25"/>
      <c r="E5" s="25"/>
      <c r="F5" s="25"/>
      <c r="G5" s="25"/>
      <c r="H5" s="25"/>
      <c r="I5" s="25"/>
      <c r="J5" s="25"/>
    </row>
    <row r="6" spans="1:10" ht="16.5" x14ac:dyDescent="0.2">
      <c r="A6" s="25">
        <v>3</v>
      </c>
      <c r="B6" s="25">
        <f>INDEX(节奏总表!$AH$4:$AH$153,MATCH(专属武器强化!A6,节奏总表!$AN$4:$AN$153,1))</f>
        <v>42</v>
      </c>
      <c r="C6" s="25">
        <v>2</v>
      </c>
      <c r="D6" s="25"/>
      <c r="E6" s="25"/>
      <c r="F6" s="25"/>
      <c r="G6" s="25"/>
      <c r="H6" s="25"/>
      <c r="I6" s="25"/>
      <c r="J6" s="25"/>
    </row>
    <row r="7" spans="1:10" ht="16.5" x14ac:dyDescent="0.2">
      <c r="A7" s="25">
        <v>4</v>
      </c>
      <c r="B7" s="25">
        <f>INDEX(节奏总表!$AH$4:$AH$153,MATCH(专属武器强化!A7,节奏总表!$AN$4:$AN$153,1))</f>
        <v>48</v>
      </c>
      <c r="C7" s="25">
        <v>3</v>
      </c>
      <c r="D7" s="25"/>
      <c r="E7" s="25"/>
      <c r="F7" s="25"/>
      <c r="G7" s="25"/>
      <c r="H7" s="25"/>
      <c r="I7" s="25"/>
      <c r="J7" s="25"/>
    </row>
    <row r="8" spans="1:10" ht="16.5" x14ac:dyDescent="0.2">
      <c r="A8" s="25">
        <v>5</v>
      </c>
      <c r="B8" s="25">
        <f>INDEX(节奏总表!$AH$4:$AH$153,MATCH(专属武器强化!A8,节奏总表!$AN$4:$AN$153,1))</f>
        <v>53</v>
      </c>
      <c r="C8" s="25">
        <v>3</v>
      </c>
      <c r="D8" s="25">
        <v>1</v>
      </c>
      <c r="E8" s="25"/>
      <c r="F8" s="25"/>
      <c r="G8" s="25"/>
      <c r="H8" s="25"/>
      <c r="I8" s="25"/>
      <c r="J8" s="25"/>
    </row>
    <row r="9" spans="1:10" ht="16.5" x14ac:dyDescent="0.2">
      <c r="A9" s="25">
        <v>6</v>
      </c>
      <c r="B9" s="25">
        <f>INDEX(节奏总表!$AH$4:$AH$153,MATCH(专属武器强化!A9,节奏总表!$AN$4:$AN$153,1))</f>
        <v>58</v>
      </c>
      <c r="C9" s="25">
        <v>3</v>
      </c>
      <c r="D9" s="25">
        <v>1</v>
      </c>
      <c r="E9" s="25"/>
      <c r="F9" s="25"/>
      <c r="G9" s="25"/>
      <c r="H9" s="25"/>
      <c r="I9" s="25"/>
      <c r="J9" s="25"/>
    </row>
    <row r="10" spans="1:10" ht="16.5" x14ac:dyDescent="0.2">
      <c r="A10" s="25">
        <v>7</v>
      </c>
      <c r="B10" s="25">
        <f>INDEX(节奏总表!$AH$4:$AH$153,MATCH(专属武器强化!A10,节奏总表!$AN$4:$AN$153,1))</f>
        <v>62</v>
      </c>
      <c r="C10" s="25">
        <v>4</v>
      </c>
      <c r="D10" s="25">
        <v>2</v>
      </c>
      <c r="E10" s="25"/>
      <c r="F10" s="25"/>
      <c r="G10" s="25"/>
      <c r="H10" s="25"/>
      <c r="I10" s="25"/>
      <c r="J10" s="25"/>
    </row>
    <row r="11" spans="1:10" ht="16.5" x14ac:dyDescent="0.2">
      <c r="A11" s="25">
        <v>8</v>
      </c>
      <c r="B11" s="25">
        <f>INDEX(节奏总表!$AH$4:$AH$153,MATCH(专属武器强化!A11,节奏总表!$AN$4:$AN$153,1))</f>
        <v>65</v>
      </c>
      <c r="C11" s="25">
        <v>4</v>
      </c>
      <c r="D11" s="25">
        <v>2</v>
      </c>
      <c r="E11" s="25"/>
      <c r="F11" s="25"/>
      <c r="G11" s="25"/>
      <c r="H11" s="25"/>
      <c r="I11" s="25"/>
      <c r="J11" s="25"/>
    </row>
    <row r="12" spans="1:10" ht="16.5" x14ac:dyDescent="0.2">
      <c r="A12" s="25">
        <v>9</v>
      </c>
      <c r="B12" s="25">
        <f>INDEX(节奏总表!$AH$4:$AH$153,MATCH(专属武器强化!A12,节奏总表!$AN$4:$AN$153,1))</f>
        <v>69</v>
      </c>
      <c r="C12" s="25">
        <v>4</v>
      </c>
      <c r="D12" s="25">
        <v>2</v>
      </c>
      <c r="E12" s="25"/>
      <c r="F12" s="25"/>
      <c r="G12" s="25"/>
      <c r="H12" s="25"/>
      <c r="I12" s="25"/>
      <c r="J12" s="25"/>
    </row>
    <row r="13" spans="1:10" ht="16.5" x14ac:dyDescent="0.2">
      <c r="A13" s="25">
        <v>10</v>
      </c>
      <c r="B13" s="25">
        <f>INDEX(节奏总表!$AH$4:$AH$153,MATCH(专属武器强化!A13,节奏总表!$AN$4:$AN$153,1))</f>
        <v>72</v>
      </c>
      <c r="C13" s="25">
        <v>4</v>
      </c>
      <c r="D13" s="25">
        <v>3</v>
      </c>
      <c r="E13" s="25"/>
      <c r="F13" s="25"/>
      <c r="G13" s="25"/>
      <c r="H13" s="25"/>
      <c r="I13" s="25"/>
      <c r="J13" s="25"/>
    </row>
    <row r="14" spans="1:10" ht="16.5" x14ac:dyDescent="0.2">
      <c r="A14" s="25">
        <v>11</v>
      </c>
      <c r="B14" s="25">
        <f>INDEX(节奏总表!$AH$4:$AH$153,MATCH(专属武器强化!A14,节奏总表!$AN$4:$AN$153,1))</f>
        <v>74</v>
      </c>
      <c r="C14" s="25">
        <v>4</v>
      </c>
      <c r="D14" s="25">
        <v>3</v>
      </c>
      <c r="E14" s="25"/>
      <c r="F14" s="25"/>
      <c r="G14" s="25"/>
      <c r="H14" s="25"/>
      <c r="I14" s="25"/>
      <c r="J14" s="25"/>
    </row>
    <row r="15" spans="1:10" ht="16.5" x14ac:dyDescent="0.2">
      <c r="A15" s="25">
        <v>12</v>
      </c>
      <c r="B15" s="25">
        <f>INDEX(节奏总表!$AH$4:$AH$153,MATCH(专属武器强化!A15,节奏总表!$AN$4:$AN$153,1))</f>
        <v>77</v>
      </c>
      <c r="C15" s="25">
        <v>5</v>
      </c>
      <c r="D15" s="25">
        <v>3</v>
      </c>
      <c r="E15" s="25">
        <v>1</v>
      </c>
      <c r="F15" s="25"/>
      <c r="G15" s="25"/>
      <c r="H15" s="25"/>
      <c r="I15" s="25"/>
      <c r="J15" s="25"/>
    </row>
    <row r="16" spans="1:10" ht="16.5" x14ac:dyDescent="0.2">
      <c r="A16" s="25">
        <v>13</v>
      </c>
      <c r="B16" s="25">
        <f>INDEX(节奏总表!$AH$4:$AH$153,MATCH(专属武器强化!A16,节奏总表!$AN$4:$AN$153,1))</f>
        <v>79</v>
      </c>
      <c r="C16" s="25">
        <v>5</v>
      </c>
      <c r="D16" s="25">
        <v>3</v>
      </c>
      <c r="E16" s="25">
        <v>1</v>
      </c>
      <c r="F16" s="25"/>
      <c r="G16" s="25"/>
      <c r="H16" s="25"/>
      <c r="I16" s="25"/>
      <c r="J16" s="25"/>
    </row>
    <row r="17" spans="1:10" ht="16.5" x14ac:dyDescent="0.2">
      <c r="A17" s="25">
        <v>14</v>
      </c>
      <c r="B17" s="25">
        <f>INDEX(节奏总表!$AH$4:$AH$153,MATCH(专属武器强化!A17,节奏总表!$AN$4:$AN$153,1))</f>
        <v>82</v>
      </c>
      <c r="C17" s="25">
        <v>5</v>
      </c>
      <c r="D17" s="25">
        <v>4</v>
      </c>
      <c r="E17" s="25">
        <v>1</v>
      </c>
      <c r="F17" s="25"/>
      <c r="G17" s="25"/>
      <c r="H17" s="25"/>
      <c r="I17" s="25"/>
      <c r="J17" s="25"/>
    </row>
    <row r="18" spans="1:10" ht="16.5" x14ac:dyDescent="0.2">
      <c r="A18" s="25">
        <v>15</v>
      </c>
      <c r="B18" s="25">
        <f>INDEX(节奏总表!$AH$4:$AH$153,MATCH(专属武器强化!A18,节奏总表!$AN$4:$AN$153,1))</f>
        <v>83</v>
      </c>
      <c r="C18" s="25">
        <v>5</v>
      </c>
      <c r="D18" s="25">
        <v>4</v>
      </c>
      <c r="E18" s="25">
        <v>1</v>
      </c>
      <c r="F18" s="25"/>
      <c r="G18" s="25"/>
      <c r="H18" s="25"/>
      <c r="I18" s="25"/>
      <c r="J18" s="25"/>
    </row>
    <row r="19" spans="1:10" ht="16.5" x14ac:dyDescent="0.2">
      <c r="A19" s="25">
        <v>16</v>
      </c>
      <c r="B19" s="25">
        <f>INDEX(节奏总表!$AH$4:$AH$153,MATCH(专属武器强化!A19,节奏总表!$AN$4:$AN$153,1))</f>
        <v>85</v>
      </c>
      <c r="C19" s="25">
        <v>5</v>
      </c>
      <c r="D19" s="25">
        <v>4</v>
      </c>
      <c r="E19" s="25">
        <v>2</v>
      </c>
      <c r="F19" s="25"/>
      <c r="G19" s="25"/>
      <c r="H19" s="25"/>
      <c r="I19" s="25"/>
      <c r="J19" s="25"/>
    </row>
    <row r="20" spans="1:10" ht="16.5" x14ac:dyDescent="0.2">
      <c r="A20" s="25">
        <v>17</v>
      </c>
      <c r="B20" s="25">
        <f>INDEX(节奏总表!$AH$4:$AH$153,MATCH(专属武器强化!A20,节奏总表!$AN$4:$AN$153,1))</f>
        <v>87</v>
      </c>
      <c r="C20" s="25">
        <v>5</v>
      </c>
      <c r="D20" s="25">
        <v>4</v>
      </c>
      <c r="E20" s="25">
        <v>2</v>
      </c>
      <c r="F20" s="25"/>
      <c r="G20" s="25"/>
      <c r="H20" s="25"/>
      <c r="I20" s="25"/>
      <c r="J20" s="25"/>
    </row>
    <row r="21" spans="1:10" ht="16.5" x14ac:dyDescent="0.2">
      <c r="A21" s="25">
        <v>18</v>
      </c>
      <c r="B21" s="25">
        <f>INDEX(节奏总表!$AH$4:$AH$153,MATCH(专属武器强化!A21,节奏总表!$AN$4:$AN$153,1))</f>
        <v>88</v>
      </c>
      <c r="C21" s="25">
        <v>6</v>
      </c>
      <c r="D21" s="25">
        <v>4</v>
      </c>
      <c r="E21" s="25">
        <v>2</v>
      </c>
      <c r="F21" s="25"/>
      <c r="G21" s="25"/>
      <c r="H21" s="25"/>
      <c r="I21" s="25"/>
      <c r="J21" s="25"/>
    </row>
    <row r="22" spans="1:10" ht="16.5" x14ac:dyDescent="0.2">
      <c r="A22" s="25">
        <v>19</v>
      </c>
      <c r="B22" s="25">
        <f>INDEX(节奏总表!$AH$4:$AH$153,MATCH(专属武器强化!A22,节奏总表!$AN$4:$AN$153,1))</f>
        <v>90</v>
      </c>
      <c r="C22" s="25">
        <v>6</v>
      </c>
      <c r="D22" s="25">
        <v>4</v>
      </c>
      <c r="E22" s="25">
        <v>2</v>
      </c>
      <c r="F22" s="25"/>
      <c r="G22" s="25"/>
      <c r="H22" s="25"/>
      <c r="I22" s="25"/>
      <c r="J22" s="25"/>
    </row>
    <row r="23" spans="1:10" ht="16.5" x14ac:dyDescent="0.2">
      <c r="A23" s="25">
        <v>20</v>
      </c>
      <c r="B23" s="25">
        <f>INDEX(节奏总表!$AH$4:$AH$153,MATCH(专属武器强化!A23,节奏总表!$AN$4:$AN$153,1))</f>
        <v>92</v>
      </c>
      <c r="C23" s="25">
        <v>6</v>
      </c>
      <c r="D23" s="25">
        <v>5</v>
      </c>
      <c r="E23" s="25">
        <v>2</v>
      </c>
      <c r="F23" s="25"/>
      <c r="G23" s="25"/>
      <c r="H23" s="25"/>
      <c r="I23" s="25"/>
      <c r="J23" s="25"/>
    </row>
    <row r="24" spans="1:10" ht="16.5" x14ac:dyDescent="0.2">
      <c r="A24" s="25">
        <v>21</v>
      </c>
      <c r="B24" s="25">
        <f>INDEX(节奏总表!$AH$4:$AH$153,MATCH(专属武器强化!A24,节奏总表!$AN$4:$AN$153,1))</f>
        <v>93</v>
      </c>
      <c r="C24" s="25">
        <v>6</v>
      </c>
      <c r="D24" s="25">
        <v>5</v>
      </c>
      <c r="E24" s="25"/>
      <c r="F24" s="25"/>
      <c r="G24" s="25"/>
      <c r="H24" s="25"/>
      <c r="I24" s="25"/>
      <c r="J24" s="25"/>
    </row>
    <row r="25" spans="1:10" ht="16.5" x14ac:dyDescent="0.2">
      <c r="A25" s="25">
        <v>22</v>
      </c>
      <c r="B25" s="25">
        <f>INDEX(节奏总表!$AH$4:$AH$153,MATCH(专属武器强化!A25,节奏总表!$AN$4:$AN$153,1))</f>
        <v>95</v>
      </c>
      <c r="C25" s="25">
        <v>6</v>
      </c>
      <c r="D25" s="25">
        <v>5</v>
      </c>
      <c r="E25" s="25"/>
      <c r="F25" s="25"/>
      <c r="G25" s="25"/>
      <c r="H25" s="25"/>
      <c r="I25" s="25"/>
      <c r="J25" s="25"/>
    </row>
    <row r="26" spans="1:10" ht="16.5" x14ac:dyDescent="0.2">
      <c r="A26" s="25">
        <v>23</v>
      </c>
      <c r="B26" s="25">
        <f>INDEX(节奏总表!$AH$4:$AH$153,MATCH(专属武器强化!A26,节奏总表!$AN$4:$AN$153,1))</f>
        <v>97</v>
      </c>
      <c r="C26" s="25">
        <v>6</v>
      </c>
      <c r="D26" s="25">
        <v>5</v>
      </c>
      <c r="E26" s="25"/>
      <c r="F26" s="25"/>
      <c r="G26" s="25"/>
      <c r="H26" s="25"/>
      <c r="I26" s="25"/>
      <c r="J26" s="25"/>
    </row>
    <row r="27" spans="1:10" ht="16.5" x14ac:dyDescent="0.2">
      <c r="A27" s="25">
        <v>24</v>
      </c>
      <c r="B27" s="25">
        <f>INDEX(节奏总表!$AH$4:$AH$153,MATCH(专属武器强化!A27,节奏总表!$AN$4:$AN$153,1))</f>
        <v>98</v>
      </c>
      <c r="C27" s="25">
        <v>6</v>
      </c>
      <c r="D27" s="25">
        <v>5</v>
      </c>
      <c r="E27" s="25"/>
      <c r="F27" s="25"/>
      <c r="G27" s="25"/>
      <c r="H27" s="25"/>
      <c r="I27" s="25"/>
      <c r="J27" s="25"/>
    </row>
    <row r="28" spans="1:10" ht="16.5" x14ac:dyDescent="0.2">
      <c r="A28" s="25">
        <v>25</v>
      </c>
      <c r="B28" s="25">
        <f>INDEX(节奏总表!$AH$4:$AH$153,MATCH(专属武器强化!A28,节奏总表!$AN$4:$AN$153,1))</f>
        <v>99</v>
      </c>
      <c r="C28" s="25">
        <v>6</v>
      </c>
      <c r="D28" s="25">
        <v>5</v>
      </c>
      <c r="E28" s="25"/>
      <c r="F28" s="25"/>
      <c r="G28" s="25"/>
      <c r="H28" s="25"/>
      <c r="I28" s="25"/>
      <c r="J28" s="25"/>
    </row>
    <row r="29" spans="1:10" ht="16.5" x14ac:dyDescent="0.2">
      <c r="A29" s="25">
        <v>26</v>
      </c>
      <c r="B29" s="25">
        <f>INDEX(节奏总表!$AH$4:$AH$153,MATCH(专属武器强化!A29,节奏总表!$AN$4:$AN$153,1))</f>
        <v>101</v>
      </c>
      <c r="C29" s="25">
        <v>6</v>
      </c>
      <c r="D29" s="25">
        <v>5</v>
      </c>
      <c r="E29" s="25"/>
      <c r="F29" s="25"/>
      <c r="G29" s="25"/>
      <c r="H29" s="25"/>
      <c r="I29" s="25"/>
      <c r="J29" s="25"/>
    </row>
    <row r="30" spans="1:10" ht="16.5" x14ac:dyDescent="0.2">
      <c r="A30" s="25">
        <v>27</v>
      </c>
      <c r="B30" s="25">
        <f>INDEX(节奏总表!$AH$4:$AH$153,MATCH(专属武器强化!A30,节奏总表!$AN$4:$AN$153,1))</f>
        <v>103</v>
      </c>
      <c r="C30" s="25">
        <v>6</v>
      </c>
      <c r="D30" s="25">
        <v>5</v>
      </c>
      <c r="E30" s="25"/>
      <c r="F30" s="25"/>
      <c r="G30" s="25"/>
      <c r="H30" s="25"/>
      <c r="I30" s="25"/>
      <c r="J30" s="25"/>
    </row>
    <row r="31" spans="1:10" ht="16.5" x14ac:dyDescent="0.2">
      <c r="A31" s="25">
        <v>28</v>
      </c>
      <c r="B31" s="25">
        <f>INDEX(节奏总表!$AH$4:$AH$153,MATCH(专属武器强化!A31,节奏总表!$AN$4:$AN$153,1))</f>
        <v>104</v>
      </c>
      <c r="C31" s="25">
        <v>6</v>
      </c>
      <c r="D31" s="25">
        <v>5</v>
      </c>
      <c r="E31" s="25"/>
      <c r="F31" s="25"/>
      <c r="G31" s="25"/>
      <c r="H31" s="25"/>
      <c r="I31" s="25"/>
      <c r="J31" s="25"/>
    </row>
    <row r="32" spans="1:10" ht="16.5" x14ac:dyDescent="0.2">
      <c r="A32" s="25">
        <v>29</v>
      </c>
      <c r="B32" s="25">
        <f>INDEX(节奏总表!$AH$4:$AH$153,MATCH(专属武器强化!A32,节奏总表!$AN$4:$AN$153,1))</f>
        <v>105</v>
      </c>
      <c r="C32" s="25">
        <v>6</v>
      </c>
      <c r="D32" s="25">
        <v>5</v>
      </c>
      <c r="E32" s="25"/>
      <c r="F32" s="25"/>
      <c r="G32" s="25"/>
      <c r="H32" s="25"/>
      <c r="I32" s="25"/>
      <c r="J32" s="25"/>
    </row>
    <row r="33" spans="1:10" ht="16.5" x14ac:dyDescent="0.2">
      <c r="A33" s="25">
        <v>30</v>
      </c>
      <c r="B33" s="25">
        <f>INDEX(节奏总表!$AH$4:$AH$153,MATCH(专属武器强化!A33,节奏总表!$AN$4:$AN$153,1))</f>
        <v>107</v>
      </c>
      <c r="C33" s="25">
        <v>7</v>
      </c>
      <c r="D33" s="25">
        <v>5</v>
      </c>
      <c r="E33" s="25"/>
      <c r="F33" s="25"/>
      <c r="G33" s="25"/>
      <c r="H33" s="25"/>
      <c r="I33" s="25"/>
      <c r="J33" s="25"/>
    </row>
    <row r="34" spans="1:10" ht="16.5" x14ac:dyDescent="0.2">
      <c r="A34" s="25">
        <v>31</v>
      </c>
      <c r="B34" s="25">
        <f>INDEX(节奏总表!$AH$4:$AH$153,MATCH(专属武器强化!A34,节奏总表!$AN$4:$AN$153,1))</f>
        <v>108</v>
      </c>
      <c r="C34" s="25">
        <v>7</v>
      </c>
      <c r="D34" s="25">
        <v>5</v>
      </c>
      <c r="E34" s="25"/>
      <c r="F34" s="25"/>
      <c r="G34" s="25"/>
      <c r="H34" s="25"/>
      <c r="I34" s="25"/>
      <c r="J34" s="25"/>
    </row>
    <row r="35" spans="1:10" ht="16.5" x14ac:dyDescent="0.2">
      <c r="A35" s="25">
        <v>32</v>
      </c>
      <c r="B35" s="25">
        <f>INDEX(节奏总表!$AH$4:$AH$153,MATCH(专属武器强化!A35,节奏总表!$AN$4:$AN$153,1))</f>
        <v>109</v>
      </c>
      <c r="C35" s="25">
        <v>7</v>
      </c>
      <c r="D35" s="25">
        <v>5</v>
      </c>
      <c r="E35" s="25"/>
      <c r="F35" s="25"/>
      <c r="G35" s="25"/>
      <c r="H35" s="25"/>
      <c r="I35" s="25"/>
      <c r="J35" s="25"/>
    </row>
    <row r="36" spans="1:10" ht="16.5" x14ac:dyDescent="0.2">
      <c r="A36" s="25">
        <v>33</v>
      </c>
      <c r="B36" s="25">
        <f>INDEX(节奏总表!$AH$4:$AH$153,MATCH(专属武器强化!A36,节奏总表!$AN$4:$AN$153,1))</f>
        <v>111</v>
      </c>
      <c r="C36" s="25">
        <v>7</v>
      </c>
      <c r="D36" s="25"/>
      <c r="E36" s="25"/>
      <c r="F36" s="25"/>
      <c r="G36" s="25"/>
      <c r="H36" s="25"/>
      <c r="I36" s="25"/>
      <c r="J36" s="25"/>
    </row>
    <row r="37" spans="1:10" ht="16.5" x14ac:dyDescent="0.2">
      <c r="A37" s="25">
        <v>34</v>
      </c>
      <c r="B37" s="25">
        <f>INDEX(节奏总表!$AH$4:$AH$153,MATCH(专属武器强化!A37,节奏总表!$AN$4:$AN$153,1))</f>
        <v>112</v>
      </c>
      <c r="C37" s="25">
        <v>7</v>
      </c>
      <c r="D37" s="25"/>
      <c r="E37" s="25"/>
      <c r="F37" s="25"/>
      <c r="G37" s="25"/>
      <c r="H37" s="25"/>
      <c r="I37" s="25"/>
      <c r="J37" s="25"/>
    </row>
    <row r="38" spans="1:10" ht="16.5" x14ac:dyDescent="0.2">
      <c r="A38" s="25">
        <v>35</v>
      </c>
      <c r="B38" s="25">
        <f>INDEX(节奏总表!$AH$4:$AH$153,MATCH(专属武器强化!A38,节奏总表!$AN$4:$AN$153,1))</f>
        <v>113</v>
      </c>
      <c r="C38" s="25">
        <v>7</v>
      </c>
      <c r="D38" s="25"/>
      <c r="E38" s="25"/>
      <c r="F38" s="25"/>
      <c r="G38" s="25"/>
      <c r="H38" s="25"/>
      <c r="I38" s="25"/>
      <c r="J38" s="25"/>
    </row>
    <row r="39" spans="1:10" ht="16.5" x14ac:dyDescent="0.2">
      <c r="A39" s="25">
        <v>36</v>
      </c>
      <c r="B39" s="25">
        <f>INDEX(节奏总表!$AH$4:$AH$153,MATCH(专属武器强化!A39,节奏总表!$AN$4:$AN$153,1))</f>
        <v>114</v>
      </c>
      <c r="C39" s="25">
        <v>7</v>
      </c>
      <c r="D39" s="25"/>
      <c r="E39" s="25"/>
      <c r="F39" s="25"/>
      <c r="G39" s="25"/>
      <c r="H39" s="25"/>
      <c r="I39" s="25"/>
      <c r="J39" s="25"/>
    </row>
    <row r="40" spans="1:10" ht="16.5" x14ac:dyDescent="0.2">
      <c r="A40" s="25">
        <v>37</v>
      </c>
      <c r="B40" s="25">
        <f>INDEX(节奏总表!$AH$4:$AH$153,MATCH(专属武器强化!A40,节奏总表!$AN$4:$AN$153,1))</f>
        <v>116</v>
      </c>
      <c r="C40" s="25">
        <v>7</v>
      </c>
      <c r="D40" s="25"/>
      <c r="E40" s="25"/>
      <c r="F40" s="25"/>
      <c r="G40" s="25"/>
      <c r="H40" s="25"/>
      <c r="I40" s="25"/>
      <c r="J40" s="25"/>
    </row>
    <row r="41" spans="1:10" ht="16.5" x14ac:dyDescent="0.2">
      <c r="A41" s="25">
        <v>38</v>
      </c>
      <c r="B41" s="25">
        <f>INDEX(节奏总表!$AH$4:$AH$153,MATCH(专属武器强化!A41,节奏总表!$AN$4:$AN$153,1))</f>
        <v>117</v>
      </c>
      <c r="C41" s="25">
        <v>7</v>
      </c>
      <c r="D41" s="25"/>
      <c r="E41" s="25"/>
      <c r="F41" s="25"/>
      <c r="G41" s="25"/>
      <c r="H41" s="25"/>
      <c r="I41" s="25"/>
      <c r="J41" s="25"/>
    </row>
    <row r="42" spans="1:10" ht="16.5" x14ac:dyDescent="0.2">
      <c r="A42" s="25">
        <v>39</v>
      </c>
      <c r="B42" s="25">
        <f>INDEX(节奏总表!$AH$4:$AH$153,MATCH(专属武器强化!A42,节奏总表!$AN$4:$AN$153,1))</f>
        <v>118</v>
      </c>
      <c r="C42" s="25">
        <v>7</v>
      </c>
      <c r="D42" s="25"/>
      <c r="E42" s="25"/>
      <c r="F42" s="25"/>
      <c r="G42" s="25"/>
      <c r="H42" s="25"/>
      <c r="I42" s="25"/>
      <c r="J42" s="25"/>
    </row>
    <row r="43" spans="1:10" ht="16.5" x14ac:dyDescent="0.2">
      <c r="A43" s="25">
        <v>40</v>
      </c>
      <c r="B43" s="25">
        <f>INDEX(节奏总表!$AH$4:$AH$153,MATCH(专属武器强化!A43,节奏总表!$AN$4:$AN$153,1))</f>
        <v>119</v>
      </c>
      <c r="C43" s="25">
        <v>7</v>
      </c>
      <c r="D43" s="25"/>
      <c r="E43" s="25"/>
      <c r="F43" s="25"/>
      <c r="G43" s="25"/>
      <c r="H43" s="25"/>
      <c r="I43" s="25"/>
      <c r="J43" s="25"/>
    </row>
    <row r="44" spans="1:10" ht="16.5" x14ac:dyDescent="0.2">
      <c r="A44" s="25">
        <v>41</v>
      </c>
      <c r="B44" s="25">
        <f>INDEX(节奏总表!$AH$4:$AH$153,MATCH(专属武器强化!A44,节奏总表!$AN$4:$AN$153,1))</f>
        <v>121</v>
      </c>
      <c r="C44" s="25">
        <v>7</v>
      </c>
      <c r="D44" s="25"/>
      <c r="E44" s="25"/>
      <c r="F44" s="25"/>
      <c r="G44" s="25"/>
      <c r="H44" s="25"/>
      <c r="I44" s="25"/>
      <c r="J44" s="25"/>
    </row>
    <row r="45" spans="1:10" ht="16.5" x14ac:dyDescent="0.2">
      <c r="A45" s="25">
        <v>42</v>
      </c>
      <c r="B45" s="25">
        <f>INDEX(节奏总表!$AH$4:$AH$153,MATCH(专属武器强化!A45,节奏总表!$AN$4:$AN$153,1))</f>
        <v>122</v>
      </c>
      <c r="C45" s="25">
        <v>7</v>
      </c>
      <c r="D45" s="25"/>
      <c r="E45" s="25"/>
      <c r="F45" s="25"/>
      <c r="G45" s="25"/>
      <c r="H45" s="25"/>
      <c r="I45" s="25"/>
      <c r="J45" s="25"/>
    </row>
    <row r="46" spans="1:10" ht="16.5" x14ac:dyDescent="0.2">
      <c r="A46" s="25">
        <v>43</v>
      </c>
      <c r="B46" s="25">
        <f>INDEX(节奏总表!$AH$4:$AH$153,MATCH(专属武器强化!A46,节奏总表!$AN$4:$AN$153,1))</f>
        <v>123</v>
      </c>
      <c r="C46" s="25">
        <v>7</v>
      </c>
      <c r="D46" s="25"/>
      <c r="E46" s="25"/>
      <c r="F46" s="25"/>
      <c r="G46" s="25"/>
      <c r="H46" s="25"/>
      <c r="I46" s="25"/>
      <c r="J46" s="25"/>
    </row>
    <row r="47" spans="1:10" ht="16.5" x14ac:dyDescent="0.2">
      <c r="A47" s="25">
        <v>44</v>
      </c>
      <c r="B47" s="25">
        <f>INDEX(节奏总表!$AH$4:$AH$153,MATCH(专属武器强化!A47,节奏总表!$AN$4:$AN$153,1))</f>
        <v>124</v>
      </c>
      <c r="C47" s="25">
        <v>7</v>
      </c>
      <c r="D47" s="25"/>
      <c r="E47" s="25"/>
      <c r="F47" s="25"/>
      <c r="G47" s="25"/>
      <c r="H47" s="25"/>
      <c r="I47" s="25"/>
      <c r="J47" s="25"/>
    </row>
    <row r="48" spans="1:10" ht="16.5" x14ac:dyDescent="0.2">
      <c r="A48" s="25">
        <v>45</v>
      </c>
      <c r="B48" s="25">
        <f>INDEX(节奏总表!$AH$4:$AH$153,MATCH(专属武器强化!A48,节奏总表!$AN$4:$AN$153,1))</f>
        <v>124</v>
      </c>
      <c r="C48" s="25">
        <v>7</v>
      </c>
      <c r="D48" s="25"/>
      <c r="E48" s="25"/>
      <c r="F48" s="25"/>
      <c r="G48" s="25"/>
      <c r="H48" s="25"/>
      <c r="I48" s="25"/>
      <c r="J48" s="25"/>
    </row>
    <row r="49" spans="1:10" ht="16.5" x14ac:dyDescent="0.2">
      <c r="A49" s="25">
        <v>46</v>
      </c>
      <c r="B49" s="25">
        <f>INDEX(节奏总表!$AH$4:$AH$153,MATCH(专属武器强化!A49,节奏总表!$AN$4:$AN$153,1))</f>
        <v>126</v>
      </c>
      <c r="C49" s="25">
        <v>7</v>
      </c>
      <c r="D49" s="25"/>
      <c r="E49" s="25"/>
      <c r="F49" s="25"/>
      <c r="G49" s="25"/>
      <c r="H49" s="25"/>
      <c r="I49" s="25"/>
      <c r="J49" s="25"/>
    </row>
    <row r="50" spans="1:10" ht="16.5" x14ac:dyDescent="0.2">
      <c r="A50" s="25">
        <v>47</v>
      </c>
      <c r="B50" s="25">
        <f>INDEX(节奏总表!$AH$4:$AH$153,MATCH(专属武器强化!A50,节奏总表!$AN$4:$AN$153,1))</f>
        <v>127</v>
      </c>
      <c r="C50" s="25">
        <v>7</v>
      </c>
      <c r="D50" s="25"/>
      <c r="E50" s="25"/>
      <c r="F50" s="25"/>
      <c r="G50" s="25"/>
      <c r="H50" s="25"/>
      <c r="I50" s="25"/>
      <c r="J50" s="25"/>
    </row>
    <row r="51" spans="1:10" ht="16.5" x14ac:dyDescent="0.2">
      <c r="A51" s="25">
        <v>48</v>
      </c>
      <c r="B51" s="25">
        <f>INDEX(节奏总表!$AH$4:$AH$153,MATCH(专属武器强化!A51,节奏总表!$AN$4:$AN$153,1))</f>
        <v>128</v>
      </c>
      <c r="C51" s="25">
        <v>7</v>
      </c>
      <c r="D51" s="25"/>
      <c r="E51" s="25"/>
      <c r="F51" s="25"/>
      <c r="G51" s="25"/>
      <c r="H51" s="25"/>
      <c r="I51" s="25"/>
      <c r="J51" s="25"/>
    </row>
    <row r="52" spans="1:10" ht="16.5" x14ac:dyDescent="0.2">
      <c r="A52" s="25">
        <v>49</v>
      </c>
      <c r="B52" s="25">
        <f>INDEX(节奏总表!$AH$4:$AH$153,MATCH(专属武器强化!A52,节奏总表!$AN$4:$AN$153,1))</f>
        <v>128</v>
      </c>
      <c r="C52" s="25">
        <v>7</v>
      </c>
      <c r="D52" s="25"/>
      <c r="E52" s="25"/>
      <c r="F52" s="25"/>
      <c r="G52" s="25"/>
      <c r="H52" s="25"/>
      <c r="I52" s="25"/>
      <c r="J52" s="25"/>
    </row>
    <row r="53" spans="1:10" ht="16.5" x14ac:dyDescent="0.2">
      <c r="A53" s="25">
        <v>50</v>
      </c>
      <c r="B53" s="25">
        <f>INDEX(节奏总表!$AH$4:$AH$153,MATCH(专属武器强化!A53,节奏总表!$AN$4:$AN$153,1))</f>
        <v>129</v>
      </c>
      <c r="C53" s="25">
        <v>8</v>
      </c>
      <c r="D53" s="25"/>
      <c r="E53" s="25"/>
      <c r="F53" s="25"/>
      <c r="G53" s="25"/>
      <c r="H53" s="25"/>
      <c r="I53" s="25"/>
      <c r="J53" s="25"/>
    </row>
    <row r="54" spans="1:10" ht="16.5" x14ac:dyDescent="0.2">
      <c r="A54" s="25">
        <v>51</v>
      </c>
      <c r="B54" s="25">
        <f>INDEX(节奏总表!$AH$4:$AH$153,MATCH(专属武器强化!A54,节奏总表!$AN$4:$AN$153,1))</f>
        <v>130</v>
      </c>
      <c r="C54" s="25">
        <v>8</v>
      </c>
      <c r="D54" s="25"/>
      <c r="E54" s="25"/>
      <c r="F54" s="25"/>
      <c r="G54" s="25"/>
      <c r="H54" s="25"/>
      <c r="I54" s="25"/>
      <c r="J54" s="25"/>
    </row>
    <row r="55" spans="1:10" ht="16.5" x14ac:dyDescent="0.2">
      <c r="A55" s="25">
        <v>52</v>
      </c>
      <c r="B55" s="25">
        <f>INDEX(节奏总表!$AH$4:$AH$153,MATCH(专属武器强化!A55,节奏总表!$AN$4:$AN$153,1))</f>
        <v>131</v>
      </c>
      <c r="C55" s="25">
        <v>8</v>
      </c>
      <c r="D55" s="25"/>
      <c r="E55" s="25"/>
      <c r="F55" s="25"/>
      <c r="G55" s="25"/>
      <c r="H55" s="25"/>
      <c r="I55" s="25"/>
      <c r="J55" s="25"/>
    </row>
    <row r="56" spans="1:10" ht="16.5" x14ac:dyDescent="0.2">
      <c r="A56" s="25">
        <v>53</v>
      </c>
      <c r="B56" s="25">
        <f>INDEX(节奏总表!$AH$4:$AH$153,MATCH(专属武器强化!A56,节奏总表!$AN$4:$AN$153,1))</f>
        <v>132</v>
      </c>
      <c r="C56" s="25">
        <v>8</v>
      </c>
      <c r="D56" s="25"/>
      <c r="E56" s="25"/>
      <c r="F56" s="25"/>
      <c r="G56" s="25"/>
      <c r="H56" s="25"/>
      <c r="I56" s="25"/>
      <c r="J56" s="25"/>
    </row>
    <row r="57" spans="1:10" ht="16.5" x14ac:dyDescent="0.2">
      <c r="A57" s="25">
        <v>54</v>
      </c>
      <c r="B57" s="25">
        <f>INDEX(节奏总表!$AH$4:$AH$153,MATCH(专属武器强化!A57,节奏总表!$AN$4:$AN$153,1))</f>
        <v>133</v>
      </c>
      <c r="C57" s="25">
        <v>8</v>
      </c>
      <c r="D57" s="25"/>
      <c r="E57" s="25"/>
      <c r="F57" s="25"/>
      <c r="G57" s="25"/>
      <c r="H57" s="25"/>
      <c r="I57" s="25"/>
      <c r="J57" s="25"/>
    </row>
    <row r="58" spans="1:10" ht="16.5" x14ac:dyDescent="0.2">
      <c r="A58" s="25">
        <v>55</v>
      </c>
      <c r="B58" s="25">
        <f>INDEX(节奏总表!$AH$4:$AH$153,MATCH(专属武器强化!A58,节奏总表!$AN$4:$AN$153,1))</f>
        <v>133</v>
      </c>
      <c r="C58" s="25">
        <v>8</v>
      </c>
      <c r="D58" s="25"/>
      <c r="E58" s="25"/>
      <c r="F58" s="25"/>
      <c r="G58" s="25"/>
      <c r="H58" s="25"/>
      <c r="I58" s="25"/>
      <c r="J58" s="25"/>
    </row>
    <row r="59" spans="1:10" ht="16.5" x14ac:dyDescent="0.2">
      <c r="A59" s="25">
        <v>56</v>
      </c>
      <c r="B59" s="25">
        <f>INDEX(节奏总表!$AH$4:$AH$153,MATCH(专属武器强化!A59,节奏总表!$AN$4:$AN$153,1))</f>
        <v>134</v>
      </c>
      <c r="C59" s="25">
        <v>8</v>
      </c>
      <c r="D59" s="25"/>
      <c r="E59" s="25"/>
      <c r="F59" s="25"/>
      <c r="G59" s="25"/>
      <c r="H59" s="25"/>
      <c r="I59" s="25"/>
      <c r="J59" s="25"/>
    </row>
    <row r="60" spans="1:10" ht="16.5" x14ac:dyDescent="0.2">
      <c r="A60" s="25">
        <v>57</v>
      </c>
      <c r="B60" s="25">
        <f>INDEX(节奏总表!$AH$4:$AH$153,MATCH(专属武器强化!A60,节奏总表!$AN$4:$AN$153,1))</f>
        <v>134</v>
      </c>
      <c r="C60" s="25">
        <v>8</v>
      </c>
      <c r="D60" s="25"/>
      <c r="E60" s="25"/>
      <c r="F60" s="25"/>
      <c r="G60" s="25"/>
      <c r="H60" s="25"/>
      <c r="I60" s="25"/>
      <c r="J60" s="25"/>
    </row>
    <row r="61" spans="1:10" ht="16.5" x14ac:dyDescent="0.2">
      <c r="A61" s="25">
        <v>58</v>
      </c>
      <c r="B61" s="25">
        <f>INDEX(节奏总表!$AH$4:$AH$153,MATCH(专属武器强化!A61,节奏总表!$AN$4:$AN$153,1))</f>
        <v>136</v>
      </c>
      <c r="C61" s="25">
        <v>8</v>
      </c>
      <c r="D61" s="25"/>
      <c r="E61" s="25"/>
      <c r="F61" s="25"/>
      <c r="G61" s="25"/>
      <c r="H61" s="25"/>
      <c r="I61" s="25"/>
      <c r="J61" s="25"/>
    </row>
    <row r="62" spans="1:10" ht="16.5" x14ac:dyDescent="0.2">
      <c r="A62" s="25">
        <v>59</v>
      </c>
      <c r="B62" s="25">
        <f>INDEX(节奏总表!$AH$4:$AH$153,MATCH(专属武器强化!A62,节奏总表!$AN$4:$AN$153,1))</f>
        <v>137</v>
      </c>
      <c r="C62" s="25">
        <v>8</v>
      </c>
      <c r="D62" s="25"/>
      <c r="E62" s="25"/>
      <c r="F62" s="25"/>
      <c r="G62" s="25"/>
      <c r="H62" s="25"/>
      <c r="I62" s="25"/>
      <c r="J62" s="25"/>
    </row>
    <row r="63" spans="1:10" ht="16.5" x14ac:dyDescent="0.2">
      <c r="A63" s="25">
        <v>60</v>
      </c>
      <c r="B63" s="25">
        <f>INDEX(节奏总表!$AH$4:$AH$153,MATCH(专属武器强化!A63,节奏总表!$AN$4:$AN$153,1))</f>
        <v>137</v>
      </c>
      <c r="C63" s="25">
        <v>8</v>
      </c>
      <c r="D63" s="25"/>
      <c r="E63" s="25"/>
      <c r="F63" s="25"/>
      <c r="G63" s="25"/>
      <c r="H63" s="25"/>
      <c r="I63" s="25"/>
      <c r="J63" s="25"/>
    </row>
    <row r="64" spans="1:10" ht="16.5" x14ac:dyDescent="0.2">
      <c r="A64" s="25">
        <v>61</v>
      </c>
      <c r="B64" s="25">
        <f>INDEX(节奏总表!$AH$4:$AH$153,MATCH(专属武器强化!A64,节奏总表!$AN$4:$AN$153,1))</f>
        <v>138</v>
      </c>
      <c r="C64" s="25">
        <v>8</v>
      </c>
      <c r="D64" s="25"/>
      <c r="E64" s="25"/>
      <c r="F64" s="25"/>
      <c r="G64" s="25"/>
      <c r="H64" s="25"/>
      <c r="I64" s="25"/>
      <c r="J64" s="25"/>
    </row>
    <row r="65" spans="1:10" ht="16.5" x14ac:dyDescent="0.2">
      <c r="A65" s="25">
        <v>62</v>
      </c>
      <c r="B65" s="25">
        <f>INDEX(节奏总表!$AH$4:$AH$153,MATCH(专属武器强化!A65,节奏总表!$AN$4:$AN$153,1))</f>
        <v>138</v>
      </c>
      <c r="C65" s="25">
        <v>8</v>
      </c>
      <c r="D65" s="25"/>
      <c r="E65" s="25"/>
      <c r="F65" s="25"/>
      <c r="G65" s="25"/>
      <c r="H65" s="25"/>
      <c r="I65" s="25"/>
      <c r="J65" s="25"/>
    </row>
    <row r="66" spans="1:10" ht="16.5" x14ac:dyDescent="0.2">
      <c r="A66" s="25">
        <v>63</v>
      </c>
      <c r="B66" s="25">
        <f>INDEX(节奏总表!$AH$4:$AH$153,MATCH(专属武器强化!A66,节奏总表!$AN$4:$AN$153,1))</f>
        <v>139</v>
      </c>
      <c r="C66" s="25">
        <v>8</v>
      </c>
      <c r="D66" s="25"/>
      <c r="E66" s="25"/>
      <c r="F66" s="25"/>
      <c r="G66" s="25"/>
      <c r="H66" s="25"/>
      <c r="I66" s="25"/>
      <c r="J66" s="25"/>
    </row>
    <row r="67" spans="1:10" ht="16.5" x14ac:dyDescent="0.2">
      <c r="A67" s="25">
        <v>64</v>
      </c>
      <c r="B67" s="25">
        <f>INDEX(节奏总表!$AH$4:$AH$153,MATCH(专属武器强化!A67,节奏总表!$AN$4:$AN$153,1))</f>
        <v>139</v>
      </c>
      <c r="C67" s="25">
        <v>8</v>
      </c>
      <c r="D67" s="25"/>
      <c r="E67" s="25"/>
      <c r="F67" s="25"/>
      <c r="G67" s="25"/>
      <c r="H67" s="25"/>
      <c r="I67" s="25"/>
      <c r="J67" s="25"/>
    </row>
    <row r="68" spans="1:10" ht="16.5" x14ac:dyDescent="0.2">
      <c r="A68" s="25">
        <v>65</v>
      </c>
      <c r="B68" s="25">
        <f>INDEX(节奏总表!$AH$4:$AH$153,MATCH(专属武器强化!A68,节奏总表!$AN$4:$AN$153,1))</f>
        <v>141</v>
      </c>
      <c r="C68" s="25">
        <v>8</v>
      </c>
      <c r="D68" s="25"/>
      <c r="E68" s="25"/>
      <c r="F68" s="25"/>
      <c r="G68" s="25"/>
      <c r="H68" s="25"/>
      <c r="I68" s="25"/>
      <c r="J68" s="25"/>
    </row>
    <row r="69" spans="1:10" ht="16.5" x14ac:dyDescent="0.2">
      <c r="A69" s="25">
        <v>66</v>
      </c>
      <c r="B69" s="25">
        <f>INDEX(节奏总表!$AH$4:$AH$153,MATCH(专属武器强化!A69,节奏总表!$AN$4:$AN$153,1))</f>
        <v>141</v>
      </c>
      <c r="C69" s="25">
        <v>8</v>
      </c>
      <c r="D69" s="25"/>
      <c r="E69" s="25"/>
      <c r="F69" s="25"/>
      <c r="G69" s="25"/>
      <c r="H69" s="25"/>
      <c r="I69" s="25"/>
      <c r="J69" s="25"/>
    </row>
    <row r="70" spans="1:10" ht="16.5" x14ac:dyDescent="0.2">
      <c r="A70" s="25">
        <v>67</v>
      </c>
      <c r="B70" s="25">
        <f>INDEX(节奏总表!$AH$4:$AH$153,MATCH(专属武器强化!A70,节奏总表!$AN$4:$AN$153,1))</f>
        <v>142</v>
      </c>
      <c r="C70" s="25">
        <v>8</v>
      </c>
      <c r="D70" s="25"/>
      <c r="E70" s="25"/>
      <c r="F70" s="25"/>
      <c r="G70" s="25"/>
      <c r="H70" s="25"/>
      <c r="I70" s="25"/>
      <c r="J70" s="25"/>
    </row>
    <row r="71" spans="1:10" ht="16.5" x14ac:dyDescent="0.2">
      <c r="A71" s="25">
        <v>68</v>
      </c>
      <c r="B71" s="25">
        <f>INDEX(节奏总表!$AH$4:$AH$153,MATCH(专属武器强化!A71,节奏总表!$AN$4:$AN$153,1))</f>
        <v>143</v>
      </c>
      <c r="C71" s="25">
        <v>8</v>
      </c>
      <c r="D71" s="25"/>
      <c r="E71" s="25"/>
      <c r="F71" s="25"/>
      <c r="G71" s="25"/>
      <c r="H71" s="25"/>
      <c r="I71" s="25"/>
      <c r="J71" s="25"/>
    </row>
    <row r="72" spans="1:10" ht="16.5" x14ac:dyDescent="0.2">
      <c r="A72" s="25">
        <v>69</v>
      </c>
      <c r="B72" s="25">
        <f>INDEX(节奏总表!$AH$4:$AH$153,MATCH(专属武器强化!A72,节奏总表!$AN$4:$AN$153,1))</f>
        <v>143</v>
      </c>
      <c r="C72" s="25">
        <v>8</v>
      </c>
      <c r="D72" s="25"/>
      <c r="E72" s="25"/>
      <c r="F72" s="25"/>
      <c r="G72" s="25"/>
      <c r="H72" s="25"/>
      <c r="I72" s="25"/>
      <c r="J72" s="25"/>
    </row>
    <row r="73" spans="1:10" ht="16.5" x14ac:dyDescent="0.2">
      <c r="A73" s="25">
        <v>70</v>
      </c>
      <c r="B73" s="25">
        <f>INDEX(节奏总表!$AH$4:$AH$153,MATCH(专属武器强化!A73,节奏总表!$AN$4:$AN$153,1))</f>
        <v>144</v>
      </c>
      <c r="C73" s="25">
        <v>8</v>
      </c>
      <c r="D73" s="25"/>
      <c r="E73" s="25"/>
      <c r="F73" s="25"/>
      <c r="G73" s="25"/>
      <c r="H73" s="25"/>
      <c r="I73" s="25"/>
      <c r="J73" s="25"/>
    </row>
    <row r="74" spans="1:10" ht="16.5" x14ac:dyDescent="0.2">
      <c r="A74" s="25">
        <v>71</v>
      </c>
      <c r="B74" s="25">
        <f>INDEX(节奏总表!$AH$4:$AH$153,MATCH(专属武器强化!A74,节奏总表!$AN$4:$AN$153,1))</f>
        <v>144</v>
      </c>
      <c r="C74" s="25">
        <v>8</v>
      </c>
      <c r="D74" s="25"/>
      <c r="E74" s="25"/>
      <c r="F74" s="25"/>
      <c r="G74" s="25"/>
      <c r="H74" s="25"/>
      <c r="I74" s="25"/>
      <c r="J74" s="25"/>
    </row>
    <row r="75" spans="1:10" ht="16.5" x14ac:dyDescent="0.2">
      <c r="A75" s="25">
        <v>72</v>
      </c>
      <c r="B75" s="25">
        <f>INDEX(节奏总表!$AH$4:$AH$153,MATCH(专属武器强化!A75,节奏总表!$AN$4:$AN$153,1))</f>
        <v>144</v>
      </c>
      <c r="C75" s="25">
        <v>8</v>
      </c>
      <c r="D75" s="25"/>
      <c r="E75" s="25"/>
      <c r="F75" s="25"/>
      <c r="G75" s="25"/>
      <c r="H75" s="25"/>
      <c r="I75" s="25"/>
      <c r="J75" s="25"/>
    </row>
    <row r="76" spans="1:10" ht="16.5" x14ac:dyDescent="0.2">
      <c r="A76" s="25">
        <v>73</v>
      </c>
      <c r="B76" s="25">
        <f>INDEX(节奏总表!$AH$4:$AH$153,MATCH(专属武器强化!A76,节奏总表!$AN$4:$AN$153,1))</f>
        <v>145</v>
      </c>
      <c r="C76" s="25">
        <v>8</v>
      </c>
      <c r="D76" s="25"/>
      <c r="E76" s="25"/>
      <c r="F76" s="25"/>
      <c r="G76" s="25"/>
      <c r="H76" s="25"/>
      <c r="I76" s="25"/>
      <c r="J76" s="25"/>
    </row>
    <row r="77" spans="1:10" ht="16.5" x14ac:dyDescent="0.2">
      <c r="A77" s="25">
        <v>74</v>
      </c>
      <c r="B77" s="25">
        <f>INDEX(节奏总表!$AH$4:$AH$153,MATCH(专属武器强化!A77,节奏总表!$AN$4:$AN$153,1))</f>
        <v>146</v>
      </c>
      <c r="C77" s="25">
        <v>8</v>
      </c>
      <c r="D77" s="25"/>
      <c r="E77" s="25"/>
      <c r="F77" s="25"/>
      <c r="G77" s="25"/>
      <c r="H77" s="25"/>
      <c r="I77" s="25"/>
      <c r="J77" s="25"/>
    </row>
    <row r="78" spans="1:10" ht="16.5" x14ac:dyDescent="0.2">
      <c r="A78" s="25">
        <v>75</v>
      </c>
      <c r="B78" s="25">
        <f>INDEX(节奏总表!$AH$4:$AH$153,MATCH(专属武器强化!A78,节奏总表!$AN$4:$AN$153,1))</f>
        <v>147</v>
      </c>
      <c r="C78" s="25">
        <v>8</v>
      </c>
      <c r="D78" s="25"/>
      <c r="E78" s="25"/>
      <c r="F78" s="25"/>
      <c r="G78" s="25"/>
      <c r="H78" s="25"/>
      <c r="I78" s="25"/>
      <c r="J78" s="25"/>
    </row>
    <row r="79" spans="1:10" ht="16.5" x14ac:dyDescent="0.2">
      <c r="A79" s="25">
        <v>76</v>
      </c>
      <c r="B79" s="25">
        <f>INDEX(节奏总表!$AH$4:$AH$153,MATCH(专属武器强化!A79,节奏总表!$AN$4:$AN$153,1))</f>
        <v>147</v>
      </c>
      <c r="C79" s="25">
        <v>8</v>
      </c>
      <c r="D79" s="25"/>
      <c r="E79" s="25"/>
      <c r="F79" s="25"/>
      <c r="G79" s="25"/>
      <c r="H79" s="25"/>
      <c r="I79" s="25"/>
      <c r="J79" s="25"/>
    </row>
    <row r="80" spans="1:10" ht="16.5" x14ac:dyDescent="0.2">
      <c r="A80" s="25">
        <v>77</v>
      </c>
      <c r="B80" s="25">
        <f>INDEX(节奏总表!$AH$4:$AH$153,MATCH(专属武器强化!A80,节奏总表!$AN$4:$AN$153,1))</f>
        <v>148</v>
      </c>
      <c r="C80" s="25">
        <v>8</v>
      </c>
      <c r="D80" s="25"/>
      <c r="E80" s="25"/>
      <c r="F80" s="25"/>
      <c r="G80" s="25"/>
      <c r="H80" s="25"/>
      <c r="I80" s="25"/>
      <c r="J80" s="25"/>
    </row>
    <row r="81" spans="1:10" ht="16.5" x14ac:dyDescent="0.2">
      <c r="A81" s="25">
        <v>78</v>
      </c>
      <c r="B81" s="25">
        <f>INDEX(节奏总表!$AH$4:$AH$153,MATCH(专属武器强化!A81,节奏总表!$AN$4:$AN$153,1))</f>
        <v>148</v>
      </c>
      <c r="C81" s="25">
        <v>8</v>
      </c>
      <c r="D81" s="25"/>
      <c r="E81" s="25"/>
      <c r="F81" s="25"/>
      <c r="G81" s="25"/>
      <c r="H81" s="25"/>
      <c r="I81" s="25"/>
      <c r="J81" s="25"/>
    </row>
    <row r="82" spans="1:10" ht="16.5" x14ac:dyDescent="0.2">
      <c r="A82" s="25">
        <v>79</v>
      </c>
      <c r="B82" s="25">
        <f>INDEX(节奏总表!$AH$4:$AH$153,MATCH(专属武器强化!A82,节奏总表!$AN$4:$AN$153,1))</f>
        <v>149</v>
      </c>
      <c r="C82" s="25">
        <v>8</v>
      </c>
      <c r="D82" s="25"/>
      <c r="E82" s="25"/>
      <c r="F82" s="25"/>
      <c r="G82" s="25"/>
      <c r="H82" s="25"/>
      <c r="I82" s="25"/>
      <c r="J82" s="25"/>
    </row>
    <row r="83" spans="1:10" ht="16.5" x14ac:dyDescent="0.2">
      <c r="A83" s="25">
        <v>80</v>
      </c>
      <c r="B83" s="25">
        <f>INDEX(节奏总表!$AH$4:$AH$153,MATCH(专属武器强化!A83,节奏总表!$AN$4:$AN$153,1))</f>
        <v>149</v>
      </c>
      <c r="C83" s="25">
        <v>9</v>
      </c>
      <c r="D83" s="25"/>
      <c r="E83" s="25"/>
      <c r="F83" s="25"/>
      <c r="G83" s="25"/>
      <c r="H83" s="25"/>
      <c r="I83" s="25"/>
      <c r="J83" s="25"/>
    </row>
    <row r="84" spans="1:10" ht="16.5" x14ac:dyDescent="0.2">
      <c r="A84" s="25">
        <v>81</v>
      </c>
      <c r="B84" s="25">
        <f>INDEX(节奏总表!$AH$4:$AH$153,MATCH(专属武器强化!A84,节奏总表!$AN$4:$AN$153,1))</f>
        <v>150</v>
      </c>
      <c r="C84" s="25">
        <v>9</v>
      </c>
      <c r="D84" s="25"/>
      <c r="E84" s="25"/>
      <c r="F84" s="25"/>
      <c r="G84" s="25"/>
      <c r="H84" s="25"/>
      <c r="I84" s="25"/>
      <c r="J84" s="25"/>
    </row>
    <row r="85" spans="1:10" ht="16.5" x14ac:dyDescent="0.2">
      <c r="A85" s="25">
        <v>82</v>
      </c>
      <c r="B85" s="25">
        <f>INDEX(节奏总表!$AH$4:$AH$153,MATCH(专属武器强化!A85,节奏总表!$AN$4:$AN$153,1))</f>
        <v>150</v>
      </c>
      <c r="C85" s="25">
        <v>9</v>
      </c>
      <c r="D85" s="25"/>
      <c r="E85" s="25"/>
      <c r="F85" s="25"/>
      <c r="G85" s="25"/>
      <c r="H85" s="25"/>
      <c r="I85" s="25"/>
      <c r="J85" s="25"/>
    </row>
    <row r="86" spans="1:10" ht="16.5" x14ac:dyDescent="0.2">
      <c r="A86" s="25">
        <v>83</v>
      </c>
      <c r="B86" s="25">
        <f>INDEX(节奏总表!$AH$4:$AH$153,MATCH(专属武器强化!A86,节奏总表!$AN$4:$AN$153,1))</f>
        <v>150</v>
      </c>
      <c r="C86" s="25">
        <v>9</v>
      </c>
      <c r="D86" s="25"/>
      <c r="E86" s="25"/>
      <c r="F86" s="25"/>
      <c r="G86" s="25"/>
      <c r="H86" s="25"/>
      <c r="I86" s="25"/>
      <c r="J86" s="25"/>
    </row>
    <row r="87" spans="1:10" ht="16.5" x14ac:dyDescent="0.2">
      <c r="A87" s="25">
        <v>84</v>
      </c>
      <c r="B87" s="25">
        <f>INDEX(节奏总表!$AH$4:$AH$153,MATCH(专属武器强化!A87,节奏总表!$AN$4:$AN$153,1))</f>
        <v>150</v>
      </c>
      <c r="C87" s="25">
        <v>9</v>
      </c>
      <c r="D87" s="25"/>
      <c r="E87" s="25"/>
      <c r="F87" s="25"/>
      <c r="G87" s="25"/>
      <c r="H87" s="25"/>
      <c r="I87" s="25"/>
      <c r="J87" s="25"/>
    </row>
    <row r="88" spans="1:10" ht="16.5" x14ac:dyDescent="0.2">
      <c r="A88" s="25">
        <v>85</v>
      </c>
      <c r="B88" s="25">
        <f>INDEX(节奏总表!$AH$4:$AH$153,MATCH(专属武器强化!A88,节奏总表!$AN$4:$AN$153,1))</f>
        <v>150</v>
      </c>
      <c r="C88" s="25">
        <v>9</v>
      </c>
      <c r="D88" s="25"/>
      <c r="E88" s="25"/>
      <c r="F88" s="25"/>
      <c r="G88" s="25"/>
      <c r="H88" s="25"/>
      <c r="I88" s="25"/>
      <c r="J88" s="25"/>
    </row>
    <row r="89" spans="1:10" ht="16.5" x14ac:dyDescent="0.2">
      <c r="A89" s="25">
        <v>86</v>
      </c>
      <c r="B89" s="25">
        <f>INDEX(节奏总表!$AH$4:$AH$153,MATCH(专属武器强化!A89,节奏总表!$AN$4:$AN$153,1))</f>
        <v>150</v>
      </c>
      <c r="C89" s="25">
        <v>9</v>
      </c>
      <c r="D89" s="25"/>
      <c r="E89" s="25"/>
      <c r="F89" s="25"/>
      <c r="G89" s="25"/>
      <c r="H89" s="25"/>
      <c r="I89" s="25"/>
      <c r="J89" s="25"/>
    </row>
    <row r="90" spans="1:10" ht="16.5" x14ac:dyDescent="0.2">
      <c r="A90" s="25">
        <v>87</v>
      </c>
      <c r="B90" s="25">
        <f>INDEX(节奏总表!$AH$4:$AH$153,MATCH(专属武器强化!A90,节奏总表!$AN$4:$AN$153,1))</f>
        <v>150</v>
      </c>
      <c r="C90" s="25">
        <v>9</v>
      </c>
      <c r="D90" s="25"/>
      <c r="E90" s="25"/>
      <c r="F90" s="25"/>
      <c r="G90" s="25"/>
      <c r="H90" s="25"/>
      <c r="I90" s="25"/>
      <c r="J90" s="25"/>
    </row>
    <row r="91" spans="1:10" ht="16.5" x14ac:dyDescent="0.2">
      <c r="A91" s="25">
        <v>88</v>
      </c>
      <c r="B91" s="25">
        <f>INDEX(节奏总表!$AH$4:$AH$153,MATCH(专属武器强化!A91,节奏总表!$AN$4:$AN$153,1))</f>
        <v>150</v>
      </c>
      <c r="C91" s="25">
        <v>9</v>
      </c>
      <c r="D91" s="25"/>
      <c r="E91" s="25"/>
      <c r="F91" s="25"/>
      <c r="G91" s="25"/>
      <c r="H91" s="25"/>
      <c r="I91" s="25"/>
      <c r="J91" s="25"/>
    </row>
    <row r="92" spans="1:10" ht="16.5" x14ac:dyDescent="0.2">
      <c r="A92" s="25">
        <v>89</v>
      </c>
      <c r="B92" s="25">
        <f>INDEX(节奏总表!$AH$4:$AH$153,MATCH(专属武器强化!A92,节奏总表!$AN$4:$AN$153,1))</f>
        <v>150</v>
      </c>
      <c r="C92" s="25">
        <v>9</v>
      </c>
      <c r="D92" s="25"/>
      <c r="E92" s="25"/>
      <c r="F92" s="25"/>
      <c r="G92" s="25"/>
      <c r="H92" s="25"/>
      <c r="I92" s="25"/>
      <c r="J92" s="25"/>
    </row>
    <row r="93" spans="1:10" ht="16.5" x14ac:dyDescent="0.2">
      <c r="A93" s="25">
        <v>90</v>
      </c>
      <c r="B93" s="25">
        <f>INDEX(节奏总表!$AH$4:$AH$153,MATCH(专属武器强化!A93,节奏总表!$AN$4:$AN$153,1))</f>
        <v>150</v>
      </c>
      <c r="C93" s="25">
        <v>9</v>
      </c>
      <c r="D93" s="25"/>
      <c r="E93" s="25"/>
      <c r="F93" s="25"/>
      <c r="G93" s="25"/>
      <c r="H93" s="25"/>
      <c r="I93" s="25"/>
      <c r="J93" s="25"/>
    </row>
    <row r="94" spans="1:10" ht="16.5" x14ac:dyDescent="0.2">
      <c r="A94" s="25">
        <v>91</v>
      </c>
      <c r="B94" s="25">
        <f>INDEX(节奏总表!$AH$4:$AH$153,MATCH(专属武器强化!A94,节奏总表!$AN$4:$AN$153,1))</f>
        <v>150</v>
      </c>
      <c r="C94" s="25">
        <v>9</v>
      </c>
      <c r="D94" s="25"/>
      <c r="E94" s="25"/>
      <c r="F94" s="25"/>
      <c r="G94" s="25"/>
      <c r="H94" s="25"/>
      <c r="I94" s="25"/>
      <c r="J94" s="25"/>
    </row>
    <row r="95" spans="1:10" ht="16.5" x14ac:dyDescent="0.2">
      <c r="A95" s="25">
        <v>92</v>
      </c>
      <c r="B95" s="25">
        <f>INDEX(节奏总表!$AH$4:$AH$153,MATCH(专属武器强化!A95,节奏总表!$AN$4:$AN$153,1))</f>
        <v>150</v>
      </c>
      <c r="C95" s="25">
        <v>9</v>
      </c>
      <c r="D95" s="25"/>
      <c r="E95" s="25"/>
      <c r="F95" s="25"/>
      <c r="G95" s="25"/>
      <c r="H95" s="25"/>
      <c r="I95" s="25"/>
      <c r="J95" s="25"/>
    </row>
    <row r="96" spans="1:10" ht="16.5" x14ac:dyDescent="0.2">
      <c r="A96" s="25">
        <v>93</v>
      </c>
      <c r="B96" s="25">
        <f>INDEX(节奏总表!$AH$4:$AH$153,MATCH(专属武器强化!A96,节奏总表!$AN$4:$AN$153,1))</f>
        <v>150</v>
      </c>
      <c r="C96" s="25">
        <v>9</v>
      </c>
      <c r="D96" s="25"/>
      <c r="E96" s="25"/>
      <c r="F96" s="25"/>
      <c r="G96" s="25"/>
      <c r="H96" s="25"/>
      <c r="I96" s="25"/>
      <c r="J96" s="25"/>
    </row>
    <row r="97" spans="1:10" ht="16.5" x14ac:dyDescent="0.2">
      <c r="A97" s="25">
        <v>94</v>
      </c>
      <c r="B97" s="25">
        <f>INDEX(节奏总表!$AH$4:$AH$153,MATCH(专属武器强化!A97,节奏总表!$AN$4:$AN$153,1))</f>
        <v>150</v>
      </c>
      <c r="C97" s="25">
        <v>9</v>
      </c>
      <c r="D97" s="25"/>
      <c r="E97" s="25"/>
      <c r="F97" s="25"/>
      <c r="G97" s="25"/>
      <c r="H97" s="25"/>
      <c r="I97" s="25"/>
      <c r="J97" s="25"/>
    </row>
    <row r="98" spans="1:10" ht="16.5" x14ac:dyDescent="0.2">
      <c r="A98" s="25">
        <v>95</v>
      </c>
      <c r="B98" s="25">
        <f>INDEX(节奏总表!$AH$4:$AH$153,MATCH(专属武器强化!A98,节奏总表!$AN$4:$AN$153,1))</f>
        <v>150</v>
      </c>
      <c r="C98" s="25">
        <v>9</v>
      </c>
      <c r="D98" s="25"/>
      <c r="E98" s="25"/>
      <c r="F98" s="25"/>
      <c r="G98" s="25"/>
      <c r="H98" s="25"/>
      <c r="I98" s="25"/>
      <c r="J98" s="25"/>
    </row>
    <row r="99" spans="1:10" ht="16.5" x14ac:dyDescent="0.2">
      <c r="A99" s="25">
        <v>96</v>
      </c>
      <c r="B99" s="25">
        <f>INDEX(节奏总表!$AH$4:$AH$153,MATCH(专属武器强化!A99,节奏总表!$AN$4:$AN$153,1))</f>
        <v>150</v>
      </c>
      <c r="C99" s="25">
        <v>9</v>
      </c>
      <c r="D99" s="25"/>
      <c r="E99" s="25"/>
      <c r="F99" s="25"/>
      <c r="G99" s="25"/>
      <c r="H99" s="25"/>
      <c r="I99" s="25"/>
      <c r="J99" s="25"/>
    </row>
    <row r="100" spans="1:10" ht="16.5" x14ac:dyDescent="0.2">
      <c r="A100" s="25">
        <v>97</v>
      </c>
      <c r="B100" s="25">
        <f>INDEX(节奏总表!$AH$4:$AH$153,MATCH(专属武器强化!A100,节奏总表!$AN$4:$AN$153,1))</f>
        <v>150</v>
      </c>
      <c r="C100" s="25">
        <v>9</v>
      </c>
      <c r="D100" s="25"/>
      <c r="E100" s="25"/>
      <c r="F100" s="25"/>
      <c r="G100" s="25"/>
      <c r="H100" s="25"/>
      <c r="I100" s="25"/>
      <c r="J100" s="25"/>
    </row>
    <row r="101" spans="1:10" ht="16.5" x14ac:dyDescent="0.2">
      <c r="A101" s="25">
        <v>98</v>
      </c>
      <c r="B101" s="25">
        <f>INDEX(节奏总表!$AH$4:$AH$153,MATCH(专属武器强化!A101,节奏总表!$AN$4:$AN$153,1))</f>
        <v>150</v>
      </c>
      <c r="C101" s="25">
        <v>9</v>
      </c>
      <c r="D101" s="25"/>
      <c r="E101" s="25"/>
      <c r="F101" s="25"/>
      <c r="G101" s="25"/>
      <c r="H101" s="25"/>
      <c r="I101" s="25"/>
      <c r="J101" s="25"/>
    </row>
    <row r="102" spans="1:10" ht="16.5" x14ac:dyDescent="0.2">
      <c r="A102" s="25">
        <v>99</v>
      </c>
      <c r="B102" s="25">
        <f>INDEX(节奏总表!$AH$4:$AH$153,MATCH(专属武器强化!A102,节奏总表!$AN$4:$AN$153,1))</f>
        <v>150</v>
      </c>
      <c r="C102" s="25">
        <v>9</v>
      </c>
      <c r="D102" s="25"/>
      <c r="E102" s="25"/>
      <c r="F102" s="25"/>
      <c r="G102" s="25"/>
      <c r="H102" s="25"/>
      <c r="I102" s="25"/>
      <c r="J102" s="25"/>
    </row>
    <row r="103" spans="1:10" ht="16.5" x14ac:dyDescent="0.2">
      <c r="A103" s="25">
        <v>100</v>
      </c>
      <c r="B103" s="25">
        <f>INDEX(节奏总表!$AH$4:$AH$153,MATCH(专属武器强化!A103,节奏总表!$AN$4:$AN$153,1))</f>
        <v>150</v>
      </c>
      <c r="C103" s="25">
        <v>9</v>
      </c>
      <c r="D103" s="25"/>
      <c r="E103" s="25"/>
      <c r="F103" s="25"/>
      <c r="G103" s="25"/>
      <c r="H103" s="25"/>
      <c r="I103" s="25"/>
      <c r="J103" s="2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64</v>
      </c>
      <c r="C3" s="12" t="s">
        <v>63</v>
      </c>
      <c r="D3" s="12" t="s">
        <v>62</v>
      </c>
      <c r="E3" s="12" t="s">
        <v>61</v>
      </c>
      <c r="F3" s="12" t="s">
        <v>60</v>
      </c>
      <c r="G3" s="12" t="s">
        <v>59</v>
      </c>
      <c r="H3" s="12" t="s">
        <v>58</v>
      </c>
      <c r="I3" s="12" t="s">
        <v>57</v>
      </c>
    </row>
    <row r="4" spans="1:9" ht="16.5" x14ac:dyDescent="0.2">
      <c r="A4" s="14"/>
      <c r="B4" s="23"/>
      <c r="C4" s="23"/>
      <c r="D4" s="16">
        <v>0.4</v>
      </c>
      <c r="E4" s="16">
        <v>0.6</v>
      </c>
      <c r="F4" s="16"/>
      <c r="G4" s="16"/>
      <c r="H4" s="22"/>
      <c r="I4" s="22"/>
    </row>
    <row r="5" spans="1:9" ht="16.5" x14ac:dyDescent="0.2">
      <c r="A5" s="19" t="s">
        <v>56</v>
      </c>
      <c r="B5" s="22" t="e">
        <f>#REF!</f>
        <v>#REF!</v>
      </c>
      <c r="C5" s="22" t="e">
        <f>SUM(#REF!)</f>
        <v>#REF!</v>
      </c>
      <c r="D5" s="13" t="e">
        <f t="shared" ref="D5:E8" si="0">INT($B5*D$4)</f>
        <v>#REF!</v>
      </c>
      <c r="E5" s="13" t="e">
        <f t="shared" si="0"/>
        <v>#REF!</v>
      </c>
      <c r="F5" s="22"/>
      <c r="G5" s="22"/>
      <c r="H5" s="22">
        <v>10</v>
      </c>
      <c r="I5" s="22" t="s">
        <v>55</v>
      </c>
    </row>
    <row r="6" spans="1:9" ht="16.5" x14ac:dyDescent="0.2">
      <c r="A6" s="19" t="s">
        <v>44</v>
      </c>
      <c r="B6" s="22" t="e">
        <f>#REF!</f>
        <v>#REF!</v>
      </c>
      <c r="C6" s="22" t="e">
        <f>SUM(#REF!)</f>
        <v>#REF!</v>
      </c>
      <c r="D6" s="13" t="e">
        <f t="shared" si="0"/>
        <v>#REF!</v>
      </c>
      <c r="E6" s="13" t="e">
        <f t="shared" si="0"/>
        <v>#REF!</v>
      </c>
      <c r="F6" s="22"/>
      <c r="G6" s="22"/>
      <c r="H6" s="22">
        <v>10</v>
      </c>
      <c r="I6" s="22" t="s">
        <v>54</v>
      </c>
    </row>
    <row r="7" spans="1:9" ht="16.5" x14ac:dyDescent="0.2">
      <c r="A7" s="19" t="s">
        <v>45</v>
      </c>
      <c r="B7" s="22" t="e">
        <f>#REF!</f>
        <v>#REF!</v>
      </c>
      <c r="C7" s="22" t="e">
        <f>SUM(#REF!)</f>
        <v>#REF!</v>
      </c>
      <c r="D7" s="13" t="e">
        <f t="shared" si="0"/>
        <v>#REF!</v>
      </c>
      <c r="E7" s="13" t="e">
        <f t="shared" si="0"/>
        <v>#REF!</v>
      </c>
      <c r="F7" s="22"/>
      <c r="G7" s="22"/>
      <c r="H7" s="22">
        <v>15</v>
      </c>
      <c r="I7" s="22" t="s">
        <v>53</v>
      </c>
    </row>
    <row r="8" spans="1:9" ht="16.5" x14ac:dyDescent="0.2">
      <c r="A8" s="19" t="s">
        <v>46</v>
      </c>
      <c r="B8" s="22" t="e">
        <f>#REF!</f>
        <v>#REF!</v>
      </c>
      <c r="C8" s="22" t="e">
        <f>SUM(#REF!)</f>
        <v>#REF!</v>
      </c>
      <c r="D8" s="13" t="e">
        <f t="shared" si="0"/>
        <v>#REF!</v>
      </c>
      <c r="E8" s="13" t="e">
        <f t="shared" si="0"/>
        <v>#REF!</v>
      </c>
      <c r="F8" s="22"/>
      <c r="G8" s="22"/>
      <c r="H8" s="22">
        <v>15</v>
      </c>
      <c r="I8" s="22" t="s">
        <v>52</v>
      </c>
    </row>
    <row r="9" spans="1:9" x14ac:dyDescent="0.2">
      <c r="A9" s="14"/>
      <c r="B9" s="14"/>
      <c r="C9" s="14"/>
      <c r="D9" s="14"/>
      <c r="E9" s="14"/>
      <c r="F9" s="14"/>
      <c r="G9" s="14"/>
    </row>
    <row r="10" spans="1:9" x14ac:dyDescent="0.2">
      <c r="A10" s="14"/>
      <c r="B10" s="14"/>
      <c r="C10" s="14"/>
      <c r="D10" s="14"/>
      <c r="E10" s="14"/>
      <c r="F10" s="14"/>
      <c r="G10" s="14"/>
    </row>
    <row r="11" spans="1:9" x14ac:dyDescent="0.2">
      <c r="A11" s="14"/>
      <c r="B11" s="14"/>
      <c r="C11" s="14"/>
      <c r="D11" s="14"/>
      <c r="E11" s="14"/>
      <c r="F11" s="14"/>
      <c r="G11" s="14"/>
    </row>
    <row r="12" spans="1:9" x14ac:dyDescent="0.2">
      <c r="A12" s="14"/>
      <c r="B12" s="14"/>
      <c r="C12" s="14"/>
      <c r="D12" s="14"/>
      <c r="E12" s="14"/>
      <c r="F12" s="14"/>
      <c r="G12" s="14"/>
    </row>
    <row r="13" spans="1:9" x14ac:dyDescent="0.2">
      <c r="A13" s="14"/>
      <c r="B13" s="14"/>
      <c r="C13" s="14"/>
      <c r="D13" s="14"/>
      <c r="E13" s="14"/>
      <c r="F13" s="14"/>
      <c r="G13" s="14"/>
    </row>
    <row r="14" spans="1:9" x14ac:dyDescent="0.2">
      <c r="A14" s="14"/>
      <c r="B14" s="14"/>
      <c r="C14" s="14"/>
      <c r="D14" s="14"/>
      <c r="E14" s="14"/>
      <c r="F14" s="14"/>
      <c r="G14" s="14"/>
    </row>
    <row r="15" spans="1:9" x14ac:dyDescent="0.2">
      <c r="A15" s="14"/>
      <c r="B15" s="14"/>
      <c r="C15" s="14"/>
      <c r="D15" s="14"/>
      <c r="E15" s="14"/>
      <c r="F15" s="14"/>
      <c r="G15" s="14"/>
    </row>
    <row r="16" spans="1:9" x14ac:dyDescent="0.2">
      <c r="A16" s="14"/>
      <c r="B16" s="14"/>
      <c r="C16" s="14"/>
      <c r="D16" s="14"/>
      <c r="E16" s="14"/>
      <c r="F16" s="14"/>
      <c r="G16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节奏总表</vt:lpstr>
      <vt:lpstr>开启等级</vt:lpstr>
      <vt:lpstr>专属武器强化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2019-09-14T11:10:43Z</dcterms:modified>
</cp:coreProperties>
</file>