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4" l="1"/>
  <c r="X6" i="54"/>
  <c r="X7" i="54"/>
  <c r="X8" i="54"/>
  <c r="X9" i="54"/>
  <c r="X10" i="54"/>
  <c r="X11" i="54"/>
  <c r="X12" i="54"/>
  <c r="X13" i="54"/>
  <c r="X14" i="54"/>
  <c r="X15" i="54"/>
  <c r="X16" i="54"/>
  <c r="X17" i="54"/>
  <c r="X18" i="54"/>
  <c r="X19" i="54"/>
  <c r="X20" i="54"/>
  <c r="X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39" i="54"/>
  <c r="X40" i="54"/>
  <c r="X41" i="54"/>
  <c r="X42" i="54"/>
  <c r="X43" i="54"/>
  <c r="X44" i="54"/>
  <c r="X45" i="54"/>
  <c r="X46" i="54"/>
  <c r="X47" i="54"/>
  <c r="X48" i="54"/>
  <c r="X49" i="54"/>
  <c r="X50" i="54"/>
  <c r="X51" i="54"/>
  <c r="X52" i="54"/>
  <c r="X53" i="54"/>
  <c r="X54" i="54"/>
  <c r="X55" i="54"/>
  <c r="X56" i="54"/>
  <c r="X57" i="54"/>
  <c r="X58" i="54"/>
  <c r="X59" i="54"/>
  <c r="X60" i="54"/>
  <c r="X61" i="54"/>
  <c r="X62" i="54"/>
  <c r="X63" i="54"/>
  <c r="X64" i="54"/>
  <c r="X65" i="54"/>
  <c r="X66" i="54"/>
  <c r="X67" i="54"/>
  <c r="X68" i="54"/>
  <c r="X69" i="54"/>
  <c r="X70" i="54"/>
  <c r="X71" i="54"/>
  <c r="X72" i="54"/>
  <c r="X73" i="54"/>
  <c r="X74" i="54"/>
  <c r="X75" i="54"/>
  <c r="X76" i="54"/>
  <c r="X77" i="54"/>
  <c r="X78" i="54"/>
  <c r="X79" i="54"/>
  <c r="X80" i="54"/>
  <c r="X81" i="54"/>
  <c r="X82" i="54"/>
  <c r="X83" i="54"/>
  <c r="X84" i="54"/>
  <c r="X85" i="54"/>
  <c r="X86" i="54"/>
  <c r="X87" i="54"/>
  <c r="X88" i="54"/>
  <c r="X89" i="54"/>
  <c r="X90" i="54"/>
  <c r="X91" i="54"/>
  <c r="X92" i="54"/>
  <c r="X93" i="54"/>
  <c r="X94" i="54"/>
  <c r="X95" i="54"/>
  <c r="X96" i="54"/>
  <c r="X97" i="54"/>
  <c r="X98" i="54"/>
  <c r="X99" i="54"/>
  <c r="X100" i="54"/>
  <c r="X101" i="54"/>
  <c r="X102" i="54"/>
  <c r="X103" i="54"/>
  <c r="X104" i="54"/>
  <c r="X105" i="54"/>
  <c r="X106" i="54"/>
  <c r="X107" i="54"/>
  <c r="X108" i="54"/>
  <c r="X109" i="54"/>
  <c r="X110" i="54"/>
  <c r="X111" i="54"/>
  <c r="X112" i="54"/>
  <c r="X113" i="54"/>
  <c r="X114" i="54"/>
  <c r="X115" i="54"/>
  <c r="X116" i="54"/>
  <c r="X117" i="54"/>
  <c r="X118" i="54"/>
  <c r="X119" i="54"/>
  <c r="X120" i="54"/>
  <c r="X121" i="54"/>
  <c r="X122" i="54"/>
  <c r="X123" i="54"/>
  <c r="X124" i="54"/>
  <c r="X125" i="54"/>
  <c r="X126" i="54"/>
  <c r="X127" i="54"/>
  <c r="X128" i="54"/>
  <c r="X129" i="54"/>
  <c r="X130" i="54"/>
  <c r="X131" i="54"/>
  <c r="X132" i="54"/>
  <c r="X133" i="54"/>
  <c r="X134" i="54"/>
  <c r="X135" i="54"/>
  <c r="X136" i="54"/>
  <c r="X137" i="54"/>
  <c r="X138" i="54"/>
  <c r="X139" i="54"/>
  <c r="X140" i="54"/>
  <c r="X141" i="54"/>
  <c r="X142" i="54"/>
  <c r="X143" i="54"/>
  <c r="X144" i="54"/>
  <c r="X145" i="54"/>
  <c r="X146" i="54"/>
  <c r="X147" i="54"/>
  <c r="X148" i="54"/>
  <c r="X149" i="54"/>
  <c r="X150" i="54"/>
  <c r="X151" i="54"/>
  <c r="X152" i="54"/>
  <c r="X153" i="54"/>
  <c r="X154" i="54"/>
  <c r="X155" i="54"/>
  <c r="X156" i="54"/>
  <c r="X157" i="54"/>
  <c r="X158" i="54"/>
  <c r="X159" i="54"/>
  <c r="X160" i="54"/>
  <c r="X161" i="54"/>
  <c r="X162" i="54"/>
  <c r="X163" i="54"/>
  <c r="X164" i="54"/>
  <c r="X165" i="54"/>
  <c r="X166" i="54"/>
  <c r="X167" i="54"/>
  <c r="X168" i="54"/>
  <c r="X169" i="54"/>
  <c r="X170" i="54"/>
  <c r="X171" i="54"/>
  <c r="X172" i="54"/>
  <c r="X173" i="54"/>
  <c r="X174" i="54"/>
  <c r="X175" i="54"/>
  <c r="X176" i="54"/>
  <c r="X177" i="54"/>
  <c r="X178" i="54"/>
  <c r="X179" i="54"/>
  <c r="X180" i="54"/>
  <c r="X181" i="54"/>
  <c r="X182" i="54"/>
  <c r="X183" i="54"/>
  <c r="X184" i="54"/>
  <c r="X185" i="54"/>
  <c r="X186" i="54"/>
  <c r="X187" i="54"/>
  <c r="X188" i="54"/>
  <c r="X189" i="54"/>
  <c r="X190" i="54"/>
  <c r="X191" i="54"/>
  <c r="X192" i="54"/>
  <c r="X193" i="54"/>
  <c r="X194" i="54"/>
  <c r="X195" i="54"/>
  <c r="X196" i="54"/>
  <c r="X197" i="54"/>
  <c r="X198" i="54"/>
  <c r="X199" i="54"/>
  <c r="X200" i="54"/>
  <c r="X201" i="54"/>
  <c r="X202" i="54"/>
  <c r="X203" i="54"/>
  <c r="X204" i="54"/>
  <c r="X205" i="54"/>
  <c r="X206" i="54"/>
  <c r="X207" i="54"/>
  <c r="X208" i="54"/>
  <c r="X209" i="54"/>
  <c r="X210" i="54"/>
  <c r="X211" i="54"/>
  <c r="X212" i="54"/>
  <c r="X213" i="54"/>
  <c r="X214" i="54"/>
  <c r="X215" i="54"/>
  <c r="X216" i="54"/>
  <c r="X217" i="54"/>
  <c r="X218" i="54"/>
  <c r="X219" i="54"/>
  <c r="X220" i="54"/>
  <c r="X221" i="54"/>
  <c r="X222" i="54"/>
  <c r="X223" i="54"/>
  <c r="X224" i="54"/>
  <c r="X225" i="54"/>
  <c r="X226" i="54"/>
  <c r="X227" i="54"/>
  <c r="X228" i="54"/>
  <c r="X229" i="54"/>
  <c r="X230" i="54"/>
  <c r="X231" i="54"/>
  <c r="X232" i="54"/>
  <c r="X233" i="54"/>
  <c r="X234" i="54"/>
  <c r="X235" i="54"/>
  <c r="X236" i="54"/>
  <c r="X237" i="54"/>
  <c r="X238" i="54"/>
  <c r="X239" i="54"/>
  <c r="X240" i="54"/>
  <c r="X241" i="54"/>
  <c r="X242" i="54"/>
  <c r="X243" i="54"/>
  <c r="X244" i="54"/>
  <c r="X245" i="54"/>
  <c r="X246" i="54"/>
  <c r="X247" i="54"/>
  <c r="X248" i="54"/>
  <c r="X249" i="54"/>
  <c r="X250" i="54"/>
  <c r="X251" i="54"/>
  <c r="X252" i="54"/>
  <c r="X253" i="54"/>
  <c r="X254" i="54"/>
  <c r="X255" i="54"/>
  <c r="X256" i="54"/>
  <c r="X257" i="54"/>
  <c r="X258" i="54"/>
  <c r="X259" i="54"/>
  <c r="X260" i="54"/>
  <c r="X261" i="54"/>
  <c r="X262" i="54"/>
  <c r="X263" i="54"/>
  <c r="X264" i="54"/>
  <c r="X265" i="54"/>
  <c r="X266" i="54"/>
  <c r="X267" i="54"/>
  <c r="X268" i="54"/>
  <c r="X269" i="54"/>
  <c r="X270" i="54"/>
  <c r="X271" i="54"/>
  <c r="X272" i="54"/>
  <c r="X273" i="54"/>
  <c r="X274" i="54"/>
  <c r="X275" i="54"/>
  <c r="X276" i="54"/>
  <c r="X277" i="54"/>
  <c r="X278" i="54"/>
  <c r="X279" i="54"/>
  <c r="X280" i="54"/>
  <c r="X281" i="54"/>
  <c r="X282" i="54"/>
  <c r="X283" i="54"/>
  <c r="X284" i="54"/>
  <c r="X285" i="54"/>
  <c r="X286" i="54"/>
  <c r="X287" i="54"/>
  <c r="X288" i="54"/>
  <c r="X289" i="54"/>
  <c r="X290" i="54"/>
  <c r="X291" i="54"/>
  <c r="X292" i="54"/>
  <c r="X293" i="54"/>
  <c r="X294" i="54"/>
  <c r="X295" i="54"/>
  <c r="X296" i="54"/>
  <c r="X297" i="54"/>
  <c r="X298" i="54"/>
  <c r="X299" i="54"/>
  <c r="X300" i="54"/>
  <c r="X301" i="54"/>
  <c r="X302" i="54"/>
  <c r="X303" i="54"/>
  <c r="X304" i="54"/>
  <c r="X305" i="54"/>
  <c r="X306" i="54"/>
  <c r="X307" i="54"/>
  <c r="X308" i="54"/>
  <c r="X309" i="54"/>
  <c r="X310" i="54"/>
  <c r="X311" i="54"/>
  <c r="X312" i="54"/>
  <c r="X313" i="54"/>
  <c r="X314" i="54"/>
  <c r="X315" i="54"/>
  <c r="X316" i="54"/>
  <c r="X317" i="54"/>
  <c r="X318" i="54"/>
  <c r="X319" i="54"/>
  <c r="X320" i="54"/>
  <c r="X321" i="54"/>
  <c r="X322" i="54"/>
  <c r="X323" i="54"/>
  <c r="X324" i="54"/>
  <c r="X325" i="54"/>
  <c r="X326" i="54"/>
  <c r="X327" i="54"/>
  <c r="X4" i="54"/>
  <c r="V5" i="54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139" i="54"/>
  <c r="V140" i="54"/>
  <c r="V141" i="54"/>
  <c r="V142" i="54"/>
  <c r="V143" i="54"/>
  <c r="V144" i="54"/>
  <c r="V145" i="54"/>
  <c r="V146" i="54"/>
  <c r="V147" i="54"/>
  <c r="V148" i="54"/>
  <c r="V149" i="54"/>
  <c r="V150" i="54"/>
  <c r="V151" i="54"/>
  <c r="V152" i="54"/>
  <c r="V153" i="54"/>
  <c r="V154" i="54"/>
  <c r="V155" i="54"/>
  <c r="V156" i="54"/>
  <c r="V157" i="54"/>
  <c r="V158" i="54"/>
  <c r="V159" i="54"/>
  <c r="V160" i="54"/>
  <c r="V161" i="54"/>
  <c r="V162" i="54"/>
  <c r="V163" i="54"/>
  <c r="V164" i="54"/>
  <c r="V165" i="54"/>
  <c r="V166" i="54"/>
  <c r="V167" i="54"/>
  <c r="V168" i="54"/>
  <c r="V169" i="54"/>
  <c r="V170" i="54"/>
  <c r="V171" i="54"/>
  <c r="V172" i="54"/>
  <c r="V173" i="54"/>
  <c r="V174" i="54"/>
  <c r="V175" i="54"/>
  <c r="V176" i="54"/>
  <c r="V177" i="54"/>
  <c r="V178" i="54"/>
  <c r="V179" i="54"/>
  <c r="V180" i="54"/>
  <c r="V181" i="54"/>
  <c r="V182" i="54"/>
  <c r="V183" i="54"/>
  <c r="V184" i="54"/>
  <c r="V185" i="54"/>
  <c r="V186" i="54"/>
  <c r="V187" i="54"/>
  <c r="V188" i="54"/>
  <c r="V189" i="54"/>
  <c r="V190" i="54"/>
  <c r="V191" i="54"/>
  <c r="V192" i="54"/>
  <c r="V193" i="54"/>
  <c r="V194" i="54"/>
  <c r="V195" i="54"/>
  <c r="V196" i="54"/>
  <c r="V197" i="54"/>
  <c r="V198" i="54"/>
  <c r="V199" i="54"/>
  <c r="V200" i="54"/>
  <c r="V201" i="54"/>
  <c r="V202" i="54"/>
  <c r="V203" i="54"/>
  <c r="V204" i="54"/>
  <c r="V205" i="54"/>
  <c r="V206" i="54"/>
  <c r="V207" i="54"/>
  <c r="V208" i="54"/>
  <c r="V209" i="54"/>
  <c r="V210" i="54"/>
  <c r="V211" i="54"/>
  <c r="V212" i="54"/>
  <c r="V213" i="54"/>
  <c r="V214" i="54"/>
  <c r="V215" i="54"/>
  <c r="V216" i="54"/>
  <c r="V217" i="54"/>
  <c r="V218" i="54"/>
  <c r="V219" i="54"/>
  <c r="V220" i="54"/>
  <c r="V221" i="54"/>
  <c r="V222" i="54"/>
  <c r="V223" i="54"/>
  <c r="V224" i="54"/>
  <c r="V225" i="54"/>
  <c r="V226" i="54"/>
  <c r="V227" i="54"/>
  <c r="V228" i="54"/>
  <c r="V229" i="54"/>
  <c r="V230" i="54"/>
  <c r="V231" i="54"/>
  <c r="V232" i="54"/>
  <c r="V233" i="54"/>
  <c r="V234" i="54"/>
  <c r="V235" i="54"/>
  <c r="V236" i="54"/>
  <c r="V237" i="54"/>
  <c r="V238" i="54"/>
  <c r="V239" i="54"/>
  <c r="V240" i="54"/>
  <c r="V241" i="54"/>
  <c r="V242" i="54"/>
  <c r="V243" i="54"/>
  <c r="V244" i="54"/>
  <c r="V245" i="54"/>
  <c r="V246" i="54"/>
  <c r="V247" i="54"/>
  <c r="V248" i="54"/>
  <c r="V249" i="54"/>
  <c r="V250" i="54"/>
  <c r="V251" i="54"/>
  <c r="V252" i="54"/>
  <c r="V253" i="54"/>
  <c r="V254" i="54"/>
  <c r="V255" i="54"/>
  <c r="V256" i="54"/>
  <c r="V257" i="54"/>
  <c r="V258" i="54"/>
  <c r="V259" i="54"/>
  <c r="V260" i="54"/>
  <c r="V261" i="54"/>
  <c r="V262" i="54"/>
  <c r="V263" i="54"/>
  <c r="V264" i="54"/>
  <c r="V265" i="54"/>
  <c r="V266" i="54"/>
  <c r="V267" i="54"/>
  <c r="V268" i="54"/>
  <c r="V269" i="54"/>
  <c r="V270" i="54"/>
  <c r="V271" i="54"/>
  <c r="V272" i="54"/>
  <c r="V273" i="54"/>
  <c r="V274" i="54"/>
  <c r="V275" i="54"/>
  <c r="V276" i="54"/>
  <c r="V277" i="54"/>
  <c r="V278" i="54"/>
  <c r="V279" i="54"/>
  <c r="V280" i="54"/>
  <c r="V281" i="54"/>
  <c r="V282" i="54"/>
  <c r="V283" i="54"/>
  <c r="V284" i="54"/>
  <c r="V285" i="54"/>
  <c r="V286" i="54"/>
  <c r="V287" i="54"/>
  <c r="V288" i="54"/>
  <c r="V289" i="54"/>
  <c r="V290" i="54"/>
  <c r="V291" i="54"/>
  <c r="V292" i="54"/>
  <c r="V293" i="54"/>
  <c r="V294" i="54"/>
  <c r="V295" i="54"/>
  <c r="V296" i="54"/>
  <c r="V297" i="54"/>
  <c r="V298" i="54"/>
  <c r="V299" i="54"/>
  <c r="V300" i="54"/>
  <c r="V301" i="54"/>
  <c r="V302" i="54"/>
  <c r="V303" i="54"/>
  <c r="V304" i="54"/>
  <c r="V305" i="54"/>
  <c r="V306" i="54"/>
  <c r="V307" i="54"/>
  <c r="V308" i="54"/>
  <c r="V309" i="54"/>
  <c r="V310" i="54"/>
  <c r="V311" i="54"/>
  <c r="V312" i="54"/>
  <c r="V313" i="54"/>
  <c r="V314" i="54"/>
  <c r="V315" i="54"/>
  <c r="V316" i="54"/>
  <c r="V317" i="54"/>
  <c r="V318" i="54"/>
  <c r="V319" i="54"/>
  <c r="V320" i="54"/>
  <c r="V321" i="54"/>
  <c r="V322" i="54"/>
  <c r="V323" i="54"/>
  <c r="V324" i="54"/>
  <c r="V325" i="54"/>
  <c r="V326" i="54"/>
  <c r="V327" i="54"/>
  <c r="V4" i="54"/>
  <c r="T5" i="54"/>
  <c r="T6" i="54"/>
  <c r="T7" i="54"/>
  <c r="T8" i="54"/>
  <c r="T9" i="54"/>
  <c r="T10" i="54"/>
  <c r="T11" i="54"/>
  <c r="T12" i="54"/>
  <c r="T13" i="54"/>
  <c r="T14" i="54"/>
  <c r="T15" i="54"/>
  <c r="T16" i="54"/>
  <c r="T17" i="54"/>
  <c r="T18" i="54"/>
  <c r="T19" i="54"/>
  <c r="T20" i="54"/>
  <c r="T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39" i="54"/>
  <c r="T40" i="54"/>
  <c r="T41" i="54"/>
  <c r="T42" i="54"/>
  <c r="T43" i="54"/>
  <c r="T44" i="54"/>
  <c r="T45" i="54"/>
  <c r="T46" i="54"/>
  <c r="T47" i="54"/>
  <c r="T48" i="54"/>
  <c r="T49" i="54"/>
  <c r="T50" i="54"/>
  <c r="T51" i="54"/>
  <c r="T52" i="54"/>
  <c r="T53" i="54"/>
  <c r="T54" i="54"/>
  <c r="T55" i="54"/>
  <c r="T56" i="54"/>
  <c r="T57" i="54"/>
  <c r="T58" i="54"/>
  <c r="T59" i="54"/>
  <c r="T60" i="54"/>
  <c r="T61" i="54"/>
  <c r="T62" i="54"/>
  <c r="T63" i="54"/>
  <c r="T64" i="54"/>
  <c r="T65" i="54"/>
  <c r="T66" i="54"/>
  <c r="T67" i="54"/>
  <c r="T68" i="54"/>
  <c r="T69" i="54"/>
  <c r="T70" i="54"/>
  <c r="T71" i="54"/>
  <c r="T72" i="54"/>
  <c r="T73" i="54"/>
  <c r="T74" i="54"/>
  <c r="T75" i="54"/>
  <c r="T76" i="54"/>
  <c r="T77" i="54"/>
  <c r="T78" i="54"/>
  <c r="T79" i="54"/>
  <c r="T80" i="54"/>
  <c r="T81" i="54"/>
  <c r="T82" i="54"/>
  <c r="T83" i="54"/>
  <c r="T84" i="54"/>
  <c r="T85" i="54"/>
  <c r="T86" i="54"/>
  <c r="T87" i="54"/>
  <c r="T88" i="54"/>
  <c r="T89" i="54"/>
  <c r="T90" i="54"/>
  <c r="T91" i="54"/>
  <c r="T92" i="54"/>
  <c r="T93" i="54"/>
  <c r="T94" i="54"/>
  <c r="T95" i="54"/>
  <c r="T96" i="54"/>
  <c r="T97" i="54"/>
  <c r="T98" i="54"/>
  <c r="T99" i="54"/>
  <c r="T100" i="54"/>
  <c r="T101" i="54"/>
  <c r="T102" i="54"/>
  <c r="T103" i="54"/>
  <c r="T104" i="54"/>
  <c r="T105" i="54"/>
  <c r="T106" i="54"/>
  <c r="T107" i="54"/>
  <c r="T108" i="54"/>
  <c r="T109" i="54"/>
  <c r="T110" i="54"/>
  <c r="T111" i="54"/>
  <c r="T112" i="54"/>
  <c r="T113" i="54"/>
  <c r="T114" i="54"/>
  <c r="T115" i="54"/>
  <c r="T116" i="54"/>
  <c r="T117" i="54"/>
  <c r="T118" i="54"/>
  <c r="T119" i="54"/>
  <c r="T120" i="54"/>
  <c r="T121" i="54"/>
  <c r="T122" i="54"/>
  <c r="T123" i="54"/>
  <c r="T124" i="54"/>
  <c r="T125" i="54"/>
  <c r="T126" i="54"/>
  <c r="T127" i="54"/>
  <c r="T128" i="54"/>
  <c r="T129" i="54"/>
  <c r="T130" i="54"/>
  <c r="T131" i="54"/>
  <c r="T132" i="54"/>
  <c r="T133" i="54"/>
  <c r="T134" i="54"/>
  <c r="T135" i="54"/>
  <c r="T136" i="54"/>
  <c r="T137" i="54"/>
  <c r="T138" i="54"/>
  <c r="T139" i="54"/>
  <c r="T140" i="54"/>
  <c r="T141" i="54"/>
  <c r="T142" i="54"/>
  <c r="T143" i="54"/>
  <c r="T144" i="54"/>
  <c r="T145" i="54"/>
  <c r="T146" i="54"/>
  <c r="T147" i="54"/>
  <c r="T148" i="54"/>
  <c r="T149" i="54"/>
  <c r="T150" i="54"/>
  <c r="T151" i="54"/>
  <c r="T152" i="54"/>
  <c r="T153" i="54"/>
  <c r="T154" i="54"/>
  <c r="T155" i="54"/>
  <c r="T156" i="54"/>
  <c r="T157" i="54"/>
  <c r="T158" i="54"/>
  <c r="T159" i="54"/>
  <c r="T160" i="54"/>
  <c r="T161" i="54"/>
  <c r="T162" i="54"/>
  <c r="T163" i="54"/>
  <c r="T164" i="54"/>
  <c r="T165" i="54"/>
  <c r="T166" i="54"/>
  <c r="T167" i="54"/>
  <c r="T168" i="54"/>
  <c r="T169" i="54"/>
  <c r="T170" i="54"/>
  <c r="T171" i="54"/>
  <c r="T172" i="54"/>
  <c r="T173" i="54"/>
  <c r="T174" i="54"/>
  <c r="T175" i="54"/>
  <c r="T176" i="54"/>
  <c r="T177" i="54"/>
  <c r="T178" i="54"/>
  <c r="T179" i="54"/>
  <c r="T180" i="54"/>
  <c r="T181" i="54"/>
  <c r="T182" i="54"/>
  <c r="T183" i="54"/>
  <c r="T184" i="54"/>
  <c r="T185" i="54"/>
  <c r="T186" i="54"/>
  <c r="T187" i="54"/>
  <c r="T188" i="54"/>
  <c r="T189" i="54"/>
  <c r="T190" i="54"/>
  <c r="T191" i="54"/>
  <c r="T192" i="54"/>
  <c r="T193" i="54"/>
  <c r="T194" i="54"/>
  <c r="T195" i="54"/>
  <c r="T196" i="54"/>
  <c r="T197" i="54"/>
  <c r="T198" i="54"/>
  <c r="T199" i="54"/>
  <c r="T200" i="54"/>
  <c r="T201" i="54"/>
  <c r="T202" i="54"/>
  <c r="T203" i="54"/>
  <c r="T204" i="54"/>
  <c r="T205" i="54"/>
  <c r="T206" i="54"/>
  <c r="T207" i="54"/>
  <c r="T208" i="54"/>
  <c r="T209" i="54"/>
  <c r="T210" i="54"/>
  <c r="T211" i="54"/>
  <c r="T212" i="54"/>
  <c r="T213" i="54"/>
  <c r="T214" i="54"/>
  <c r="T215" i="54"/>
  <c r="T216" i="54"/>
  <c r="T217" i="54"/>
  <c r="T218" i="54"/>
  <c r="T219" i="54"/>
  <c r="T220" i="54"/>
  <c r="T221" i="54"/>
  <c r="T222" i="54"/>
  <c r="T223" i="54"/>
  <c r="T224" i="54"/>
  <c r="T225" i="54"/>
  <c r="T226" i="54"/>
  <c r="T227" i="54"/>
  <c r="T228" i="54"/>
  <c r="T229" i="54"/>
  <c r="T230" i="54"/>
  <c r="T231" i="54"/>
  <c r="T232" i="54"/>
  <c r="T233" i="54"/>
  <c r="T234" i="54"/>
  <c r="T235" i="54"/>
  <c r="T236" i="54"/>
  <c r="T237" i="54"/>
  <c r="T238" i="54"/>
  <c r="T239" i="54"/>
  <c r="T240" i="54"/>
  <c r="T241" i="54"/>
  <c r="T242" i="54"/>
  <c r="T243" i="54"/>
  <c r="T244" i="54"/>
  <c r="T245" i="54"/>
  <c r="T246" i="54"/>
  <c r="T247" i="54"/>
  <c r="T248" i="54"/>
  <c r="T249" i="54"/>
  <c r="T250" i="54"/>
  <c r="T251" i="54"/>
  <c r="T252" i="54"/>
  <c r="T253" i="54"/>
  <c r="T254" i="54"/>
  <c r="T255" i="54"/>
  <c r="T256" i="54"/>
  <c r="T257" i="54"/>
  <c r="T258" i="54"/>
  <c r="T259" i="54"/>
  <c r="T260" i="54"/>
  <c r="T261" i="54"/>
  <c r="T262" i="54"/>
  <c r="T263" i="54"/>
  <c r="T264" i="54"/>
  <c r="T265" i="54"/>
  <c r="T266" i="54"/>
  <c r="T267" i="54"/>
  <c r="T268" i="54"/>
  <c r="T269" i="54"/>
  <c r="T270" i="54"/>
  <c r="T271" i="54"/>
  <c r="T272" i="54"/>
  <c r="T273" i="54"/>
  <c r="T274" i="54"/>
  <c r="T275" i="54"/>
  <c r="T276" i="54"/>
  <c r="T277" i="54"/>
  <c r="T278" i="54"/>
  <c r="T279" i="54"/>
  <c r="T280" i="54"/>
  <c r="T281" i="54"/>
  <c r="T282" i="54"/>
  <c r="T283" i="54"/>
  <c r="T284" i="54"/>
  <c r="T285" i="54"/>
  <c r="T286" i="54"/>
  <c r="T287" i="54"/>
  <c r="T288" i="54"/>
  <c r="T289" i="54"/>
  <c r="T290" i="54"/>
  <c r="T291" i="54"/>
  <c r="T292" i="54"/>
  <c r="T293" i="54"/>
  <c r="T294" i="54"/>
  <c r="T295" i="54"/>
  <c r="T296" i="54"/>
  <c r="T297" i="54"/>
  <c r="T298" i="54"/>
  <c r="T299" i="54"/>
  <c r="T300" i="54"/>
  <c r="T301" i="54"/>
  <c r="T302" i="54"/>
  <c r="T303" i="54"/>
  <c r="T304" i="54"/>
  <c r="T305" i="54"/>
  <c r="T306" i="54"/>
  <c r="T307" i="54"/>
  <c r="T308" i="54"/>
  <c r="T309" i="54"/>
  <c r="T310" i="54"/>
  <c r="T311" i="54"/>
  <c r="T312" i="54"/>
  <c r="T313" i="54"/>
  <c r="T314" i="54"/>
  <c r="T315" i="54"/>
  <c r="T316" i="54"/>
  <c r="T317" i="54"/>
  <c r="T318" i="54"/>
  <c r="T319" i="54"/>
  <c r="T320" i="54"/>
  <c r="T321" i="54"/>
  <c r="T322" i="54"/>
  <c r="T323" i="54"/>
  <c r="T324" i="54"/>
  <c r="T325" i="54"/>
  <c r="T326" i="54"/>
  <c r="T327" i="54"/>
  <c r="T4" i="54"/>
  <c r="R5" i="54"/>
  <c r="R6" i="54"/>
  <c r="R7" i="54"/>
  <c r="R8" i="54"/>
  <c r="R9" i="54"/>
  <c r="R10" i="54"/>
  <c r="R11" i="54"/>
  <c r="R12" i="54"/>
  <c r="R13" i="54"/>
  <c r="R14" i="54"/>
  <c r="R15" i="54"/>
  <c r="R16" i="54"/>
  <c r="R17" i="54"/>
  <c r="R18" i="54"/>
  <c r="R19" i="54"/>
  <c r="R20" i="54"/>
  <c r="R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39" i="54"/>
  <c r="R40" i="54"/>
  <c r="R41" i="54"/>
  <c r="R42" i="54"/>
  <c r="R43" i="54"/>
  <c r="R44" i="54"/>
  <c r="R45" i="54"/>
  <c r="R46" i="54"/>
  <c r="R47" i="54"/>
  <c r="R48" i="54"/>
  <c r="R49" i="54"/>
  <c r="R50" i="54"/>
  <c r="R51" i="54"/>
  <c r="R52" i="54"/>
  <c r="R53" i="54"/>
  <c r="R54" i="54"/>
  <c r="R55" i="54"/>
  <c r="R56" i="54"/>
  <c r="R57" i="54"/>
  <c r="R58" i="54"/>
  <c r="R59" i="54"/>
  <c r="R60" i="54"/>
  <c r="R61" i="54"/>
  <c r="R62" i="54"/>
  <c r="R63" i="54"/>
  <c r="R64" i="54"/>
  <c r="R65" i="54"/>
  <c r="R66" i="54"/>
  <c r="R67" i="54"/>
  <c r="R68" i="54"/>
  <c r="R69" i="54"/>
  <c r="R70" i="54"/>
  <c r="R71" i="54"/>
  <c r="R72" i="54"/>
  <c r="R73" i="54"/>
  <c r="R74" i="54"/>
  <c r="R75" i="54"/>
  <c r="R76" i="54"/>
  <c r="R77" i="54"/>
  <c r="R78" i="54"/>
  <c r="R79" i="54"/>
  <c r="R80" i="54"/>
  <c r="R81" i="54"/>
  <c r="R82" i="54"/>
  <c r="R83" i="54"/>
  <c r="R84" i="54"/>
  <c r="R85" i="54"/>
  <c r="R86" i="54"/>
  <c r="R87" i="54"/>
  <c r="R88" i="54"/>
  <c r="R89" i="54"/>
  <c r="R90" i="54"/>
  <c r="R91" i="54"/>
  <c r="R92" i="54"/>
  <c r="R93" i="54"/>
  <c r="R94" i="54"/>
  <c r="R95" i="54"/>
  <c r="R96" i="54"/>
  <c r="R97" i="54"/>
  <c r="R98" i="54"/>
  <c r="R99" i="54"/>
  <c r="R100" i="54"/>
  <c r="R101" i="54"/>
  <c r="R102" i="54"/>
  <c r="R103" i="54"/>
  <c r="R104" i="54"/>
  <c r="R105" i="54"/>
  <c r="R106" i="54"/>
  <c r="R107" i="54"/>
  <c r="R108" i="54"/>
  <c r="R109" i="54"/>
  <c r="R110" i="54"/>
  <c r="R111" i="54"/>
  <c r="R112" i="54"/>
  <c r="R113" i="54"/>
  <c r="R114" i="54"/>
  <c r="R115" i="54"/>
  <c r="R116" i="54"/>
  <c r="R117" i="54"/>
  <c r="R118" i="54"/>
  <c r="R119" i="54"/>
  <c r="R120" i="54"/>
  <c r="R121" i="54"/>
  <c r="R122" i="54"/>
  <c r="R123" i="54"/>
  <c r="R124" i="54"/>
  <c r="R125" i="54"/>
  <c r="R126" i="54"/>
  <c r="R127" i="54"/>
  <c r="R128" i="54"/>
  <c r="R129" i="54"/>
  <c r="R130" i="54"/>
  <c r="R131" i="54"/>
  <c r="R132" i="54"/>
  <c r="R133" i="54"/>
  <c r="R134" i="54"/>
  <c r="R135" i="54"/>
  <c r="R136" i="54"/>
  <c r="R137" i="54"/>
  <c r="R138" i="54"/>
  <c r="R4" i="54"/>
  <c r="P5" i="54"/>
  <c r="P6" i="54"/>
  <c r="P7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39" i="54"/>
  <c r="P40" i="54"/>
  <c r="P41" i="54"/>
  <c r="P42" i="54"/>
  <c r="P43" i="54"/>
  <c r="P44" i="54"/>
  <c r="P45" i="54"/>
  <c r="P46" i="54"/>
  <c r="P47" i="54"/>
  <c r="P48" i="54"/>
  <c r="P49" i="54"/>
  <c r="P50" i="54"/>
  <c r="P51" i="54"/>
  <c r="P52" i="54"/>
  <c r="P53" i="54"/>
  <c r="P54" i="54"/>
  <c r="P55" i="54"/>
  <c r="P56" i="54"/>
  <c r="P57" i="54"/>
  <c r="P58" i="54"/>
  <c r="P59" i="54"/>
  <c r="P60" i="54"/>
  <c r="P61" i="54"/>
  <c r="P62" i="54"/>
  <c r="P63" i="54"/>
  <c r="P64" i="54"/>
  <c r="P65" i="54"/>
  <c r="P66" i="54"/>
  <c r="P67" i="54"/>
  <c r="P68" i="54"/>
  <c r="P69" i="54"/>
  <c r="P70" i="54"/>
  <c r="P71" i="54"/>
  <c r="P72" i="54"/>
  <c r="P73" i="54"/>
  <c r="P74" i="54"/>
  <c r="P75" i="54"/>
  <c r="P76" i="54"/>
  <c r="P77" i="54"/>
  <c r="P78" i="54"/>
  <c r="P79" i="54"/>
  <c r="P80" i="54"/>
  <c r="P81" i="54"/>
  <c r="P82" i="54"/>
  <c r="P83" i="54"/>
  <c r="P84" i="54"/>
  <c r="P85" i="54"/>
  <c r="P86" i="54"/>
  <c r="P87" i="54"/>
  <c r="P88" i="54"/>
  <c r="P89" i="54"/>
  <c r="P90" i="54"/>
  <c r="P91" i="54"/>
  <c r="P92" i="54"/>
  <c r="P93" i="54"/>
  <c r="P94" i="54"/>
  <c r="P95" i="54"/>
  <c r="P96" i="54"/>
  <c r="P97" i="54"/>
  <c r="P98" i="54"/>
  <c r="P99" i="54"/>
  <c r="P100" i="54"/>
  <c r="P101" i="54"/>
  <c r="P102" i="54"/>
  <c r="P103" i="54"/>
  <c r="P104" i="54"/>
  <c r="P105" i="54"/>
  <c r="P106" i="54"/>
  <c r="P107" i="54"/>
  <c r="P108" i="54"/>
  <c r="P109" i="54"/>
  <c r="P110" i="54"/>
  <c r="P111" i="54"/>
  <c r="P112" i="54"/>
  <c r="P113" i="54"/>
  <c r="P114" i="54"/>
  <c r="P115" i="54"/>
  <c r="P116" i="54"/>
  <c r="P117" i="54"/>
  <c r="P118" i="54"/>
  <c r="P119" i="54"/>
  <c r="P120" i="54"/>
  <c r="P121" i="54"/>
  <c r="P122" i="54"/>
  <c r="P123" i="54"/>
  <c r="P124" i="54"/>
  <c r="P125" i="54"/>
  <c r="P126" i="54"/>
  <c r="P127" i="54"/>
  <c r="P128" i="54"/>
  <c r="P129" i="54"/>
  <c r="P130" i="54"/>
  <c r="P131" i="54"/>
  <c r="P132" i="54"/>
  <c r="P133" i="54"/>
  <c r="P134" i="54"/>
  <c r="P135" i="54"/>
  <c r="P136" i="54"/>
  <c r="P137" i="54"/>
  <c r="P138" i="54"/>
  <c r="P139" i="54"/>
  <c r="P140" i="54"/>
  <c r="P141" i="54"/>
  <c r="P142" i="54"/>
  <c r="P143" i="54"/>
  <c r="P144" i="54"/>
  <c r="P145" i="54"/>
  <c r="P146" i="54"/>
  <c r="P147" i="54"/>
  <c r="P148" i="54"/>
  <c r="P149" i="54"/>
  <c r="P150" i="54"/>
  <c r="P151" i="54"/>
  <c r="P152" i="54"/>
  <c r="P153" i="54"/>
  <c r="P154" i="54"/>
  <c r="P155" i="54"/>
  <c r="P156" i="54"/>
  <c r="P157" i="54"/>
  <c r="P158" i="54"/>
  <c r="P159" i="54"/>
  <c r="P160" i="54"/>
  <c r="P161" i="54"/>
  <c r="P162" i="54"/>
  <c r="P163" i="54"/>
  <c r="P164" i="54"/>
  <c r="P165" i="54"/>
  <c r="P166" i="54"/>
  <c r="P167" i="54"/>
  <c r="P168" i="54"/>
  <c r="P169" i="54"/>
  <c r="P170" i="54"/>
  <c r="P171" i="54"/>
  <c r="P172" i="54"/>
  <c r="P173" i="54"/>
  <c r="P174" i="54"/>
  <c r="P175" i="54"/>
  <c r="P176" i="54"/>
  <c r="P177" i="54"/>
  <c r="P178" i="54"/>
  <c r="P179" i="54"/>
  <c r="P180" i="54"/>
  <c r="P181" i="54"/>
  <c r="P182" i="54"/>
  <c r="P183" i="54"/>
  <c r="P184" i="54"/>
  <c r="P185" i="54"/>
  <c r="P186" i="54"/>
  <c r="P187" i="54"/>
  <c r="P188" i="54"/>
  <c r="P189" i="54"/>
  <c r="P190" i="54"/>
  <c r="P191" i="54"/>
  <c r="P192" i="54"/>
  <c r="P193" i="54"/>
  <c r="P194" i="54"/>
  <c r="P195" i="54"/>
  <c r="P196" i="54"/>
  <c r="P197" i="54"/>
  <c r="P198" i="54"/>
  <c r="P199" i="54"/>
  <c r="P200" i="54"/>
  <c r="P201" i="54"/>
  <c r="P202" i="54"/>
  <c r="P203" i="54"/>
  <c r="P204" i="54"/>
  <c r="P205" i="54"/>
  <c r="P206" i="54"/>
  <c r="P207" i="54"/>
  <c r="P208" i="54"/>
  <c r="P209" i="54"/>
  <c r="P210" i="54"/>
  <c r="P211" i="54"/>
  <c r="P212" i="54"/>
  <c r="P213" i="54"/>
  <c r="P214" i="54"/>
  <c r="P215" i="54"/>
  <c r="P216" i="54"/>
  <c r="P217" i="54"/>
  <c r="P218" i="54"/>
  <c r="P219" i="54"/>
  <c r="P220" i="54"/>
  <c r="P221" i="54"/>
  <c r="P222" i="54"/>
  <c r="P223" i="54"/>
  <c r="P224" i="54"/>
  <c r="P225" i="54"/>
  <c r="P226" i="54"/>
  <c r="P227" i="54"/>
  <c r="P228" i="54"/>
  <c r="P229" i="54"/>
  <c r="P230" i="54"/>
  <c r="P231" i="54"/>
  <c r="P232" i="54"/>
  <c r="P233" i="54"/>
  <c r="P234" i="54"/>
  <c r="P235" i="54"/>
  <c r="P236" i="54"/>
  <c r="P237" i="54"/>
  <c r="P238" i="54"/>
  <c r="P239" i="54"/>
  <c r="P240" i="54"/>
  <c r="P241" i="54"/>
  <c r="P242" i="54"/>
  <c r="P243" i="54"/>
  <c r="P244" i="54"/>
  <c r="P245" i="54"/>
  <c r="P246" i="54"/>
  <c r="P247" i="54"/>
  <c r="P248" i="54"/>
  <c r="P249" i="54"/>
  <c r="P250" i="54"/>
  <c r="P251" i="54"/>
  <c r="P252" i="54"/>
  <c r="P253" i="54"/>
  <c r="P254" i="54"/>
  <c r="P255" i="54"/>
  <c r="P256" i="54"/>
  <c r="P257" i="54"/>
  <c r="P258" i="54"/>
  <c r="P259" i="54"/>
  <c r="P260" i="54"/>
  <c r="P261" i="54"/>
  <c r="P262" i="54"/>
  <c r="P263" i="54"/>
  <c r="P264" i="54"/>
  <c r="P265" i="54"/>
  <c r="P266" i="54"/>
  <c r="P267" i="54"/>
  <c r="P268" i="54"/>
  <c r="P269" i="54"/>
  <c r="P270" i="54"/>
  <c r="P271" i="54"/>
  <c r="P272" i="54"/>
  <c r="P273" i="54"/>
  <c r="P274" i="54"/>
  <c r="P275" i="54"/>
  <c r="P276" i="54"/>
  <c r="P277" i="54"/>
  <c r="P278" i="54"/>
  <c r="P279" i="54"/>
  <c r="P280" i="54"/>
  <c r="P281" i="54"/>
  <c r="P282" i="54"/>
  <c r="P283" i="54"/>
  <c r="P284" i="54"/>
  <c r="P285" i="54"/>
  <c r="P286" i="54"/>
  <c r="P287" i="54"/>
  <c r="P288" i="54"/>
  <c r="P289" i="54"/>
  <c r="P290" i="54"/>
  <c r="P291" i="54"/>
  <c r="P292" i="54"/>
  <c r="P293" i="54"/>
  <c r="P294" i="54"/>
  <c r="P295" i="54"/>
  <c r="P296" i="54"/>
  <c r="P297" i="54"/>
  <c r="P298" i="54"/>
  <c r="P299" i="54"/>
  <c r="P300" i="54"/>
  <c r="P301" i="54"/>
  <c r="P302" i="54"/>
  <c r="P303" i="54"/>
  <c r="P304" i="54"/>
  <c r="P305" i="54"/>
  <c r="P306" i="54"/>
  <c r="P307" i="54"/>
  <c r="P308" i="54"/>
  <c r="P309" i="54"/>
  <c r="P310" i="54"/>
  <c r="P311" i="54"/>
  <c r="P312" i="54"/>
  <c r="P313" i="54"/>
  <c r="P314" i="54"/>
  <c r="P315" i="54"/>
  <c r="P316" i="54"/>
  <c r="P317" i="54"/>
  <c r="P318" i="54"/>
  <c r="P319" i="54"/>
  <c r="P320" i="54"/>
  <c r="P321" i="54"/>
  <c r="P322" i="54"/>
  <c r="P323" i="54"/>
  <c r="P324" i="54"/>
  <c r="P325" i="54"/>
  <c r="P326" i="54"/>
  <c r="P327" i="54"/>
  <c r="P4" i="54"/>
  <c r="N5" i="54"/>
  <c r="N6" i="54"/>
  <c r="N7" i="54"/>
  <c r="N8" i="54"/>
  <c r="N9" i="54"/>
  <c r="N10" i="54"/>
  <c r="N11" i="54"/>
  <c r="N12" i="54"/>
  <c r="N13" i="54"/>
  <c r="N14" i="54"/>
  <c r="N15" i="54"/>
  <c r="N16" i="54"/>
  <c r="N17" i="54"/>
  <c r="N18" i="54"/>
  <c r="N19" i="54"/>
  <c r="N20" i="54"/>
  <c r="N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39" i="54"/>
  <c r="N40" i="54"/>
  <c r="N41" i="54"/>
  <c r="N42" i="54"/>
  <c r="N43" i="54"/>
  <c r="N44" i="54"/>
  <c r="N45" i="54"/>
  <c r="N46" i="54"/>
  <c r="N47" i="54"/>
  <c r="N48" i="54"/>
  <c r="N49" i="54"/>
  <c r="N50" i="54"/>
  <c r="N51" i="54"/>
  <c r="N52" i="54"/>
  <c r="N53" i="54"/>
  <c r="N54" i="54"/>
  <c r="N55" i="54"/>
  <c r="N56" i="54"/>
  <c r="N57" i="54"/>
  <c r="N58" i="54"/>
  <c r="N59" i="54"/>
  <c r="N60" i="54"/>
  <c r="N61" i="54"/>
  <c r="N62" i="54"/>
  <c r="N63" i="54"/>
  <c r="N64" i="54"/>
  <c r="N65" i="54"/>
  <c r="N66" i="54"/>
  <c r="N67" i="54"/>
  <c r="N68" i="54"/>
  <c r="N69" i="54"/>
  <c r="N70" i="54"/>
  <c r="N71" i="54"/>
  <c r="N72" i="54"/>
  <c r="N73" i="54"/>
  <c r="N74" i="54"/>
  <c r="N75" i="54"/>
  <c r="N76" i="54"/>
  <c r="N77" i="54"/>
  <c r="N78" i="54"/>
  <c r="N79" i="54"/>
  <c r="N80" i="54"/>
  <c r="N81" i="54"/>
  <c r="N82" i="54"/>
  <c r="N83" i="54"/>
  <c r="N84" i="54"/>
  <c r="N85" i="54"/>
  <c r="N86" i="54"/>
  <c r="N87" i="54"/>
  <c r="N88" i="54"/>
  <c r="N89" i="54"/>
  <c r="N90" i="54"/>
  <c r="N91" i="54"/>
  <c r="N92" i="54"/>
  <c r="N93" i="54"/>
  <c r="N94" i="54"/>
  <c r="N95" i="54"/>
  <c r="N96" i="54"/>
  <c r="N97" i="54"/>
  <c r="N98" i="54"/>
  <c r="N99" i="54"/>
  <c r="N100" i="54"/>
  <c r="N101" i="54"/>
  <c r="N102" i="54"/>
  <c r="N103" i="54"/>
  <c r="N104" i="54"/>
  <c r="N105" i="54"/>
  <c r="N106" i="54"/>
  <c r="N107" i="54"/>
  <c r="N108" i="54"/>
  <c r="N109" i="54"/>
  <c r="N110" i="54"/>
  <c r="N111" i="54"/>
  <c r="N112" i="54"/>
  <c r="N113" i="54"/>
  <c r="N114" i="54"/>
  <c r="N115" i="54"/>
  <c r="N116" i="54"/>
  <c r="N117" i="54"/>
  <c r="N118" i="54"/>
  <c r="N119" i="54"/>
  <c r="N120" i="54"/>
  <c r="N121" i="54"/>
  <c r="N122" i="54"/>
  <c r="N123" i="54"/>
  <c r="N124" i="54"/>
  <c r="N125" i="54"/>
  <c r="N126" i="54"/>
  <c r="N127" i="54"/>
  <c r="N128" i="54"/>
  <c r="N129" i="54"/>
  <c r="N130" i="54"/>
  <c r="N131" i="54"/>
  <c r="N132" i="54"/>
  <c r="N133" i="54"/>
  <c r="N134" i="54"/>
  <c r="N135" i="54"/>
  <c r="N136" i="54"/>
  <c r="N137" i="54"/>
  <c r="N138" i="54"/>
  <c r="N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327" i="54"/>
  <c r="K4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J37" i="53" l="1"/>
  <c r="J23" i="53"/>
  <c r="K23" i="53"/>
  <c r="I23" i="53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G28" i="57" l="1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R157" i="54" l="1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J30" i="53" l="1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F17" i="53"/>
  <c r="E31" i="53"/>
  <c r="H31" i="53" s="1"/>
  <c r="F21" i="53"/>
  <c r="E35" i="53"/>
  <c r="F19" i="53"/>
  <c r="E19" i="53"/>
  <c r="C33" i="53"/>
  <c r="H33" i="53"/>
  <c r="H32" i="53"/>
  <c r="E18" i="53"/>
  <c r="C32" i="53"/>
  <c r="E20" i="53"/>
  <c r="C34" i="53"/>
  <c r="H34" i="53"/>
  <c r="F18" i="53"/>
  <c r="H35" i="53"/>
  <c r="E21" i="53"/>
  <c r="C35" i="53"/>
  <c r="E22" i="53"/>
  <c r="C36" i="53"/>
  <c r="C31" i="53"/>
  <c r="E17" i="53"/>
  <c r="H30" i="53"/>
  <c r="E16" i="53"/>
  <c r="C30" i="53"/>
  <c r="E15" i="53"/>
  <c r="H29" i="53"/>
  <c r="C29" i="53"/>
  <c r="F16" i="53"/>
  <c r="F20" i="53"/>
  <c r="F15" i="53"/>
  <c r="I15" i="53" s="1"/>
  <c r="H36" i="53" l="1"/>
  <c r="H16" i="53"/>
  <c r="H20" i="53"/>
  <c r="H15" i="53"/>
  <c r="K15" i="53" s="1"/>
  <c r="H22" i="53"/>
  <c r="H17" i="53"/>
  <c r="H18" i="53"/>
  <c r="H19" i="53"/>
  <c r="H21" i="53"/>
  <c r="J31" i="53"/>
  <c r="F36" i="53"/>
  <c r="F33" i="53"/>
  <c r="F30" i="53"/>
  <c r="F35" i="53"/>
  <c r="F32" i="53"/>
  <c r="F31" i="53"/>
  <c r="F34" i="53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R149" i="54" l="1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K30" i="53"/>
  <c r="I30" i="53"/>
  <c r="L29" i="53"/>
  <c r="M29" i="53" s="1"/>
  <c r="J18" i="53"/>
  <c r="N17" i="53"/>
  <c r="L16" i="53"/>
  <c r="M16" i="53" s="1"/>
  <c r="R141" i="54" l="1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K31" i="53"/>
  <c r="J19" i="53"/>
  <c r="N18" i="53"/>
  <c r="I31" i="53"/>
  <c r="L30" i="53"/>
  <c r="M30" i="53" s="1"/>
  <c r="L17" i="53"/>
  <c r="M17" i="53" s="1"/>
  <c r="R169" i="54" l="1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K32" i="53"/>
  <c r="L31" i="53"/>
  <c r="M31" i="53" s="1"/>
  <c r="I32" i="53"/>
  <c r="J20" i="53"/>
  <c r="N19" i="53"/>
  <c r="L18" i="53"/>
  <c r="M18" i="53" s="1"/>
  <c r="R161" i="54" l="1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K33" i="53"/>
  <c r="J21" i="53"/>
  <c r="N20" i="53"/>
  <c r="L32" i="53"/>
  <c r="M32" i="53" s="1"/>
  <c r="I33" i="53"/>
  <c r="L19" i="53"/>
  <c r="M19" i="53" s="1"/>
  <c r="R153" i="54" l="1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K34" i="53"/>
  <c r="I34" i="53"/>
  <c r="L33" i="53"/>
  <c r="M33" i="53" s="1"/>
  <c r="J22" i="53"/>
  <c r="N22" i="53" s="1"/>
  <c r="N21" i="53"/>
  <c r="L20" i="53"/>
  <c r="M20" i="53" s="1"/>
  <c r="R145" i="54" l="1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C43" i="53"/>
  <c r="R173" i="54" l="1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165" i="54" l="1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I37" i="53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D43" i="53"/>
  <c r="P43" i="53"/>
  <c r="I55" i="53"/>
  <c r="F4" i="55" s="1"/>
  <c r="I54" i="53"/>
  <c r="B43" i="53"/>
  <c r="L36" i="53"/>
  <c r="M36" i="53" s="1"/>
  <c r="N4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<sst xmlns="http://schemas.openxmlformats.org/spreadsheetml/2006/main" count="4931" uniqueCount="701">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</sst>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393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394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395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43525</v>
      </c>
      <c r="C8" s="8" t="s">
        <v>10</v>
      </c>
      <c r="D8" s="116" t="s">
        <v>8</v>
      </c>
      <c r="E8" s="117"/>
    </row>
    <row r="9" spans="2:5" x14ac:dyDescent="0.2">
      <c r="B9" s="7"/>
      <c r="C9" s="8"/>
      <c r="D9" s="116"/>
      <c r="E9" s="117"/>
    </row>
    <row r="10" spans="2:5" x14ac:dyDescent="0.2">
      <c r="B10" s="9"/>
      <c r="C10" s="8"/>
      <c r="D10" s="116"/>
      <c r="E10" s="117"/>
    </row>
    <row r="11" spans="2:5" x14ac:dyDescent="0.2">
      <c r="B11" s="9"/>
      <c r="C11" s="8"/>
      <c r="D11" s="116"/>
      <c r="E11" s="117"/>
    </row>
    <row r="12" spans="2:5" x14ac:dyDescent="0.2">
      <c r="B12" s="9"/>
      <c r="C12" s="8"/>
      <c r="D12" s="116"/>
      <c r="E12" s="117"/>
    </row>
    <row r="13" spans="2:5" x14ac:dyDescent="0.2">
      <c r="B13" s="9"/>
      <c r="C13" s="8"/>
      <c r="D13" s="116"/>
      <c r="E13" s="117"/>
    </row>
    <row r="14" spans="2:5" x14ac:dyDescent="0.2">
      <c r="B14" s="9"/>
      <c r="C14" s="8"/>
      <c r="D14" s="116"/>
      <c r="E14" s="117"/>
    </row>
    <row r="15" spans="2:5" x14ac:dyDescent="0.2">
      <c r="B15" s="9"/>
      <c r="C15" s="8"/>
      <c r="D15" s="116"/>
      <c r="E15" s="117"/>
    </row>
    <row r="16" spans="2:5" x14ac:dyDescent="0.2">
      <c r="B16" s="9"/>
      <c r="C16" s="8"/>
      <c r="D16" s="116"/>
      <c r="E16" s="117"/>
    </row>
    <row r="17" spans="2:5" x14ac:dyDescent="0.2">
      <c r="B17" s="9"/>
      <c r="C17" s="8"/>
      <c r="D17" s="116"/>
      <c r="E17" s="117"/>
    </row>
    <row r="18" spans="2:5" x14ac:dyDescent="0.2">
      <c r="B18" s="9"/>
      <c r="C18" s="8"/>
      <c r="D18" s="116"/>
      <c r="E18" s="117"/>
    </row>
    <row r="19" spans="2:5" x14ac:dyDescent="0.2">
      <c r="B19" s="9"/>
      <c r="C19" s="8"/>
      <c r="D19" s="116"/>
      <c r="E19" s="117"/>
    </row>
    <row r="20" spans="2:5" x14ac:dyDescent="0.2">
      <c r="B20" s="9"/>
      <c r="C20" s="8"/>
      <c r="D20" s="116"/>
      <c r="E20" s="117"/>
    </row>
    <row r="21" spans="2:5" x14ac:dyDescent="0.2">
      <c r="B21" s="9"/>
      <c r="C21" s="8"/>
      <c r="D21" s="116"/>
      <c r="E21" s="117"/>
    </row>
    <row r="22" spans="2:5" x14ac:dyDescent="0.2">
      <c r="B22" s="9"/>
      <c r="C22" s="8"/>
      <c r="D22" s="116"/>
      <c r="E22" s="117"/>
    </row>
    <row r="23" spans="2:5" x14ac:dyDescent="0.2">
      <c r="B23" s="9"/>
      <c r="C23" s="8"/>
      <c r="D23" s="116"/>
      <c r="E23" s="117"/>
    </row>
    <row r="24" spans="2:5" x14ac:dyDescent="0.2">
      <c r="B24" s="9"/>
      <c r="C24" s="8"/>
      <c r="D24" s="116"/>
      <c r="E24" s="117"/>
    </row>
    <row r="25" spans="2:5" x14ac:dyDescent="0.2">
      <c r="B25" s="9"/>
      <c r="C25" s="8"/>
      <c r="D25" s="116"/>
      <c r="E25" s="117"/>
    </row>
    <row r="26" spans="2:5" x14ac:dyDescent="0.2">
      <c r="B26" s="9"/>
      <c r="C26" s="8"/>
      <c r="D26" s="116"/>
      <c r="E26" s="117"/>
    </row>
    <row r="27" spans="2:5" x14ac:dyDescent="0.2">
      <c r="B27" s="9"/>
      <c r="C27" s="8"/>
      <c r="D27" s="116"/>
      <c r="E27" s="117"/>
    </row>
    <row r="28" spans="2:5" ht="18" thickBot="1" x14ac:dyDescent="0.25">
      <c r="B28" s="10"/>
      <c r="C28" s="11"/>
      <c r="D28" s="118"/>
      <c r="E28" s="119"/>
    </row>
    <row r="30" spans="2:5" x14ac:dyDescent="0.2">
      <c r="B30" s="120" t="s">
        <v>9</v>
      </c>
      <c r="C30" s="120"/>
      <c r="D30" s="120"/>
      <c r="E30" s="12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681</v>
      </c>
      <c r="B3" s="22" t="s">
        <v>683</v>
      </c>
      <c r="C3" t="s">
        <v>127</v>
      </c>
      <c r="D3" s="22" t="s">
        <v>688</v>
      </c>
      <c r="E3" t="s">
        <v>682</v>
      </c>
      <c r="F3" s="22" t="s">
        <v>684</v>
      </c>
      <c r="G3" s="22" t="s">
        <v>685</v>
      </c>
      <c r="H3" s="22" t="s">
        <v>686</v>
      </c>
    </row>
    <row r="4" spans="1:8" x14ac:dyDescent="0.2">
      <c r="A4">
        <v>1</v>
      </c>
      <c r="B4" s="22" t="str">
        <f>C4&amp;D4&amp;A4</f>
        <v>R红1</v>
      </c>
      <c r="C4" t="s">
        <v>687</v>
      </c>
      <c r="D4" s="22" t="s">
        <v>689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687</v>
      </c>
      <c r="D5" s="22" t="s">
        <v>690</v>
      </c>
    </row>
    <row r="6" spans="1:8" x14ac:dyDescent="0.2">
      <c r="A6" s="22">
        <v>1</v>
      </c>
      <c r="B6" s="22" t="str">
        <f t="shared" si="0"/>
        <v>R蓝1</v>
      </c>
      <c r="C6" s="22" t="s">
        <v>687</v>
      </c>
      <c r="D6" s="22" t="s">
        <v>691</v>
      </c>
    </row>
    <row r="7" spans="1:8" x14ac:dyDescent="0.2">
      <c r="A7">
        <v>2</v>
      </c>
      <c r="B7" s="22" t="str">
        <f t="shared" si="0"/>
        <v>R红2</v>
      </c>
      <c r="C7" s="22" t="s">
        <v>687</v>
      </c>
      <c r="D7" s="22" t="s">
        <v>689</v>
      </c>
    </row>
    <row r="8" spans="1:8" x14ac:dyDescent="0.2">
      <c r="A8" s="22">
        <v>2</v>
      </c>
      <c r="B8" s="22" t="str">
        <f t="shared" si="0"/>
        <v>R黄2</v>
      </c>
      <c r="C8" s="22" t="s">
        <v>687</v>
      </c>
      <c r="D8" s="22" t="s">
        <v>690</v>
      </c>
    </row>
    <row r="9" spans="1:8" x14ac:dyDescent="0.2">
      <c r="A9" s="22">
        <v>2</v>
      </c>
      <c r="B9" s="22" t="str">
        <f t="shared" si="0"/>
        <v>R蓝2</v>
      </c>
      <c r="C9" s="22" t="s">
        <v>687</v>
      </c>
      <c r="D9" s="22" t="s">
        <v>691</v>
      </c>
    </row>
    <row r="10" spans="1:8" x14ac:dyDescent="0.2">
      <c r="A10">
        <v>3</v>
      </c>
      <c r="B10" s="22" t="str">
        <f t="shared" si="0"/>
        <v>SR红3</v>
      </c>
      <c r="C10" t="s">
        <v>692</v>
      </c>
      <c r="D10" s="22" t="s">
        <v>689</v>
      </c>
    </row>
    <row r="11" spans="1:8" x14ac:dyDescent="0.2">
      <c r="A11" s="22">
        <v>3</v>
      </c>
      <c r="B11" s="22" t="str">
        <f t="shared" si="0"/>
        <v>SR黄3</v>
      </c>
      <c r="C11" s="22" t="s">
        <v>692</v>
      </c>
      <c r="D11" s="22" t="s">
        <v>690</v>
      </c>
    </row>
    <row r="12" spans="1:8" x14ac:dyDescent="0.2">
      <c r="A12" s="22">
        <v>3</v>
      </c>
      <c r="B12" s="22" t="str">
        <f t="shared" si="0"/>
        <v>SR蓝3</v>
      </c>
      <c r="C12" s="22" t="s">
        <v>692</v>
      </c>
      <c r="D12" s="22" t="s">
        <v>691</v>
      </c>
    </row>
    <row r="13" spans="1:8" x14ac:dyDescent="0.2">
      <c r="A13">
        <v>4</v>
      </c>
      <c r="B13" s="22" t="str">
        <f t="shared" si="0"/>
        <v>SR红4</v>
      </c>
      <c r="C13" s="22" t="s">
        <v>692</v>
      </c>
      <c r="D13" s="22" t="s">
        <v>689</v>
      </c>
    </row>
    <row r="14" spans="1:8" x14ac:dyDescent="0.2">
      <c r="A14" s="22">
        <v>4</v>
      </c>
      <c r="B14" s="22" t="str">
        <f t="shared" si="0"/>
        <v>SR黄4</v>
      </c>
      <c r="C14" s="22" t="s">
        <v>692</v>
      </c>
      <c r="D14" s="22" t="s">
        <v>690</v>
      </c>
    </row>
    <row r="15" spans="1:8" x14ac:dyDescent="0.2">
      <c r="A15" s="22">
        <v>4</v>
      </c>
      <c r="B15" s="22" t="str">
        <f t="shared" si="0"/>
        <v>SR蓝4</v>
      </c>
      <c r="C15" s="22" t="s">
        <v>692</v>
      </c>
      <c r="D15" s="22" t="s">
        <v>691</v>
      </c>
    </row>
    <row r="16" spans="1:8" x14ac:dyDescent="0.2">
      <c r="A16">
        <v>5</v>
      </c>
      <c r="B16" s="22" t="str">
        <f t="shared" si="0"/>
        <v>SR红5</v>
      </c>
      <c r="C16" s="22" t="s">
        <v>692</v>
      </c>
      <c r="D16" s="22" t="s">
        <v>689</v>
      </c>
    </row>
    <row r="17" spans="1:4" x14ac:dyDescent="0.2">
      <c r="A17" s="22">
        <v>5</v>
      </c>
      <c r="B17" s="22" t="str">
        <f t="shared" si="0"/>
        <v>SR黄5</v>
      </c>
      <c r="C17" s="22" t="s">
        <v>692</v>
      </c>
      <c r="D17" s="22" t="s">
        <v>690</v>
      </c>
    </row>
    <row r="18" spans="1:4" x14ac:dyDescent="0.2">
      <c r="A18" s="22">
        <v>5</v>
      </c>
      <c r="B18" s="22" t="str">
        <f t="shared" si="0"/>
        <v>SR蓝5</v>
      </c>
      <c r="C18" s="22" t="s">
        <v>692</v>
      </c>
      <c r="D18" s="22" t="s">
        <v>691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topLeftCell="A10" workbookViewId="0">
      <selection activeCell="T26" sqref="T26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1" t="s">
        <v>126</v>
      </c>
      <c r="L4" s="121"/>
      <c r="P4" s="122" t="s">
        <v>125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109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696</v>
      </c>
      <c r="G13" s="13" t="s">
        <v>697</v>
      </c>
      <c r="H13" s="13" t="s">
        <v>698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50</v>
      </c>
      <c r="F14" s="15">
        <v>20</v>
      </c>
      <c r="G14" s="15">
        <v>0</v>
      </c>
      <c r="H14" s="15">
        <v>200</v>
      </c>
      <c r="I14" s="16">
        <f>F14</f>
        <v>20</v>
      </c>
      <c r="J14" s="16">
        <f>G14</f>
        <v>0</v>
      </c>
      <c r="K14" s="16">
        <f>H14</f>
        <v>200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70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105</v>
      </c>
      <c r="I15" s="16">
        <f>I14+C14*($B14-1)+F15</f>
        <v>181</v>
      </c>
      <c r="J15" s="16">
        <f>J14+D14*($B14-1)+G15</f>
        <v>80</v>
      </c>
      <c r="K15" s="16">
        <f>K14+E14*($B14-1)+H15</f>
        <v>1005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100</v>
      </c>
      <c r="F16" s="16">
        <f t="shared" si="3"/>
        <v>20</v>
      </c>
      <c r="G16" s="16">
        <f t="shared" si="3"/>
        <v>10</v>
      </c>
      <c r="H16" s="16">
        <f t="shared" si="3"/>
        <v>100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2155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120</v>
      </c>
      <c r="F17" s="16">
        <f t="shared" si="3"/>
        <v>24</v>
      </c>
      <c r="G17" s="16">
        <f t="shared" si="3"/>
        <v>12</v>
      </c>
      <c r="H17" s="16">
        <f t="shared" si="3"/>
        <v>120</v>
      </c>
      <c r="I17" s="16">
        <f t="shared" ref="I17:I23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3275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150</v>
      </c>
      <c r="F18" s="16">
        <f t="shared" si="3"/>
        <v>30</v>
      </c>
      <c r="G18" s="16">
        <f t="shared" si="3"/>
        <v>15</v>
      </c>
      <c r="H18" s="16">
        <f t="shared" si="3"/>
        <v>150</v>
      </c>
      <c r="I18" s="16">
        <f t="shared" si="6"/>
        <v>905</v>
      </c>
      <c r="J18" s="16">
        <f t="shared" si="7"/>
        <v>442</v>
      </c>
      <c r="K18" s="16">
        <f t="shared" si="8"/>
        <v>4625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170</v>
      </c>
      <c r="F19" s="16">
        <f t="shared" si="3"/>
        <v>34</v>
      </c>
      <c r="G19" s="16">
        <f t="shared" si="3"/>
        <v>17</v>
      </c>
      <c r="H19" s="16">
        <f t="shared" si="3"/>
        <v>170</v>
      </c>
      <c r="I19" s="16">
        <f t="shared" si="6"/>
        <v>1239</v>
      </c>
      <c r="J19" s="16">
        <f t="shared" si="7"/>
        <v>609</v>
      </c>
      <c r="K19" s="16">
        <f t="shared" si="8"/>
        <v>6295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200</v>
      </c>
      <c r="F20" s="16">
        <f t="shared" si="3"/>
        <v>40</v>
      </c>
      <c r="G20" s="16">
        <f t="shared" si="3"/>
        <v>20</v>
      </c>
      <c r="H20" s="16">
        <f t="shared" si="3"/>
        <v>200</v>
      </c>
      <c r="I20" s="16">
        <f t="shared" si="6"/>
        <v>1619</v>
      </c>
      <c r="J20" s="16">
        <f t="shared" si="7"/>
        <v>799</v>
      </c>
      <c r="K20" s="16">
        <f t="shared" si="8"/>
        <v>8195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250</v>
      </c>
      <c r="F21" s="16">
        <f t="shared" si="3"/>
        <v>50</v>
      </c>
      <c r="G21" s="16">
        <f t="shared" si="3"/>
        <v>25</v>
      </c>
      <c r="H21" s="16">
        <f t="shared" si="3"/>
        <v>250</v>
      </c>
      <c r="I21" s="16">
        <f t="shared" si="6"/>
        <v>2069</v>
      </c>
      <c r="J21" s="16">
        <f t="shared" si="7"/>
        <v>1024</v>
      </c>
      <c r="K21" s="16">
        <f t="shared" si="8"/>
        <v>10445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300</v>
      </c>
      <c r="F22" s="16">
        <f t="shared" si="3"/>
        <v>60</v>
      </c>
      <c r="G22" s="16">
        <f t="shared" si="3"/>
        <v>30</v>
      </c>
      <c r="H22" s="16">
        <f t="shared" si="3"/>
        <v>300</v>
      </c>
      <c r="I22" s="16">
        <f t="shared" si="6"/>
        <v>2629</v>
      </c>
      <c r="J22" s="16">
        <f t="shared" si="7"/>
        <v>1304</v>
      </c>
      <c r="K22" s="16">
        <f t="shared" si="8"/>
        <v>13245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6"/>
        <v>3229</v>
      </c>
      <c r="J23" s="16">
        <f t="shared" ref="J23" si="9">J22+D22*($B22-$B21)+G23</f>
        <v>1604</v>
      </c>
      <c r="K23" s="16">
        <f t="shared" ref="K23" si="10">K22+E22*($B22-$B21)+H23</f>
        <v>16245</v>
      </c>
      <c r="L23" s="15"/>
      <c r="M23" s="15"/>
      <c r="N23" s="16">
        <f t="shared" si="5"/>
        <v>2550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121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699</v>
      </c>
      <c r="G27" s="13" t="s">
        <v>697</v>
      </c>
      <c r="H27" s="13" t="s">
        <v>700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10</v>
      </c>
      <c r="D28" s="16">
        <f>D14</f>
        <v>5</v>
      </c>
      <c r="E28" s="16">
        <f>C14*$C$8/2</f>
        <v>50</v>
      </c>
      <c r="F28" s="15">
        <v>60</v>
      </c>
      <c r="G28" s="15">
        <v>10</v>
      </c>
      <c r="H28" s="15">
        <v>100</v>
      </c>
      <c r="I28" s="16">
        <f>F28</f>
        <v>60</v>
      </c>
      <c r="J28" s="16">
        <f>G28</f>
        <v>10</v>
      </c>
      <c r="K28" s="16">
        <f>H28</f>
        <v>100</v>
      </c>
      <c r="L28" s="19">
        <f t="shared" ref="L28:L36" si="11">C28/I28</f>
        <v>0.16666666666666666</v>
      </c>
      <c r="M28" s="16">
        <f>(1+L28)*(1+L28)</f>
        <v>1.3611111111111114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2">C15*$B$8</f>
        <v>14</v>
      </c>
      <c r="D29" s="16">
        <f t="shared" ref="D29:D36" si="13">D15</f>
        <v>7</v>
      </c>
      <c r="E29" s="16">
        <f>C15*$C$8/2</f>
        <v>70</v>
      </c>
      <c r="F29" s="16">
        <f t="shared" ref="F29:F36" si="14">INT(C29*($B29-$B28)*0.1)</f>
        <v>21</v>
      </c>
      <c r="G29" s="16">
        <f t="shared" ref="G29:G36" si="15">INT(D29*($B29-$B28)*0.1)</f>
        <v>10</v>
      </c>
      <c r="H29" s="16">
        <f t="shared" ref="H29:H36" si="16">INT(E29*($B29-$B28)*0.1)</f>
        <v>105</v>
      </c>
      <c r="I29" s="16">
        <f>I28+C28*($B28-1)+F29</f>
        <v>221</v>
      </c>
      <c r="J29" s="16">
        <f>J28+D28*($B28-1)+G29</f>
        <v>90</v>
      </c>
      <c r="K29" s="16">
        <f>K28+E28*($B28-1)+H29</f>
        <v>905</v>
      </c>
      <c r="L29" s="19">
        <f t="shared" si="11"/>
        <v>6.3348416289592757E-2</v>
      </c>
      <c r="M29" s="16">
        <f t="shared" ref="M29:M36" si="17">(1+L29)*(1+L29)</f>
        <v>1.1307098544255851</v>
      </c>
      <c r="N29" s="15"/>
    </row>
    <row r="30" spans="1:19" ht="16.5" x14ac:dyDescent="0.2">
      <c r="A30" s="15">
        <v>2</v>
      </c>
      <c r="B30" s="15">
        <v>40</v>
      </c>
      <c r="C30" s="16">
        <f t="shared" si="12"/>
        <v>20</v>
      </c>
      <c r="D30" s="16">
        <f t="shared" si="13"/>
        <v>10</v>
      </c>
      <c r="E30" s="16">
        <f t="shared" ref="E30:E36" si="18">C16*$C$8/2</f>
        <v>100</v>
      </c>
      <c r="F30" s="16">
        <f t="shared" si="14"/>
        <v>20</v>
      </c>
      <c r="G30" s="16">
        <f t="shared" si="15"/>
        <v>10</v>
      </c>
      <c r="H30" s="16">
        <f t="shared" si="16"/>
        <v>100</v>
      </c>
      <c r="I30" s="16">
        <f>I29+C29*($B29-$B28)+F30</f>
        <v>451</v>
      </c>
      <c r="J30" s="16">
        <f>J29+D29*($B29-$B28)+G30</f>
        <v>205</v>
      </c>
      <c r="K30" s="16">
        <f>K29+E29*($B29-$B28)+H30</f>
        <v>2055</v>
      </c>
      <c r="L30" s="19">
        <f t="shared" si="11"/>
        <v>4.4345898004434593E-2</v>
      </c>
      <c r="M30" s="16">
        <f t="shared" si="17"/>
        <v>1.090658354678689</v>
      </c>
      <c r="N30" s="15"/>
    </row>
    <row r="31" spans="1:19" ht="16.5" x14ac:dyDescent="0.2">
      <c r="A31" s="15">
        <v>3</v>
      </c>
      <c r="B31" s="15">
        <v>50</v>
      </c>
      <c r="C31" s="16">
        <f t="shared" si="12"/>
        <v>24</v>
      </c>
      <c r="D31" s="16">
        <f t="shared" si="13"/>
        <v>12</v>
      </c>
      <c r="E31" s="16">
        <f t="shared" si="18"/>
        <v>120</v>
      </c>
      <c r="F31" s="16">
        <f t="shared" si="14"/>
        <v>24</v>
      </c>
      <c r="G31" s="16">
        <f t="shared" si="15"/>
        <v>12</v>
      </c>
      <c r="H31" s="16">
        <f t="shared" si="16"/>
        <v>120</v>
      </c>
      <c r="I31" s="16">
        <f t="shared" ref="I31:I36" si="19">I30+C30*($B30-$B29)+F31</f>
        <v>675</v>
      </c>
      <c r="J31" s="16">
        <f t="shared" ref="J31:J36" si="20">J30+D30*($B30-$B29)+G31</f>
        <v>317</v>
      </c>
      <c r="K31" s="16">
        <f t="shared" ref="K31:K36" si="21">K30+E30*($B30-$B29)+H31</f>
        <v>3175</v>
      </c>
      <c r="L31" s="19">
        <f t="shared" si="11"/>
        <v>3.5555555555555556E-2</v>
      </c>
      <c r="M31" s="16">
        <f t="shared" si="17"/>
        <v>1.0723753086419754</v>
      </c>
      <c r="N31" s="15"/>
    </row>
    <row r="32" spans="1:19" ht="16.5" x14ac:dyDescent="0.2">
      <c r="A32" s="15">
        <v>4</v>
      </c>
      <c r="B32" s="15">
        <v>60</v>
      </c>
      <c r="C32" s="16">
        <f t="shared" si="12"/>
        <v>30</v>
      </c>
      <c r="D32" s="16">
        <f t="shared" si="13"/>
        <v>15</v>
      </c>
      <c r="E32" s="16">
        <f t="shared" si="18"/>
        <v>150</v>
      </c>
      <c r="F32" s="16">
        <f t="shared" si="14"/>
        <v>30</v>
      </c>
      <c r="G32" s="16">
        <f t="shared" si="15"/>
        <v>15</v>
      </c>
      <c r="H32" s="16">
        <f t="shared" si="16"/>
        <v>150</v>
      </c>
      <c r="I32" s="16">
        <f t="shared" si="19"/>
        <v>945</v>
      </c>
      <c r="J32" s="16">
        <f t="shared" si="20"/>
        <v>452</v>
      </c>
      <c r="K32" s="16">
        <f t="shared" si="21"/>
        <v>4525</v>
      </c>
      <c r="L32" s="19">
        <f t="shared" si="11"/>
        <v>3.1746031746031744E-2</v>
      </c>
      <c r="M32" s="16">
        <f t="shared" si="17"/>
        <v>1.0644998740236833</v>
      </c>
      <c r="N32" s="15"/>
    </row>
    <row r="33" spans="1:22" ht="16.5" x14ac:dyDescent="0.2">
      <c r="A33" s="15">
        <v>5</v>
      </c>
      <c r="B33" s="15">
        <v>70</v>
      </c>
      <c r="C33" s="16">
        <f t="shared" si="12"/>
        <v>34</v>
      </c>
      <c r="D33" s="16">
        <f t="shared" si="13"/>
        <v>17</v>
      </c>
      <c r="E33" s="16">
        <f t="shared" si="18"/>
        <v>170</v>
      </c>
      <c r="F33" s="16">
        <f t="shared" si="14"/>
        <v>34</v>
      </c>
      <c r="G33" s="16">
        <f t="shared" si="15"/>
        <v>17</v>
      </c>
      <c r="H33" s="16">
        <f t="shared" si="16"/>
        <v>170</v>
      </c>
      <c r="I33" s="16">
        <f t="shared" si="19"/>
        <v>1279</v>
      </c>
      <c r="J33" s="16">
        <f t="shared" si="20"/>
        <v>619</v>
      </c>
      <c r="K33" s="16">
        <f t="shared" si="21"/>
        <v>6195</v>
      </c>
      <c r="L33" s="19">
        <f t="shared" si="11"/>
        <v>2.6583268178264268E-2</v>
      </c>
      <c r="M33" s="16">
        <f t="shared" si="17"/>
        <v>1.0538732065035661</v>
      </c>
      <c r="N33" s="15"/>
    </row>
    <row r="34" spans="1:22" ht="16.5" x14ac:dyDescent="0.2">
      <c r="A34" s="15">
        <v>6</v>
      </c>
      <c r="B34" s="15">
        <v>80</v>
      </c>
      <c r="C34" s="16">
        <f t="shared" si="12"/>
        <v>40</v>
      </c>
      <c r="D34" s="16">
        <f t="shared" si="13"/>
        <v>20</v>
      </c>
      <c r="E34" s="16">
        <f t="shared" si="18"/>
        <v>200</v>
      </c>
      <c r="F34" s="16">
        <f t="shared" si="14"/>
        <v>40</v>
      </c>
      <c r="G34" s="16">
        <f t="shared" si="15"/>
        <v>20</v>
      </c>
      <c r="H34" s="16">
        <f t="shared" si="16"/>
        <v>200</v>
      </c>
      <c r="I34" s="16">
        <f t="shared" si="19"/>
        <v>1659</v>
      </c>
      <c r="J34" s="16">
        <f t="shared" si="20"/>
        <v>809</v>
      </c>
      <c r="K34" s="16">
        <f t="shared" si="21"/>
        <v>8095</v>
      </c>
      <c r="L34" s="19">
        <f t="shared" si="11"/>
        <v>2.4110910186859555E-2</v>
      </c>
      <c r="M34" s="16">
        <f t="shared" si="17"/>
        <v>1.0488031563637579</v>
      </c>
      <c r="N34" s="15"/>
    </row>
    <row r="35" spans="1:22" ht="16.5" x14ac:dyDescent="0.2">
      <c r="A35" s="15">
        <v>7</v>
      </c>
      <c r="B35" s="15">
        <v>90</v>
      </c>
      <c r="C35" s="16">
        <f t="shared" si="12"/>
        <v>50</v>
      </c>
      <c r="D35" s="16">
        <f t="shared" si="13"/>
        <v>25</v>
      </c>
      <c r="E35" s="16">
        <f t="shared" si="18"/>
        <v>250</v>
      </c>
      <c r="F35" s="16">
        <f t="shared" si="14"/>
        <v>50</v>
      </c>
      <c r="G35" s="16">
        <f t="shared" si="15"/>
        <v>25</v>
      </c>
      <c r="H35" s="16">
        <f t="shared" si="16"/>
        <v>250</v>
      </c>
      <c r="I35" s="16">
        <f t="shared" si="19"/>
        <v>2109</v>
      </c>
      <c r="J35" s="16">
        <f t="shared" si="20"/>
        <v>1034</v>
      </c>
      <c r="K35" s="16">
        <f t="shared" si="21"/>
        <v>10345</v>
      </c>
      <c r="L35" s="19">
        <f t="shared" si="11"/>
        <v>2.3707918444760549E-2</v>
      </c>
      <c r="M35" s="16">
        <f t="shared" si="17"/>
        <v>1.0479779022865046</v>
      </c>
      <c r="N35" s="15"/>
    </row>
    <row r="36" spans="1:22" ht="16.5" x14ac:dyDescent="0.2">
      <c r="A36" s="15">
        <v>8</v>
      </c>
      <c r="B36" s="15">
        <v>100</v>
      </c>
      <c r="C36" s="16">
        <f t="shared" si="12"/>
        <v>60</v>
      </c>
      <c r="D36" s="16">
        <f t="shared" si="13"/>
        <v>30</v>
      </c>
      <c r="E36" s="16">
        <f t="shared" si="18"/>
        <v>300</v>
      </c>
      <c r="F36" s="16">
        <f t="shared" si="14"/>
        <v>60</v>
      </c>
      <c r="G36" s="16">
        <f t="shared" si="15"/>
        <v>30</v>
      </c>
      <c r="H36" s="16">
        <f t="shared" si="16"/>
        <v>300</v>
      </c>
      <c r="I36" s="16">
        <f t="shared" si="19"/>
        <v>2669</v>
      </c>
      <c r="J36" s="16">
        <f t="shared" si="20"/>
        <v>1314</v>
      </c>
      <c r="K36" s="16">
        <f t="shared" si="21"/>
        <v>13145</v>
      </c>
      <c r="L36" s="19">
        <f t="shared" si="11"/>
        <v>2.2480329711502434E-2</v>
      </c>
      <c r="M36" s="16">
        <f t="shared" si="17"/>
        <v>1.0454660246469427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22">I36+C36*($B36-$B35)+F37</f>
        <v>3269</v>
      </c>
      <c r="J37" s="16">
        <f t="shared" ref="J37" si="23">J36+D36*($B36-$B35)+G37</f>
        <v>1614</v>
      </c>
      <c r="K37" s="16">
        <f t="shared" ref="K37" si="24">K36+E36*($B36-$B35)+H37</f>
        <v>16145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107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133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6054</v>
      </c>
      <c r="C43" s="16">
        <f>INT(J23*$Q$10*$L$9)</f>
        <v>3007</v>
      </c>
      <c r="D43" s="16">
        <f>INT(K23*$Q$10*$L$9)</f>
        <v>30459</v>
      </c>
      <c r="E43" s="28">
        <v>1</v>
      </c>
      <c r="F43" s="28">
        <v>1</v>
      </c>
      <c r="G43" s="28">
        <v>1</v>
      </c>
      <c r="H43" s="16">
        <f>INT(B43/$Q$10)</f>
        <v>4036</v>
      </c>
      <c r="I43" s="16">
        <f>INT(C43/$Q$10)</f>
        <v>2004</v>
      </c>
      <c r="J43" s="16">
        <f>INT(D43/$Q$10)</f>
        <v>20306</v>
      </c>
      <c r="M43" s="17" t="s">
        <v>134</v>
      </c>
      <c r="N43" s="16">
        <f>I37</f>
        <v>3269</v>
      </c>
      <c r="O43" s="16">
        <f>J37</f>
        <v>1614</v>
      </c>
      <c r="P43" s="16">
        <f>K37</f>
        <v>16145</v>
      </c>
      <c r="Q43" s="16"/>
      <c r="R43" s="16"/>
      <c r="S43" s="16"/>
      <c r="T43" s="16">
        <f>(N43)</f>
        <v>3269</v>
      </c>
      <c r="U43" s="16">
        <f>(O43)</f>
        <v>1614</v>
      </c>
      <c r="V43" s="16">
        <f>(P43)</f>
        <v>16145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142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142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2118</v>
      </c>
      <c r="C53" s="16">
        <f>INT(C43*C46)</f>
        <v>1052</v>
      </c>
      <c r="D53" s="16">
        <f>INT(D43*D46)</f>
        <v>10660</v>
      </c>
      <c r="E53" s="19">
        <f t="shared" ref="E53:G55" si="25">E$43*E46</f>
        <v>0.35</v>
      </c>
      <c r="F53" s="19">
        <f t="shared" si="25"/>
        <v>0.35</v>
      </c>
      <c r="G53" s="19">
        <f t="shared" si="25"/>
        <v>0.35</v>
      </c>
      <c r="H53" s="15"/>
      <c r="I53" s="15"/>
      <c r="J53" s="15"/>
      <c r="M53" s="17" t="s">
        <v>135</v>
      </c>
      <c r="N53" s="16">
        <f>INT(N43*N46)</f>
        <v>1144</v>
      </c>
      <c r="O53" s="16">
        <f>INT(O43*O46)</f>
        <v>564</v>
      </c>
      <c r="P53" s="16">
        <f>INT(P43*P46)</f>
        <v>5650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19">
        <f t="shared" si="25"/>
        <v>0.6</v>
      </c>
      <c r="F54" s="19">
        <f t="shared" si="25"/>
        <v>0.6</v>
      </c>
      <c r="G54" s="19">
        <f t="shared" si="25"/>
        <v>0.6</v>
      </c>
      <c r="H54" s="29">
        <f t="shared" ref="H54:J55" si="26">INT(H$43*H47)</f>
        <v>0</v>
      </c>
      <c r="I54" s="29">
        <f t="shared" si="26"/>
        <v>0</v>
      </c>
      <c r="J54" s="29">
        <f t="shared" si="26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3269</v>
      </c>
      <c r="U54" s="16">
        <f>U43*U47</f>
        <v>1614</v>
      </c>
      <c r="V54" s="16">
        <f>V43*V47</f>
        <v>16145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25"/>
        <v>0.25</v>
      </c>
      <c r="F55" s="19">
        <f t="shared" si="25"/>
        <v>0.25</v>
      </c>
      <c r="G55" s="19">
        <f t="shared" si="25"/>
        <v>0.25</v>
      </c>
      <c r="H55" s="29">
        <f t="shared" si="26"/>
        <v>4036</v>
      </c>
      <c r="I55" s="29">
        <f t="shared" si="26"/>
        <v>2004</v>
      </c>
      <c r="J55" s="29">
        <f t="shared" si="26"/>
        <v>20306</v>
      </c>
      <c r="M55" s="17" t="s">
        <v>143</v>
      </c>
      <c r="N55" s="16">
        <f>INT(B43*T10)</f>
        <v>2421</v>
      </c>
      <c r="O55" s="16">
        <f>INT(C43*U10)</f>
        <v>1202</v>
      </c>
      <c r="P55" s="16">
        <f>INT(D43*V10)</f>
        <v>12183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396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397</v>
      </c>
      <c r="I1" s="35" t="s">
        <v>301</v>
      </c>
      <c r="J1" s="35" t="s">
        <v>302</v>
      </c>
      <c r="K1" s="36" t="s">
        <v>303</v>
      </c>
      <c r="L1" s="35" t="s">
        <v>301</v>
      </c>
      <c r="M1" s="35" t="s">
        <v>304</v>
      </c>
      <c r="N1" s="35" t="s">
        <v>398</v>
      </c>
    </row>
    <row r="2" spans="1:14" ht="33" x14ac:dyDescent="0.2">
      <c r="A2" s="126" t="s">
        <v>399</v>
      </c>
      <c r="B2" s="128" t="s">
        <v>305</v>
      </c>
      <c r="C2" s="123" t="s">
        <v>177</v>
      </c>
      <c r="D2" s="123" t="s">
        <v>148</v>
      </c>
      <c r="E2" s="123" t="s">
        <v>306</v>
      </c>
      <c r="F2" s="123" t="s">
        <v>307</v>
      </c>
      <c r="G2" s="123" t="s">
        <v>400</v>
      </c>
      <c r="H2" s="123" t="s">
        <v>401</v>
      </c>
      <c r="I2" s="38" t="s">
        <v>308</v>
      </c>
      <c r="J2" s="39" t="s">
        <v>402</v>
      </c>
      <c r="K2" s="38" t="s">
        <v>309</v>
      </c>
      <c r="L2" s="40" t="s">
        <v>310</v>
      </c>
      <c r="M2" s="39" t="s">
        <v>243</v>
      </c>
      <c r="N2" s="39" t="s">
        <v>244</v>
      </c>
    </row>
    <row r="3" spans="1:14" ht="50.25" thickBot="1" x14ac:dyDescent="0.25">
      <c r="A3" s="127"/>
      <c r="B3" s="129"/>
      <c r="C3" s="124"/>
      <c r="D3" s="124"/>
      <c r="E3" s="124"/>
      <c r="F3" s="124"/>
      <c r="G3" s="124"/>
      <c r="H3" s="124"/>
      <c r="I3" s="42" t="s">
        <v>311</v>
      </c>
      <c r="J3" s="43" t="s">
        <v>403</v>
      </c>
      <c r="K3" s="44"/>
      <c r="L3" s="45" t="s">
        <v>312</v>
      </c>
      <c r="M3" s="43"/>
      <c r="N3" s="43"/>
    </row>
    <row r="4" spans="1:14" ht="17.25" thickBot="1" x14ac:dyDescent="0.25">
      <c r="A4" s="127"/>
      <c r="B4" s="129"/>
      <c r="C4" s="125"/>
      <c r="D4" s="125"/>
      <c r="E4" s="125"/>
      <c r="F4" s="125"/>
      <c r="G4" s="125"/>
      <c r="H4" s="125"/>
      <c r="I4" s="46"/>
      <c r="J4" s="46"/>
      <c r="K4" s="42"/>
      <c r="L4" s="47" t="s">
        <v>312</v>
      </c>
      <c r="M4" s="46"/>
      <c r="N4" s="46"/>
    </row>
    <row r="5" spans="1:14" ht="33" x14ac:dyDescent="0.2">
      <c r="A5" s="126" t="s">
        <v>404</v>
      </c>
      <c r="B5" s="128" t="s">
        <v>305</v>
      </c>
      <c r="C5" s="123" t="s">
        <v>166</v>
      </c>
      <c r="D5" s="123" t="s">
        <v>149</v>
      </c>
      <c r="E5" s="123" t="s">
        <v>306</v>
      </c>
      <c r="F5" s="123" t="s">
        <v>313</v>
      </c>
      <c r="G5" s="123" t="s">
        <v>405</v>
      </c>
      <c r="H5" s="123" t="s">
        <v>401</v>
      </c>
      <c r="I5" s="38" t="s">
        <v>314</v>
      </c>
      <c r="J5" s="39" t="s">
        <v>406</v>
      </c>
      <c r="K5" s="38" t="s">
        <v>315</v>
      </c>
      <c r="L5" s="40" t="s">
        <v>310</v>
      </c>
      <c r="M5" s="39" t="s">
        <v>407</v>
      </c>
      <c r="N5" s="39" t="s">
        <v>248</v>
      </c>
    </row>
    <row r="6" spans="1:14" ht="33.75" thickBot="1" x14ac:dyDescent="0.25">
      <c r="A6" s="127"/>
      <c r="B6" s="129"/>
      <c r="C6" s="124"/>
      <c r="D6" s="124"/>
      <c r="E6" s="124"/>
      <c r="F6" s="124"/>
      <c r="G6" s="124"/>
      <c r="H6" s="124"/>
      <c r="I6" s="42" t="s">
        <v>316</v>
      </c>
      <c r="J6" s="43" t="s">
        <v>408</v>
      </c>
      <c r="K6" s="44"/>
      <c r="L6" s="45" t="s">
        <v>312</v>
      </c>
      <c r="M6" s="43"/>
      <c r="N6" s="43"/>
    </row>
    <row r="7" spans="1:14" ht="17.25" thickBot="1" x14ac:dyDescent="0.25">
      <c r="A7" s="127"/>
      <c r="B7" s="129"/>
      <c r="C7" s="125"/>
      <c r="D7" s="125"/>
      <c r="E7" s="125"/>
      <c r="F7" s="125"/>
      <c r="G7" s="125"/>
      <c r="H7" s="125"/>
      <c r="I7" s="46"/>
      <c r="J7" s="46"/>
      <c r="K7" s="42"/>
      <c r="L7" s="47" t="s">
        <v>312</v>
      </c>
      <c r="M7" s="46"/>
      <c r="N7" s="46"/>
    </row>
    <row r="8" spans="1:14" ht="34.5" customHeight="1" x14ac:dyDescent="0.2">
      <c r="A8" s="135" t="s">
        <v>404</v>
      </c>
      <c r="B8" s="137" t="s">
        <v>305</v>
      </c>
      <c r="C8" s="130" t="s">
        <v>167</v>
      </c>
      <c r="D8" s="130" t="s">
        <v>150</v>
      </c>
      <c r="E8" s="130" t="s">
        <v>317</v>
      </c>
      <c r="F8" s="130" t="s">
        <v>318</v>
      </c>
      <c r="G8" s="130" t="s">
        <v>319</v>
      </c>
      <c r="H8" s="130" t="s">
        <v>85</v>
      </c>
      <c r="I8" s="48" t="s">
        <v>320</v>
      </c>
      <c r="J8" s="48" t="s">
        <v>321</v>
      </c>
      <c r="K8" s="49" t="s">
        <v>322</v>
      </c>
      <c r="L8" s="50" t="s">
        <v>310</v>
      </c>
      <c r="M8" s="48" t="s">
        <v>251</v>
      </c>
      <c r="N8" s="48" t="s">
        <v>409</v>
      </c>
    </row>
    <row r="9" spans="1:14" ht="39" customHeight="1" x14ac:dyDescent="0.2">
      <c r="A9" s="136"/>
      <c r="B9" s="138"/>
      <c r="C9" s="131"/>
      <c r="D9" s="131"/>
      <c r="E9" s="131"/>
      <c r="F9" s="131"/>
      <c r="G9" s="131"/>
      <c r="H9" s="131"/>
      <c r="I9" s="51" t="s">
        <v>323</v>
      </c>
      <c r="J9" s="51" t="s">
        <v>410</v>
      </c>
      <c r="K9" s="52"/>
      <c r="L9" s="53" t="s">
        <v>312</v>
      </c>
      <c r="M9" s="51"/>
      <c r="N9" s="51"/>
    </row>
    <row r="10" spans="1:14" ht="17.25" thickBot="1" x14ac:dyDescent="0.25">
      <c r="A10" s="136"/>
      <c r="B10" s="138"/>
      <c r="C10" s="132"/>
      <c r="D10" s="132"/>
      <c r="E10" s="132"/>
      <c r="F10" s="132"/>
      <c r="G10" s="132"/>
      <c r="H10" s="132"/>
      <c r="I10" s="54"/>
      <c r="J10" s="54"/>
      <c r="K10" s="55"/>
      <c r="L10" s="56" t="s">
        <v>312</v>
      </c>
      <c r="M10" s="54"/>
      <c r="N10" s="54"/>
    </row>
    <row r="11" spans="1:14" x14ac:dyDescent="0.2">
      <c r="A11" s="133" t="s">
        <v>411</v>
      </c>
      <c r="B11" s="123" t="s">
        <v>324</v>
      </c>
      <c r="C11" s="123" t="s">
        <v>179</v>
      </c>
      <c r="D11" s="123" t="s">
        <v>158</v>
      </c>
      <c r="E11" s="123" t="s">
        <v>317</v>
      </c>
      <c r="F11" s="123" t="s">
        <v>307</v>
      </c>
      <c r="G11" s="123" t="s">
        <v>405</v>
      </c>
      <c r="H11" s="123" t="s">
        <v>412</v>
      </c>
      <c r="I11" s="57" t="s">
        <v>325</v>
      </c>
      <c r="J11" s="39" t="s">
        <v>326</v>
      </c>
      <c r="K11" s="38" t="s">
        <v>327</v>
      </c>
      <c r="L11" s="40" t="s">
        <v>310</v>
      </c>
      <c r="M11" s="39" t="s">
        <v>413</v>
      </c>
      <c r="N11" s="39" t="s">
        <v>414</v>
      </c>
    </row>
    <row r="12" spans="1:14" ht="17.25" thickBot="1" x14ac:dyDescent="0.25">
      <c r="A12" s="134"/>
      <c r="B12" s="124"/>
      <c r="C12" s="124"/>
      <c r="D12" s="124"/>
      <c r="E12" s="124"/>
      <c r="F12" s="124"/>
      <c r="G12" s="124"/>
      <c r="H12" s="124"/>
      <c r="I12" s="42" t="s">
        <v>328</v>
      </c>
      <c r="J12" s="43" t="s">
        <v>329</v>
      </c>
      <c r="K12" s="44"/>
      <c r="L12" s="45" t="s">
        <v>312</v>
      </c>
      <c r="M12" s="43"/>
      <c r="N12" s="43"/>
    </row>
    <row r="13" spans="1:14" ht="17.25" thickBot="1" x14ac:dyDescent="0.25">
      <c r="A13" s="134"/>
      <c r="B13" s="124"/>
      <c r="C13" s="125"/>
      <c r="D13" s="125"/>
      <c r="E13" s="125"/>
      <c r="F13" s="125"/>
      <c r="G13" s="125"/>
      <c r="H13" s="125"/>
      <c r="I13" s="46"/>
      <c r="J13" s="46"/>
      <c r="K13" s="42"/>
      <c r="L13" s="47" t="s">
        <v>312</v>
      </c>
      <c r="M13" s="46"/>
      <c r="N13" s="46"/>
    </row>
    <row r="14" spans="1:14" ht="33" x14ac:dyDescent="0.2">
      <c r="A14" s="133" t="s">
        <v>330</v>
      </c>
      <c r="B14" s="123" t="s">
        <v>324</v>
      </c>
      <c r="C14" s="123" t="s">
        <v>174</v>
      </c>
      <c r="D14" s="123" t="s">
        <v>154</v>
      </c>
      <c r="E14" s="133" t="s">
        <v>415</v>
      </c>
      <c r="F14" s="123" t="s">
        <v>313</v>
      </c>
      <c r="G14" s="123" t="s">
        <v>416</v>
      </c>
      <c r="H14" s="123" t="s">
        <v>417</v>
      </c>
      <c r="I14" s="39" t="s">
        <v>331</v>
      </c>
      <c r="J14" s="39" t="s">
        <v>418</v>
      </c>
      <c r="K14" s="58" t="s">
        <v>332</v>
      </c>
      <c r="L14" s="40" t="s">
        <v>310</v>
      </c>
      <c r="M14" s="39" t="s">
        <v>333</v>
      </c>
      <c r="N14" s="39" t="s">
        <v>419</v>
      </c>
    </row>
    <row r="15" spans="1:14" ht="33" x14ac:dyDescent="0.2">
      <c r="A15" s="134"/>
      <c r="B15" s="124"/>
      <c r="C15" s="124"/>
      <c r="D15" s="124"/>
      <c r="E15" s="134"/>
      <c r="F15" s="124"/>
      <c r="G15" s="124"/>
      <c r="H15" s="124"/>
      <c r="I15" s="43" t="s">
        <v>334</v>
      </c>
      <c r="J15" s="43" t="s">
        <v>420</v>
      </c>
      <c r="K15" s="44"/>
      <c r="L15" s="45" t="s">
        <v>312</v>
      </c>
      <c r="M15" s="43"/>
      <c r="N15" s="43"/>
    </row>
    <row r="16" spans="1:14" ht="17.25" thickBot="1" x14ac:dyDescent="0.25">
      <c r="A16" s="134"/>
      <c r="B16" s="124"/>
      <c r="C16" s="125"/>
      <c r="D16" s="125"/>
      <c r="E16" s="139"/>
      <c r="F16" s="125"/>
      <c r="G16" s="125"/>
      <c r="H16" s="125"/>
      <c r="I16" s="46"/>
      <c r="J16" s="46"/>
      <c r="K16" s="42"/>
      <c r="L16" s="47" t="s">
        <v>312</v>
      </c>
      <c r="M16" s="46"/>
      <c r="N16" s="46"/>
    </row>
    <row r="17" spans="1:14" ht="34.5" customHeight="1" thickBot="1" x14ac:dyDescent="0.25">
      <c r="A17" s="133" t="s">
        <v>335</v>
      </c>
      <c r="B17" s="133" t="s">
        <v>336</v>
      </c>
      <c r="C17" s="123" t="s">
        <v>668</v>
      </c>
      <c r="D17" s="123" t="s">
        <v>669</v>
      </c>
      <c r="E17" s="123" t="s">
        <v>337</v>
      </c>
      <c r="F17" s="123" t="s">
        <v>307</v>
      </c>
      <c r="G17" s="123" t="s">
        <v>338</v>
      </c>
      <c r="H17" s="123" t="s">
        <v>421</v>
      </c>
      <c r="I17" s="39" t="s">
        <v>339</v>
      </c>
      <c r="J17" s="39" t="s">
        <v>422</v>
      </c>
      <c r="K17" s="42" t="s">
        <v>340</v>
      </c>
      <c r="L17" s="40" t="s">
        <v>310</v>
      </c>
      <c r="M17" s="39" t="s">
        <v>259</v>
      </c>
      <c r="N17" s="39" t="s">
        <v>260</v>
      </c>
    </row>
    <row r="18" spans="1:14" ht="33" x14ac:dyDescent="0.2">
      <c r="A18" s="134"/>
      <c r="B18" s="134"/>
      <c r="C18" s="124"/>
      <c r="D18" s="124"/>
      <c r="E18" s="124"/>
      <c r="F18" s="124"/>
      <c r="G18" s="124"/>
      <c r="H18" s="124"/>
      <c r="I18" s="43" t="s">
        <v>341</v>
      </c>
      <c r="J18" s="43" t="s">
        <v>423</v>
      </c>
      <c r="K18" s="44"/>
      <c r="L18" s="45" t="s">
        <v>312</v>
      </c>
      <c r="M18" s="43"/>
      <c r="N18" s="43"/>
    </row>
    <row r="19" spans="1:14" ht="17.25" thickBot="1" x14ac:dyDescent="0.25">
      <c r="A19" s="134"/>
      <c r="B19" s="134"/>
      <c r="C19" s="125"/>
      <c r="D19" s="125"/>
      <c r="E19" s="125"/>
      <c r="F19" s="125"/>
      <c r="G19" s="125"/>
      <c r="H19" s="125"/>
      <c r="I19" s="46"/>
      <c r="J19" s="46"/>
      <c r="K19" s="42"/>
      <c r="L19" s="47" t="s">
        <v>312</v>
      </c>
      <c r="M19" s="46"/>
      <c r="N19" s="46"/>
    </row>
    <row r="20" spans="1:14" ht="33.75" thickBot="1" x14ac:dyDescent="0.25">
      <c r="A20" s="133" t="s">
        <v>342</v>
      </c>
      <c r="B20" s="123" t="s">
        <v>324</v>
      </c>
      <c r="C20" s="123" t="s">
        <v>163</v>
      </c>
      <c r="D20" s="123" t="s">
        <v>152</v>
      </c>
      <c r="E20" s="123" t="s">
        <v>337</v>
      </c>
      <c r="F20" s="123" t="s">
        <v>313</v>
      </c>
      <c r="G20" s="123" t="s">
        <v>319</v>
      </c>
      <c r="H20" s="123" t="s">
        <v>424</v>
      </c>
      <c r="I20" s="38" t="s">
        <v>343</v>
      </c>
      <c r="J20" s="39" t="s">
        <v>425</v>
      </c>
      <c r="K20" s="38" t="s">
        <v>344</v>
      </c>
      <c r="L20" s="40" t="s">
        <v>310</v>
      </c>
      <c r="M20" s="39" t="s">
        <v>267</v>
      </c>
      <c r="N20" s="39" t="s">
        <v>426</v>
      </c>
    </row>
    <row r="21" spans="1:14" x14ac:dyDescent="0.2">
      <c r="A21" s="134"/>
      <c r="B21" s="124"/>
      <c r="C21" s="124"/>
      <c r="D21" s="124"/>
      <c r="E21" s="124"/>
      <c r="F21" s="124"/>
      <c r="G21" s="124"/>
      <c r="H21" s="124"/>
      <c r="I21" s="38" t="s">
        <v>345</v>
      </c>
      <c r="J21" s="43" t="s">
        <v>427</v>
      </c>
      <c r="K21" s="44"/>
      <c r="L21" s="45" t="s">
        <v>312</v>
      </c>
      <c r="M21" s="43"/>
      <c r="N21" s="43"/>
    </row>
    <row r="22" spans="1:14" ht="17.25" thickBot="1" x14ac:dyDescent="0.25">
      <c r="A22" s="134"/>
      <c r="B22" s="124"/>
      <c r="C22" s="125"/>
      <c r="D22" s="125"/>
      <c r="E22" s="125"/>
      <c r="F22" s="125"/>
      <c r="G22" s="125"/>
      <c r="H22" s="125"/>
      <c r="I22" s="46"/>
      <c r="J22" s="46"/>
      <c r="K22" s="42"/>
      <c r="L22" s="47" t="s">
        <v>312</v>
      </c>
      <c r="M22" s="46"/>
      <c r="N22" s="46"/>
    </row>
    <row r="23" spans="1:14" ht="49.5" x14ac:dyDescent="0.2">
      <c r="A23" s="140" t="s">
        <v>428</v>
      </c>
      <c r="B23" s="142" t="s">
        <v>324</v>
      </c>
      <c r="C23" s="142" t="s">
        <v>170</v>
      </c>
      <c r="D23" s="142" t="s">
        <v>154</v>
      </c>
      <c r="E23" s="142" t="s">
        <v>337</v>
      </c>
      <c r="F23" s="142" t="s">
        <v>313</v>
      </c>
      <c r="G23" s="142" t="s">
        <v>429</v>
      </c>
      <c r="H23" s="142" t="s">
        <v>430</v>
      </c>
      <c r="I23" s="59" t="s">
        <v>346</v>
      </c>
      <c r="J23" s="59"/>
      <c r="K23" s="60" t="s">
        <v>347</v>
      </c>
      <c r="L23" s="61" t="s">
        <v>310</v>
      </c>
      <c r="M23" s="59" t="s">
        <v>431</v>
      </c>
      <c r="N23" s="59" t="s">
        <v>432</v>
      </c>
    </row>
    <row r="24" spans="1:14" x14ac:dyDescent="0.2">
      <c r="A24" s="141"/>
      <c r="B24" s="143"/>
      <c r="C24" s="143"/>
      <c r="D24" s="143"/>
      <c r="E24" s="143"/>
      <c r="F24" s="143"/>
      <c r="G24" s="143"/>
      <c r="H24" s="143"/>
      <c r="I24" s="62" t="s">
        <v>348</v>
      </c>
      <c r="J24" s="62"/>
      <c r="K24" s="63"/>
      <c r="L24" s="64" t="s">
        <v>312</v>
      </c>
      <c r="M24" s="62"/>
      <c r="N24" s="62"/>
    </row>
    <row r="25" spans="1:14" ht="17.25" thickBot="1" x14ac:dyDescent="0.25">
      <c r="A25" s="141"/>
      <c r="B25" s="143"/>
      <c r="C25" s="144"/>
      <c r="D25" s="144"/>
      <c r="E25" s="144"/>
      <c r="F25" s="144"/>
      <c r="G25" s="144"/>
      <c r="H25" s="144"/>
      <c r="I25" s="65"/>
      <c r="J25" s="65"/>
      <c r="K25" s="66"/>
      <c r="L25" s="67" t="s">
        <v>312</v>
      </c>
      <c r="M25" s="65"/>
      <c r="N25" s="65"/>
    </row>
    <row r="26" spans="1:14" x14ac:dyDescent="0.2">
      <c r="A26" s="133" t="s">
        <v>433</v>
      </c>
      <c r="B26" s="123" t="s">
        <v>324</v>
      </c>
      <c r="C26" s="123" t="s">
        <v>171</v>
      </c>
      <c r="D26" s="123" t="s">
        <v>154</v>
      </c>
      <c r="E26" s="123" t="s">
        <v>317</v>
      </c>
      <c r="F26" s="123" t="s">
        <v>307</v>
      </c>
      <c r="G26" s="123" t="s">
        <v>319</v>
      </c>
      <c r="H26" s="123" t="s">
        <v>434</v>
      </c>
      <c r="I26" s="39" t="s">
        <v>346</v>
      </c>
      <c r="J26" s="39"/>
      <c r="K26" s="38" t="s">
        <v>349</v>
      </c>
      <c r="L26" s="40" t="s">
        <v>310</v>
      </c>
      <c r="M26" s="39" t="s">
        <v>435</v>
      </c>
      <c r="N26" s="39" t="s">
        <v>436</v>
      </c>
    </row>
    <row r="27" spans="1:14" x14ac:dyDescent="0.2">
      <c r="A27" s="134"/>
      <c r="B27" s="124"/>
      <c r="C27" s="124"/>
      <c r="D27" s="124"/>
      <c r="E27" s="124"/>
      <c r="F27" s="124"/>
      <c r="G27" s="124"/>
      <c r="H27" s="124"/>
      <c r="I27" s="43" t="s">
        <v>348</v>
      </c>
      <c r="J27" s="43"/>
      <c r="K27" s="44"/>
      <c r="L27" s="45" t="s">
        <v>312</v>
      </c>
      <c r="M27" s="43"/>
      <c r="N27" s="43"/>
    </row>
    <row r="28" spans="1:14" ht="17.25" thickBot="1" x14ac:dyDescent="0.25">
      <c r="A28" s="134"/>
      <c r="B28" s="124"/>
      <c r="C28" s="125"/>
      <c r="D28" s="125"/>
      <c r="E28" s="125"/>
      <c r="F28" s="125"/>
      <c r="G28" s="125"/>
      <c r="H28" s="125"/>
      <c r="I28" s="46"/>
      <c r="J28" s="46"/>
      <c r="K28" s="42"/>
      <c r="L28" s="47" t="s">
        <v>312</v>
      </c>
      <c r="M28" s="46"/>
      <c r="N28" s="46"/>
    </row>
    <row r="29" spans="1:14" ht="66" x14ac:dyDescent="0.2">
      <c r="A29" s="133" t="s">
        <v>437</v>
      </c>
      <c r="B29" s="133" t="s">
        <v>336</v>
      </c>
      <c r="C29" s="123" t="s">
        <v>169</v>
      </c>
      <c r="D29" s="123" t="s">
        <v>153</v>
      </c>
      <c r="E29" s="123" t="s">
        <v>317</v>
      </c>
      <c r="F29" s="123" t="s">
        <v>313</v>
      </c>
      <c r="G29" s="123" t="s">
        <v>438</v>
      </c>
      <c r="H29" s="123" t="s">
        <v>430</v>
      </c>
      <c r="I29" s="39" t="s">
        <v>350</v>
      </c>
      <c r="J29" s="39" t="s">
        <v>439</v>
      </c>
      <c r="K29" s="38" t="s">
        <v>351</v>
      </c>
      <c r="L29" s="40" t="s">
        <v>310</v>
      </c>
      <c r="M29" s="39" t="s">
        <v>440</v>
      </c>
      <c r="N29" s="39" t="s">
        <v>441</v>
      </c>
    </row>
    <row r="30" spans="1:14" x14ac:dyDescent="0.2">
      <c r="A30" s="134"/>
      <c r="B30" s="134"/>
      <c r="C30" s="124"/>
      <c r="D30" s="124"/>
      <c r="E30" s="124"/>
      <c r="F30" s="124"/>
      <c r="G30" s="124"/>
      <c r="H30" s="124"/>
      <c r="I30" s="43" t="s">
        <v>352</v>
      </c>
      <c r="J30" s="43" t="s">
        <v>442</v>
      </c>
      <c r="K30" s="44"/>
      <c r="L30" s="45" t="s">
        <v>312</v>
      </c>
      <c r="M30" s="43"/>
      <c r="N30" s="43"/>
    </row>
    <row r="31" spans="1:14" ht="17.25" thickBot="1" x14ac:dyDescent="0.25">
      <c r="A31" s="134"/>
      <c r="B31" s="134"/>
      <c r="C31" s="125"/>
      <c r="D31" s="125"/>
      <c r="E31" s="125"/>
      <c r="F31" s="125"/>
      <c r="G31" s="125"/>
      <c r="H31" s="125"/>
      <c r="I31" s="46"/>
      <c r="J31" s="46"/>
      <c r="K31" s="42"/>
      <c r="L31" s="47" t="s">
        <v>312</v>
      </c>
      <c r="M31" s="46"/>
      <c r="N31" s="46"/>
    </row>
    <row r="32" spans="1:14" s="71" customFormat="1" ht="16.5" customHeight="1" x14ac:dyDescent="0.2">
      <c r="A32" s="148" t="s">
        <v>443</v>
      </c>
      <c r="B32" s="145" t="s">
        <v>353</v>
      </c>
      <c r="C32" s="145" t="s">
        <v>173</v>
      </c>
      <c r="D32" s="145" t="s">
        <v>152</v>
      </c>
      <c r="E32" s="145" t="s">
        <v>337</v>
      </c>
      <c r="F32" s="145" t="s">
        <v>307</v>
      </c>
      <c r="G32" s="145" t="s">
        <v>319</v>
      </c>
      <c r="H32" s="145" t="s">
        <v>88</v>
      </c>
      <c r="I32" s="68"/>
      <c r="J32" s="68"/>
      <c r="K32" s="69" t="s">
        <v>354</v>
      </c>
      <c r="L32" s="70" t="s">
        <v>310</v>
      </c>
      <c r="M32" s="68" t="s">
        <v>355</v>
      </c>
      <c r="N32" s="68" t="s">
        <v>444</v>
      </c>
    </row>
    <row r="33" spans="1:14" s="71" customFormat="1" x14ac:dyDescent="0.2">
      <c r="A33" s="149"/>
      <c r="B33" s="146"/>
      <c r="C33" s="146"/>
      <c r="D33" s="146"/>
      <c r="E33" s="146"/>
      <c r="F33" s="146"/>
      <c r="G33" s="146"/>
      <c r="H33" s="146"/>
      <c r="I33" s="72"/>
      <c r="J33" s="72"/>
      <c r="K33" s="73"/>
      <c r="L33" s="74" t="s">
        <v>312</v>
      </c>
      <c r="M33" s="72"/>
      <c r="N33" s="72"/>
    </row>
    <row r="34" spans="1:14" s="71" customFormat="1" ht="17.25" thickBot="1" x14ac:dyDescent="0.25">
      <c r="A34" s="149"/>
      <c r="B34" s="146"/>
      <c r="C34" s="147"/>
      <c r="D34" s="147"/>
      <c r="E34" s="147"/>
      <c r="F34" s="147"/>
      <c r="G34" s="147"/>
      <c r="H34" s="147"/>
      <c r="I34" s="75"/>
      <c r="J34" s="75"/>
      <c r="K34" s="76"/>
      <c r="L34" s="77" t="s">
        <v>312</v>
      </c>
      <c r="M34" s="75"/>
      <c r="N34" s="75"/>
    </row>
    <row r="35" spans="1:14" ht="33" x14ac:dyDescent="0.2">
      <c r="A35" s="133" t="s">
        <v>445</v>
      </c>
      <c r="B35" s="123" t="s">
        <v>324</v>
      </c>
      <c r="C35" s="123" t="s">
        <v>172</v>
      </c>
      <c r="D35" s="123" t="s">
        <v>154</v>
      </c>
      <c r="E35" s="123" t="s">
        <v>337</v>
      </c>
      <c r="F35" s="123" t="s">
        <v>318</v>
      </c>
      <c r="G35" s="123" t="s">
        <v>416</v>
      </c>
      <c r="H35" s="123" t="s">
        <v>446</v>
      </c>
      <c r="I35" s="39" t="s">
        <v>346</v>
      </c>
      <c r="J35" s="39"/>
      <c r="K35" s="38" t="s">
        <v>356</v>
      </c>
      <c r="L35" s="40" t="s">
        <v>310</v>
      </c>
      <c r="M35" s="78" t="s">
        <v>507</v>
      </c>
      <c r="N35" s="78" t="s">
        <v>509</v>
      </c>
    </row>
    <row r="36" spans="1:14" x14ac:dyDescent="0.2">
      <c r="A36" s="134"/>
      <c r="B36" s="124"/>
      <c r="C36" s="124"/>
      <c r="D36" s="124"/>
      <c r="E36" s="124"/>
      <c r="F36" s="124"/>
      <c r="G36" s="124"/>
      <c r="H36" s="124"/>
      <c r="I36" s="43" t="s">
        <v>348</v>
      </c>
      <c r="J36" s="43"/>
      <c r="K36" s="44"/>
      <c r="L36" s="45" t="s">
        <v>312</v>
      </c>
      <c r="M36" s="43"/>
      <c r="N36" s="43"/>
    </row>
    <row r="37" spans="1:14" ht="17.25" thickBot="1" x14ac:dyDescent="0.25">
      <c r="A37" s="134"/>
      <c r="B37" s="124"/>
      <c r="C37" s="125"/>
      <c r="D37" s="125"/>
      <c r="E37" s="125"/>
      <c r="F37" s="125"/>
      <c r="G37" s="125"/>
      <c r="H37" s="125"/>
      <c r="I37" s="46"/>
      <c r="J37" s="46"/>
      <c r="K37" s="42"/>
      <c r="L37" s="47" t="s">
        <v>312</v>
      </c>
      <c r="M37" s="46"/>
      <c r="N37" s="46"/>
    </row>
    <row r="38" spans="1:14" ht="33" x14ac:dyDescent="0.2">
      <c r="A38" s="153" t="s">
        <v>447</v>
      </c>
      <c r="B38" s="153" t="s">
        <v>336</v>
      </c>
      <c r="C38" s="150" t="s">
        <v>182</v>
      </c>
      <c r="D38" s="150" t="s">
        <v>161</v>
      </c>
      <c r="E38" s="150" t="s">
        <v>317</v>
      </c>
      <c r="F38" s="150" t="s">
        <v>307</v>
      </c>
      <c r="G38" s="150" t="s">
        <v>357</v>
      </c>
      <c r="H38" s="150" t="s">
        <v>448</v>
      </c>
      <c r="I38" s="79" t="s">
        <v>358</v>
      </c>
      <c r="J38" s="79" t="s">
        <v>449</v>
      </c>
      <c r="K38" s="80" t="s">
        <v>359</v>
      </c>
      <c r="L38" s="81" t="s">
        <v>310</v>
      </c>
      <c r="M38" s="79" t="s">
        <v>450</v>
      </c>
      <c r="N38" s="79" t="s">
        <v>451</v>
      </c>
    </row>
    <row r="39" spans="1:14" x14ac:dyDescent="0.2">
      <c r="A39" s="154"/>
      <c r="B39" s="154"/>
      <c r="C39" s="151"/>
      <c r="D39" s="151"/>
      <c r="E39" s="151"/>
      <c r="F39" s="151"/>
      <c r="G39" s="151"/>
      <c r="H39" s="151"/>
      <c r="I39" s="82" t="s">
        <v>360</v>
      </c>
      <c r="J39" s="82" t="s">
        <v>361</v>
      </c>
      <c r="K39" s="83"/>
      <c r="L39" s="84" t="s">
        <v>312</v>
      </c>
      <c r="M39" s="82"/>
      <c r="N39" s="82"/>
    </row>
    <row r="40" spans="1:14" ht="17.25" thickBot="1" x14ac:dyDescent="0.25">
      <c r="A40" s="154"/>
      <c r="B40" s="154"/>
      <c r="C40" s="152"/>
      <c r="D40" s="152"/>
      <c r="E40" s="152"/>
      <c r="F40" s="152"/>
      <c r="G40" s="152"/>
      <c r="H40" s="152"/>
      <c r="I40" s="85"/>
      <c r="J40" s="85"/>
      <c r="K40" s="86"/>
      <c r="L40" s="87" t="s">
        <v>312</v>
      </c>
      <c r="M40" s="85"/>
      <c r="N40" s="85"/>
    </row>
    <row r="41" spans="1:14" ht="33" x14ac:dyDescent="0.2">
      <c r="A41" s="153" t="s">
        <v>452</v>
      </c>
      <c r="B41" s="150" t="s">
        <v>324</v>
      </c>
      <c r="C41" s="150" t="s">
        <v>667</v>
      </c>
      <c r="D41" s="150" t="s">
        <v>156</v>
      </c>
      <c r="E41" s="150" t="s">
        <v>317</v>
      </c>
      <c r="F41" s="150" t="s">
        <v>313</v>
      </c>
      <c r="G41" s="150" t="s">
        <v>319</v>
      </c>
      <c r="H41" s="150" t="s">
        <v>82</v>
      </c>
      <c r="I41" s="79" t="s">
        <v>362</v>
      </c>
      <c r="J41" s="79" t="s">
        <v>363</v>
      </c>
      <c r="K41" s="80" t="s">
        <v>364</v>
      </c>
      <c r="L41" s="81" t="s">
        <v>310</v>
      </c>
      <c r="M41" s="79" t="s">
        <v>515</v>
      </c>
      <c r="N41" s="79" t="s">
        <v>516</v>
      </c>
    </row>
    <row r="42" spans="1:14" x14ac:dyDescent="0.2">
      <c r="A42" s="154"/>
      <c r="B42" s="151"/>
      <c r="C42" s="151"/>
      <c r="D42" s="151"/>
      <c r="E42" s="151"/>
      <c r="F42" s="151"/>
      <c r="G42" s="151"/>
      <c r="H42" s="151"/>
      <c r="I42" s="82" t="s">
        <v>365</v>
      </c>
      <c r="J42" s="82" t="s">
        <v>453</v>
      </c>
      <c r="K42" s="83"/>
      <c r="L42" s="84" t="s">
        <v>312</v>
      </c>
      <c r="M42" s="82"/>
      <c r="N42" s="82"/>
    </row>
    <row r="43" spans="1:14" ht="17.25" thickBot="1" x14ac:dyDescent="0.25">
      <c r="A43" s="154"/>
      <c r="B43" s="151"/>
      <c r="C43" s="152"/>
      <c r="D43" s="152"/>
      <c r="E43" s="152"/>
      <c r="F43" s="152"/>
      <c r="G43" s="152"/>
      <c r="H43" s="152"/>
      <c r="I43" s="85"/>
      <c r="J43" s="85"/>
      <c r="K43" s="86"/>
      <c r="L43" s="87" t="s">
        <v>312</v>
      </c>
      <c r="M43" s="85"/>
      <c r="N43" s="85"/>
    </row>
    <row r="44" spans="1:14" x14ac:dyDescent="0.2">
      <c r="A44" s="153" t="s">
        <v>454</v>
      </c>
      <c r="B44" s="150" t="s">
        <v>324</v>
      </c>
      <c r="C44" s="150" t="s">
        <v>165</v>
      </c>
      <c r="D44" s="150" t="s">
        <v>148</v>
      </c>
      <c r="E44" s="150" t="s">
        <v>317</v>
      </c>
      <c r="F44" s="150" t="s">
        <v>307</v>
      </c>
      <c r="G44" s="150" t="s">
        <v>319</v>
      </c>
      <c r="H44" s="150" t="s">
        <v>455</v>
      </c>
      <c r="I44" s="79" t="s">
        <v>346</v>
      </c>
      <c r="J44" s="79"/>
      <c r="K44" s="80" t="s">
        <v>366</v>
      </c>
      <c r="L44" s="81" t="s">
        <v>310</v>
      </c>
      <c r="M44" s="79" t="s">
        <v>286</v>
      </c>
      <c r="N44" s="79" t="s">
        <v>287</v>
      </c>
    </row>
    <row r="45" spans="1:14" x14ac:dyDescent="0.2">
      <c r="A45" s="154"/>
      <c r="B45" s="151"/>
      <c r="C45" s="151"/>
      <c r="D45" s="151"/>
      <c r="E45" s="151"/>
      <c r="F45" s="151"/>
      <c r="G45" s="151"/>
      <c r="H45" s="151"/>
      <c r="I45" s="82" t="s">
        <v>348</v>
      </c>
      <c r="J45" s="82"/>
      <c r="K45" s="83"/>
      <c r="L45" s="84" t="s">
        <v>312</v>
      </c>
      <c r="M45" s="82"/>
      <c r="N45" s="82"/>
    </row>
    <row r="46" spans="1:14" ht="17.25" thickBot="1" x14ac:dyDescent="0.25">
      <c r="A46" s="154"/>
      <c r="B46" s="151"/>
      <c r="C46" s="152"/>
      <c r="D46" s="152"/>
      <c r="E46" s="152"/>
      <c r="F46" s="152"/>
      <c r="G46" s="152"/>
      <c r="H46" s="152"/>
      <c r="I46" s="85"/>
      <c r="J46" s="85"/>
      <c r="K46" s="86"/>
      <c r="L46" s="87" t="s">
        <v>312</v>
      </c>
      <c r="M46" s="85"/>
      <c r="N46" s="85"/>
    </row>
    <row r="47" spans="1:14" ht="33" customHeight="1" x14ac:dyDescent="0.2">
      <c r="A47" s="153" t="s">
        <v>456</v>
      </c>
      <c r="B47" s="155" t="s">
        <v>305</v>
      </c>
      <c r="C47" s="150" t="s">
        <v>164</v>
      </c>
      <c r="D47" s="150" t="s">
        <v>148</v>
      </c>
      <c r="E47" s="150" t="s">
        <v>317</v>
      </c>
      <c r="F47" s="150" t="s">
        <v>313</v>
      </c>
      <c r="G47" s="150" t="s">
        <v>405</v>
      </c>
      <c r="H47" s="150" t="s">
        <v>82</v>
      </c>
      <c r="I47" s="79" t="s">
        <v>346</v>
      </c>
      <c r="J47" s="79"/>
      <c r="K47" s="88" t="s">
        <v>367</v>
      </c>
      <c r="L47" s="81" t="s">
        <v>310</v>
      </c>
      <c r="M47" s="79" t="s">
        <v>457</v>
      </c>
      <c r="N47" s="79" t="s">
        <v>285</v>
      </c>
    </row>
    <row r="48" spans="1:14" x14ac:dyDescent="0.2">
      <c r="A48" s="154"/>
      <c r="B48" s="156"/>
      <c r="C48" s="151"/>
      <c r="D48" s="151"/>
      <c r="E48" s="151"/>
      <c r="F48" s="151"/>
      <c r="G48" s="151"/>
      <c r="H48" s="151"/>
      <c r="I48" s="82" t="s">
        <v>348</v>
      </c>
      <c r="J48" s="82"/>
      <c r="K48" s="83"/>
      <c r="L48" s="84" t="s">
        <v>312</v>
      </c>
      <c r="M48" s="82"/>
      <c r="N48" s="82"/>
    </row>
    <row r="49" spans="1:14" ht="17.25" thickBot="1" x14ac:dyDescent="0.25">
      <c r="A49" s="154"/>
      <c r="B49" s="156"/>
      <c r="C49" s="152"/>
      <c r="D49" s="152"/>
      <c r="E49" s="152"/>
      <c r="F49" s="152"/>
      <c r="G49" s="152"/>
      <c r="H49" s="152"/>
      <c r="I49" s="85"/>
      <c r="J49" s="85"/>
      <c r="K49" s="86"/>
      <c r="L49" s="87" t="s">
        <v>312</v>
      </c>
      <c r="M49" s="85"/>
      <c r="N49" s="85"/>
    </row>
    <row r="50" spans="1:14" ht="33" x14ac:dyDescent="0.2">
      <c r="A50" s="148" t="s">
        <v>458</v>
      </c>
      <c r="B50" s="145" t="s">
        <v>368</v>
      </c>
      <c r="C50" s="157" t="s">
        <v>183</v>
      </c>
      <c r="D50" s="157" t="s">
        <v>162</v>
      </c>
      <c r="E50" s="157" t="s">
        <v>306</v>
      </c>
      <c r="F50" s="157" t="s">
        <v>307</v>
      </c>
      <c r="G50" s="157" t="s">
        <v>459</v>
      </c>
      <c r="H50" s="157" t="s">
        <v>401</v>
      </c>
      <c r="I50" s="68" t="s">
        <v>369</v>
      </c>
      <c r="J50" s="89" t="s">
        <v>460</v>
      </c>
      <c r="K50" s="90" t="s">
        <v>370</v>
      </c>
      <c r="L50" s="91" t="s">
        <v>310</v>
      </c>
      <c r="M50" s="89" t="s">
        <v>461</v>
      </c>
      <c r="N50" s="89" t="s">
        <v>462</v>
      </c>
    </row>
    <row r="51" spans="1:14" x14ac:dyDescent="0.2">
      <c r="A51" s="149"/>
      <c r="B51" s="146"/>
      <c r="C51" s="158"/>
      <c r="D51" s="158"/>
      <c r="E51" s="158"/>
      <c r="F51" s="158"/>
      <c r="G51" s="158"/>
      <c r="H51" s="158"/>
      <c r="I51" s="72" t="s">
        <v>371</v>
      </c>
      <c r="J51" s="72" t="s">
        <v>463</v>
      </c>
      <c r="K51" s="92"/>
      <c r="L51" s="93" t="s">
        <v>312</v>
      </c>
      <c r="M51" s="94"/>
      <c r="N51" s="94"/>
    </row>
    <row r="52" spans="1:14" ht="17.25" thickBot="1" x14ac:dyDescent="0.25">
      <c r="A52" s="149"/>
      <c r="B52" s="146"/>
      <c r="C52" s="159"/>
      <c r="D52" s="159"/>
      <c r="E52" s="159"/>
      <c r="F52" s="159"/>
      <c r="G52" s="159"/>
      <c r="H52" s="159"/>
      <c r="I52" s="75"/>
      <c r="J52" s="95"/>
      <c r="K52" s="96"/>
      <c r="L52" s="97" t="s">
        <v>312</v>
      </c>
      <c r="M52" s="95"/>
      <c r="N52" s="95"/>
    </row>
    <row r="53" spans="1:14" ht="33" x14ac:dyDescent="0.2">
      <c r="A53" s="148" t="s">
        <v>464</v>
      </c>
      <c r="B53" s="160" t="s">
        <v>372</v>
      </c>
      <c r="C53" s="145" t="s">
        <v>175</v>
      </c>
      <c r="D53" s="145" t="s">
        <v>155</v>
      </c>
      <c r="E53" s="145" t="s">
        <v>306</v>
      </c>
      <c r="F53" s="145" t="s">
        <v>307</v>
      </c>
      <c r="G53" s="145" t="s">
        <v>438</v>
      </c>
      <c r="H53" s="145" t="s">
        <v>421</v>
      </c>
      <c r="I53" s="68" t="s">
        <v>373</v>
      </c>
      <c r="J53" s="68" t="s">
        <v>465</v>
      </c>
      <c r="K53" s="69" t="s">
        <v>374</v>
      </c>
      <c r="L53" s="70" t="s">
        <v>310</v>
      </c>
      <c r="M53" s="68" t="s">
        <v>466</v>
      </c>
      <c r="N53" s="68" t="s">
        <v>467</v>
      </c>
    </row>
    <row r="54" spans="1:14" ht="19.5" customHeight="1" x14ac:dyDescent="0.2">
      <c r="A54" s="149"/>
      <c r="B54" s="161"/>
      <c r="C54" s="146"/>
      <c r="D54" s="146"/>
      <c r="E54" s="146"/>
      <c r="F54" s="146"/>
      <c r="G54" s="146"/>
      <c r="H54" s="146"/>
      <c r="I54" s="72" t="s">
        <v>375</v>
      </c>
      <c r="J54" s="72" t="s">
        <v>468</v>
      </c>
      <c r="K54" s="73"/>
      <c r="L54" s="74" t="s">
        <v>312</v>
      </c>
      <c r="M54" s="72"/>
      <c r="N54" s="72"/>
    </row>
    <row r="55" spans="1:14" ht="17.25" thickBot="1" x14ac:dyDescent="0.25">
      <c r="A55" s="149"/>
      <c r="B55" s="162"/>
      <c r="C55" s="147"/>
      <c r="D55" s="147"/>
      <c r="E55" s="147"/>
      <c r="F55" s="147"/>
      <c r="G55" s="147"/>
      <c r="H55" s="147"/>
      <c r="I55" s="75"/>
      <c r="J55" s="75"/>
      <c r="K55" s="76"/>
      <c r="L55" s="77" t="s">
        <v>312</v>
      </c>
      <c r="M55" s="75"/>
      <c r="N55" s="75"/>
    </row>
    <row r="56" spans="1:14" ht="33" x14ac:dyDescent="0.2">
      <c r="A56" s="148" t="s">
        <v>469</v>
      </c>
      <c r="B56" s="145" t="s">
        <v>368</v>
      </c>
      <c r="C56" s="157" t="s">
        <v>180</v>
      </c>
      <c r="D56" s="157" t="s">
        <v>159</v>
      </c>
      <c r="E56" s="157" t="s">
        <v>306</v>
      </c>
      <c r="F56" s="157" t="s">
        <v>307</v>
      </c>
      <c r="G56" s="157" t="s">
        <v>338</v>
      </c>
      <c r="H56" s="157" t="s">
        <v>455</v>
      </c>
      <c r="I56" s="68" t="s">
        <v>376</v>
      </c>
      <c r="J56" s="89" t="s">
        <v>470</v>
      </c>
      <c r="K56" s="90" t="s">
        <v>377</v>
      </c>
      <c r="L56" s="91" t="s">
        <v>310</v>
      </c>
      <c r="M56" s="89" t="s">
        <v>277</v>
      </c>
      <c r="N56" s="89" t="s">
        <v>471</v>
      </c>
    </row>
    <row r="57" spans="1:14" x14ac:dyDescent="0.2">
      <c r="A57" s="149"/>
      <c r="B57" s="146"/>
      <c r="C57" s="158"/>
      <c r="D57" s="158"/>
      <c r="E57" s="158"/>
      <c r="F57" s="158"/>
      <c r="G57" s="158"/>
      <c r="H57" s="158"/>
      <c r="I57" s="72" t="s">
        <v>378</v>
      </c>
      <c r="J57" s="94" t="s">
        <v>472</v>
      </c>
      <c r="K57" s="92"/>
      <c r="L57" s="93" t="s">
        <v>312</v>
      </c>
      <c r="M57" s="94"/>
      <c r="N57" s="94"/>
    </row>
    <row r="58" spans="1:14" ht="17.25" thickBot="1" x14ac:dyDescent="0.25">
      <c r="A58" s="149"/>
      <c r="B58" s="146"/>
      <c r="C58" s="159"/>
      <c r="D58" s="159"/>
      <c r="E58" s="159"/>
      <c r="F58" s="159"/>
      <c r="G58" s="159"/>
      <c r="H58" s="159"/>
      <c r="I58" s="75"/>
      <c r="J58" s="95"/>
      <c r="K58" s="96"/>
      <c r="L58" s="97" t="s">
        <v>312</v>
      </c>
      <c r="M58" s="95"/>
      <c r="N58" s="95"/>
    </row>
    <row r="59" spans="1:14" s="71" customFormat="1" ht="33" x14ac:dyDescent="0.2">
      <c r="A59" s="148" t="s">
        <v>464</v>
      </c>
      <c r="B59" s="157" t="s">
        <v>353</v>
      </c>
      <c r="C59" s="157" t="s">
        <v>181</v>
      </c>
      <c r="D59" s="157" t="s">
        <v>160</v>
      </c>
      <c r="E59" s="157" t="s">
        <v>306</v>
      </c>
      <c r="F59" s="157" t="s">
        <v>307</v>
      </c>
      <c r="G59" s="157" t="s">
        <v>473</v>
      </c>
      <c r="H59" s="157" t="s">
        <v>85</v>
      </c>
      <c r="I59" s="89" t="s">
        <v>379</v>
      </c>
      <c r="J59" s="89" t="s">
        <v>474</v>
      </c>
      <c r="K59" s="90" t="s">
        <v>380</v>
      </c>
      <c r="L59" s="91" t="s">
        <v>310</v>
      </c>
      <c r="M59" s="89" t="s">
        <v>475</v>
      </c>
      <c r="N59" s="89" t="s">
        <v>280</v>
      </c>
    </row>
    <row r="60" spans="1:14" s="71" customFormat="1" x14ac:dyDescent="0.2">
      <c r="A60" s="149"/>
      <c r="B60" s="158"/>
      <c r="C60" s="158"/>
      <c r="D60" s="158"/>
      <c r="E60" s="158"/>
      <c r="F60" s="158"/>
      <c r="G60" s="158"/>
      <c r="H60" s="158"/>
      <c r="I60" s="94" t="s">
        <v>381</v>
      </c>
      <c r="J60" s="98" t="s">
        <v>476</v>
      </c>
      <c r="K60" s="99"/>
      <c r="L60" s="93" t="s">
        <v>312</v>
      </c>
      <c r="M60" s="94"/>
      <c r="N60" s="94"/>
    </row>
    <row r="61" spans="1:14" s="71" customFormat="1" ht="17.25" thickBot="1" x14ac:dyDescent="0.25">
      <c r="A61" s="149"/>
      <c r="B61" s="158"/>
      <c r="C61" s="159"/>
      <c r="D61" s="159"/>
      <c r="E61" s="159"/>
      <c r="F61" s="159"/>
      <c r="G61" s="159"/>
      <c r="H61" s="159"/>
      <c r="I61" s="95"/>
      <c r="J61" s="95"/>
      <c r="K61" s="96"/>
      <c r="L61" s="97" t="s">
        <v>312</v>
      </c>
      <c r="M61" s="95"/>
      <c r="N61" s="95"/>
    </row>
    <row r="62" spans="1:14" ht="35.25" customHeight="1" x14ac:dyDescent="0.2">
      <c r="A62" s="148" t="s">
        <v>477</v>
      </c>
      <c r="B62" s="145" t="s">
        <v>478</v>
      </c>
      <c r="C62" s="157" t="s">
        <v>178</v>
      </c>
      <c r="D62" s="157" t="s">
        <v>157</v>
      </c>
      <c r="E62" s="157" t="s">
        <v>337</v>
      </c>
      <c r="F62" s="157" t="s">
        <v>318</v>
      </c>
      <c r="G62" s="157" t="s">
        <v>338</v>
      </c>
      <c r="H62" s="157" t="s">
        <v>430</v>
      </c>
      <c r="I62" s="68" t="s">
        <v>382</v>
      </c>
      <c r="J62" s="89" t="s">
        <v>479</v>
      </c>
      <c r="K62" s="69" t="s">
        <v>383</v>
      </c>
      <c r="L62" s="91" t="s">
        <v>310</v>
      </c>
      <c r="M62" s="68" t="s">
        <v>480</v>
      </c>
      <c r="N62" s="68" t="s">
        <v>276</v>
      </c>
    </row>
    <row r="63" spans="1:14" ht="33.75" thickBot="1" x14ac:dyDescent="0.25">
      <c r="A63" s="149"/>
      <c r="B63" s="146"/>
      <c r="C63" s="158"/>
      <c r="D63" s="158"/>
      <c r="E63" s="158"/>
      <c r="F63" s="158"/>
      <c r="G63" s="158"/>
      <c r="H63" s="158"/>
      <c r="I63" s="72" t="s">
        <v>384</v>
      </c>
      <c r="J63" s="72" t="s">
        <v>481</v>
      </c>
      <c r="K63" s="96"/>
      <c r="L63" s="93" t="s">
        <v>312</v>
      </c>
      <c r="M63" s="94"/>
      <c r="N63" s="94"/>
    </row>
    <row r="64" spans="1:14" ht="17.25" thickBot="1" x14ac:dyDescent="0.25">
      <c r="A64" s="149"/>
      <c r="B64" s="146"/>
      <c r="C64" s="159"/>
      <c r="D64" s="159"/>
      <c r="E64" s="159"/>
      <c r="F64" s="159"/>
      <c r="G64" s="159"/>
      <c r="H64" s="159"/>
      <c r="I64" s="75"/>
      <c r="J64" s="95"/>
      <c r="K64" s="96"/>
      <c r="L64" s="97" t="s">
        <v>312</v>
      </c>
      <c r="M64" s="95"/>
      <c r="N64" s="95"/>
    </row>
    <row r="65" spans="1:14" ht="16.5" customHeight="1" x14ac:dyDescent="0.2">
      <c r="A65" s="68"/>
      <c r="B65" s="68"/>
      <c r="C65" s="145" t="s">
        <v>385</v>
      </c>
      <c r="D65" s="145"/>
      <c r="E65" s="145"/>
      <c r="F65" s="145" t="s">
        <v>318</v>
      </c>
      <c r="G65" s="145"/>
      <c r="H65" s="145"/>
      <c r="I65" s="68" t="s">
        <v>346</v>
      </c>
      <c r="J65" s="68"/>
      <c r="K65" s="69"/>
      <c r="L65" s="70" t="s">
        <v>310</v>
      </c>
      <c r="M65" s="68" t="s">
        <v>386</v>
      </c>
      <c r="N65" s="68"/>
    </row>
    <row r="66" spans="1:14" x14ac:dyDescent="0.2">
      <c r="A66" s="72"/>
      <c r="B66" s="72"/>
      <c r="C66" s="146"/>
      <c r="D66" s="146"/>
      <c r="E66" s="146"/>
      <c r="F66" s="146"/>
      <c r="G66" s="146"/>
      <c r="H66" s="146"/>
      <c r="I66" s="72" t="s">
        <v>348</v>
      </c>
      <c r="J66" s="72"/>
      <c r="K66" s="73"/>
      <c r="L66" s="74" t="s">
        <v>312</v>
      </c>
      <c r="M66" s="72"/>
      <c r="N66" s="72"/>
    </row>
    <row r="67" spans="1:14" ht="17.25" thickBot="1" x14ac:dyDescent="0.25">
      <c r="A67" s="72"/>
      <c r="B67" s="72"/>
      <c r="C67" s="147"/>
      <c r="D67" s="147"/>
      <c r="E67" s="147"/>
      <c r="F67" s="147"/>
      <c r="G67" s="147"/>
      <c r="H67" s="147"/>
      <c r="I67" s="75"/>
      <c r="J67" s="75"/>
      <c r="K67" s="76"/>
      <c r="L67" s="77" t="s">
        <v>312</v>
      </c>
      <c r="M67" s="75"/>
      <c r="N67" s="75"/>
    </row>
    <row r="68" spans="1:14" x14ac:dyDescent="0.2">
      <c r="A68" s="72"/>
      <c r="B68" s="72"/>
      <c r="C68" s="145" t="s">
        <v>387</v>
      </c>
      <c r="D68" s="145"/>
      <c r="E68" s="145"/>
      <c r="F68" s="145"/>
      <c r="G68" s="145"/>
      <c r="H68" s="145"/>
      <c r="I68" s="68" t="s">
        <v>346</v>
      </c>
      <c r="J68" s="68"/>
      <c r="K68" s="69"/>
      <c r="L68" s="70" t="s">
        <v>310</v>
      </c>
      <c r="M68" s="68"/>
      <c r="N68" s="68"/>
    </row>
    <row r="69" spans="1:14" x14ac:dyDescent="0.2">
      <c r="A69" s="72"/>
      <c r="B69" s="72"/>
      <c r="C69" s="146"/>
      <c r="D69" s="146"/>
      <c r="E69" s="146"/>
      <c r="F69" s="146"/>
      <c r="G69" s="146"/>
      <c r="H69" s="146"/>
      <c r="I69" s="72" t="s">
        <v>348</v>
      </c>
      <c r="J69" s="72"/>
      <c r="K69" s="73"/>
      <c r="L69" s="74" t="s">
        <v>312</v>
      </c>
      <c r="M69" s="72"/>
      <c r="N69" s="72"/>
    </row>
    <row r="70" spans="1:14" ht="17.25" thickBot="1" x14ac:dyDescent="0.25">
      <c r="A70" s="72"/>
      <c r="B70" s="72"/>
      <c r="C70" s="147"/>
      <c r="D70" s="147"/>
      <c r="E70" s="147"/>
      <c r="F70" s="147"/>
      <c r="G70" s="147"/>
      <c r="H70" s="147"/>
      <c r="I70" s="75"/>
      <c r="J70" s="75"/>
      <c r="K70" s="76"/>
      <c r="L70" s="77" t="s">
        <v>312</v>
      </c>
      <c r="M70" s="75"/>
      <c r="N70" s="75"/>
    </row>
    <row r="71" spans="1:14" x14ac:dyDescent="0.2">
      <c r="A71" s="72"/>
      <c r="B71" s="72"/>
      <c r="C71" s="145" t="s">
        <v>388</v>
      </c>
      <c r="D71" s="145"/>
      <c r="E71" s="145"/>
      <c r="F71" s="145"/>
      <c r="G71" s="145"/>
      <c r="H71" s="145"/>
      <c r="I71" s="68" t="s">
        <v>346</v>
      </c>
      <c r="J71" s="68"/>
      <c r="K71" s="69"/>
      <c r="L71" s="70" t="s">
        <v>310</v>
      </c>
      <c r="M71" s="68"/>
      <c r="N71" s="68"/>
    </row>
    <row r="72" spans="1:14" x14ac:dyDescent="0.2">
      <c r="A72" s="72"/>
      <c r="B72" s="72"/>
      <c r="C72" s="146"/>
      <c r="D72" s="146"/>
      <c r="E72" s="146"/>
      <c r="F72" s="146"/>
      <c r="G72" s="146"/>
      <c r="H72" s="146"/>
      <c r="I72" s="72" t="s">
        <v>348</v>
      </c>
      <c r="J72" s="72"/>
      <c r="K72" s="73"/>
      <c r="L72" s="74" t="s">
        <v>312</v>
      </c>
      <c r="M72" s="72"/>
      <c r="N72" s="72"/>
    </row>
    <row r="73" spans="1:14" ht="17.25" thickBot="1" x14ac:dyDescent="0.25">
      <c r="A73" s="72"/>
      <c r="B73" s="72"/>
      <c r="C73" s="147"/>
      <c r="D73" s="147"/>
      <c r="E73" s="147"/>
      <c r="F73" s="147"/>
      <c r="G73" s="147"/>
      <c r="H73" s="147"/>
      <c r="I73" s="75"/>
      <c r="J73" s="75"/>
      <c r="K73" s="76"/>
      <c r="L73" s="77" t="s">
        <v>312</v>
      </c>
      <c r="M73" s="75"/>
      <c r="N73" s="75"/>
    </row>
    <row r="74" spans="1:14" x14ac:dyDescent="0.2">
      <c r="A74" s="72"/>
      <c r="B74" s="72"/>
      <c r="C74" s="145" t="s">
        <v>389</v>
      </c>
      <c r="D74" s="145"/>
      <c r="E74" s="145"/>
      <c r="F74" s="145"/>
      <c r="G74" s="145"/>
      <c r="H74" s="145"/>
      <c r="I74" s="68" t="s">
        <v>346</v>
      </c>
      <c r="J74" s="68"/>
      <c r="K74" s="69"/>
      <c r="L74" s="70" t="s">
        <v>310</v>
      </c>
      <c r="M74" s="68"/>
      <c r="N74" s="68"/>
    </row>
    <row r="75" spans="1:14" x14ac:dyDescent="0.2">
      <c r="A75" s="72"/>
      <c r="B75" s="72"/>
      <c r="C75" s="146"/>
      <c r="D75" s="146"/>
      <c r="E75" s="146"/>
      <c r="F75" s="146"/>
      <c r="G75" s="146"/>
      <c r="H75" s="146"/>
      <c r="I75" s="72" t="s">
        <v>348</v>
      </c>
      <c r="J75" s="72"/>
      <c r="K75" s="73"/>
      <c r="L75" s="74" t="s">
        <v>312</v>
      </c>
      <c r="M75" s="72"/>
      <c r="N75" s="72"/>
    </row>
    <row r="76" spans="1:14" ht="17.25" thickBot="1" x14ac:dyDescent="0.25">
      <c r="A76" s="72"/>
      <c r="B76" s="72"/>
      <c r="C76" s="147"/>
      <c r="D76" s="147"/>
      <c r="E76" s="147"/>
      <c r="F76" s="147"/>
      <c r="G76" s="147"/>
      <c r="H76" s="147"/>
      <c r="I76" s="75"/>
      <c r="J76" s="75"/>
      <c r="K76" s="76"/>
      <c r="L76" s="77" t="s">
        <v>312</v>
      </c>
      <c r="M76" s="75"/>
      <c r="N76" s="75"/>
    </row>
    <row r="77" spans="1:14" x14ac:dyDescent="0.2">
      <c r="A77" s="72"/>
      <c r="B77" s="72"/>
      <c r="C77" s="145" t="s">
        <v>390</v>
      </c>
      <c r="D77" s="145"/>
      <c r="E77" s="145"/>
      <c r="F77" s="145"/>
      <c r="G77" s="145"/>
      <c r="H77" s="145"/>
      <c r="I77" s="68" t="s">
        <v>346</v>
      </c>
      <c r="J77" s="68"/>
      <c r="K77" s="69"/>
      <c r="L77" s="70" t="s">
        <v>310</v>
      </c>
      <c r="M77" s="68"/>
      <c r="N77" s="68"/>
    </row>
    <row r="78" spans="1:14" x14ac:dyDescent="0.2">
      <c r="A78" s="72"/>
      <c r="B78" s="72"/>
      <c r="C78" s="146"/>
      <c r="D78" s="146"/>
      <c r="E78" s="146"/>
      <c r="F78" s="146"/>
      <c r="G78" s="146"/>
      <c r="H78" s="146"/>
      <c r="I78" s="72" t="s">
        <v>348</v>
      </c>
      <c r="J78" s="72"/>
      <c r="K78" s="73"/>
      <c r="L78" s="74" t="s">
        <v>312</v>
      </c>
      <c r="M78" s="72"/>
      <c r="N78" s="72"/>
    </row>
    <row r="79" spans="1:14" ht="17.25" thickBot="1" x14ac:dyDescent="0.25">
      <c r="A79" s="72"/>
      <c r="B79" s="72"/>
      <c r="C79" s="147"/>
      <c r="D79" s="147"/>
      <c r="E79" s="147"/>
      <c r="F79" s="147"/>
      <c r="G79" s="147"/>
      <c r="H79" s="147"/>
      <c r="I79" s="75"/>
      <c r="J79" s="75"/>
      <c r="K79" s="76"/>
      <c r="L79" s="77" t="s">
        <v>312</v>
      </c>
      <c r="M79" s="75"/>
      <c r="N79" s="75"/>
    </row>
    <row r="80" spans="1:14" x14ac:dyDescent="0.2">
      <c r="A80" s="72"/>
      <c r="B80" s="72"/>
      <c r="C80" s="145" t="s">
        <v>391</v>
      </c>
      <c r="D80" s="145"/>
      <c r="E80" s="145"/>
      <c r="F80" s="145"/>
      <c r="G80" s="145"/>
      <c r="H80" s="145"/>
      <c r="I80" s="68" t="s">
        <v>346</v>
      </c>
      <c r="J80" s="68"/>
      <c r="K80" s="69"/>
      <c r="L80" s="70" t="s">
        <v>310</v>
      </c>
      <c r="M80" s="68"/>
      <c r="N80" s="68"/>
    </row>
    <row r="81" spans="1:14" x14ac:dyDescent="0.2">
      <c r="A81" s="72"/>
      <c r="B81" s="72"/>
      <c r="C81" s="146"/>
      <c r="D81" s="146"/>
      <c r="E81" s="146"/>
      <c r="F81" s="146"/>
      <c r="G81" s="146"/>
      <c r="H81" s="146"/>
      <c r="I81" s="72" t="s">
        <v>348</v>
      </c>
      <c r="J81" s="72"/>
      <c r="K81" s="73"/>
      <c r="L81" s="74" t="s">
        <v>312</v>
      </c>
      <c r="M81" s="72"/>
      <c r="N81" s="72"/>
    </row>
    <row r="82" spans="1:14" ht="17.25" thickBot="1" x14ac:dyDescent="0.25">
      <c r="A82" s="72"/>
      <c r="B82" s="72"/>
      <c r="C82" s="147"/>
      <c r="D82" s="147"/>
      <c r="E82" s="147"/>
      <c r="F82" s="147"/>
      <c r="G82" s="147"/>
      <c r="H82" s="147"/>
      <c r="I82" s="75"/>
      <c r="J82" s="75"/>
      <c r="K82" s="76"/>
      <c r="L82" s="77" t="s">
        <v>312</v>
      </c>
      <c r="M82" s="75"/>
      <c r="N82" s="75"/>
    </row>
    <row r="83" spans="1:14" x14ac:dyDescent="0.2">
      <c r="A83" s="72"/>
      <c r="B83" s="72"/>
      <c r="C83" s="145" t="s">
        <v>392</v>
      </c>
      <c r="D83" s="145"/>
      <c r="E83" s="145"/>
      <c r="F83" s="145"/>
      <c r="G83" s="145"/>
      <c r="H83" s="145"/>
      <c r="I83" s="68" t="s">
        <v>346</v>
      </c>
      <c r="J83" s="68"/>
      <c r="K83" s="69"/>
      <c r="L83" s="70" t="s">
        <v>310</v>
      </c>
      <c r="M83" s="68"/>
      <c r="N83" s="68"/>
    </row>
    <row r="84" spans="1:14" x14ac:dyDescent="0.2">
      <c r="A84" s="72"/>
      <c r="B84" s="72"/>
      <c r="C84" s="146"/>
      <c r="D84" s="146"/>
      <c r="E84" s="146"/>
      <c r="F84" s="146"/>
      <c r="G84" s="146"/>
      <c r="H84" s="146"/>
      <c r="I84" s="72" t="s">
        <v>348</v>
      </c>
      <c r="J84" s="72"/>
      <c r="K84" s="73"/>
      <c r="L84" s="74" t="s">
        <v>312</v>
      </c>
      <c r="M84" s="72"/>
      <c r="N84" s="72"/>
    </row>
    <row r="85" spans="1:14" ht="17.25" thickBot="1" x14ac:dyDescent="0.25">
      <c r="A85" s="75"/>
      <c r="B85" s="75"/>
      <c r="C85" s="147"/>
      <c r="D85" s="147"/>
      <c r="E85" s="147"/>
      <c r="F85" s="147"/>
      <c r="G85" s="147"/>
      <c r="H85" s="147"/>
      <c r="I85" s="75"/>
      <c r="J85" s="75"/>
      <c r="K85" s="76"/>
      <c r="L85" s="77" t="s">
        <v>312</v>
      </c>
      <c r="M85" s="75"/>
      <c r="N85" s="75"/>
    </row>
    <row r="86" spans="1:14" x14ac:dyDescent="0.2">
      <c r="C86" s="145"/>
      <c r="D86" s="145"/>
      <c r="E86" s="145"/>
      <c r="F86" s="145"/>
      <c r="G86" s="145"/>
      <c r="H86" s="145"/>
      <c r="I86" s="68"/>
      <c r="J86" s="68"/>
      <c r="K86" s="69"/>
      <c r="L86" s="70"/>
      <c r="M86" s="68"/>
      <c r="N86" s="68"/>
    </row>
    <row r="87" spans="1:14" x14ac:dyDescent="0.2">
      <c r="C87" s="146"/>
      <c r="D87" s="146"/>
      <c r="E87" s="146"/>
      <c r="F87" s="146"/>
      <c r="G87" s="146"/>
      <c r="H87" s="146"/>
      <c r="I87" s="72"/>
      <c r="J87" s="72"/>
      <c r="K87" s="73"/>
      <c r="L87" s="74"/>
      <c r="M87" s="72"/>
      <c r="N87" s="72"/>
    </row>
    <row r="88" spans="1:14" ht="17.25" thickBot="1" x14ac:dyDescent="0.25">
      <c r="C88" s="147"/>
      <c r="D88" s="147"/>
      <c r="E88" s="147"/>
      <c r="F88" s="147"/>
      <c r="G88" s="147"/>
      <c r="H88" s="147"/>
      <c r="I88" s="75"/>
      <c r="J88" s="75"/>
      <c r="K88" s="76"/>
      <c r="L88" s="77"/>
      <c r="M88" s="75"/>
      <c r="N88" s="75"/>
    </row>
    <row r="89" spans="1:14" x14ac:dyDescent="0.2">
      <c r="C89" s="145"/>
      <c r="D89" s="145"/>
      <c r="E89" s="145"/>
      <c r="F89" s="145"/>
      <c r="G89" s="145"/>
      <c r="H89" s="145"/>
      <c r="I89" s="68"/>
      <c r="J89" s="68"/>
      <c r="K89" s="69"/>
      <c r="L89" s="70"/>
      <c r="M89" s="68"/>
      <c r="N89" s="68"/>
    </row>
    <row r="90" spans="1:14" x14ac:dyDescent="0.2">
      <c r="C90" s="146"/>
      <c r="D90" s="146"/>
      <c r="E90" s="146"/>
      <c r="F90" s="146"/>
      <c r="G90" s="146"/>
      <c r="H90" s="146"/>
      <c r="I90" s="72"/>
      <c r="J90" s="72"/>
      <c r="K90" s="73"/>
      <c r="L90" s="74"/>
      <c r="M90" s="72"/>
      <c r="N90" s="72"/>
    </row>
    <row r="91" spans="1:14" ht="17.25" thickBot="1" x14ac:dyDescent="0.25">
      <c r="C91" s="147"/>
      <c r="D91" s="147"/>
      <c r="E91" s="147"/>
      <c r="F91" s="147"/>
      <c r="G91" s="147"/>
      <c r="H91" s="147"/>
      <c r="I91" s="75"/>
      <c r="J91" s="75"/>
      <c r="K91" s="76"/>
      <c r="L91" s="77"/>
      <c r="M91" s="75"/>
      <c r="N91" s="75"/>
    </row>
    <row r="92" spans="1:14" x14ac:dyDescent="0.2">
      <c r="C92" s="145"/>
      <c r="D92" s="145"/>
      <c r="E92" s="145"/>
      <c r="F92" s="145"/>
      <c r="G92" s="145"/>
      <c r="H92" s="145"/>
      <c r="I92" s="68"/>
      <c r="J92" s="68"/>
      <c r="K92" s="69"/>
      <c r="L92" s="70"/>
      <c r="M92" s="68"/>
      <c r="N92" s="68"/>
    </row>
    <row r="93" spans="1:14" x14ac:dyDescent="0.2">
      <c r="C93" s="146"/>
      <c r="D93" s="146"/>
      <c r="E93" s="146"/>
      <c r="F93" s="146"/>
      <c r="G93" s="146"/>
      <c r="H93" s="146"/>
      <c r="I93" s="72"/>
      <c r="J93" s="72"/>
      <c r="K93" s="73"/>
      <c r="L93" s="74"/>
      <c r="M93" s="72"/>
      <c r="N93" s="72"/>
    </row>
    <row r="94" spans="1:14" ht="17.25" thickBot="1" x14ac:dyDescent="0.25">
      <c r="C94" s="147"/>
      <c r="D94" s="147"/>
      <c r="E94" s="147"/>
      <c r="F94" s="147"/>
      <c r="G94" s="147"/>
      <c r="H94" s="147"/>
      <c r="I94" s="75"/>
      <c r="J94" s="75"/>
      <c r="K94" s="76"/>
      <c r="L94" s="77"/>
      <c r="M94" s="75"/>
      <c r="N94" s="75"/>
    </row>
    <row r="95" spans="1:14" x14ac:dyDescent="0.2">
      <c r="C95" s="145"/>
      <c r="D95" s="145"/>
      <c r="E95" s="145"/>
      <c r="F95" s="145"/>
      <c r="G95" s="145"/>
      <c r="H95" s="145"/>
      <c r="I95" s="68"/>
      <c r="J95" s="68"/>
      <c r="K95" s="69"/>
      <c r="L95" s="70"/>
      <c r="M95" s="68"/>
      <c r="N95" s="68"/>
    </row>
    <row r="96" spans="1:14" x14ac:dyDescent="0.2">
      <c r="C96" s="146"/>
      <c r="D96" s="146"/>
      <c r="E96" s="146"/>
      <c r="F96" s="146"/>
      <c r="G96" s="146"/>
      <c r="H96" s="146"/>
      <c r="I96" s="72"/>
      <c r="J96" s="72"/>
      <c r="K96" s="73"/>
      <c r="L96" s="74"/>
      <c r="M96" s="72"/>
      <c r="N96" s="72"/>
    </row>
    <row r="97" spans="3:14" ht="17.25" thickBot="1" x14ac:dyDescent="0.25">
      <c r="C97" s="147"/>
      <c r="D97" s="147"/>
      <c r="E97" s="147"/>
      <c r="F97" s="147"/>
      <c r="G97" s="147"/>
      <c r="H97" s="147"/>
      <c r="I97" s="75"/>
      <c r="J97" s="75"/>
      <c r="K97" s="76"/>
      <c r="L97" s="77"/>
      <c r="M97" s="75"/>
      <c r="N97" s="75"/>
    </row>
    <row r="98" spans="3:14" x14ac:dyDescent="0.2">
      <c r="C98" s="145"/>
      <c r="D98" s="145"/>
      <c r="E98" s="145"/>
      <c r="F98" s="145"/>
      <c r="G98" s="145"/>
      <c r="H98" s="145"/>
      <c r="I98" s="68"/>
      <c r="J98" s="68"/>
      <c r="K98" s="69"/>
      <c r="L98" s="70"/>
      <c r="M98" s="68"/>
      <c r="N98" s="68"/>
    </row>
    <row r="99" spans="3:14" x14ac:dyDescent="0.2">
      <c r="C99" s="146"/>
      <c r="D99" s="146"/>
      <c r="E99" s="146"/>
      <c r="F99" s="146"/>
      <c r="G99" s="146"/>
      <c r="H99" s="146"/>
      <c r="I99" s="72"/>
      <c r="J99" s="72"/>
      <c r="K99" s="73"/>
      <c r="L99" s="74"/>
      <c r="M99" s="72"/>
      <c r="N99" s="72"/>
    </row>
    <row r="100" spans="3:14" ht="17.25" thickBot="1" x14ac:dyDescent="0.25">
      <c r="C100" s="147"/>
      <c r="D100" s="147"/>
      <c r="E100" s="147"/>
      <c r="F100" s="147"/>
      <c r="G100" s="147"/>
      <c r="H100" s="147"/>
      <c r="I100" s="75"/>
      <c r="J100" s="75"/>
      <c r="K100" s="76"/>
      <c r="L100" s="77"/>
      <c r="M100" s="75"/>
      <c r="N100" s="75"/>
    </row>
    <row r="101" spans="3:14" x14ac:dyDescent="0.2">
      <c r="C101" s="145"/>
      <c r="D101" s="145"/>
      <c r="E101" s="145"/>
      <c r="F101" s="145"/>
      <c r="G101" s="145"/>
      <c r="H101" s="145"/>
      <c r="I101" s="68"/>
      <c r="J101" s="68"/>
      <c r="K101" s="69"/>
      <c r="L101" s="70"/>
      <c r="M101" s="68"/>
      <c r="N101" s="68"/>
    </row>
    <row r="102" spans="3:14" x14ac:dyDescent="0.2">
      <c r="C102" s="146"/>
      <c r="D102" s="146"/>
      <c r="E102" s="146"/>
      <c r="F102" s="146"/>
      <c r="G102" s="146"/>
      <c r="H102" s="146"/>
      <c r="I102" s="72"/>
      <c r="J102" s="72"/>
      <c r="K102" s="73"/>
      <c r="L102" s="74"/>
      <c r="M102" s="72"/>
      <c r="N102" s="72"/>
    </row>
    <row r="103" spans="3:14" ht="17.25" thickBot="1" x14ac:dyDescent="0.25">
      <c r="C103" s="147"/>
      <c r="D103" s="147"/>
      <c r="E103" s="147"/>
      <c r="F103" s="147"/>
      <c r="G103" s="147"/>
      <c r="H103" s="147"/>
      <c r="I103" s="75"/>
      <c r="J103" s="75"/>
      <c r="K103" s="76"/>
      <c r="L103" s="77"/>
      <c r="M103" s="75"/>
      <c r="N103" s="75"/>
    </row>
    <row r="104" spans="3:14" x14ac:dyDescent="0.2">
      <c r="C104" s="145"/>
      <c r="D104" s="145"/>
      <c r="E104" s="145"/>
      <c r="F104" s="145"/>
      <c r="G104" s="145"/>
      <c r="H104" s="145"/>
      <c r="I104" s="68"/>
      <c r="J104" s="68"/>
      <c r="K104" s="69"/>
      <c r="L104" s="70"/>
      <c r="M104" s="68"/>
      <c r="N104" s="68"/>
    </row>
    <row r="105" spans="3:14" x14ac:dyDescent="0.2">
      <c r="C105" s="146"/>
      <c r="D105" s="146"/>
      <c r="E105" s="146"/>
      <c r="F105" s="146"/>
      <c r="G105" s="146"/>
      <c r="H105" s="146"/>
      <c r="I105" s="72"/>
      <c r="J105" s="72"/>
      <c r="K105" s="73"/>
      <c r="L105" s="74"/>
      <c r="M105" s="72"/>
      <c r="N105" s="72"/>
    </row>
    <row r="106" spans="3:14" ht="17.25" thickBot="1" x14ac:dyDescent="0.25">
      <c r="C106" s="147"/>
      <c r="D106" s="147"/>
      <c r="E106" s="147"/>
      <c r="F106" s="147"/>
      <c r="G106" s="147"/>
      <c r="H106" s="147"/>
      <c r="I106" s="75"/>
      <c r="J106" s="75"/>
      <c r="K106" s="76"/>
      <c r="L106" s="77"/>
      <c r="M106" s="75"/>
      <c r="N106" s="75"/>
    </row>
    <row r="107" spans="3:14" x14ac:dyDescent="0.2">
      <c r="C107" s="145"/>
      <c r="D107" s="145"/>
      <c r="E107" s="145"/>
      <c r="F107" s="145"/>
      <c r="G107" s="145"/>
      <c r="H107" s="145"/>
      <c r="I107" s="68"/>
      <c r="J107" s="68"/>
      <c r="K107" s="69"/>
      <c r="L107" s="70"/>
      <c r="M107" s="68"/>
      <c r="N107" s="68"/>
    </row>
    <row r="108" spans="3:14" x14ac:dyDescent="0.2">
      <c r="C108" s="146"/>
      <c r="D108" s="146"/>
      <c r="E108" s="146"/>
      <c r="F108" s="146"/>
      <c r="G108" s="146"/>
      <c r="H108" s="146"/>
      <c r="I108" s="72"/>
      <c r="J108" s="72"/>
      <c r="K108" s="73"/>
      <c r="L108" s="74"/>
      <c r="M108" s="72"/>
      <c r="N108" s="72"/>
    </row>
    <row r="109" spans="3:14" ht="17.25" thickBot="1" x14ac:dyDescent="0.25">
      <c r="C109" s="147"/>
      <c r="D109" s="147"/>
      <c r="E109" s="147"/>
      <c r="F109" s="147"/>
      <c r="G109" s="147"/>
      <c r="H109" s="147"/>
      <c r="I109" s="75"/>
      <c r="J109" s="75"/>
      <c r="K109" s="76"/>
      <c r="L109" s="77"/>
      <c r="M109" s="75"/>
      <c r="N109" s="75"/>
    </row>
    <row r="110" spans="3:14" x14ac:dyDescent="0.2">
      <c r="C110" s="145"/>
      <c r="D110" s="145"/>
      <c r="E110" s="145"/>
      <c r="F110" s="145"/>
      <c r="G110" s="145"/>
      <c r="H110" s="145"/>
      <c r="I110" s="68"/>
      <c r="J110" s="68"/>
      <c r="K110" s="69"/>
      <c r="L110" s="70"/>
      <c r="M110" s="68"/>
      <c r="N110" s="68"/>
    </row>
    <row r="111" spans="3:14" x14ac:dyDescent="0.2">
      <c r="C111" s="146"/>
      <c r="D111" s="146"/>
      <c r="E111" s="146"/>
      <c r="F111" s="146"/>
      <c r="G111" s="146"/>
      <c r="H111" s="146"/>
      <c r="I111" s="72"/>
      <c r="J111" s="72"/>
      <c r="K111" s="73"/>
      <c r="L111" s="74"/>
      <c r="M111" s="72"/>
      <c r="N111" s="72"/>
    </row>
    <row r="112" spans="3:14" ht="17.25" thickBot="1" x14ac:dyDescent="0.25">
      <c r="C112" s="147"/>
      <c r="D112" s="147"/>
      <c r="E112" s="147"/>
      <c r="F112" s="147"/>
      <c r="G112" s="147"/>
      <c r="H112" s="147"/>
      <c r="I112" s="75"/>
      <c r="J112" s="75"/>
      <c r="K112" s="76"/>
      <c r="L112" s="77"/>
      <c r="M112" s="75"/>
      <c r="N112" s="75"/>
    </row>
    <row r="113" spans="3:14" x14ac:dyDescent="0.2">
      <c r="C113" s="145"/>
      <c r="D113" s="145"/>
      <c r="E113" s="145"/>
      <c r="F113" s="145"/>
      <c r="G113" s="145"/>
      <c r="H113" s="145"/>
      <c r="I113" s="68"/>
      <c r="J113" s="68"/>
      <c r="K113" s="69"/>
      <c r="L113" s="70"/>
      <c r="M113" s="68"/>
      <c r="N113" s="68"/>
    </row>
    <row r="114" spans="3:14" x14ac:dyDescent="0.2">
      <c r="C114" s="146"/>
      <c r="D114" s="146"/>
      <c r="E114" s="146"/>
      <c r="F114" s="146"/>
      <c r="G114" s="146"/>
      <c r="H114" s="146"/>
      <c r="I114" s="72"/>
      <c r="J114" s="72"/>
      <c r="K114" s="73"/>
      <c r="L114" s="74"/>
      <c r="M114" s="72"/>
      <c r="N114" s="72"/>
    </row>
    <row r="115" spans="3:14" ht="17.25" thickBot="1" x14ac:dyDescent="0.25">
      <c r="C115" s="147"/>
      <c r="D115" s="147"/>
      <c r="E115" s="147"/>
      <c r="F115" s="147"/>
      <c r="G115" s="147"/>
      <c r="H115" s="147"/>
      <c r="I115" s="75"/>
      <c r="J115" s="75"/>
      <c r="K115" s="76"/>
      <c r="L115" s="77"/>
      <c r="M115" s="75"/>
      <c r="N115" s="75"/>
    </row>
    <row r="116" spans="3:14" x14ac:dyDescent="0.2">
      <c r="C116" s="145"/>
      <c r="D116" s="145"/>
      <c r="E116" s="145"/>
      <c r="F116" s="145"/>
      <c r="G116" s="145"/>
      <c r="H116" s="145"/>
      <c r="I116" s="68"/>
      <c r="J116" s="68"/>
      <c r="K116" s="69"/>
      <c r="L116" s="70"/>
      <c r="M116" s="68"/>
      <c r="N116" s="68"/>
    </row>
    <row r="117" spans="3:14" x14ac:dyDescent="0.2">
      <c r="C117" s="146"/>
      <c r="D117" s="146"/>
      <c r="E117" s="146"/>
      <c r="F117" s="146"/>
      <c r="G117" s="146"/>
      <c r="H117" s="146"/>
      <c r="I117" s="72"/>
      <c r="J117" s="72"/>
      <c r="K117" s="73"/>
      <c r="L117" s="74"/>
      <c r="M117" s="72"/>
      <c r="N117" s="72"/>
    </row>
    <row r="118" spans="3:14" ht="17.25" thickBot="1" x14ac:dyDescent="0.25">
      <c r="C118" s="147"/>
      <c r="D118" s="147"/>
      <c r="E118" s="147"/>
      <c r="F118" s="147"/>
      <c r="G118" s="147"/>
      <c r="H118" s="147"/>
      <c r="I118" s="75"/>
      <c r="J118" s="75"/>
      <c r="K118" s="76"/>
      <c r="L118" s="77"/>
      <c r="M118" s="75"/>
      <c r="N118" s="75"/>
    </row>
    <row r="119" spans="3:14" x14ac:dyDescent="0.2">
      <c r="C119" s="145"/>
      <c r="D119" s="145"/>
      <c r="E119" s="145"/>
      <c r="F119" s="145"/>
      <c r="G119" s="145"/>
      <c r="H119" s="145"/>
      <c r="I119" s="68"/>
      <c r="J119" s="68"/>
      <c r="K119" s="69"/>
      <c r="L119" s="70"/>
      <c r="M119" s="68"/>
      <c r="N119" s="68"/>
    </row>
    <row r="120" spans="3:14" x14ac:dyDescent="0.2">
      <c r="C120" s="146"/>
      <c r="D120" s="146"/>
      <c r="E120" s="146"/>
      <c r="F120" s="146"/>
      <c r="G120" s="146"/>
      <c r="H120" s="146"/>
      <c r="I120" s="72"/>
      <c r="J120" s="72"/>
      <c r="K120" s="73"/>
      <c r="L120" s="74"/>
      <c r="M120" s="72"/>
      <c r="N120" s="72"/>
    </row>
    <row r="121" spans="3:14" ht="17.25" thickBot="1" x14ac:dyDescent="0.25">
      <c r="C121" s="147"/>
      <c r="D121" s="147"/>
      <c r="E121" s="147"/>
      <c r="F121" s="147"/>
      <c r="G121" s="147"/>
      <c r="H121" s="147"/>
      <c r="I121" s="75"/>
      <c r="J121" s="75"/>
      <c r="K121" s="76"/>
      <c r="L121" s="77"/>
      <c r="M121" s="75"/>
      <c r="N121" s="75"/>
    </row>
    <row r="122" spans="3:14" x14ac:dyDescent="0.2">
      <c r="C122" s="145"/>
      <c r="D122" s="145"/>
      <c r="E122" s="145"/>
      <c r="F122" s="145"/>
      <c r="G122" s="145"/>
      <c r="H122" s="145"/>
      <c r="I122" s="68"/>
      <c r="J122" s="68"/>
      <c r="K122" s="69"/>
      <c r="L122" s="70"/>
      <c r="M122" s="68"/>
      <c r="N122" s="68"/>
    </row>
    <row r="123" spans="3:14" x14ac:dyDescent="0.2">
      <c r="C123" s="146"/>
      <c r="D123" s="146"/>
      <c r="E123" s="146"/>
      <c r="F123" s="146"/>
      <c r="G123" s="146"/>
      <c r="H123" s="146"/>
      <c r="I123" s="72"/>
      <c r="J123" s="72"/>
      <c r="K123" s="73"/>
      <c r="L123" s="74"/>
      <c r="M123" s="72"/>
      <c r="N123" s="72"/>
    </row>
    <row r="124" spans="3:14" ht="17.25" thickBot="1" x14ac:dyDescent="0.25">
      <c r="C124" s="147"/>
      <c r="D124" s="147"/>
      <c r="E124" s="147"/>
      <c r="F124" s="147"/>
      <c r="G124" s="147"/>
      <c r="H124" s="147"/>
      <c r="I124" s="75"/>
      <c r="J124" s="75"/>
      <c r="K124" s="76"/>
      <c r="L124" s="77"/>
      <c r="M124" s="75"/>
      <c r="N124" s="75"/>
    </row>
    <row r="125" spans="3:14" x14ac:dyDescent="0.2">
      <c r="C125" s="145"/>
      <c r="D125" s="145"/>
      <c r="E125" s="145"/>
      <c r="F125" s="145"/>
      <c r="G125" s="145"/>
      <c r="H125" s="145"/>
      <c r="I125" s="68"/>
      <c r="J125" s="68"/>
      <c r="K125" s="69"/>
      <c r="L125" s="70"/>
      <c r="M125" s="68"/>
      <c r="N125" s="68"/>
    </row>
    <row r="126" spans="3:14" x14ac:dyDescent="0.2">
      <c r="C126" s="146"/>
      <c r="D126" s="146"/>
      <c r="E126" s="146"/>
      <c r="F126" s="146"/>
      <c r="G126" s="146"/>
      <c r="H126" s="146"/>
      <c r="I126" s="72"/>
      <c r="J126" s="72"/>
      <c r="K126" s="73"/>
      <c r="L126" s="74"/>
      <c r="M126" s="72"/>
      <c r="N126" s="72"/>
    </row>
    <row r="127" spans="3:14" ht="17.25" thickBot="1" x14ac:dyDescent="0.25">
      <c r="C127" s="147"/>
      <c r="D127" s="147"/>
      <c r="E127" s="147"/>
      <c r="F127" s="147"/>
      <c r="G127" s="147"/>
      <c r="H127" s="147"/>
      <c r="I127" s="75"/>
      <c r="J127" s="75"/>
      <c r="K127" s="76"/>
      <c r="L127" s="77"/>
      <c r="M127" s="75"/>
      <c r="N127" s="75"/>
    </row>
    <row r="128" spans="3:14" x14ac:dyDescent="0.2">
      <c r="C128" s="145"/>
      <c r="D128" s="145"/>
      <c r="E128" s="145"/>
      <c r="F128" s="145"/>
      <c r="G128" s="145"/>
      <c r="H128" s="145"/>
      <c r="I128" s="68"/>
      <c r="J128" s="68"/>
      <c r="K128" s="69"/>
      <c r="L128" s="70"/>
      <c r="M128" s="68"/>
      <c r="N128" s="68"/>
    </row>
    <row r="129" spans="3:14" x14ac:dyDescent="0.2">
      <c r="C129" s="146"/>
      <c r="D129" s="146"/>
      <c r="E129" s="146"/>
      <c r="F129" s="146"/>
      <c r="G129" s="146"/>
      <c r="H129" s="146"/>
      <c r="I129" s="72"/>
      <c r="J129" s="72"/>
      <c r="K129" s="73"/>
      <c r="L129" s="74"/>
      <c r="M129" s="72"/>
      <c r="N129" s="72"/>
    </row>
    <row r="130" spans="3:14" ht="17.25" thickBot="1" x14ac:dyDescent="0.25">
      <c r="C130" s="147"/>
      <c r="D130" s="147"/>
      <c r="E130" s="147"/>
      <c r="F130" s="147"/>
      <c r="G130" s="147"/>
      <c r="H130" s="147"/>
      <c r="I130" s="75"/>
      <c r="J130" s="75"/>
      <c r="K130" s="76"/>
      <c r="L130" s="77"/>
      <c r="M130" s="75"/>
      <c r="N130" s="75"/>
    </row>
    <row r="131" spans="3:14" x14ac:dyDescent="0.2">
      <c r="C131" s="145"/>
      <c r="D131" s="145"/>
      <c r="E131" s="145"/>
      <c r="F131" s="145"/>
      <c r="G131" s="145"/>
      <c r="H131" s="145"/>
      <c r="I131" s="68"/>
      <c r="J131" s="68"/>
      <c r="K131" s="69"/>
      <c r="L131" s="70"/>
      <c r="M131" s="68"/>
      <c r="N131" s="68"/>
    </row>
    <row r="132" spans="3:14" x14ac:dyDescent="0.2">
      <c r="C132" s="146"/>
      <c r="D132" s="146"/>
      <c r="E132" s="146"/>
      <c r="F132" s="146"/>
      <c r="G132" s="146"/>
      <c r="H132" s="146"/>
      <c r="I132" s="72"/>
      <c r="J132" s="72"/>
      <c r="K132" s="73"/>
      <c r="L132" s="74"/>
      <c r="M132" s="72"/>
      <c r="N132" s="72"/>
    </row>
    <row r="133" spans="3:14" ht="17.25" thickBot="1" x14ac:dyDescent="0.25">
      <c r="C133" s="147"/>
      <c r="D133" s="147"/>
      <c r="E133" s="147"/>
      <c r="F133" s="147"/>
      <c r="G133" s="147"/>
      <c r="H133" s="147"/>
      <c r="I133" s="75"/>
      <c r="J133" s="75"/>
      <c r="K133" s="76"/>
      <c r="L133" s="77"/>
      <c r="M133" s="75"/>
      <c r="N133" s="75"/>
    </row>
    <row r="134" spans="3:14" x14ac:dyDescent="0.2">
      <c r="C134" s="145"/>
      <c r="D134" s="145"/>
      <c r="E134" s="145"/>
      <c r="F134" s="145"/>
      <c r="G134" s="145"/>
      <c r="H134" s="145"/>
      <c r="I134" s="68"/>
      <c r="J134" s="68"/>
      <c r="K134" s="69"/>
      <c r="L134" s="70"/>
      <c r="M134" s="68"/>
      <c r="N134" s="68"/>
    </row>
    <row r="135" spans="3:14" x14ac:dyDescent="0.2">
      <c r="C135" s="146"/>
      <c r="D135" s="146"/>
      <c r="E135" s="146"/>
      <c r="F135" s="146"/>
      <c r="G135" s="146"/>
      <c r="H135" s="146"/>
      <c r="I135" s="72"/>
      <c r="J135" s="72"/>
      <c r="K135" s="73"/>
      <c r="L135" s="74"/>
      <c r="M135" s="72"/>
      <c r="N135" s="72"/>
    </row>
    <row r="136" spans="3:14" ht="17.25" thickBot="1" x14ac:dyDescent="0.25">
      <c r="C136" s="147"/>
      <c r="D136" s="147"/>
      <c r="E136" s="147"/>
      <c r="F136" s="147"/>
      <c r="G136" s="147"/>
      <c r="H136" s="147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482</v>
      </c>
      <c r="G3" s="13" t="s">
        <v>294</v>
      </c>
      <c r="H3" s="13" t="s">
        <v>81</v>
      </c>
      <c r="I3" s="13" t="s">
        <v>132</v>
      </c>
      <c r="J3" s="13" t="s">
        <v>87</v>
      </c>
      <c r="K3" s="13" t="s">
        <v>241</v>
      </c>
      <c r="L3" s="13" t="s">
        <v>242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245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246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249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258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266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261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255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291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273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274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253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288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289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290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284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489</v>
      </c>
      <c r="G19" s="15" t="s">
        <v>577</v>
      </c>
      <c r="H19" s="15">
        <v>1.5</v>
      </c>
      <c r="I19" s="15">
        <v>0.75</v>
      </c>
      <c r="J19" s="15">
        <v>0.75</v>
      </c>
      <c r="K19" s="15" t="s">
        <v>267</v>
      </c>
      <c r="L19" s="15" t="s">
        <v>268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494</v>
      </c>
      <c r="G20" s="15" t="s">
        <v>498</v>
      </c>
      <c r="H20" s="15">
        <v>0.5</v>
      </c>
      <c r="I20" s="15">
        <v>1.25</v>
      </c>
      <c r="J20" s="15">
        <v>1.25</v>
      </c>
      <c r="K20" s="15" t="s">
        <v>247</v>
      </c>
      <c r="L20" s="15" t="s">
        <v>285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486</v>
      </c>
      <c r="G21" s="15" t="s">
        <v>499</v>
      </c>
      <c r="H21" s="15">
        <v>1.8</v>
      </c>
      <c r="I21" s="15">
        <v>0.7</v>
      </c>
      <c r="J21" s="15">
        <v>0.5</v>
      </c>
      <c r="K21" s="15" t="s">
        <v>286</v>
      </c>
      <c r="L21" s="15" t="s">
        <v>287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484</v>
      </c>
      <c r="G22" s="15" t="s">
        <v>500</v>
      </c>
      <c r="H22" s="15">
        <v>2.2000000000000002</v>
      </c>
      <c r="I22" s="15">
        <v>0.3</v>
      </c>
      <c r="J22" s="15">
        <v>0.5</v>
      </c>
      <c r="K22" s="15" t="s">
        <v>247</v>
      </c>
      <c r="L22" s="15" t="s">
        <v>248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485</v>
      </c>
      <c r="G23" s="15" t="s">
        <v>501</v>
      </c>
      <c r="H23" s="15">
        <v>0.5</v>
      </c>
      <c r="I23" s="15">
        <v>1</v>
      </c>
      <c r="J23" s="15">
        <v>1.5</v>
      </c>
      <c r="K23" s="15" t="s">
        <v>251</v>
      </c>
      <c r="L23" s="15" t="s">
        <v>250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488</v>
      </c>
      <c r="G24" s="15" t="s">
        <v>521</v>
      </c>
      <c r="H24" s="15">
        <v>1.5</v>
      </c>
      <c r="I24" s="15">
        <v>1</v>
      </c>
      <c r="J24" s="15">
        <v>0.5</v>
      </c>
      <c r="K24" s="15" t="s">
        <v>259</v>
      </c>
      <c r="L24" s="15" t="s">
        <v>260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490</v>
      </c>
      <c r="G25" s="15" t="s">
        <v>502</v>
      </c>
      <c r="H25" s="15">
        <v>1.4</v>
      </c>
      <c r="I25" s="15">
        <v>0.8</v>
      </c>
      <c r="J25" s="15">
        <v>0.8</v>
      </c>
      <c r="K25" s="15" t="s">
        <v>503</v>
      </c>
      <c r="L25" s="15" t="s">
        <v>504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490</v>
      </c>
      <c r="G26" s="15" t="s">
        <v>505</v>
      </c>
      <c r="H26" s="15">
        <v>2</v>
      </c>
      <c r="I26" s="15">
        <v>0.5</v>
      </c>
      <c r="J26" s="15">
        <v>0.5</v>
      </c>
      <c r="K26" s="15" t="s">
        <v>262</v>
      </c>
      <c r="L26" s="15" t="s">
        <v>263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491</v>
      </c>
      <c r="G27" s="15" t="s">
        <v>506</v>
      </c>
      <c r="H27" s="15">
        <v>0.5</v>
      </c>
      <c r="I27" s="15">
        <v>1.5</v>
      </c>
      <c r="J27" s="15">
        <v>1</v>
      </c>
      <c r="K27" s="15" t="s">
        <v>264</v>
      </c>
      <c r="L27" s="15" t="s">
        <v>265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490</v>
      </c>
      <c r="G28" s="15" t="s">
        <v>511</v>
      </c>
      <c r="H28" s="15">
        <v>1.5</v>
      </c>
      <c r="I28" s="15">
        <v>0.75</v>
      </c>
      <c r="J28" s="15">
        <v>0.75</v>
      </c>
      <c r="K28" s="15" t="s">
        <v>508</v>
      </c>
      <c r="L28" s="15" t="s">
        <v>510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492</v>
      </c>
      <c r="G29" s="15" t="s">
        <v>512</v>
      </c>
      <c r="H29" s="15">
        <v>0.8</v>
      </c>
      <c r="I29" s="15">
        <v>0.5</v>
      </c>
      <c r="J29" s="15">
        <v>1.7</v>
      </c>
      <c r="K29" s="15" t="s">
        <v>269</v>
      </c>
      <c r="L29" s="15" t="s">
        <v>270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487</v>
      </c>
      <c r="G30" s="15" t="s">
        <v>513</v>
      </c>
      <c r="H30" s="15">
        <v>1</v>
      </c>
      <c r="I30" s="15">
        <v>1</v>
      </c>
      <c r="J30" s="15">
        <v>1</v>
      </c>
      <c r="K30" s="15" t="s">
        <v>256</v>
      </c>
      <c r="L30" s="15" t="s">
        <v>257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495</v>
      </c>
      <c r="G31" s="15" t="s">
        <v>514</v>
      </c>
      <c r="H31" s="15">
        <v>2</v>
      </c>
      <c r="I31" s="15">
        <v>0.5</v>
      </c>
      <c r="J31" s="15">
        <v>0.5</v>
      </c>
      <c r="K31" s="15" t="s">
        <v>292</v>
      </c>
      <c r="L31" s="15" t="s">
        <v>293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496</v>
      </c>
      <c r="G32" s="15" t="s">
        <v>518</v>
      </c>
      <c r="H32" s="15">
        <v>1.5</v>
      </c>
      <c r="I32" s="15">
        <v>1</v>
      </c>
      <c r="J32" s="15">
        <v>0.5</v>
      </c>
      <c r="K32" s="15" t="s">
        <v>272</v>
      </c>
      <c r="L32" s="15" t="s">
        <v>517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483</v>
      </c>
      <c r="G33" s="15" t="s">
        <v>519</v>
      </c>
      <c r="H33" s="15">
        <v>1</v>
      </c>
      <c r="I33" s="15">
        <v>1</v>
      </c>
      <c r="J33" s="15">
        <v>1</v>
      </c>
      <c r="K33" s="15" t="s">
        <v>243</v>
      </c>
      <c r="L33" s="15" t="s">
        <v>244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539</v>
      </c>
      <c r="G34" s="15" t="s">
        <v>540</v>
      </c>
      <c r="H34" s="15">
        <v>0.5</v>
      </c>
      <c r="I34" s="15">
        <v>1.5</v>
      </c>
      <c r="J34" s="15">
        <v>1</v>
      </c>
      <c r="K34" s="15" t="s">
        <v>275</v>
      </c>
      <c r="L34" s="15" t="s">
        <v>276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486</v>
      </c>
      <c r="G35" s="15" t="s">
        <v>520</v>
      </c>
      <c r="H35" s="15">
        <v>2</v>
      </c>
      <c r="I35" s="15">
        <v>0.5</v>
      </c>
      <c r="J35" s="15">
        <v>0.5</v>
      </c>
      <c r="K35" s="15" t="s">
        <v>252</v>
      </c>
      <c r="L35" s="15" t="s">
        <v>254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497</v>
      </c>
      <c r="G36" s="15" t="s">
        <v>522</v>
      </c>
      <c r="H36" s="15">
        <v>2</v>
      </c>
      <c r="I36" s="15">
        <v>0.5</v>
      </c>
      <c r="J36" s="15">
        <v>0.5</v>
      </c>
      <c r="K36" s="15" t="s">
        <v>277</v>
      </c>
      <c r="L36" s="15" t="s">
        <v>278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485</v>
      </c>
      <c r="G37" s="15" t="s">
        <v>523</v>
      </c>
      <c r="H37" s="15">
        <v>0.8</v>
      </c>
      <c r="I37" s="15">
        <v>1.2</v>
      </c>
      <c r="J37" s="15">
        <v>1</v>
      </c>
      <c r="K37" s="15" t="s">
        <v>279</v>
      </c>
      <c r="L37" s="15" t="s">
        <v>280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493</v>
      </c>
      <c r="G38" s="15" t="s">
        <v>524</v>
      </c>
      <c r="H38" s="15">
        <v>2</v>
      </c>
      <c r="I38" s="15">
        <v>0.5</v>
      </c>
      <c r="J38" s="15">
        <v>0.5</v>
      </c>
      <c r="K38" s="15" t="s">
        <v>271</v>
      </c>
      <c r="L38" s="15" t="s">
        <v>281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483</v>
      </c>
      <c r="G39" s="15" t="s">
        <v>525</v>
      </c>
      <c r="H39" s="15">
        <v>1.5</v>
      </c>
      <c r="I39" s="15">
        <v>0.75</v>
      </c>
      <c r="J39" s="15">
        <v>0.75</v>
      </c>
      <c r="K39" s="15" t="s">
        <v>282</v>
      </c>
      <c r="L39" s="15" t="s">
        <v>283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27"/>
  <sheetViews>
    <sheetView workbookViewId="0">
      <selection activeCell="X1" sqref="X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26" width="12.625" customWidth="1"/>
    <col min="27" max="33" width="9" style="22"/>
    <col min="34" max="34" width="12.75" customWidth="1"/>
    <col min="35" max="35" width="12.125" customWidth="1"/>
    <col min="36" max="36" width="12.25" customWidth="1"/>
    <col min="37" max="37" width="11.375" customWidth="1"/>
    <col min="38" max="38" width="12" customWidth="1"/>
    <col min="39" max="40" width="12.125" customWidth="1"/>
  </cols>
  <sheetData>
    <row r="2" spans="1:39" ht="20.25" x14ac:dyDescent="0.2">
      <c r="AH2" s="122" t="s">
        <v>536</v>
      </c>
      <c r="AI2" s="122"/>
      <c r="AJ2" s="122"/>
      <c r="AK2" s="122"/>
      <c r="AL2" s="122"/>
      <c r="AM2" s="122"/>
    </row>
    <row r="3" spans="1:39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537</v>
      </c>
      <c r="G3" s="13" t="s">
        <v>538</v>
      </c>
      <c r="I3" s="13" t="s">
        <v>189</v>
      </c>
      <c r="J3" s="13" t="s">
        <v>147</v>
      </c>
      <c r="K3" s="13" t="s">
        <v>695</v>
      </c>
      <c r="L3" s="13" t="s">
        <v>188</v>
      </c>
      <c r="M3" s="13"/>
      <c r="N3" s="13" t="s">
        <v>670</v>
      </c>
      <c r="O3" s="13"/>
      <c r="P3" s="13" t="s">
        <v>671</v>
      </c>
      <c r="Q3" s="13"/>
      <c r="R3" s="13" t="s">
        <v>672</v>
      </c>
      <c r="S3" s="13"/>
      <c r="T3" s="13" t="s">
        <v>673</v>
      </c>
      <c r="U3" s="13"/>
      <c r="V3" s="13" t="s">
        <v>674</v>
      </c>
      <c r="W3" s="13"/>
      <c r="X3" s="13" t="s">
        <v>675</v>
      </c>
      <c r="Z3" s="13" t="s">
        <v>677</v>
      </c>
      <c r="AA3" s="32" t="s">
        <v>676</v>
      </c>
      <c r="AB3" s="32" t="s">
        <v>678</v>
      </c>
      <c r="AC3" s="32" t="s">
        <v>679</v>
      </c>
      <c r="AD3" s="32" t="s">
        <v>680</v>
      </c>
      <c r="AH3" s="13" t="s">
        <v>530</v>
      </c>
      <c r="AI3" s="13" t="s">
        <v>531</v>
      </c>
      <c r="AJ3" s="13" t="s">
        <v>532</v>
      </c>
      <c r="AK3" s="13" t="s">
        <v>533</v>
      </c>
      <c r="AL3" s="13" t="s">
        <v>534</v>
      </c>
      <c r="AM3" s="13" t="s">
        <v>535</v>
      </c>
    </row>
    <row r="4" spans="1:39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22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220</v>
      </c>
      <c r="S4" s="31" t="s">
        <v>190</v>
      </c>
      <c r="T4" s="16">
        <f>ROUND(IF($K4=1,INDEX(新属性投放!C$14:C$22,卡牌属性!$L4),INDEX(新属性投放!C$28:C$36,卡牌属性!$L4))*VLOOKUP(J4,$A$4:$E$39,5),0)</f>
        <v>11</v>
      </c>
      <c r="U4" s="31" t="s">
        <v>191</v>
      </c>
      <c r="V4" s="16">
        <f>ROUND(IF($K4=1,INDEX(新属性投放!D$14:D$22,卡牌属性!$L4),INDEX(新属性投放!D$28:D$36,卡牌属性!$L4))*VLOOKUP(J4,$A$4:$E$39,5),0)</f>
        <v>6</v>
      </c>
      <c r="W4" s="31" t="s">
        <v>192</v>
      </c>
      <c r="X4" s="16">
        <f>ROUND(IF($K4=1,INDEX(新属性投放!E$14:E$22,卡牌属性!$L4),INDEX(新属性投放!E$28:E$36,卡牌属性!$L4))*VLOOKUP(J4,$A$4:$E$39,5),0)</f>
        <v>55</v>
      </c>
      <c r="Z4" t="s">
        <v>148</v>
      </c>
      <c r="AA4" s="22">
        <v>2</v>
      </c>
    </row>
    <row r="5" spans="1:39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199</v>
      </c>
      <c r="O5" s="31" t="s">
        <v>191</v>
      </c>
      <c r="P5" s="16">
        <f>ROUND(IF($K5=1,INDEX(新属性投放!J$14:J$22,卡牌属性!$L5),INDEX(新属性投放!J$28:J$36,卡牌属性!$L5))*VLOOKUP(J5,$A$4:$E$39,5),0)</f>
        <v>88</v>
      </c>
      <c r="Q5" s="31" t="s">
        <v>192</v>
      </c>
      <c r="R5" s="16">
        <f>ROUND(IF($K5=1,INDEX(新属性投放!K$14:K$22,卡牌属性!$L5),INDEX(新属性投放!K$28:K$36,卡牌属性!$L5))*VLOOKUP(J5,$A$4:$E$39,5),0)</f>
        <v>1106</v>
      </c>
      <c r="S5" s="31" t="s">
        <v>190</v>
      </c>
      <c r="T5" s="16">
        <f>ROUND(IF($K5=1,INDEX(新属性投放!C$14:C$22,卡牌属性!$L5),INDEX(新属性投放!C$28:C$36,卡牌属性!$L5))*VLOOKUP(J5,$A$4:$E$39,5),0)</f>
        <v>15</v>
      </c>
      <c r="U5" s="31" t="s">
        <v>191</v>
      </c>
      <c r="V5" s="16">
        <f>ROUND(IF($K5=1,INDEX(新属性投放!D$14:D$22,卡牌属性!$L5),INDEX(新属性投放!D$28:D$36,卡牌属性!$L5))*VLOOKUP(J5,$A$4:$E$39,5),0)</f>
        <v>8</v>
      </c>
      <c r="W5" s="31" t="s">
        <v>192</v>
      </c>
      <c r="X5" s="16">
        <f>ROUND(IF($K5=1,INDEX(新属性投放!E$14:E$22,卡牌属性!$L5),INDEX(新属性投放!E$28:E$36,卡牌属性!$L5))*VLOOKUP(J5,$A$4:$E$39,5),0)</f>
        <v>77</v>
      </c>
      <c r="Z5" t="s">
        <v>149</v>
      </c>
      <c r="AA5" s="22">
        <v>2</v>
      </c>
    </row>
    <row r="6" spans="1:39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2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452</v>
      </c>
      <c r="O6" s="31" t="s">
        <v>191</v>
      </c>
      <c r="P6" s="16">
        <f>ROUND(IF($K6=1,INDEX(新属性投放!J$14:J$22,卡牌属性!$L6),INDEX(新属性投放!J$28:J$36,卡牌属性!$L6))*VLOOKUP(J6,$A$4:$E$39,5),0)</f>
        <v>215</v>
      </c>
      <c r="Q6" s="31" t="s">
        <v>192</v>
      </c>
      <c r="R6" s="16">
        <f>ROUND(IF($K6=1,INDEX(新属性投放!K$14:K$22,卡牌属性!$L6),INDEX(新属性投放!K$28:K$36,卡牌属性!$L6))*VLOOKUP(J6,$A$4:$E$39,5),0)</f>
        <v>2371</v>
      </c>
      <c r="S6" s="31" t="s">
        <v>190</v>
      </c>
      <c r="T6" s="16">
        <f>ROUND(IF($K6=1,INDEX(新属性投放!C$14:C$22,卡牌属性!$L6),INDEX(新属性投放!C$28:C$36,卡牌属性!$L6))*VLOOKUP(J6,$A$4:$E$39,5),0)</f>
        <v>22</v>
      </c>
      <c r="U6" s="31" t="s">
        <v>191</v>
      </c>
      <c r="V6" s="16">
        <f>ROUND(IF($K6=1,INDEX(新属性投放!D$14:D$22,卡牌属性!$L6),INDEX(新属性投放!D$28:D$36,卡牌属性!$L6))*VLOOKUP(J6,$A$4:$E$39,5),0)</f>
        <v>11</v>
      </c>
      <c r="W6" s="31" t="s">
        <v>192</v>
      </c>
      <c r="X6" s="16">
        <f>ROUND(IF($K6=1,INDEX(新属性投放!E$14:E$22,卡牌属性!$L6),INDEX(新属性投放!E$28:E$36,卡牌属性!$L6))*VLOOKUP(J6,$A$4:$E$39,5),0)</f>
        <v>110</v>
      </c>
      <c r="Z6" t="s">
        <v>164</v>
      </c>
      <c r="AA6" s="22">
        <v>2</v>
      </c>
    </row>
    <row r="7" spans="1:39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2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699</v>
      </c>
      <c r="O7" s="31" t="s">
        <v>191</v>
      </c>
      <c r="P7" s="16">
        <f>ROUND(IF($K7=1,INDEX(新属性投放!J$14:J$22,卡牌属性!$L7),INDEX(新属性投放!J$28:J$36,卡牌属性!$L7))*VLOOKUP(J7,$A$4:$E$39,5),0)</f>
        <v>338</v>
      </c>
      <c r="Q7" s="31" t="s">
        <v>192</v>
      </c>
      <c r="R7" s="16">
        <f>ROUND(IF($K7=1,INDEX(新属性投放!K$14:K$22,卡牌属性!$L7),INDEX(新属性投放!K$28:K$36,卡牌属性!$L7))*VLOOKUP(J7,$A$4:$E$39,5),0)</f>
        <v>3603</v>
      </c>
      <c r="S7" s="31" t="s">
        <v>190</v>
      </c>
      <c r="T7" s="16">
        <f>ROUND(IF($K7=1,INDEX(新属性投放!C$14:C$22,卡牌属性!$L7),INDEX(新属性投放!C$28:C$36,卡牌属性!$L7))*VLOOKUP(J7,$A$4:$E$39,5),0)</f>
        <v>26</v>
      </c>
      <c r="U7" s="31" t="s">
        <v>191</v>
      </c>
      <c r="V7" s="16">
        <f>ROUND(IF($K7=1,INDEX(新属性投放!D$14:D$22,卡牌属性!$L7),INDEX(新属性投放!D$28:D$36,卡牌属性!$L7))*VLOOKUP(J7,$A$4:$E$39,5),0)</f>
        <v>13</v>
      </c>
      <c r="W7" s="31" t="s">
        <v>192</v>
      </c>
      <c r="X7" s="16">
        <f>ROUND(IF($K7=1,INDEX(新属性投放!E$14:E$22,卡牌属性!$L7),INDEX(新属性投放!E$28:E$36,卡牌属性!$L7))*VLOOKUP(J7,$A$4:$E$39,5),0)</f>
        <v>132</v>
      </c>
      <c r="Z7" t="s">
        <v>166</v>
      </c>
      <c r="AA7" s="22">
        <v>2</v>
      </c>
    </row>
    <row r="8" spans="1:39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2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996</v>
      </c>
      <c r="O8" s="31" t="s">
        <v>191</v>
      </c>
      <c r="P8" s="16">
        <f>ROUND(IF($K8=1,INDEX(新属性投放!J$14:J$22,卡牌属性!$L8),INDEX(新属性投放!J$28:J$36,卡牌属性!$L8))*VLOOKUP(J8,$A$4:$E$39,5),0)</f>
        <v>486</v>
      </c>
      <c r="Q8" s="31" t="s">
        <v>192</v>
      </c>
      <c r="R8" s="16">
        <f>ROUND(IF($K8=1,INDEX(新属性投放!K$14:K$22,卡牌属性!$L8),INDEX(新属性投放!K$28:K$36,卡牌属性!$L8))*VLOOKUP(J8,$A$4:$E$39,5),0)</f>
        <v>5088</v>
      </c>
      <c r="S8" s="31" t="s">
        <v>190</v>
      </c>
      <c r="T8" s="16">
        <f>ROUND(IF($K8=1,INDEX(新属性投放!C$14:C$22,卡牌属性!$L8),INDEX(新属性投放!C$28:C$36,卡牌属性!$L8))*VLOOKUP(J8,$A$4:$E$39,5),0)</f>
        <v>33</v>
      </c>
      <c r="U8" s="31" t="s">
        <v>191</v>
      </c>
      <c r="V8" s="16">
        <f>ROUND(IF($K8=1,INDEX(新属性投放!D$14:D$22,卡牌属性!$L8),INDEX(新属性投放!D$28:D$36,卡牌属性!$L8))*VLOOKUP(J8,$A$4:$E$39,5),0)</f>
        <v>17</v>
      </c>
      <c r="W8" s="31" t="s">
        <v>192</v>
      </c>
      <c r="X8" s="16">
        <f>ROUND(IF($K8=1,INDEX(新属性投放!E$14:E$22,卡牌属性!$L8),INDEX(新属性投放!E$28:E$36,卡牌属性!$L8))*VLOOKUP(J8,$A$4:$E$39,5),0)</f>
        <v>165</v>
      </c>
      <c r="Z8" t="s">
        <v>155</v>
      </c>
      <c r="AA8" s="22">
        <v>2</v>
      </c>
    </row>
    <row r="9" spans="1:39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2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1363</v>
      </c>
      <c r="O9" s="31" t="s">
        <v>191</v>
      </c>
      <c r="P9" s="16">
        <f>ROUND(IF($K9=1,INDEX(新属性投放!J$14:J$22,卡牌属性!$L9),INDEX(新属性投放!J$28:J$36,卡牌属性!$L9))*VLOOKUP(J9,$A$4:$E$39,5),0)</f>
        <v>670</v>
      </c>
      <c r="Q9" s="31" t="s">
        <v>192</v>
      </c>
      <c r="R9" s="16">
        <f>ROUND(IF($K9=1,INDEX(新属性投放!K$14:K$22,卡牌属性!$L9),INDEX(新属性投放!K$28:K$36,卡牌属性!$L9))*VLOOKUP(J9,$A$4:$E$39,5),0)</f>
        <v>6925</v>
      </c>
      <c r="S9" s="31" t="s">
        <v>190</v>
      </c>
      <c r="T9" s="16">
        <f>ROUND(IF($K9=1,INDEX(新属性投放!C$14:C$22,卡牌属性!$L9),INDEX(新属性投放!C$28:C$36,卡牌属性!$L9))*VLOOKUP(J9,$A$4:$E$39,5),0)</f>
        <v>37</v>
      </c>
      <c r="U9" s="31" t="s">
        <v>191</v>
      </c>
      <c r="V9" s="16">
        <f>ROUND(IF($K9=1,INDEX(新属性投放!D$14:D$22,卡牌属性!$L9),INDEX(新属性投放!D$28:D$36,卡牌属性!$L9))*VLOOKUP(J9,$A$4:$E$39,5),0)</f>
        <v>19</v>
      </c>
      <c r="W9" s="31" t="s">
        <v>192</v>
      </c>
      <c r="X9" s="16">
        <f>ROUND(IF($K9=1,INDEX(新属性投放!E$14:E$22,卡牌属性!$L9),INDEX(新属性投放!E$28:E$36,卡牌属性!$L9))*VLOOKUP(J9,$A$4:$E$39,5),0)</f>
        <v>187</v>
      </c>
      <c r="Z9" t="s">
        <v>159</v>
      </c>
      <c r="AA9" s="22">
        <v>2</v>
      </c>
    </row>
    <row r="10" spans="1:39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2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1781</v>
      </c>
      <c r="O10" s="31" t="s">
        <v>191</v>
      </c>
      <c r="P10" s="16">
        <f>ROUND(IF($K10=1,INDEX(新属性投放!J$14:J$22,卡牌属性!$L10),INDEX(新属性投放!J$28:J$36,卡牌属性!$L10))*VLOOKUP(J10,$A$4:$E$39,5),0)</f>
        <v>879</v>
      </c>
      <c r="Q10" s="31" t="s">
        <v>192</v>
      </c>
      <c r="R10" s="16">
        <f>ROUND(IF($K10=1,INDEX(新属性投放!K$14:K$22,卡牌属性!$L10),INDEX(新属性投放!K$28:K$36,卡牌属性!$L10))*VLOOKUP(J10,$A$4:$E$39,5),0)</f>
        <v>9015</v>
      </c>
      <c r="S10" s="31" t="s">
        <v>190</v>
      </c>
      <c r="T10" s="16">
        <f>ROUND(IF($K10=1,INDEX(新属性投放!C$14:C$22,卡牌属性!$L10),INDEX(新属性投放!C$28:C$36,卡牌属性!$L10))*VLOOKUP(J10,$A$4:$E$39,5),0)</f>
        <v>44</v>
      </c>
      <c r="U10" s="31" t="s">
        <v>191</v>
      </c>
      <c r="V10" s="16">
        <f>ROUND(IF($K10=1,INDEX(新属性投放!D$14:D$22,卡牌属性!$L10),INDEX(新属性投放!D$28:D$36,卡牌属性!$L10))*VLOOKUP(J10,$A$4:$E$39,5),0)</f>
        <v>22</v>
      </c>
      <c r="W10" s="31" t="s">
        <v>192</v>
      </c>
      <c r="X10" s="16">
        <f>ROUND(IF($K10=1,INDEX(新属性投放!E$14:E$22,卡牌属性!$L10),INDEX(新属性投放!E$28:E$36,卡牌属性!$L10))*VLOOKUP(J10,$A$4:$E$39,5),0)</f>
        <v>220</v>
      </c>
      <c r="Z10" t="s">
        <v>175</v>
      </c>
      <c r="AA10" s="22">
        <v>2</v>
      </c>
    </row>
    <row r="11" spans="1:39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2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2276</v>
      </c>
      <c r="O11" s="31" t="s">
        <v>191</v>
      </c>
      <c r="P11" s="16">
        <f>ROUND(IF($K11=1,INDEX(新属性投放!J$14:J$22,卡牌属性!$L11),INDEX(新属性投放!J$28:J$36,卡牌属性!$L11))*VLOOKUP(J11,$A$4:$E$39,5),0)</f>
        <v>1126</v>
      </c>
      <c r="Q11" s="31" t="s">
        <v>192</v>
      </c>
      <c r="R11" s="16">
        <f>ROUND(IF($K11=1,INDEX(新属性投放!K$14:K$22,卡牌属性!$L11),INDEX(新属性投放!K$28:K$36,卡牌属性!$L11))*VLOOKUP(J11,$A$4:$E$39,5),0)</f>
        <v>11490</v>
      </c>
      <c r="S11" s="31" t="s">
        <v>190</v>
      </c>
      <c r="T11" s="16">
        <f>ROUND(IF($K11=1,INDEX(新属性投放!C$14:C$22,卡牌属性!$L11),INDEX(新属性投放!C$28:C$36,卡牌属性!$L11))*VLOOKUP(J11,$A$4:$E$39,5),0)</f>
        <v>55</v>
      </c>
      <c r="U11" s="31" t="s">
        <v>191</v>
      </c>
      <c r="V11" s="16">
        <f>ROUND(IF($K11=1,INDEX(新属性投放!D$14:D$22,卡牌属性!$L11),INDEX(新属性投放!D$28:D$36,卡牌属性!$L11))*VLOOKUP(J11,$A$4:$E$39,5),0)</f>
        <v>28</v>
      </c>
      <c r="W11" s="31" t="s">
        <v>192</v>
      </c>
      <c r="X11" s="16">
        <f>ROUND(IF($K11=1,INDEX(新属性投放!E$14:E$22,卡牌属性!$L11),INDEX(新属性投放!E$28:E$36,卡牌属性!$L11))*VLOOKUP(J11,$A$4:$E$39,5),0)</f>
        <v>275</v>
      </c>
      <c r="Z11" t="s">
        <v>180</v>
      </c>
      <c r="AA11" s="22">
        <v>2</v>
      </c>
    </row>
    <row r="12" spans="1:39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2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2892</v>
      </c>
      <c r="O12" s="31" t="s">
        <v>191</v>
      </c>
      <c r="P12" s="16">
        <f>ROUND(IF($K12=1,INDEX(新属性投放!J$14:J$22,卡牌属性!$L12),INDEX(新属性投放!J$28:J$36,卡牌属性!$L12))*VLOOKUP(J12,$A$4:$E$39,5),0)</f>
        <v>1434</v>
      </c>
      <c r="Q12" s="31" t="s">
        <v>192</v>
      </c>
      <c r="R12" s="16">
        <f>ROUND(IF($K12=1,INDEX(新属性投放!K$14:K$22,卡牌属性!$L12),INDEX(新属性投放!K$28:K$36,卡牌属性!$L12))*VLOOKUP(J12,$A$4:$E$39,5),0)</f>
        <v>14570</v>
      </c>
      <c r="S12" s="31" t="s">
        <v>190</v>
      </c>
      <c r="T12" s="16">
        <f>ROUND(IF($K12=1,INDEX(新属性投放!C$14:C$22,卡牌属性!$L12),INDEX(新属性投放!C$28:C$36,卡牌属性!$L12))*VLOOKUP(J12,$A$4:$E$39,5),0)</f>
        <v>66</v>
      </c>
      <c r="U12" s="31" t="s">
        <v>191</v>
      </c>
      <c r="V12" s="16">
        <f>ROUND(IF($K12=1,INDEX(新属性投放!D$14:D$22,卡牌属性!$L12),INDEX(新属性投放!D$28:D$36,卡牌属性!$L12))*VLOOKUP(J12,$A$4:$E$39,5),0)</f>
        <v>33</v>
      </c>
      <c r="W12" s="31" t="s">
        <v>192</v>
      </c>
      <c r="X12" s="16">
        <f>ROUND(IF($K12=1,INDEX(新属性投放!E$14:E$22,卡牌属性!$L12),INDEX(新属性投放!E$28:E$36,卡牌属性!$L12))*VLOOKUP(J12,$A$4:$E$39,5),0)</f>
        <v>330</v>
      </c>
      <c r="Z12" t="s">
        <v>154</v>
      </c>
      <c r="AA12" s="22">
        <v>4</v>
      </c>
    </row>
    <row r="13" spans="1:39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2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20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200</v>
      </c>
      <c r="S13" s="31" t="s">
        <v>190</v>
      </c>
      <c r="T13" s="16">
        <f>ROUND(IF($K13=1,INDEX(新属性投放!C$14:C$22,卡牌属性!$L13),INDEX(新属性投放!C$28:C$36,卡牌属性!$L13))*VLOOKUP(J13,$A$4:$E$39,5),0)</f>
        <v>10</v>
      </c>
      <c r="U13" s="31" t="s">
        <v>191</v>
      </c>
      <c r="V13" s="16">
        <f>ROUND(IF($K13=1,INDEX(新属性投放!D$14:D$22,卡牌属性!$L13),INDEX(新属性投放!D$28:D$36,卡牌属性!$L13))*VLOOKUP(J13,$A$4:$E$39,5),0)</f>
        <v>5</v>
      </c>
      <c r="W13" s="31" t="s">
        <v>192</v>
      </c>
      <c r="X13" s="16">
        <f>ROUND(IF($K13=1,INDEX(新属性投放!E$14:E$22,卡牌属性!$L13),INDEX(新属性投放!E$28:E$36,卡牌属性!$L13))*VLOOKUP(J13,$A$4:$E$39,5),0)</f>
        <v>50</v>
      </c>
      <c r="Z13" t="s">
        <v>152</v>
      </c>
      <c r="AA13" s="22">
        <v>4</v>
      </c>
    </row>
    <row r="14" spans="1:39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2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181</v>
      </c>
      <c r="O14" s="31" t="s">
        <v>191</v>
      </c>
      <c r="P14" s="16">
        <f>ROUND(IF($K14=1,INDEX(新属性投放!J$14:J$22,卡牌属性!$L14),INDEX(新属性投放!J$28:J$36,卡牌属性!$L14))*VLOOKUP(J14,$A$4:$E$39,5),0)</f>
        <v>80</v>
      </c>
      <c r="Q14" s="31" t="s">
        <v>192</v>
      </c>
      <c r="R14" s="16">
        <f>ROUND(IF($K14=1,INDEX(新属性投放!K$14:K$22,卡牌属性!$L14),INDEX(新属性投放!K$28:K$36,卡牌属性!$L14))*VLOOKUP(J14,$A$4:$E$39,5),0)</f>
        <v>1005</v>
      </c>
      <c r="S14" s="31" t="s">
        <v>190</v>
      </c>
      <c r="T14" s="16">
        <f>ROUND(IF($K14=1,INDEX(新属性投放!C$14:C$22,卡牌属性!$L14),INDEX(新属性投放!C$28:C$36,卡牌属性!$L14))*VLOOKUP(J14,$A$4:$E$39,5),0)</f>
        <v>14</v>
      </c>
      <c r="U14" s="31" t="s">
        <v>191</v>
      </c>
      <c r="V14" s="16">
        <f>ROUND(IF($K14=1,INDEX(新属性投放!D$14:D$22,卡牌属性!$L14),INDEX(新属性投放!D$28:D$36,卡牌属性!$L14))*VLOOKUP(J14,$A$4:$E$39,5),0)</f>
        <v>7</v>
      </c>
      <c r="W14" s="31" t="s">
        <v>192</v>
      </c>
      <c r="X14" s="16">
        <f>ROUND(IF($K14=1,INDEX(新属性投放!E$14:E$22,卡牌属性!$L14),INDEX(新属性投放!E$28:E$36,卡牌属性!$L14))*VLOOKUP(J14,$A$4:$E$39,5),0)</f>
        <v>70</v>
      </c>
      <c r="Z14" t="s">
        <v>150</v>
      </c>
      <c r="AA14" s="22">
        <v>4</v>
      </c>
    </row>
    <row r="15" spans="1:39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2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411</v>
      </c>
      <c r="O15" s="31" t="s">
        <v>191</v>
      </c>
      <c r="P15" s="16">
        <f>ROUND(IF($K15=1,INDEX(新属性投放!J$14:J$22,卡牌属性!$L15),INDEX(新属性投放!J$28:J$36,卡牌属性!$L15))*VLOOKUP(J15,$A$4:$E$39,5),0)</f>
        <v>195</v>
      </c>
      <c r="Q15" s="31" t="s">
        <v>192</v>
      </c>
      <c r="R15" s="16">
        <f>ROUND(IF($K15=1,INDEX(新属性投放!K$14:K$22,卡牌属性!$L15),INDEX(新属性投放!K$28:K$36,卡牌属性!$L15))*VLOOKUP(J15,$A$4:$E$39,5),0)</f>
        <v>2155</v>
      </c>
      <c r="S15" s="31" t="s">
        <v>190</v>
      </c>
      <c r="T15" s="16">
        <f>ROUND(IF($K15=1,INDEX(新属性投放!C$14:C$22,卡牌属性!$L15),INDEX(新属性投放!C$28:C$36,卡牌属性!$L15))*VLOOKUP(J15,$A$4:$E$39,5),0)</f>
        <v>20</v>
      </c>
      <c r="U15" s="31" t="s">
        <v>191</v>
      </c>
      <c r="V15" s="16">
        <f>ROUND(IF($K15=1,INDEX(新属性投放!D$14:D$22,卡牌属性!$L15),INDEX(新属性投放!D$28:D$36,卡牌属性!$L15))*VLOOKUP(J15,$A$4:$E$39,5),0)</f>
        <v>10</v>
      </c>
      <c r="W15" s="31" t="s">
        <v>192</v>
      </c>
      <c r="X15" s="16">
        <f>ROUND(IF($K15=1,INDEX(新属性投放!E$14:E$22,卡牌属性!$L15),INDEX(新属性投放!E$28:E$36,卡牌属性!$L15))*VLOOKUP(J15,$A$4:$E$39,5),0)</f>
        <v>100</v>
      </c>
      <c r="Z15" t="s">
        <v>174</v>
      </c>
      <c r="AA15" s="22">
        <v>4</v>
      </c>
    </row>
    <row r="16" spans="1:39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2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635</v>
      </c>
      <c r="O16" s="31" t="s">
        <v>191</v>
      </c>
      <c r="P16" s="16">
        <f>ROUND(IF($K16=1,INDEX(新属性投放!J$14:J$22,卡牌属性!$L16),INDEX(新属性投放!J$28:J$36,卡牌属性!$L16))*VLOOKUP(J16,$A$4:$E$39,5),0)</f>
        <v>307</v>
      </c>
      <c r="Q16" s="31" t="s">
        <v>192</v>
      </c>
      <c r="R16" s="16">
        <f>ROUND(IF($K16=1,INDEX(新属性投放!K$14:K$22,卡牌属性!$L16),INDEX(新属性投放!K$28:K$36,卡牌属性!$L16))*VLOOKUP(J16,$A$4:$E$39,5),0)</f>
        <v>3275</v>
      </c>
      <c r="S16" s="31" t="s">
        <v>190</v>
      </c>
      <c r="T16" s="16">
        <f>ROUND(IF($K16=1,INDEX(新属性投放!C$14:C$22,卡牌属性!$L16),INDEX(新属性投放!C$28:C$36,卡牌属性!$L16))*VLOOKUP(J16,$A$4:$E$39,5),0)</f>
        <v>24</v>
      </c>
      <c r="U16" s="31" t="s">
        <v>191</v>
      </c>
      <c r="V16" s="16">
        <f>ROUND(IF($K16=1,INDEX(新属性投放!D$14:D$22,卡牌属性!$L16),INDEX(新属性投放!D$28:D$36,卡牌属性!$L16))*VLOOKUP(J16,$A$4:$E$39,5),0)</f>
        <v>12</v>
      </c>
      <c r="W16" s="31" t="s">
        <v>192</v>
      </c>
      <c r="X16" s="16">
        <f>ROUND(IF($K16=1,INDEX(新属性投放!E$14:E$22,卡牌属性!$L16),INDEX(新属性投放!E$28:E$36,卡牌属性!$L16))*VLOOKUP(J16,$A$4:$E$39,5),0)</f>
        <v>120</v>
      </c>
      <c r="Z16" t="s">
        <v>163</v>
      </c>
      <c r="AA16" s="22">
        <v>4</v>
      </c>
    </row>
    <row r="17" spans="1:27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2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905</v>
      </c>
      <c r="O17" s="31" t="s">
        <v>191</v>
      </c>
      <c r="P17" s="16">
        <f>ROUND(IF($K17=1,INDEX(新属性投放!J$14:J$22,卡牌属性!$L17),INDEX(新属性投放!J$28:J$36,卡牌属性!$L17))*VLOOKUP(J17,$A$4:$E$39,5),0)</f>
        <v>442</v>
      </c>
      <c r="Q17" s="31" t="s">
        <v>192</v>
      </c>
      <c r="R17" s="16">
        <f>ROUND(IF($K17=1,INDEX(新属性投放!K$14:K$22,卡牌属性!$L17),INDEX(新属性投放!K$28:K$36,卡牌属性!$L17))*VLOOKUP(J17,$A$4:$E$39,5),0)</f>
        <v>4625</v>
      </c>
      <c r="S17" s="31" t="s">
        <v>190</v>
      </c>
      <c r="T17" s="16">
        <f>ROUND(IF($K17=1,INDEX(新属性投放!C$14:C$22,卡牌属性!$L17),INDEX(新属性投放!C$28:C$36,卡牌属性!$L17))*VLOOKUP(J17,$A$4:$E$39,5),0)</f>
        <v>30</v>
      </c>
      <c r="U17" s="31" t="s">
        <v>191</v>
      </c>
      <c r="V17" s="16">
        <f>ROUND(IF($K17=1,INDEX(新属性投放!D$14:D$22,卡牌属性!$L17),INDEX(新属性投放!D$28:D$36,卡牌属性!$L17))*VLOOKUP(J17,$A$4:$E$39,5),0)</f>
        <v>15</v>
      </c>
      <c r="W17" s="31" t="s">
        <v>192</v>
      </c>
      <c r="X17" s="16">
        <f>ROUND(IF($K17=1,INDEX(新属性投放!E$14:E$22,卡牌属性!$L17),INDEX(新属性投放!E$28:E$36,卡牌属性!$L17))*VLOOKUP(J17,$A$4:$E$39,5),0)</f>
        <v>150</v>
      </c>
      <c r="Z17" t="s">
        <v>167</v>
      </c>
      <c r="AA17" s="22">
        <v>4</v>
      </c>
    </row>
    <row r="18" spans="1:27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2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1239</v>
      </c>
      <c r="O18" s="31" t="s">
        <v>191</v>
      </c>
      <c r="P18" s="16">
        <f>ROUND(IF($K18=1,INDEX(新属性投放!J$14:J$22,卡牌属性!$L18),INDEX(新属性投放!J$28:J$36,卡牌属性!$L18))*VLOOKUP(J18,$A$4:$E$39,5),0)</f>
        <v>609</v>
      </c>
      <c r="Q18" s="31" t="s">
        <v>192</v>
      </c>
      <c r="R18" s="16">
        <f>ROUND(IF($K18=1,INDEX(新属性投放!K$14:K$22,卡牌属性!$L18),INDEX(新属性投放!K$28:K$36,卡牌属性!$L18))*VLOOKUP(J18,$A$4:$E$39,5),0)</f>
        <v>6295</v>
      </c>
      <c r="S18" s="31" t="s">
        <v>190</v>
      </c>
      <c r="T18" s="16">
        <f>ROUND(IF($K18=1,INDEX(新属性投放!C$14:C$22,卡牌属性!$L18),INDEX(新属性投放!C$28:C$36,卡牌属性!$L18))*VLOOKUP(J18,$A$4:$E$39,5),0)</f>
        <v>34</v>
      </c>
      <c r="U18" s="31" t="s">
        <v>191</v>
      </c>
      <c r="V18" s="16">
        <f>ROUND(IF($K18=1,INDEX(新属性投放!D$14:D$22,卡牌属性!$L18),INDEX(新属性投放!D$28:D$36,卡牌属性!$L18))*VLOOKUP(J18,$A$4:$E$39,5),0)</f>
        <v>17</v>
      </c>
      <c r="W18" s="31" t="s">
        <v>192</v>
      </c>
      <c r="X18" s="16">
        <f>ROUND(IF($K18=1,INDEX(新属性投放!E$14:E$22,卡牌属性!$L18),INDEX(新属性投放!E$28:E$36,卡牌属性!$L18))*VLOOKUP(J18,$A$4:$E$39,5),0)</f>
        <v>170</v>
      </c>
      <c r="Z18" t="s">
        <v>156</v>
      </c>
      <c r="AA18" s="22">
        <v>4</v>
      </c>
    </row>
    <row r="19" spans="1:27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2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1619</v>
      </c>
      <c r="O19" s="31" t="s">
        <v>191</v>
      </c>
      <c r="P19" s="16">
        <f>ROUND(IF($K19=1,INDEX(新属性投放!J$14:J$22,卡牌属性!$L19),INDEX(新属性投放!J$28:J$36,卡牌属性!$L19))*VLOOKUP(J19,$A$4:$E$39,5),0)</f>
        <v>799</v>
      </c>
      <c r="Q19" s="31" t="s">
        <v>192</v>
      </c>
      <c r="R19" s="16">
        <f>ROUND(IF($K19=1,INDEX(新属性投放!K$14:K$22,卡牌属性!$L19),INDEX(新属性投放!K$28:K$36,卡牌属性!$L19))*VLOOKUP(J19,$A$4:$E$39,5),0)</f>
        <v>8195</v>
      </c>
      <c r="S19" s="31" t="s">
        <v>190</v>
      </c>
      <c r="T19" s="16">
        <f>ROUND(IF($K19=1,INDEX(新属性投放!C$14:C$22,卡牌属性!$L19),INDEX(新属性投放!C$28:C$36,卡牌属性!$L19))*VLOOKUP(J19,$A$4:$E$39,5),0)</f>
        <v>40</v>
      </c>
      <c r="U19" s="31" t="s">
        <v>191</v>
      </c>
      <c r="V19" s="16">
        <f>ROUND(IF($K19=1,INDEX(新属性投放!D$14:D$22,卡牌属性!$L19),INDEX(新属性投放!D$28:D$36,卡牌属性!$L19))*VLOOKUP(J19,$A$4:$E$39,5),0)</f>
        <v>20</v>
      </c>
      <c r="W19" s="31" t="s">
        <v>192</v>
      </c>
      <c r="X19" s="16">
        <f>ROUND(IF($K19=1,INDEX(新属性投放!E$14:E$22,卡牌属性!$L19),INDEX(新属性投放!E$28:E$36,卡牌属性!$L19))*VLOOKUP(J19,$A$4:$E$39,5),0)</f>
        <v>200</v>
      </c>
      <c r="Z19" t="s">
        <v>151</v>
      </c>
      <c r="AA19" s="22">
        <v>4</v>
      </c>
    </row>
    <row r="20" spans="1:27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2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2069</v>
      </c>
      <c r="O20" s="31" t="s">
        <v>191</v>
      </c>
      <c r="P20" s="16">
        <f>ROUND(IF($K20=1,INDEX(新属性投放!J$14:J$22,卡牌属性!$L20),INDEX(新属性投放!J$28:J$36,卡牌属性!$L20))*VLOOKUP(J20,$A$4:$E$39,5),0)</f>
        <v>1024</v>
      </c>
      <c r="Q20" s="31" t="s">
        <v>192</v>
      </c>
      <c r="R20" s="16">
        <f>ROUND(IF($K20=1,INDEX(新属性投放!K$14:K$22,卡牌属性!$L20),INDEX(新属性投放!K$28:K$36,卡牌属性!$L20))*VLOOKUP(J20,$A$4:$E$39,5),0)</f>
        <v>10445</v>
      </c>
      <c r="S20" s="31" t="s">
        <v>190</v>
      </c>
      <c r="T20" s="16">
        <f>ROUND(IF($K20=1,INDEX(新属性投放!C$14:C$22,卡牌属性!$L20),INDEX(新属性投放!C$28:C$36,卡牌属性!$L20))*VLOOKUP(J20,$A$4:$E$39,5),0)</f>
        <v>50</v>
      </c>
      <c r="U20" s="31" t="s">
        <v>191</v>
      </c>
      <c r="V20" s="16">
        <f>ROUND(IF($K20=1,INDEX(新属性投放!D$14:D$22,卡牌属性!$L20),INDEX(新属性投放!D$28:D$36,卡牌属性!$L20))*VLOOKUP(J20,$A$4:$E$39,5),0)</f>
        <v>25</v>
      </c>
      <c r="W20" s="31" t="s">
        <v>192</v>
      </c>
      <c r="X20" s="16">
        <f>ROUND(IF($K20=1,INDEX(新属性投放!E$14:E$22,卡牌属性!$L20),INDEX(新属性投放!E$28:E$36,卡牌属性!$L20))*VLOOKUP(J20,$A$4:$E$39,5),0)</f>
        <v>250</v>
      </c>
      <c r="Z20" t="s">
        <v>153</v>
      </c>
      <c r="AA20" s="22">
        <v>4</v>
      </c>
    </row>
    <row r="21" spans="1:27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2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2629</v>
      </c>
      <c r="O21" s="31" t="s">
        <v>191</v>
      </c>
      <c r="P21" s="16">
        <f>ROUND(IF($K21=1,INDEX(新属性投放!J$14:J$22,卡牌属性!$L21),INDEX(新属性投放!J$28:J$36,卡牌属性!$L21))*VLOOKUP(J21,$A$4:$E$39,5),0)</f>
        <v>1304</v>
      </c>
      <c r="Q21" s="31" t="s">
        <v>192</v>
      </c>
      <c r="R21" s="16">
        <f>ROUND(IF($K21=1,INDEX(新属性投放!K$14:K$22,卡牌属性!$L21),INDEX(新属性投放!K$28:K$36,卡牌属性!$L21))*VLOOKUP(J21,$A$4:$E$39,5),0)</f>
        <v>13245</v>
      </c>
      <c r="S21" s="31" t="s">
        <v>190</v>
      </c>
      <c r="T21" s="16">
        <f>ROUND(IF($K21=1,INDEX(新属性投放!C$14:C$22,卡牌属性!$L21),INDEX(新属性投放!C$28:C$36,卡牌属性!$L21))*VLOOKUP(J21,$A$4:$E$39,5),0)</f>
        <v>60</v>
      </c>
      <c r="U21" s="31" t="s">
        <v>191</v>
      </c>
      <c r="V21" s="16">
        <f>ROUND(IF($K21=1,INDEX(新属性投放!D$14:D$22,卡牌属性!$L21),INDEX(新属性投放!D$28:D$36,卡牌属性!$L21))*VLOOKUP(J21,$A$4:$E$39,5),0)</f>
        <v>30</v>
      </c>
      <c r="W21" s="31" t="s">
        <v>192</v>
      </c>
      <c r="X21" s="16">
        <f>ROUND(IF($K21=1,INDEX(新属性投放!E$14:E$22,卡牌属性!$L21),INDEX(新属性投放!E$28:E$36,卡牌属性!$L21))*VLOOKUP(J21,$A$4:$E$39,5),0)</f>
        <v>300</v>
      </c>
      <c r="Z21" t="s">
        <v>176</v>
      </c>
      <c r="AA21" s="22">
        <v>4</v>
      </c>
    </row>
    <row r="22" spans="1:27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2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22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220</v>
      </c>
      <c r="S22" s="31" t="s">
        <v>190</v>
      </c>
      <c r="T22" s="16">
        <f>ROUND(IF($K22=1,INDEX(新属性投放!C$14:C$22,卡牌属性!$L22),INDEX(新属性投放!C$28:C$36,卡牌属性!$L22))*VLOOKUP(J22,$A$4:$E$39,5),0)</f>
        <v>11</v>
      </c>
      <c r="U22" s="31" t="s">
        <v>191</v>
      </c>
      <c r="V22" s="16">
        <f>ROUND(IF($K22=1,INDEX(新属性投放!D$14:D$22,卡牌属性!$L22),INDEX(新属性投放!D$28:D$36,卡牌属性!$L22))*VLOOKUP(J22,$A$4:$E$39,5),0)</f>
        <v>6</v>
      </c>
      <c r="W22" s="31" t="s">
        <v>192</v>
      </c>
      <c r="X22" s="16">
        <f>ROUND(IF($K22=1,INDEX(新属性投放!E$14:E$22,卡牌属性!$L22),INDEX(新属性投放!E$28:E$36,卡牌属性!$L22))*VLOOKUP(J22,$A$4:$E$39,5),0)</f>
        <v>55</v>
      </c>
      <c r="Z22" t="s">
        <v>168</v>
      </c>
      <c r="AA22" s="22">
        <v>4</v>
      </c>
    </row>
    <row r="23" spans="1:27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2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199</v>
      </c>
      <c r="O23" s="31" t="s">
        <v>191</v>
      </c>
      <c r="P23" s="16">
        <f>ROUND(IF($K23=1,INDEX(新属性投放!J$14:J$22,卡牌属性!$L23),INDEX(新属性投放!J$28:J$36,卡牌属性!$L23))*VLOOKUP(J23,$A$4:$E$39,5),0)</f>
        <v>88</v>
      </c>
      <c r="Q23" s="31" t="s">
        <v>192</v>
      </c>
      <c r="R23" s="16">
        <f>ROUND(IF($K23=1,INDEX(新属性投放!K$14:K$22,卡牌属性!$L23),INDEX(新属性投放!K$28:K$36,卡牌属性!$L23))*VLOOKUP(J23,$A$4:$E$39,5),0)</f>
        <v>1106</v>
      </c>
      <c r="S23" s="31" t="s">
        <v>190</v>
      </c>
      <c r="T23" s="16">
        <f>ROUND(IF($K23=1,INDEX(新属性投放!C$14:C$22,卡牌属性!$L23),INDEX(新属性投放!C$28:C$36,卡牌属性!$L23))*VLOOKUP(J23,$A$4:$E$39,5),0)</f>
        <v>15</v>
      </c>
      <c r="U23" s="31" t="s">
        <v>191</v>
      </c>
      <c r="V23" s="16">
        <f>ROUND(IF($K23=1,INDEX(新属性投放!D$14:D$22,卡牌属性!$L23),INDEX(新属性投放!D$28:D$36,卡牌属性!$L23))*VLOOKUP(J23,$A$4:$E$39,5),0)</f>
        <v>8</v>
      </c>
      <c r="W23" s="31" t="s">
        <v>192</v>
      </c>
      <c r="X23" s="16">
        <f>ROUND(IF($K23=1,INDEX(新属性投放!E$14:E$22,卡牌属性!$L23),INDEX(新属性投放!E$28:E$36,卡牌属性!$L23))*VLOOKUP(J23,$A$4:$E$39,5),0)</f>
        <v>77</v>
      </c>
      <c r="Z23" t="s">
        <v>169</v>
      </c>
      <c r="AA23" s="22">
        <v>4</v>
      </c>
    </row>
    <row r="24" spans="1:27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2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452</v>
      </c>
      <c r="O24" s="31" t="s">
        <v>191</v>
      </c>
      <c r="P24" s="16">
        <f>ROUND(IF($K24=1,INDEX(新属性投放!J$14:J$22,卡牌属性!$L24),INDEX(新属性投放!J$28:J$36,卡牌属性!$L24))*VLOOKUP(J24,$A$4:$E$39,5),0)</f>
        <v>215</v>
      </c>
      <c r="Q24" s="31" t="s">
        <v>192</v>
      </c>
      <c r="R24" s="16">
        <f>ROUND(IF($K24=1,INDEX(新属性投放!K$14:K$22,卡牌属性!$L24),INDEX(新属性投放!K$28:K$36,卡牌属性!$L24))*VLOOKUP(J24,$A$4:$E$39,5),0)</f>
        <v>2371</v>
      </c>
      <c r="S24" s="31" t="s">
        <v>190</v>
      </c>
      <c r="T24" s="16">
        <f>ROUND(IF($K24=1,INDEX(新属性投放!C$14:C$22,卡牌属性!$L24),INDEX(新属性投放!C$28:C$36,卡牌属性!$L24))*VLOOKUP(J24,$A$4:$E$39,5),0)</f>
        <v>22</v>
      </c>
      <c r="U24" s="31" t="s">
        <v>191</v>
      </c>
      <c r="V24" s="16">
        <f>ROUND(IF($K24=1,INDEX(新属性投放!D$14:D$22,卡牌属性!$L24),INDEX(新属性投放!D$28:D$36,卡牌属性!$L24))*VLOOKUP(J24,$A$4:$E$39,5),0)</f>
        <v>11</v>
      </c>
      <c r="W24" s="31" t="s">
        <v>192</v>
      </c>
      <c r="X24" s="16">
        <f>ROUND(IF($K24=1,INDEX(新属性投放!E$14:E$22,卡牌属性!$L24),INDEX(新属性投放!E$28:E$36,卡牌属性!$L24))*VLOOKUP(J24,$A$4:$E$39,5),0)</f>
        <v>110</v>
      </c>
    </row>
    <row r="25" spans="1:27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2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699</v>
      </c>
      <c r="O25" s="31" t="s">
        <v>191</v>
      </c>
      <c r="P25" s="16">
        <f>ROUND(IF($K25=1,INDEX(新属性投放!J$14:J$22,卡牌属性!$L25),INDEX(新属性投放!J$28:J$36,卡牌属性!$L25))*VLOOKUP(J25,$A$4:$E$39,5),0)</f>
        <v>338</v>
      </c>
      <c r="Q25" s="31" t="s">
        <v>192</v>
      </c>
      <c r="R25" s="16">
        <f>ROUND(IF($K25=1,INDEX(新属性投放!K$14:K$22,卡牌属性!$L25),INDEX(新属性投放!K$28:K$36,卡牌属性!$L25))*VLOOKUP(J25,$A$4:$E$39,5),0)</f>
        <v>3603</v>
      </c>
      <c r="S25" s="31" t="s">
        <v>190</v>
      </c>
      <c r="T25" s="16">
        <f>ROUND(IF($K25=1,INDEX(新属性投放!C$14:C$22,卡牌属性!$L25),INDEX(新属性投放!C$28:C$36,卡牌属性!$L25))*VLOOKUP(J25,$A$4:$E$39,5),0)</f>
        <v>26</v>
      </c>
      <c r="U25" s="31" t="s">
        <v>191</v>
      </c>
      <c r="V25" s="16">
        <f>ROUND(IF($K25=1,INDEX(新属性投放!D$14:D$22,卡牌属性!$L25),INDEX(新属性投放!D$28:D$36,卡牌属性!$L25))*VLOOKUP(J25,$A$4:$E$39,5),0)</f>
        <v>13</v>
      </c>
      <c r="W25" s="31" t="s">
        <v>192</v>
      </c>
      <c r="X25" s="16">
        <f>ROUND(IF($K25=1,INDEX(新属性投放!E$14:E$22,卡牌属性!$L25),INDEX(新属性投放!E$28:E$36,卡牌属性!$L25))*VLOOKUP(J25,$A$4:$E$39,5),0)</f>
        <v>132</v>
      </c>
    </row>
    <row r="26" spans="1:27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2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996</v>
      </c>
      <c r="O26" s="31" t="s">
        <v>191</v>
      </c>
      <c r="P26" s="16">
        <f>ROUND(IF($K26=1,INDEX(新属性投放!J$14:J$22,卡牌属性!$L26),INDEX(新属性投放!J$28:J$36,卡牌属性!$L26))*VLOOKUP(J26,$A$4:$E$39,5),0)</f>
        <v>486</v>
      </c>
      <c r="Q26" s="31" t="s">
        <v>192</v>
      </c>
      <c r="R26" s="16">
        <f>ROUND(IF($K26=1,INDEX(新属性投放!K$14:K$22,卡牌属性!$L26),INDEX(新属性投放!K$28:K$36,卡牌属性!$L26))*VLOOKUP(J26,$A$4:$E$39,5),0)</f>
        <v>5088</v>
      </c>
      <c r="S26" s="31" t="s">
        <v>190</v>
      </c>
      <c r="T26" s="16">
        <f>ROUND(IF($K26=1,INDEX(新属性投放!C$14:C$22,卡牌属性!$L26),INDEX(新属性投放!C$28:C$36,卡牌属性!$L26))*VLOOKUP(J26,$A$4:$E$39,5),0)</f>
        <v>33</v>
      </c>
      <c r="U26" s="31" t="s">
        <v>191</v>
      </c>
      <c r="V26" s="16">
        <f>ROUND(IF($K26=1,INDEX(新属性投放!D$14:D$22,卡牌属性!$L26),INDEX(新属性投放!D$28:D$36,卡牌属性!$L26))*VLOOKUP(J26,$A$4:$E$39,5),0)</f>
        <v>17</v>
      </c>
      <c r="W26" s="31" t="s">
        <v>192</v>
      </c>
      <c r="X26" s="16">
        <f>ROUND(IF($K26=1,INDEX(新属性投放!E$14:E$22,卡牌属性!$L26),INDEX(新属性投放!E$28:E$36,卡牌属性!$L26))*VLOOKUP(J26,$A$4:$E$39,5),0)</f>
        <v>165</v>
      </c>
    </row>
    <row r="27" spans="1:27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2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1363</v>
      </c>
      <c r="O27" s="31" t="s">
        <v>191</v>
      </c>
      <c r="P27" s="16">
        <f>ROUND(IF($K27=1,INDEX(新属性投放!J$14:J$22,卡牌属性!$L27),INDEX(新属性投放!J$28:J$36,卡牌属性!$L27))*VLOOKUP(J27,$A$4:$E$39,5),0)</f>
        <v>670</v>
      </c>
      <c r="Q27" s="31" t="s">
        <v>192</v>
      </c>
      <c r="R27" s="16">
        <f>ROUND(IF($K27=1,INDEX(新属性投放!K$14:K$22,卡牌属性!$L27),INDEX(新属性投放!K$28:K$36,卡牌属性!$L27))*VLOOKUP(J27,$A$4:$E$39,5),0)</f>
        <v>6925</v>
      </c>
      <c r="S27" s="31" t="s">
        <v>190</v>
      </c>
      <c r="T27" s="16">
        <f>ROUND(IF($K27=1,INDEX(新属性投放!C$14:C$22,卡牌属性!$L27),INDEX(新属性投放!C$28:C$36,卡牌属性!$L27))*VLOOKUP(J27,$A$4:$E$39,5),0)</f>
        <v>37</v>
      </c>
      <c r="U27" s="31" t="s">
        <v>191</v>
      </c>
      <c r="V27" s="16">
        <f>ROUND(IF($K27=1,INDEX(新属性投放!D$14:D$22,卡牌属性!$L27),INDEX(新属性投放!D$28:D$36,卡牌属性!$L27))*VLOOKUP(J27,$A$4:$E$39,5),0)</f>
        <v>19</v>
      </c>
      <c r="W27" s="31" t="s">
        <v>192</v>
      </c>
      <c r="X27" s="16">
        <f>ROUND(IF($K27=1,INDEX(新属性投放!E$14:E$22,卡牌属性!$L27),INDEX(新属性投放!E$28:E$36,卡牌属性!$L27))*VLOOKUP(J27,$A$4:$E$39,5),0)</f>
        <v>187</v>
      </c>
    </row>
    <row r="28" spans="1:27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2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1781</v>
      </c>
      <c r="O28" s="31" t="s">
        <v>191</v>
      </c>
      <c r="P28" s="16">
        <f>ROUND(IF($K28=1,INDEX(新属性投放!J$14:J$22,卡牌属性!$L28),INDEX(新属性投放!J$28:J$36,卡牌属性!$L28))*VLOOKUP(J28,$A$4:$E$39,5),0)</f>
        <v>879</v>
      </c>
      <c r="Q28" s="31" t="s">
        <v>192</v>
      </c>
      <c r="R28" s="16">
        <f>ROUND(IF($K28=1,INDEX(新属性投放!K$14:K$22,卡牌属性!$L28),INDEX(新属性投放!K$28:K$36,卡牌属性!$L28))*VLOOKUP(J28,$A$4:$E$39,5),0)</f>
        <v>9015</v>
      </c>
      <c r="S28" s="31" t="s">
        <v>190</v>
      </c>
      <c r="T28" s="16">
        <f>ROUND(IF($K28=1,INDEX(新属性投放!C$14:C$22,卡牌属性!$L28),INDEX(新属性投放!C$28:C$36,卡牌属性!$L28))*VLOOKUP(J28,$A$4:$E$39,5),0)</f>
        <v>44</v>
      </c>
      <c r="U28" s="31" t="s">
        <v>191</v>
      </c>
      <c r="V28" s="16">
        <f>ROUND(IF($K28=1,INDEX(新属性投放!D$14:D$22,卡牌属性!$L28),INDEX(新属性投放!D$28:D$36,卡牌属性!$L28))*VLOOKUP(J28,$A$4:$E$39,5),0)</f>
        <v>22</v>
      </c>
      <c r="W28" s="31" t="s">
        <v>192</v>
      </c>
      <c r="X28" s="16">
        <f>ROUND(IF($K28=1,INDEX(新属性投放!E$14:E$22,卡牌属性!$L28),INDEX(新属性投放!E$28:E$36,卡牌属性!$L28))*VLOOKUP(J28,$A$4:$E$39,5),0)</f>
        <v>220</v>
      </c>
    </row>
    <row r="29" spans="1:27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2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2276</v>
      </c>
      <c r="O29" s="31" t="s">
        <v>191</v>
      </c>
      <c r="P29" s="16">
        <f>ROUND(IF($K29=1,INDEX(新属性投放!J$14:J$22,卡牌属性!$L29),INDEX(新属性投放!J$28:J$36,卡牌属性!$L29))*VLOOKUP(J29,$A$4:$E$39,5),0)</f>
        <v>1126</v>
      </c>
      <c r="Q29" s="31" t="s">
        <v>192</v>
      </c>
      <c r="R29" s="16">
        <f>ROUND(IF($K29=1,INDEX(新属性投放!K$14:K$22,卡牌属性!$L29),INDEX(新属性投放!K$28:K$36,卡牌属性!$L29))*VLOOKUP(J29,$A$4:$E$39,5),0)</f>
        <v>11490</v>
      </c>
      <c r="S29" s="31" t="s">
        <v>190</v>
      </c>
      <c r="T29" s="16">
        <f>ROUND(IF($K29=1,INDEX(新属性投放!C$14:C$22,卡牌属性!$L29),INDEX(新属性投放!C$28:C$36,卡牌属性!$L29))*VLOOKUP(J29,$A$4:$E$39,5),0)</f>
        <v>55</v>
      </c>
      <c r="U29" s="31" t="s">
        <v>191</v>
      </c>
      <c r="V29" s="16">
        <f>ROUND(IF($K29=1,INDEX(新属性投放!D$14:D$22,卡牌属性!$L29),INDEX(新属性投放!D$28:D$36,卡牌属性!$L29))*VLOOKUP(J29,$A$4:$E$39,5),0)</f>
        <v>28</v>
      </c>
      <c r="W29" s="31" t="s">
        <v>192</v>
      </c>
      <c r="X29" s="16">
        <f>ROUND(IF($K29=1,INDEX(新属性投放!E$14:E$22,卡牌属性!$L29),INDEX(新属性投放!E$28:E$36,卡牌属性!$L29))*VLOOKUP(J29,$A$4:$E$39,5),0)</f>
        <v>275</v>
      </c>
    </row>
    <row r="30" spans="1:27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2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2892</v>
      </c>
      <c r="O30" s="31" t="s">
        <v>191</v>
      </c>
      <c r="P30" s="16">
        <f>ROUND(IF($K30=1,INDEX(新属性投放!J$14:J$22,卡牌属性!$L30),INDEX(新属性投放!J$28:J$36,卡牌属性!$L30))*VLOOKUP(J30,$A$4:$E$39,5),0)</f>
        <v>1434</v>
      </c>
      <c r="Q30" s="31" t="s">
        <v>192</v>
      </c>
      <c r="R30" s="16">
        <f>ROUND(IF($K30=1,INDEX(新属性投放!K$14:K$22,卡牌属性!$L30),INDEX(新属性投放!K$28:K$36,卡牌属性!$L30))*VLOOKUP(J30,$A$4:$E$39,5),0)</f>
        <v>14570</v>
      </c>
      <c r="S30" s="31" t="s">
        <v>190</v>
      </c>
      <c r="T30" s="16">
        <f>ROUND(IF($K30=1,INDEX(新属性投放!C$14:C$22,卡牌属性!$L30),INDEX(新属性投放!C$28:C$36,卡牌属性!$L30))*VLOOKUP(J30,$A$4:$E$39,5),0)</f>
        <v>66</v>
      </c>
      <c r="U30" s="31" t="s">
        <v>191</v>
      </c>
      <c r="V30" s="16">
        <f>ROUND(IF($K30=1,INDEX(新属性投放!D$14:D$22,卡牌属性!$L30),INDEX(新属性投放!D$28:D$36,卡牌属性!$L30))*VLOOKUP(J30,$A$4:$E$39,5),0)</f>
        <v>33</v>
      </c>
      <c r="W30" s="31" t="s">
        <v>192</v>
      </c>
      <c r="X30" s="16">
        <f>ROUND(IF($K30=1,INDEX(新属性投放!E$14:E$22,卡牌属性!$L30),INDEX(新属性投放!E$28:E$36,卡牌属性!$L30))*VLOOKUP(J30,$A$4:$E$39,5),0)</f>
        <v>330</v>
      </c>
    </row>
    <row r="31" spans="1:27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2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25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250</v>
      </c>
      <c r="S31" s="31" t="s">
        <v>190</v>
      </c>
      <c r="T31" s="16">
        <f>ROUND(IF($K31=1,INDEX(新属性投放!C$14:C$22,卡牌属性!$L31),INDEX(新属性投放!C$28:C$36,卡牌属性!$L31))*VLOOKUP(J31,$A$4:$E$39,5),0)</f>
        <v>13</v>
      </c>
      <c r="U31" s="31" t="s">
        <v>191</v>
      </c>
      <c r="V31" s="16">
        <f>ROUND(IF($K31=1,INDEX(新属性投放!D$14:D$22,卡牌属性!$L31),INDEX(新属性投放!D$28:D$36,卡牌属性!$L31))*VLOOKUP(J31,$A$4:$E$39,5),0)</f>
        <v>6</v>
      </c>
      <c r="W31" s="31" t="s">
        <v>192</v>
      </c>
      <c r="X31" s="16">
        <f>ROUND(IF($K31=1,INDEX(新属性投放!E$14:E$22,卡牌属性!$L31),INDEX(新属性投放!E$28:E$36,卡牌属性!$L31))*VLOOKUP(J31,$A$4:$E$39,5),0)</f>
        <v>63</v>
      </c>
    </row>
    <row r="32" spans="1:27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2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226</v>
      </c>
      <c r="O32" s="31" t="s">
        <v>191</v>
      </c>
      <c r="P32" s="16">
        <f>ROUND(IF($K32=1,INDEX(新属性投放!J$14:J$22,卡牌属性!$L32),INDEX(新属性投放!J$28:J$36,卡牌属性!$L32))*VLOOKUP(J32,$A$4:$E$39,5),0)</f>
        <v>100</v>
      </c>
      <c r="Q32" s="31" t="s">
        <v>192</v>
      </c>
      <c r="R32" s="16">
        <f>ROUND(IF($K32=1,INDEX(新属性投放!K$14:K$22,卡牌属性!$L32),INDEX(新属性投放!K$28:K$36,卡牌属性!$L32))*VLOOKUP(J32,$A$4:$E$39,5),0)</f>
        <v>1256</v>
      </c>
      <c r="S32" s="31" t="s">
        <v>190</v>
      </c>
      <c r="T32" s="16">
        <f>ROUND(IF($K32=1,INDEX(新属性投放!C$14:C$22,卡牌属性!$L32),INDEX(新属性投放!C$28:C$36,卡牌属性!$L32))*VLOOKUP(J32,$A$4:$E$39,5),0)</f>
        <v>18</v>
      </c>
      <c r="U32" s="31" t="s">
        <v>191</v>
      </c>
      <c r="V32" s="16">
        <f>ROUND(IF($K32=1,INDEX(新属性投放!D$14:D$22,卡牌属性!$L32),INDEX(新属性投放!D$28:D$36,卡牌属性!$L32))*VLOOKUP(J32,$A$4:$E$39,5),0)</f>
        <v>9</v>
      </c>
      <c r="W32" s="31" t="s">
        <v>192</v>
      </c>
      <c r="X32" s="16">
        <f>ROUND(IF($K32=1,INDEX(新属性投放!E$14:E$22,卡牌属性!$L32),INDEX(新属性投放!E$28:E$36,卡牌属性!$L32))*VLOOKUP(J32,$A$4:$E$39,5),0)</f>
        <v>88</v>
      </c>
    </row>
    <row r="33" spans="1:24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2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514</v>
      </c>
      <c r="O33" s="31" t="s">
        <v>191</v>
      </c>
      <c r="P33" s="16">
        <f>ROUND(IF($K33=1,INDEX(新属性投放!J$14:J$22,卡牌属性!$L33),INDEX(新属性投放!J$28:J$36,卡牌属性!$L33))*VLOOKUP(J33,$A$4:$E$39,5),0)</f>
        <v>244</v>
      </c>
      <c r="Q33" s="31" t="s">
        <v>192</v>
      </c>
      <c r="R33" s="16">
        <f>ROUND(IF($K33=1,INDEX(新属性投放!K$14:K$22,卡牌属性!$L33),INDEX(新属性投放!K$28:K$36,卡牌属性!$L33))*VLOOKUP(J33,$A$4:$E$39,5),0)</f>
        <v>2694</v>
      </c>
      <c r="S33" s="31" t="s">
        <v>190</v>
      </c>
      <c r="T33" s="16">
        <f>ROUND(IF($K33=1,INDEX(新属性投放!C$14:C$22,卡牌属性!$L33),INDEX(新属性投放!C$28:C$36,卡牌属性!$L33))*VLOOKUP(J33,$A$4:$E$39,5),0)</f>
        <v>25</v>
      </c>
      <c r="U33" s="31" t="s">
        <v>191</v>
      </c>
      <c r="V33" s="16">
        <f>ROUND(IF($K33=1,INDEX(新属性投放!D$14:D$22,卡牌属性!$L33),INDEX(新属性投放!D$28:D$36,卡牌属性!$L33))*VLOOKUP(J33,$A$4:$E$39,5),0)</f>
        <v>13</v>
      </c>
      <c r="W33" s="31" t="s">
        <v>192</v>
      </c>
      <c r="X33" s="16">
        <f>ROUND(IF($K33=1,INDEX(新属性投放!E$14:E$22,卡牌属性!$L33),INDEX(新属性投放!E$28:E$36,卡牌属性!$L33))*VLOOKUP(J33,$A$4:$E$39,5),0)</f>
        <v>125</v>
      </c>
    </row>
    <row r="34" spans="1:24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2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794</v>
      </c>
      <c r="O34" s="31" t="s">
        <v>191</v>
      </c>
      <c r="P34" s="16">
        <f>ROUND(IF($K34=1,INDEX(新属性投放!J$14:J$22,卡牌属性!$L34),INDEX(新属性投放!J$28:J$36,卡牌属性!$L34))*VLOOKUP(J34,$A$4:$E$39,5),0)</f>
        <v>384</v>
      </c>
      <c r="Q34" s="31" t="s">
        <v>192</v>
      </c>
      <c r="R34" s="16">
        <f>ROUND(IF($K34=1,INDEX(新属性投放!K$14:K$22,卡牌属性!$L34),INDEX(新属性投放!K$28:K$36,卡牌属性!$L34))*VLOOKUP(J34,$A$4:$E$39,5),0)</f>
        <v>4094</v>
      </c>
      <c r="S34" s="31" t="s">
        <v>190</v>
      </c>
      <c r="T34" s="16">
        <f>ROUND(IF($K34=1,INDEX(新属性投放!C$14:C$22,卡牌属性!$L34),INDEX(新属性投放!C$28:C$36,卡牌属性!$L34))*VLOOKUP(J34,$A$4:$E$39,5),0)</f>
        <v>30</v>
      </c>
      <c r="U34" s="31" t="s">
        <v>191</v>
      </c>
      <c r="V34" s="16">
        <f>ROUND(IF($K34=1,INDEX(新属性投放!D$14:D$22,卡牌属性!$L34),INDEX(新属性投放!D$28:D$36,卡牌属性!$L34))*VLOOKUP(J34,$A$4:$E$39,5),0)</f>
        <v>15</v>
      </c>
      <c r="W34" s="31" t="s">
        <v>192</v>
      </c>
      <c r="X34" s="16">
        <f>ROUND(IF($K34=1,INDEX(新属性投放!E$14:E$22,卡牌属性!$L34),INDEX(新属性投放!E$28:E$36,卡牌属性!$L34))*VLOOKUP(J34,$A$4:$E$39,5),0)</f>
        <v>150</v>
      </c>
    </row>
    <row r="35" spans="1:24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2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1131</v>
      </c>
      <c r="O35" s="31" t="s">
        <v>191</v>
      </c>
      <c r="P35" s="16">
        <f>ROUND(IF($K35=1,INDEX(新属性投放!J$14:J$22,卡牌属性!$L35),INDEX(新属性投放!J$28:J$36,卡牌属性!$L35))*VLOOKUP(J35,$A$4:$E$39,5),0)</f>
        <v>553</v>
      </c>
      <c r="Q35" s="31" t="s">
        <v>192</v>
      </c>
      <c r="R35" s="16">
        <f>ROUND(IF($K35=1,INDEX(新属性投放!K$14:K$22,卡牌属性!$L35),INDEX(新属性投放!K$28:K$36,卡牌属性!$L35))*VLOOKUP(J35,$A$4:$E$39,5),0)</f>
        <v>5781</v>
      </c>
      <c r="S35" s="31" t="s">
        <v>190</v>
      </c>
      <c r="T35" s="16">
        <f>ROUND(IF($K35=1,INDEX(新属性投放!C$14:C$22,卡牌属性!$L35),INDEX(新属性投放!C$28:C$36,卡牌属性!$L35))*VLOOKUP(J35,$A$4:$E$39,5),0)</f>
        <v>38</v>
      </c>
      <c r="U35" s="31" t="s">
        <v>191</v>
      </c>
      <c r="V35" s="16">
        <f>ROUND(IF($K35=1,INDEX(新属性投放!D$14:D$22,卡牌属性!$L35),INDEX(新属性投放!D$28:D$36,卡牌属性!$L35))*VLOOKUP(J35,$A$4:$E$39,5),0)</f>
        <v>19</v>
      </c>
      <c r="W35" s="31" t="s">
        <v>192</v>
      </c>
      <c r="X35" s="16">
        <f>ROUND(IF($K35=1,INDEX(新属性投放!E$14:E$22,卡牌属性!$L35),INDEX(新属性投放!E$28:E$36,卡牌属性!$L35))*VLOOKUP(J35,$A$4:$E$39,5),0)</f>
        <v>188</v>
      </c>
    </row>
    <row r="36" spans="1:24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2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1549</v>
      </c>
      <c r="O36" s="31" t="s">
        <v>191</v>
      </c>
      <c r="P36" s="16">
        <f>ROUND(IF($K36=1,INDEX(新属性投放!J$14:J$22,卡牌属性!$L36),INDEX(新属性投放!J$28:J$36,卡牌属性!$L36))*VLOOKUP(J36,$A$4:$E$39,5),0)</f>
        <v>761</v>
      </c>
      <c r="Q36" s="31" t="s">
        <v>192</v>
      </c>
      <c r="R36" s="16">
        <f>ROUND(IF($K36=1,INDEX(新属性投放!K$14:K$22,卡牌属性!$L36),INDEX(新属性投放!K$28:K$36,卡牌属性!$L36))*VLOOKUP(J36,$A$4:$E$39,5),0)</f>
        <v>7869</v>
      </c>
      <c r="S36" s="31" t="s">
        <v>190</v>
      </c>
      <c r="T36" s="16">
        <f>ROUND(IF($K36=1,INDEX(新属性投放!C$14:C$22,卡牌属性!$L36),INDEX(新属性投放!C$28:C$36,卡牌属性!$L36))*VLOOKUP(J36,$A$4:$E$39,5),0)</f>
        <v>43</v>
      </c>
      <c r="U36" s="31" t="s">
        <v>191</v>
      </c>
      <c r="V36" s="16">
        <f>ROUND(IF($K36=1,INDEX(新属性投放!D$14:D$22,卡牌属性!$L36),INDEX(新属性投放!D$28:D$36,卡牌属性!$L36))*VLOOKUP(J36,$A$4:$E$39,5),0)</f>
        <v>21</v>
      </c>
      <c r="W36" s="31" t="s">
        <v>192</v>
      </c>
      <c r="X36" s="16">
        <f>ROUND(IF($K36=1,INDEX(新属性投放!E$14:E$22,卡牌属性!$L36),INDEX(新属性投放!E$28:E$36,卡牌属性!$L36))*VLOOKUP(J36,$A$4:$E$39,5),0)</f>
        <v>213</v>
      </c>
    </row>
    <row r="37" spans="1:24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2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2024</v>
      </c>
      <c r="O37" s="31" t="s">
        <v>191</v>
      </c>
      <c r="P37" s="16">
        <f>ROUND(IF($K37=1,INDEX(新属性投放!J$14:J$22,卡牌属性!$L37),INDEX(新属性投放!J$28:J$36,卡牌属性!$L37))*VLOOKUP(J37,$A$4:$E$39,5),0)</f>
        <v>999</v>
      </c>
      <c r="Q37" s="31" t="s">
        <v>192</v>
      </c>
      <c r="R37" s="16">
        <f>ROUND(IF($K37=1,INDEX(新属性投放!K$14:K$22,卡牌属性!$L37),INDEX(新属性投放!K$28:K$36,卡牌属性!$L37))*VLOOKUP(J37,$A$4:$E$39,5),0)</f>
        <v>10244</v>
      </c>
      <c r="S37" s="31" t="s">
        <v>190</v>
      </c>
      <c r="T37" s="16">
        <f>ROUND(IF($K37=1,INDEX(新属性投放!C$14:C$22,卡牌属性!$L37),INDEX(新属性投放!C$28:C$36,卡牌属性!$L37))*VLOOKUP(J37,$A$4:$E$39,5),0)</f>
        <v>50</v>
      </c>
      <c r="U37" s="31" t="s">
        <v>191</v>
      </c>
      <c r="V37" s="16">
        <f>ROUND(IF($K37=1,INDEX(新属性投放!D$14:D$22,卡牌属性!$L37),INDEX(新属性投放!D$28:D$36,卡牌属性!$L37))*VLOOKUP(J37,$A$4:$E$39,5),0)</f>
        <v>25</v>
      </c>
      <c r="W37" s="31" t="s">
        <v>192</v>
      </c>
      <c r="X37" s="16">
        <f>ROUND(IF($K37=1,INDEX(新属性投放!E$14:E$22,卡牌属性!$L37),INDEX(新属性投放!E$28:E$36,卡牌属性!$L37))*VLOOKUP(J37,$A$4:$E$39,5),0)</f>
        <v>250</v>
      </c>
    </row>
    <row r="38" spans="1:24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2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2586</v>
      </c>
      <c r="O38" s="31" t="s">
        <v>191</v>
      </c>
      <c r="P38" s="16">
        <f>ROUND(IF($K38=1,INDEX(新属性投放!J$14:J$22,卡牌属性!$L38),INDEX(新属性投放!J$28:J$36,卡牌属性!$L38))*VLOOKUP(J38,$A$4:$E$39,5),0)</f>
        <v>1280</v>
      </c>
      <c r="Q38" s="31" t="s">
        <v>192</v>
      </c>
      <c r="R38" s="16">
        <f>ROUND(IF($K38=1,INDEX(新属性投放!K$14:K$22,卡牌属性!$L38),INDEX(新属性投放!K$28:K$36,卡牌属性!$L38))*VLOOKUP(J38,$A$4:$E$39,5),0)</f>
        <v>13056</v>
      </c>
      <c r="S38" s="31" t="s">
        <v>190</v>
      </c>
      <c r="T38" s="16">
        <f>ROUND(IF($K38=1,INDEX(新属性投放!C$14:C$22,卡牌属性!$L38),INDEX(新属性投放!C$28:C$36,卡牌属性!$L38))*VLOOKUP(J38,$A$4:$E$39,5),0)</f>
        <v>63</v>
      </c>
      <c r="U38" s="31" t="s">
        <v>191</v>
      </c>
      <c r="V38" s="16">
        <f>ROUND(IF($K38=1,INDEX(新属性投放!D$14:D$22,卡牌属性!$L38),INDEX(新属性投放!D$28:D$36,卡牌属性!$L38))*VLOOKUP(J38,$A$4:$E$39,5),0)</f>
        <v>31</v>
      </c>
      <c r="W38" s="31" t="s">
        <v>192</v>
      </c>
      <c r="X38" s="16">
        <f>ROUND(IF($K38=1,INDEX(新属性投放!E$14:E$22,卡牌属性!$L38),INDEX(新属性投放!E$28:E$36,卡牌属性!$L38))*VLOOKUP(J38,$A$4:$E$39,5),0)</f>
        <v>313</v>
      </c>
    </row>
    <row r="39" spans="1:24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2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3286</v>
      </c>
      <c r="O39" s="31" t="s">
        <v>191</v>
      </c>
      <c r="P39" s="16">
        <f>ROUND(IF($K39=1,INDEX(新属性投放!J$14:J$22,卡牌属性!$L39),INDEX(新属性投放!J$28:J$36,卡牌属性!$L39))*VLOOKUP(J39,$A$4:$E$39,5),0)</f>
        <v>1630</v>
      </c>
      <c r="Q39" s="31" t="s">
        <v>192</v>
      </c>
      <c r="R39" s="16">
        <f>ROUND(IF($K39=1,INDEX(新属性投放!K$14:K$22,卡牌属性!$L39),INDEX(新属性投放!K$28:K$36,卡牌属性!$L39))*VLOOKUP(J39,$A$4:$E$39,5),0)</f>
        <v>16556</v>
      </c>
      <c r="S39" s="31" t="s">
        <v>190</v>
      </c>
      <c r="T39" s="16">
        <f>ROUND(IF($K39=1,INDEX(新属性投放!C$14:C$22,卡牌属性!$L39),INDEX(新属性投放!C$28:C$36,卡牌属性!$L39))*VLOOKUP(J39,$A$4:$E$39,5),0)</f>
        <v>75</v>
      </c>
      <c r="U39" s="31" t="s">
        <v>191</v>
      </c>
      <c r="V39" s="16">
        <f>ROUND(IF($K39=1,INDEX(新属性投放!D$14:D$22,卡牌属性!$L39),INDEX(新属性投放!D$28:D$36,卡牌属性!$L39))*VLOOKUP(J39,$A$4:$E$39,5),0)</f>
        <v>38</v>
      </c>
      <c r="W39" s="31" t="s">
        <v>192</v>
      </c>
      <c r="X39" s="16">
        <f>ROUND(IF($K39=1,INDEX(新属性投放!E$14:E$22,卡牌属性!$L39),INDEX(新属性投放!E$28:E$36,卡牌属性!$L39))*VLOOKUP(J39,$A$4:$E$39,5),0)</f>
        <v>375</v>
      </c>
    </row>
    <row r="40" spans="1:24" ht="16.5" x14ac:dyDescent="0.2">
      <c r="I40" s="15">
        <v>37</v>
      </c>
      <c r="J40" s="16">
        <f t="shared" si="2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25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250</v>
      </c>
      <c r="S40" s="31" t="s">
        <v>190</v>
      </c>
      <c r="T40" s="16">
        <f>ROUND(IF($K40=1,INDEX(新属性投放!C$14:C$22,卡牌属性!$L40),INDEX(新属性投放!C$28:C$36,卡牌属性!$L40))*VLOOKUP(J40,$A$4:$E$39,5),0)</f>
        <v>13</v>
      </c>
      <c r="U40" s="31" t="s">
        <v>191</v>
      </c>
      <c r="V40" s="16">
        <f>ROUND(IF($K40=1,INDEX(新属性投放!D$14:D$22,卡牌属性!$L40),INDEX(新属性投放!D$28:D$36,卡牌属性!$L40))*VLOOKUP(J40,$A$4:$E$39,5),0)</f>
        <v>6</v>
      </c>
      <c r="W40" s="31" t="s">
        <v>192</v>
      </c>
      <c r="X40" s="16">
        <f>ROUND(IF($K40=1,INDEX(新属性投放!E$14:E$22,卡牌属性!$L40),INDEX(新属性投放!E$28:E$36,卡牌属性!$L40))*VLOOKUP(J40,$A$4:$E$39,5),0)</f>
        <v>63</v>
      </c>
    </row>
    <row r="41" spans="1:24" ht="16.5" x14ac:dyDescent="0.2">
      <c r="I41" s="15">
        <v>38</v>
      </c>
      <c r="J41" s="16">
        <f t="shared" si="2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226</v>
      </c>
      <c r="O41" s="31" t="s">
        <v>191</v>
      </c>
      <c r="P41" s="16">
        <f>ROUND(IF($K41=1,INDEX(新属性投放!J$14:J$22,卡牌属性!$L41),INDEX(新属性投放!J$28:J$36,卡牌属性!$L41))*VLOOKUP(J41,$A$4:$E$39,5),0)</f>
        <v>100</v>
      </c>
      <c r="Q41" s="31" t="s">
        <v>192</v>
      </c>
      <c r="R41" s="16">
        <f>ROUND(IF($K41=1,INDEX(新属性投放!K$14:K$22,卡牌属性!$L41),INDEX(新属性投放!K$28:K$36,卡牌属性!$L41))*VLOOKUP(J41,$A$4:$E$39,5),0)</f>
        <v>1256</v>
      </c>
      <c r="S41" s="31" t="s">
        <v>190</v>
      </c>
      <c r="T41" s="16">
        <f>ROUND(IF($K41=1,INDEX(新属性投放!C$14:C$22,卡牌属性!$L41),INDEX(新属性投放!C$28:C$36,卡牌属性!$L41))*VLOOKUP(J41,$A$4:$E$39,5),0)</f>
        <v>18</v>
      </c>
      <c r="U41" s="31" t="s">
        <v>191</v>
      </c>
      <c r="V41" s="16">
        <f>ROUND(IF($K41=1,INDEX(新属性投放!D$14:D$22,卡牌属性!$L41),INDEX(新属性投放!D$28:D$36,卡牌属性!$L41))*VLOOKUP(J41,$A$4:$E$39,5),0)</f>
        <v>9</v>
      </c>
      <c r="W41" s="31" t="s">
        <v>192</v>
      </c>
      <c r="X41" s="16">
        <f>ROUND(IF($K41=1,INDEX(新属性投放!E$14:E$22,卡牌属性!$L41),INDEX(新属性投放!E$28:E$36,卡牌属性!$L41))*VLOOKUP(J41,$A$4:$E$39,5),0)</f>
        <v>88</v>
      </c>
    </row>
    <row r="42" spans="1:24" ht="16.5" x14ac:dyDescent="0.2">
      <c r="I42" s="15">
        <v>39</v>
      </c>
      <c r="J42" s="16">
        <f t="shared" si="2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514</v>
      </c>
      <c r="O42" s="31" t="s">
        <v>191</v>
      </c>
      <c r="P42" s="16">
        <f>ROUND(IF($K42=1,INDEX(新属性投放!J$14:J$22,卡牌属性!$L42),INDEX(新属性投放!J$28:J$36,卡牌属性!$L42))*VLOOKUP(J42,$A$4:$E$39,5),0)</f>
        <v>244</v>
      </c>
      <c r="Q42" s="31" t="s">
        <v>192</v>
      </c>
      <c r="R42" s="16">
        <f>ROUND(IF($K42=1,INDEX(新属性投放!K$14:K$22,卡牌属性!$L42),INDEX(新属性投放!K$28:K$36,卡牌属性!$L42))*VLOOKUP(J42,$A$4:$E$39,5),0)</f>
        <v>2694</v>
      </c>
      <c r="S42" s="31" t="s">
        <v>190</v>
      </c>
      <c r="T42" s="16">
        <f>ROUND(IF($K42=1,INDEX(新属性投放!C$14:C$22,卡牌属性!$L42),INDEX(新属性投放!C$28:C$36,卡牌属性!$L42))*VLOOKUP(J42,$A$4:$E$39,5),0)</f>
        <v>25</v>
      </c>
      <c r="U42" s="31" t="s">
        <v>191</v>
      </c>
      <c r="V42" s="16">
        <f>ROUND(IF($K42=1,INDEX(新属性投放!D$14:D$22,卡牌属性!$L42),INDEX(新属性投放!D$28:D$36,卡牌属性!$L42))*VLOOKUP(J42,$A$4:$E$39,5),0)</f>
        <v>13</v>
      </c>
      <c r="W42" s="31" t="s">
        <v>192</v>
      </c>
      <c r="X42" s="16">
        <f>ROUND(IF($K42=1,INDEX(新属性投放!E$14:E$22,卡牌属性!$L42),INDEX(新属性投放!E$28:E$36,卡牌属性!$L42))*VLOOKUP(J42,$A$4:$E$39,5),0)</f>
        <v>125</v>
      </c>
    </row>
    <row r="43" spans="1:24" ht="16.5" x14ac:dyDescent="0.2">
      <c r="I43" s="15">
        <v>40</v>
      </c>
      <c r="J43" s="16">
        <f t="shared" si="2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794</v>
      </c>
      <c r="O43" s="31" t="s">
        <v>191</v>
      </c>
      <c r="P43" s="16">
        <f>ROUND(IF($K43=1,INDEX(新属性投放!J$14:J$22,卡牌属性!$L43),INDEX(新属性投放!J$28:J$36,卡牌属性!$L43))*VLOOKUP(J43,$A$4:$E$39,5),0)</f>
        <v>384</v>
      </c>
      <c r="Q43" s="31" t="s">
        <v>192</v>
      </c>
      <c r="R43" s="16">
        <f>ROUND(IF($K43=1,INDEX(新属性投放!K$14:K$22,卡牌属性!$L43),INDEX(新属性投放!K$28:K$36,卡牌属性!$L43))*VLOOKUP(J43,$A$4:$E$39,5),0)</f>
        <v>4094</v>
      </c>
      <c r="S43" s="31" t="s">
        <v>190</v>
      </c>
      <c r="T43" s="16">
        <f>ROUND(IF($K43=1,INDEX(新属性投放!C$14:C$22,卡牌属性!$L43),INDEX(新属性投放!C$28:C$36,卡牌属性!$L43))*VLOOKUP(J43,$A$4:$E$39,5),0)</f>
        <v>30</v>
      </c>
      <c r="U43" s="31" t="s">
        <v>191</v>
      </c>
      <c r="V43" s="16">
        <f>ROUND(IF($K43=1,INDEX(新属性投放!D$14:D$22,卡牌属性!$L43),INDEX(新属性投放!D$28:D$36,卡牌属性!$L43))*VLOOKUP(J43,$A$4:$E$39,5),0)</f>
        <v>15</v>
      </c>
      <c r="W43" s="31" t="s">
        <v>192</v>
      </c>
      <c r="X43" s="16">
        <f>ROUND(IF($K43=1,INDEX(新属性投放!E$14:E$22,卡牌属性!$L43),INDEX(新属性投放!E$28:E$36,卡牌属性!$L43))*VLOOKUP(J43,$A$4:$E$39,5),0)</f>
        <v>150</v>
      </c>
    </row>
    <row r="44" spans="1:24" ht="16.5" x14ac:dyDescent="0.2">
      <c r="I44" s="15">
        <v>41</v>
      </c>
      <c r="J44" s="16">
        <f t="shared" si="2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1131</v>
      </c>
      <c r="O44" s="31" t="s">
        <v>191</v>
      </c>
      <c r="P44" s="16">
        <f>ROUND(IF($K44=1,INDEX(新属性投放!J$14:J$22,卡牌属性!$L44),INDEX(新属性投放!J$28:J$36,卡牌属性!$L44))*VLOOKUP(J44,$A$4:$E$39,5),0)</f>
        <v>553</v>
      </c>
      <c r="Q44" s="31" t="s">
        <v>192</v>
      </c>
      <c r="R44" s="16">
        <f>ROUND(IF($K44=1,INDEX(新属性投放!K$14:K$22,卡牌属性!$L44),INDEX(新属性投放!K$28:K$36,卡牌属性!$L44))*VLOOKUP(J44,$A$4:$E$39,5),0)</f>
        <v>5781</v>
      </c>
      <c r="S44" s="31" t="s">
        <v>190</v>
      </c>
      <c r="T44" s="16">
        <f>ROUND(IF($K44=1,INDEX(新属性投放!C$14:C$22,卡牌属性!$L44),INDEX(新属性投放!C$28:C$36,卡牌属性!$L44))*VLOOKUP(J44,$A$4:$E$39,5),0)</f>
        <v>38</v>
      </c>
      <c r="U44" s="31" t="s">
        <v>191</v>
      </c>
      <c r="V44" s="16">
        <f>ROUND(IF($K44=1,INDEX(新属性投放!D$14:D$22,卡牌属性!$L44),INDEX(新属性投放!D$28:D$36,卡牌属性!$L44))*VLOOKUP(J44,$A$4:$E$39,5),0)</f>
        <v>19</v>
      </c>
      <c r="W44" s="31" t="s">
        <v>192</v>
      </c>
      <c r="X44" s="16">
        <f>ROUND(IF($K44=1,INDEX(新属性投放!E$14:E$22,卡牌属性!$L44),INDEX(新属性投放!E$28:E$36,卡牌属性!$L44))*VLOOKUP(J44,$A$4:$E$39,5),0)</f>
        <v>188</v>
      </c>
    </row>
    <row r="45" spans="1:24" ht="16.5" x14ac:dyDescent="0.2">
      <c r="I45" s="15">
        <v>42</v>
      </c>
      <c r="J45" s="16">
        <f t="shared" si="2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1549</v>
      </c>
      <c r="O45" s="31" t="s">
        <v>191</v>
      </c>
      <c r="P45" s="16">
        <f>ROUND(IF($K45=1,INDEX(新属性投放!J$14:J$22,卡牌属性!$L45),INDEX(新属性投放!J$28:J$36,卡牌属性!$L45))*VLOOKUP(J45,$A$4:$E$39,5),0)</f>
        <v>761</v>
      </c>
      <c r="Q45" s="31" t="s">
        <v>192</v>
      </c>
      <c r="R45" s="16">
        <f>ROUND(IF($K45=1,INDEX(新属性投放!K$14:K$22,卡牌属性!$L45),INDEX(新属性投放!K$28:K$36,卡牌属性!$L45))*VLOOKUP(J45,$A$4:$E$39,5),0)</f>
        <v>7869</v>
      </c>
      <c r="S45" s="31" t="s">
        <v>190</v>
      </c>
      <c r="T45" s="16">
        <f>ROUND(IF($K45=1,INDEX(新属性投放!C$14:C$22,卡牌属性!$L45),INDEX(新属性投放!C$28:C$36,卡牌属性!$L45))*VLOOKUP(J45,$A$4:$E$39,5),0)</f>
        <v>43</v>
      </c>
      <c r="U45" s="31" t="s">
        <v>191</v>
      </c>
      <c r="V45" s="16">
        <f>ROUND(IF($K45=1,INDEX(新属性投放!D$14:D$22,卡牌属性!$L45),INDEX(新属性投放!D$28:D$36,卡牌属性!$L45))*VLOOKUP(J45,$A$4:$E$39,5),0)</f>
        <v>21</v>
      </c>
      <c r="W45" s="31" t="s">
        <v>192</v>
      </c>
      <c r="X45" s="16">
        <f>ROUND(IF($K45=1,INDEX(新属性投放!E$14:E$22,卡牌属性!$L45),INDEX(新属性投放!E$28:E$36,卡牌属性!$L45))*VLOOKUP(J45,$A$4:$E$39,5),0)</f>
        <v>213</v>
      </c>
    </row>
    <row r="46" spans="1:24" ht="16.5" x14ac:dyDescent="0.2">
      <c r="I46" s="15">
        <v>43</v>
      </c>
      <c r="J46" s="16">
        <f t="shared" si="2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2024</v>
      </c>
      <c r="O46" s="31" t="s">
        <v>191</v>
      </c>
      <c r="P46" s="16">
        <f>ROUND(IF($K46=1,INDEX(新属性投放!J$14:J$22,卡牌属性!$L46),INDEX(新属性投放!J$28:J$36,卡牌属性!$L46))*VLOOKUP(J46,$A$4:$E$39,5),0)</f>
        <v>999</v>
      </c>
      <c r="Q46" s="31" t="s">
        <v>192</v>
      </c>
      <c r="R46" s="16">
        <f>ROUND(IF($K46=1,INDEX(新属性投放!K$14:K$22,卡牌属性!$L46),INDEX(新属性投放!K$28:K$36,卡牌属性!$L46))*VLOOKUP(J46,$A$4:$E$39,5),0)</f>
        <v>10244</v>
      </c>
      <c r="S46" s="31" t="s">
        <v>190</v>
      </c>
      <c r="T46" s="16">
        <f>ROUND(IF($K46=1,INDEX(新属性投放!C$14:C$22,卡牌属性!$L46),INDEX(新属性投放!C$28:C$36,卡牌属性!$L46))*VLOOKUP(J46,$A$4:$E$39,5),0)</f>
        <v>50</v>
      </c>
      <c r="U46" s="31" t="s">
        <v>191</v>
      </c>
      <c r="V46" s="16">
        <f>ROUND(IF($K46=1,INDEX(新属性投放!D$14:D$22,卡牌属性!$L46),INDEX(新属性投放!D$28:D$36,卡牌属性!$L46))*VLOOKUP(J46,$A$4:$E$39,5),0)</f>
        <v>25</v>
      </c>
      <c r="W46" s="31" t="s">
        <v>192</v>
      </c>
      <c r="X46" s="16">
        <f>ROUND(IF($K46=1,INDEX(新属性投放!E$14:E$22,卡牌属性!$L46),INDEX(新属性投放!E$28:E$36,卡牌属性!$L46))*VLOOKUP(J46,$A$4:$E$39,5),0)</f>
        <v>250</v>
      </c>
    </row>
    <row r="47" spans="1:24" ht="16.5" x14ac:dyDescent="0.2">
      <c r="I47" s="15">
        <v>44</v>
      </c>
      <c r="J47" s="16">
        <f t="shared" si="2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2586</v>
      </c>
      <c r="O47" s="31" t="s">
        <v>191</v>
      </c>
      <c r="P47" s="16">
        <f>ROUND(IF($K47=1,INDEX(新属性投放!J$14:J$22,卡牌属性!$L47),INDEX(新属性投放!J$28:J$36,卡牌属性!$L47))*VLOOKUP(J47,$A$4:$E$39,5),0)</f>
        <v>1280</v>
      </c>
      <c r="Q47" s="31" t="s">
        <v>192</v>
      </c>
      <c r="R47" s="16">
        <f>ROUND(IF($K47=1,INDEX(新属性投放!K$14:K$22,卡牌属性!$L47),INDEX(新属性投放!K$28:K$36,卡牌属性!$L47))*VLOOKUP(J47,$A$4:$E$39,5),0)</f>
        <v>13056</v>
      </c>
      <c r="S47" s="31" t="s">
        <v>190</v>
      </c>
      <c r="T47" s="16">
        <f>ROUND(IF($K47=1,INDEX(新属性投放!C$14:C$22,卡牌属性!$L47),INDEX(新属性投放!C$28:C$36,卡牌属性!$L47))*VLOOKUP(J47,$A$4:$E$39,5),0)</f>
        <v>63</v>
      </c>
      <c r="U47" s="31" t="s">
        <v>191</v>
      </c>
      <c r="V47" s="16">
        <f>ROUND(IF($K47=1,INDEX(新属性投放!D$14:D$22,卡牌属性!$L47),INDEX(新属性投放!D$28:D$36,卡牌属性!$L47))*VLOOKUP(J47,$A$4:$E$39,5),0)</f>
        <v>31</v>
      </c>
      <c r="W47" s="31" t="s">
        <v>192</v>
      </c>
      <c r="X47" s="16">
        <f>ROUND(IF($K47=1,INDEX(新属性投放!E$14:E$22,卡牌属性!$L47),INDEX(新属性投放!E$28:E$36,卡牌属性!$L47))*VLOOKUP(J47,$A$4:$E$39,5),0)</f>
        <v>313</v>
      </c>
    </row>
    <row r="48" spans="1:24" ht="16.5" x14ac:dyDescent="0.2">
      <c r="I48" s="15">
        <v>45</v>
      </c>
      <c r="J48" s="16">
        <f t="shared" si="2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3286</v>
      </c>
      <c r="O48" s="31" t="s">
        <v>191</v>
      </c>
      <c r="P48" s="16">
        <f>ROUND(IF($K48=1,INDEX(新属性投放!J$14:J$22,卡牌属性!$L48),INDEX(新属性投放!J$28:J$36,卡牌属性!$L48))*VLOOKUP(J48,$A$4:$E$39,5),0)</f>
        <v>1630</v>
      </c>
      <c r="Q48" s="31" t="s">
        <v>192</v>
      </c>
      <c r="R48" s="16">
        <f>ROUND(IF($K48=1,INDEX(新属性投放!K$14:K$22,卡牌属性!$L48),INDEX(新属性投放!K$28:K$36,卡牌属性!$L48))*VLOOKUP(J48,$A$4:$E$39,5),0)</f>
        <v>16556</v>
      </c>
      <c r="S48" s="31" t="s">
        <v>190</v>
      </c>
      <c r="T48" s="16">
        <f>ROUND(IF($K48=1,INDEX(新属性投放!C$14:C$22,卡牌属性!$L48),INDEX(新属性投放!C$28:C$36,卡牌属性!$L48))*VLOOKUP(J48,$A$4:$E$39,5),0)</f>
        <v>75</v>
      </c>
      <c r="U48" s="31" t="s">
        <v>191</v>
      </c>
      <c r="V48" s="16">
        <f>ROUND(IF($K48=1,INDEX(新属性投放!D$14:D$22,卡牌属性!$L48),INDEX(新属性投放!D$28:D$36,卡牌属性!$L48))*VLOOKUP(J48,$A$4:$E$39,5),0)</f>
        <v>38</v>
      </c>
      <c r="W48" s="31" t="s">
        <v>192</v>
      </c>
      <c r="X48" s="16">
        <f>ROUND(IF($K48=1,INDEX(新属性投放!E$14:E$22,卡牌属性!$L48),INDEX(新属性投放!E$28:E$36,卡牌属性!$L48))*VLOOKUP(J48,$A$4:$E$39,5),0)</f>
        <v>375</v>
      </c>
    </row>
    <row r="49" spans="9:24" ht="16.5" x14ac:dyDescent="0.2">
      <c r="I49" s="15">
        <v>46</v>
      </c>
      <c r="J49" s="16">
        <f t="shared" si="2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22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220</v>
      </c>
      <c r="S49" s="31" t="s">
        <v>190</v>
      </c>
      <c r="T49" s="16">
        <f>ROUND(IF($K49=1,INDEX(新属性投放!C$14:C$22,卡牌属性!$L49),INDEX(新属性投放!C$28:C$36,卡牌属性!$L49))*VLOOKUP(J49,$A$4:$E$39,5),0)</f>
        <v>11</v>
      </c>
      <c r="U49" s="31" t="s">
        <v>191</v>
      </c>
      <c r="V49" s="16">
        <f>ROUND(IF($K49=1,INDEX(新属性投放!D$14:D$22,卡牌属性!$L49),INDEX(新属性投放!D$28:D$36,卡牌属性!$L49))*VLOOKUP(J49,$A$4:$E$39,5),0)</f>
        <v>6</v>
      </c>
      <c r="W49" s="31" t="s">
        <v>192</v>
      </c>
      <c r="X49" s="16">
        <f>ROUND(IF($K49=1,INDEX(新属性投放!E$14:E$22,卡牌属性!$L49),INDEX(新属性投放!E$28:E$36,卡牌属性!$L49))*VLOOKUP(J49,$A$4:$E$39,5),0)</f>
        <v>55</v>
      </c>
    </row>
    <row r="50" spans="9:24" ht="16.5" x14ac:dyDescent="0.2">
      <c r="I50" s="15">
        <v>47</v>
      </c>
      <c r="J50" s="16">
        <f t="shared" si="2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199</v>
      </c>
      <c r="O50" s="31" t="s">
        <v>191</v>
      </c>
      <c r="P50" s="16">
        <f>ROUND(IF($K50=1,INDEX(新属性投放!J$14:J$22,卡牌属性!$L50),INDEX(新属性投放!J$28:J$36,卡牌属性!$L50))*VLOOKUP(J50,$A$4:$E$39,5),0)</f>
        <v>88</v>
      </c>
      <c r="Q50" s="31" t="s">
        <v>192</v>
      </c>
      <c r="R50" s="16">
        <f>ROUND(IF($K50=1,INDEX(新属性投放!K$14:K$22,卡牌属性!$L50),INDEX(新属性投放!K$28:K$36,卡牌属性!$L50))*VLOOKUP(J50,$A$4:$E$39,5),0)</f>
        <v>1106</v>
      </c>
      <c r="S50" s="31" t="s">
        <v>190</v>
      </c>
      <c r="T50" s="16">
        <f>ROUND(IF($K50=1,INDEX(新属性投放!C$14:C$22,卡牌属性!$L50),INDEX(新属性投放!C$28:C$36,卡牌属性!$L50))*VLOOKUP(J50,$A$4:$E$39,5),0)</f>
        <v>15</v>
      </c>
      <c r="U50" s="31" t="s">
        <v>191</v>
      </c>
      <c r="V50" s="16">
        <f>ROUND(IF($K50=1,INDEX(新属性投放!D$14:D$22,卡牌属性!$L50),INDEX(新属性投放!D$28:D$36,卡牌属性!$L50))*VLOOKUP(J50,$A$4:$E$39,5),0)</f>
        <v>8</v>
      </c>
      <c r="W50" s="31" t="s">
        <v>192</v>
      </c>
      <c r="X50" s="16">
        <f>ROUND(IF($K50=1,INDEX(新属性投放!E$14:E$22,卡牌属性!$L50),INDEX(新属性投放!E$28:E$36,卡牌属性!$L50))*VLOOKUP(J50,$A$4:$E$39,5),0)</f>
        <v>77</v>
      </c>
    </row>
    <row r="51" spans="9:24" ht="16.5" x14ac:dyDescent="0.2">
      <c r="I51" s="15">
        <v>48</v>
      </c>
      <c r="J51" s="16">
        <f t="shared" si="2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452</v>
      </c>
      <c r="O51" s="31" t="s">
        <v>191</v>
      </c>
      <c r="P51" s="16">
        <f>ROUND(IF($K51=1,INDEX(新属性投放!J$14:J$22,卡牌属性!$L51),INDEX(新属性投放!J$28:J$36,卡牌属性!$L51))*VLOOKUP(J51,$A$4:$E$39,5),0)</f>
        <v>215</v>
      </c>
      <c r="Q51" s="31" t="s">
        <v>192</v>
      </c>
      <c r="R51" s="16">
        <f>ROUND(IF($K51=1,INDEX(新属性投放!K$14:K$22,卡牌属性!$L51),INDEX(新属性投放!K$28:K$36,卡牌属性!$L51))*VLOOKUP(J51,$A$4:$E$39,5),0)</f>
        <v>2371</v>
      </c>
      <c r="S51" s="31" t="s">
        <v>190</v>
      </c>
      <c r="T51" s="16">
        <f>ROUND(IF($K51=1,INDEX(新属性投放!C$14:C$22,卡牌属性!$L51),INDEX(新属性投放!C$28:C$36,卡牌属性!$L51))*VLOOKUP(J51,$A$4:$E$39,5),0)</f>
        <v>22</v>
      </c>
      <c r="U51" s="31" t="s">
        <v>191</v>
      </c>
      <c r="V51" s="16">
        <f>ROUND(IF($K51=1,INDEX(新属性投放!D$14:D$22,卡牌属性!$L51),INDEX(新属性投放!D$28:D$36,卡牌属性!$L51))*VLOOKUP(J51,$A$4:$E$39,5),0)</f>
        <v>11</v>
      </c>
      <c r="W51" s="31" t="s">
        <v>192</v>
      </c>
      <c r="X51" s="16">
        <f>ROUND(IF($K51=1,INDEX(新属性投放!E$14:E$22,卡牌属性!$L51),INDEX(新属性投放!E$28:E$36,卡牌属性!$L51))*VLOOKUP(J51,$A$4:$E$39,5),0)</f>
        <v>110</v>
      </c>
    </row>
    <row r="52" spans="9:24" ht="16.5" x14ac:dyDescent="0.2">
      <c r="I52" s="15">
        <v>49</v>
      </c>
      <c r="J52" s="16">
        <f t="shared" si="2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699</v>
      </c>
      <c r="O52" s="31" t="s">
        <v>191</v>
      </c>
      <c r="P52" s="16">
        <f>ROUND(IF($K52=1,INDEX(新属性投放!J$14:J$22,卡牌属性!$L52),INDEX(新属性投放!J$28:J$36,卡牌属性!$L52))*VLOOKUP(J52,$A$4:$E$39,5),0)</f>
        <v>338</v>
      </c>
      <c r="Q52" s="31" t="s">
        <v>192</v>
      </c>
      <c r="R52" s="16">
        <f>ROUND(IF($K52=1,INDEX(新属性投放!K$14:K$22,卡牌属性!$L52),INDEX(新属性投放!K$28:K$36,卡牌属性!$L52))*VLOOKUP(J52,$A$4:$E$39,5),0)</f>
        <v>3603</v>
      </c>
      <c r="S52" s="31" t="s">
        <v>190</v>
      </c>
      <c r="T52" s="16">
        <f>ROUND(IF($K52=1,INDEX(新属性投放!C$14:C$22,卡牌属性!$L52),INDEX(新属性投放!C$28:C$36,卡牌属性!$L52))*VLOOKUP(J52,$A$4:$E$39,5),0)</f>
        <v>26</v>
      </c>
      <c r="U52" s="31" t="s">
        <v>191</v>
      </c>
      <c r="V52" s="16">
        <f>ROUND(IF($K52=1,INDEX(新属性投放!D$14:D$22,卡牌属性!$L52),INDEX(新属性投放!D$28:D$36,卡牌属性!$L52))*VLOOKUP(J52,$A$4:$E$39,5),0)</f>
        <v>13</v>
      </c>
      <c r="W52" s="31" t="s">
        <v>192</v>
      </c>
      <c r="X52" s="16">
        <f>ROUND(IF($K52=1,INDEX(新属性投放!E$14:E$22,卡牌属性!$L52),INDEX(新属性投放!E$28:E$36,卡牌属性!$L52))*VLOOKUP(J52,$A$4:$E$39,5),0)</f>
        <v>132</v>
      </c>
    </row>
    <row r="53" spans="9:24" ht="16.5" x14ac:dyDescent="0.2">
      <c r="I53" s="15">
        <v>50</v>
      </c>
      <c r="J53" s="16">
        <f t="shared" si="2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996</v>
      </c>
      <c r="O53" s="31" t="s">
        <v>191</v>
      </c>
      <c r="P53" s="16">
        <f>ROUND(IF($K53=1,INDEX(新属性投放!J$14:J$22,卡牌属性!$L53),INDEX(新属性投放!J$28:J$36,卡牌属性!$L53))*VLOOKUP(J53,$A$4:$E$39,5),0)</f>
        <v>486</v>
      </c>
      <c r="Q53" s="31" t="s">
        <v>192</v>
      </c>
      <c r="R53" s="16">
        <f>ROUND(IF($K53=1,INDEX(新属性投放!K$14:K$22,卡牌属性!$L53),INDEX(新属性投放!K$28:K$36,卡牌属性!$L53))*VLOOKUP(J53,$A$4:$E$39,5),0)</f>
        <v>5088</v>
      </c>
      <c r="S53" s="31" t="s">
        <v>190</v>
      </c>
      <c r="T53" s="16">
        <f>ROUND(IF($K53=1,INDEX(新属性投放!C$14:C$22,卡牌属性!$L53),INDEX(新属性投放!C$28:C$36,卡牌属性!$L53))*VLOOKUP(J53,$A$4:$E$39,5),0)</f>
        <v>33</v>
      </c>
      <c r="U53" s="31" t="s">
        <v>191</v>
      </c>
      <c r="V53" s="16">
        <f>ROUND(IF($K53=1,INDEX(新属性投放!D$14:D$22,卡牌属性!$L53),INDEX(新属性投放!D$28:D$36,卡牌属性!$L53))*VLOOKUP(J53,$A$4:$E$39,5),0)</f>
        <v>17</v>
      </c>
      <c r="W53" s="31" t="s">
        <v>192</v>
      </c>
      <c r="X53" s="16">
        <f>ROUND(IF($K53=1,INDEX(新属性投放!E$14:E$22,卡牌属性!$L53),INDEX(新属性投放!E$28:E$36,卡牌属性!$L53))*VLOOKUP(J53,$A$4:$E$39,5),0)</f>
        <v>165</v>
      </c>
    </row>
    <row r="54" spans="9:24" ht="16.5" x14ac:dyDescent="0.2">
      <c r="I54" s="15">
        <v>51</v>
      </c>
      <c r="J54" s="16">
        <f t="shared" si="2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1363</v>
      </c>
      <c r="O54" s="31" t="s">
        <v>191</v>
      </c>
      <c r="P54" s="16">
        <f>ROUND(IF($K54=1,INDEX(新属性投放!J$14:J$22,卡牌属性!$L54),INDEX(新属性投放!J$28:J$36,卡牌属性!$L54))*VLOOKUP(J54,$A$4:$E$39,5),0)</f>
        <v>670</v>
      </c>
      <c r="Q54" s="31" t="s">
        <v>192</v>
      </c>
      <c r="R54" s="16">
        <f>ROUND(IF($K54=1,INDEX(新属性投放!K$14:K$22,卡牌属性!$L54),INDEX(新属性投放!K$28:K$36,卡牌属性!$L54))*VLOOKUP(J54,$A$4:$E$39,5),0)</f>
        <v>6925</v>
      </c>
      <c r="S54" s="31" t="s">
        <v>190</v>
      </c>
      <c r="T54" s="16">
        <f>ROUND(IF($K54=1,INDEX(新属性投放!C$14:C$22,卡牌属性!$L54),INDEX(新属性投放!C$28:C$36,卡牌属性!$L54))*VLOOKUP(J54,$A$4:$E$39,5),0)</f>
        <v>37</v>
      </c>
      <c r="U54" s="31" t="s">
        <v>191</v>
      </c>
      <c r="V54" s="16">
        <f>ROUND(IF($K54=1,INDEX(新属性投放!D$14:D$22,卡牌属性!$L54),INDEX(新属性投放!D$28:D$36,卡牌属性!$L54))*VLOOKUP(J54,$A$4:$E$39,5),0)</f>
        <v>19</v>
      </c>
      <c r="W54" s="31" t="s">
        <v>192</v>
      </c>
      <c r="X54" s="16">
        <f>ROUND(IF($K54=1,INDEX(新属性投放!E$14:E$22,卡牌属性!$L54),INDEX(新属性投放!E$28:E$36,卡牌属性!$L54))*VLOOKUP(J54,$A$4:$E$39,5),0)</f>
        <v>187</v>
      </c>
    </row>
    <row r="55" spans="9:24" ht="16.5" x14ac:dyDescent="0.2">
      <c r="I55" s="15">
        <v>52</v>
      </c>
      <c r="J55" s="16">
        <f t="shared" si="2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1781</v>
      </c>
      <c r="O55" s="31" t="s">
        <v>191</v>
      </c>
      <c r="P55" s="16">
        <f>ROUND(IF($K55=1,INDEX(新属性投放!J$14:J$22,卡牌属性!$L55),INDEX(新属性投放!J$28:J$36,卡牌属性!$L55))*VLOOKUP(J55,$A$4:$E$39,5),0)</f>
        <v>879</v>
      </c>
      <c r="Q55" s="31" t="s">
        <v>192</v>
      </c>
      <c r="R55" s="16">
        <f>ROUND(IF($K55=1,INDEX(新属性投放!K$14:K$22,卡牌属性!$L55),INDEX(新属性投放!K$28:K$36,卡牌属性!$L55))*VLOOKUP(J55,$A$4:$E$39,5),0)</f>
        <v>9015</v>
      </c>
      <c r="S55" s="31" t="s">
        <v>190</v>
      </c>
      <c r="T55" s="16">
        <f>ROUND(IF($K55=1,INDEX(新属性投放!C$14:C$22,卡牌属性!$L55),INDEX(新属性投放!C$28:C$36,卡牌属性!$L55))*VLOOKUP(J55,$A$4:$E$39,5),0)</f>
        <v>44</v>
      </c>
      <c r="U55" s="31" t="s">
        <v>191</v>
      </c>
      <c r="V55" s="16">
        <f>ROUND(IF($K55=1,INDEX(新属性投放!D$14:D$22,卡牌属性!$L55),INDEX(新属性投放!D$28:D$36,卡牌属性!$L55))*VLOOKUP(J55,$A$4:$E$39,5),0)</f>
        <v>22</v>
      </c>
      <c r="W55" s="31" t="s">
        <v>192</v>
      </c>
      <c r="X55" s="16">
        <f>ROUND(IF($K55=1,INDEX(新属性投放!E$14:E$22,卡牌属性!$L55),INDEX(新属性投放!E$28:E$36,卡牌属性!$L55))*VLOOKUP(J55,$A$4:$E$39,5),0)</f>
        <v>220</v>
      </c>
    </row>
    <row r="56" spans="9:24" ht="16.5" x14ac:dyDescent="0.2">
      <c r="I56" s="15">
        <v>53</v>
      </c>
      <c r="J56" s="16">
        <f t="shared" si="2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2276</v>
      </c>
      <c r="O56" s="31" t="s">
        <v>191</v>
      </c>
      <c r="P56" s="16">
        <f>ROUND(IF($K56=1,INDEX(新属性投放!J$14:J$22,卡牌属性!$L56),INDEX(新属性投放!J$28:J$36,卡牌属性!$L56))*VLOOKUP(J56,$A$4:$E$39,5),0)</f>
        <v>1126</v>
      </c>
      <c r="Q56" s="31" t="s">
        <v>192</v>
      </c>
      <c r="R56" s="16">
        <f>ROUND(IF($K56=1,INDEX(新属性投放!K$14:K$22,卡牌属性!$L56),INDEX(新属性投放!K$28:K$36,卡牌属性!$L56))*VLOOKUP(J56,$A$4:$E$39,5),0)</f>
        <v>11490</v>
      </c>
      <c r="S56" s="31" t="s">
        <v>190</v>
      </c>
      <c r="T56" s="16">
        <f>ROUND(IF($K56=1,INDEX(新属性投放!C$14:C$22,卡牌属性!$L56),INDEX(新属性投放!C$28:C$36,卡牌属性!$L56))*VLOOKUP(J56,$A$4:$E$39,5),0)</f>
        <v>55</v>
      </c>
      <c r="U56" s="31" t="s">
        <v>191</v>
      </c>
      <c r="V56" s="16">
        <f>ROUND(IF($K56=1,INDEX(新属性投放!D$14:D$22,卡牌属性!$L56),INDEX(新属性投放!D$28:D$36,卡牌属性!$L56))*VLOOKUP(J56,$A$4:$E$39,5),0)</f>
        <v>28</v>
      </c>
      <c r="W56" s="31" t="s">
        <v>192</v>
      </c>
      <c r="X56" s="16">
        <f>ROUND(IF($K56=1,INDEX(新属性投放!E$14:E$22,卡牌属性!$L56),INDEX(新属性投放!E$28:E$36,卡牌属性!$L56))*VLOOKUP(J56,$A$4:$E$39,5),0)</f>
        <v>275</v>
      </c>
    </row>
    <row r="57" spans="9:24" ht="16.5" x14ac:dyDescent="0.2">
      <c r="I57" s="15">
        <v>54</v>
      </c>
      <c r="J57" s="16">
        <f t="shared" si="2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2892</v>
      </c>
      <c r="O57" s="31" t="s">
        <v>191</v>
      </c>
      <c r="P57" s="16">
        <f>ROUND(IF($K57=1,INDEX(新属性投放!J$14:J$22,卡牌属性!$L57),INDEX(新属性投放!J$28:J$36,卡牌属性!$L57))*VLOOKUP(J57,$A$4:$E$39,5),0)</f>
        <v>1434</v>
      </c>
      <c r="Q57" s="31" t="s">
        <v>192</v>
      </c>
      <c r="R57" s="16">
        <f>ROUND(IF($K57=1,INDEX(新属性投放!K$14:K$22,卡牌属性!$L57),INDEX(新属性投放!K$28:K$36,卡牌属性!$L57))*VLOOKUP(J57,$A$4:$E$39,5),0)</f>
        <v>14570</v>
      </c>
      <c r="S57" s="31" t="s">
        <v>190</v>
      </c>
      <c r="T57" s="16">
        <f>ROUND(IF($K57=1,INDEX(新属性投放!C$14:C$22,卡牌属性!$L57),INDEX(新属性投放!C$28:C$36,卡牌属性!$L57))*VLOOKUP(J57,$A$4:$E$39,5),0)</f>
        <v>66</v>
      </c>
      <c r="U57" s="31" t="s">
        <v>191</v>
      </c>
      <c r="V57" s="16">
        <f>ROUND(IF($K57=1,INDEX(新属性投放!D$14:D$22,卡牌属性!$L57),INDEX(新属性投放!D$28:D$36,卡牌属性!$L57))*VLOOKUP(J57,$A$4:$E$39,5),0)</f>
        <v>33</v>
      </c>
      <c r="W57" s="31" t="s">
        <v>192</v>
      </c>
      <c r="X57" s="16">
        <f>ROUND(IF($K57=1,INDEX(新属性投放!E$14:E$22,卡牌属性!$L57),INDEX(新属性投放!E$28:E$36,卡牌属性!$L57))*VLOOKUP(J57,$A$4:$E$39,5),0)</f>
        <v>330</v>
      </c>
    </row>
    <row r="58" spans="9:24" ht="16.5" x14ac:dyDescent="0.2">
      <c r="I58" s="15">
        <v>55</v>
      </c>
      <c r="J58" s="16">
        <f t="shared" si="2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25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250</v>
      </c>
      <c r="S58" s="31" t="s">
        <v>190</v>
      </c>
      <c r="T58" s="16">
        <f>ROUND(IF($K58=1,INDEX(新属性投放!C$14:C$22,卡牌属性!$L58),INDEX(新属性投放!C$28:C$36,卡牌属性!$L58))*VLOOKUP(J58,$A$4:$E$39,5),0)</f>
        <v>13</v>
      </c>
      <c r="U58" s="31" t="s">
        <v>191</v>
      </c>
      <c r="V58" s="16">
        <f>ROUND(IF($K58=1,INDEX(新属性投放!D$14:D$22,卡牌属性!$L58),INDEX(新属性投放!D$28:D$36,卡牌属性!$L58))*VLOOKUP(J58,$A$4:$E$39,5),0)</f>
        <v>6</v>
      </c>
      <c r="W58" s="31" t="s">
        <v>192</v>
      </c>
      <c r="X58" s="16">
        <f>ROUND(IF($K58=1,INDEX(新属性投放!E$14:E$22,卡牌属性!$L58),INDEX(新属性投放!E$28:E$36,卡牌属性!$L58))*VLOOKUP(J58,$A$4:$E$39,5),0)</f>
        <v>63</v>
      </c>
    </row>
    <row r="59" spans="9:24" ht="16.5" x14ac:dyDescent="0.2">
      <c r="I59" s="15">
        <v>56</v>
      </c>
      <c r="J59" s="16">
        <f t="shared" si="2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226</v>
      </c>
      <c r="O59" s="31" t="s">
        <v>191</v>
      </c>
      <c r="P59" s="16">
        <f>ROUND(IF($K59=1,INDEX(新属性投放!J$14:J$22,卡牌属性!$L59),INDEX(新属性投放!J$28:J$36,卡牌属性!$L59))*VLOOKUP(J59,$A$4:$E$39,5),0)</f>
        <v>100</v>
      </c>
      <c r="Q59" s="31" t="s">
        <v>192</v>
      </c>
      <c r="R59" s="16">
        <f>ROUND(IF($K59=1,INDEX(新属性投放!K$14:K$22,卡牌属性!$L59),INDEX(新属性投放!K$28:K$36,卡牌属性!$L59))*VLOOKUP(J59,$A$4:$E$39,5),0)</f>
        <v>1256</v>
      </c>
      <c r="S59" s="31" t="s">
        <v>190</v>
      </c>
      <c r="T59" s="16">
        <f>ROUND(IF($K59=1,INDEX(新属性投放!C$14:C$22,卡牌属性!$L59),INDEX(新属性投放!C$28:C$36,卡牌属性!$L59))*VLOOKUP(J59,$A$4:$E$39,5),0)</f>
        <v>18</v>
      </c>
      <c r="U59" s="31" t="s">
        <v>191</v>
      </c>
      <c r="V59" s="16">
        <f>ROUND(IF($K59=1,INDEX(新属性投放!D$14:D$22,卡牌属性!$L59),INDEX(新属性投放!D$28:D$36,卡牌属性!$L59))*VLOOKUP(J59,$A$4:$E$39,5),0)</f>
        <v>9</v>
      </c>
      <c r="W59" s="31" t="s">
        <v>192</v>
      </c>
      <c r="X59" s="16">
        <f>ROUND(IF($K59=1,INDEX(新属性投放!E$14:E$22,卡牌属性!$L59),INDEX(新属性投放!E$28:E$36,卡牌属性!$L59))*VLOOKUP(J59,$A$4:$E$39,5),0)</f>
        <v>88</v>
      </c>
    </row>
    <row r="60" spans="9:24" ht="16.5" x14ac:dyDescent="0.2">
      <c r="I60" s="15">
        <v>57</v>
      </c>
      <c r="J60" s="16">
        <f t="shared" si="2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514</v>
      </c>
      <c r="O60" s="31" t="s">
        <v>191</v>
      </c>
      <c r="P60" s="16">
        <f>ROUND(IF($K60=1,INDEX(新属性投放!J$14:J$22,卡牌属性!$L60),INDEX(新属性投放!J$28:J$36,卡牌属性!$L60))*VLOOKUP(J60,$A$4:$E$39,5),0)</f>
        <v>244</v>
      </c>
      <c r="Q60" s="31" t="s">
        <v>192</v>
      </c>
      <c r="R60" s="16">
        <f>ROUND(IF($K60=1,INDEX(新属性投放!K$14:K$22,卡牌属性!$L60),INDEX(新属性投放!K$28:K$36,卡牌属性!$L60))*VLOOKUP(J60,$A$4:$E$39,5),0)</f>
        <v>2694</v>
      </c>
      <c r="S60" s="31" t="s">
        <v>190</v>
      </c>
      <c r="T60" s="16">
        <f>ROUND(IF($K60=1,INDEX(新属性投放!C$14:C$22,卡牌属性!$L60),INDEX(新属性投放!C$28:C$36,卡牌属性!$L60))*VLOOKUP(J60,$A$4:$E$39,5),0)</f>
        <v>25</v>
      </c>
      <c r="U60" s="31" t="s">
        <v>191</v>
      </c>
      <c r="V60" s="16">
        <f>ROUND(IF($K60=1,INDEX(新属性投放!D$14:D$22,卡牌属性!$L60),INDEX(新属性投放!D$28:D$36,卡牌属性!$L60))*VLOOKUP(J60,$A$4:$E$39,5),0)</f>
        <v>13</v>
      </c>
      <c r="W60" s="31" t="s">
        <v>192</v>
      </c>
      <c r="X60" s="16">
        <f>ROUND(IF($K60=1,INDEX(新属性投放!E$14:E$22,卡牌属性!$L60),INDEX(新属性投放!E$28:E$36,卡牌属性!$L60))*VLOOKUP(J60,$A$4:$E$39,5),0)</f>
        <v>125</v>
      </c>
    </row>
    <row r="61" spans="9:24" ht="16.5" x14ac:dyDescent="0.2">
      <c r="I61" s="15">
        <v>58</v>
      </c>
      <c r="J61" s="16">
        <f t="shared" si="2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794</v>
      </c>
      <c r="O61" s="31" t="s">
        <v>191</v>
      </c>
      <c r="P61" s="16">
        <f>ROUND(IF($K61=1,INDEX(新属性投放!J$14:J$22,卡牌属性!$L61),INDEX(新属性投放!J$28:J$36,卡牌属性!$L61))*VLOOKUP(J61,$A$4:$E$39,5),0)</f>
        <v>384</v>
      </c>
      <c r="Q61" s="31" t="s">
        <v>192</v>
      </c>
      <c r="R61" s="16">
        <f>ROUND(IF($K61=1,INDEX(新属性投放!K$14:K$22,卡牌属性!$L61),INDEX(新属性投放!K$28:K$36,卡牌属性!$L61))*VLOOKUP(J61,$A$4:$E$39,5),0)</f>
        <v>4094</v>
      </c>
      <c r="S61" s="31" t="s">
        <v>190</v>
      </c>
      <c r="T61" s="16">
        <f>ROUND(IF($K61=1,INDEX(新属性投放!C$14:C$22,卡牌属性!$L61),INDEX(新属性投放!C$28:C$36,卡牌属性!$L61))*VLOOKUP(J61,$A$4:$E$39,5),0)</f>
        <v>30</v>
      </c>
      <c r="U61" s="31" t="s">
        <v>191</v>
      </c>
      <c r="V61" s="16">
        <f>ROUND(IF($K61=1,INDEX(新属性投放!D$14:D$22,卡牌属性!$L61),INDEX(新属性投放!D$28:D$36,卡牌属性!$L61))*VLOOKUP(J61,$A$4:$E$39,5),0)</f>
        <v>15</v>
      </c>
      <c r="W61" s="31" t="s">
        <v>192</v>
      </c>
      <c r="X61" s="16">
        <f>ROUND(IF($K61=1,INDEX(新属性投放!E$14:E$22,卡牌属性!$L61),INDEX(新属性投放!E$28:E$36,卡牌属性!$L61))*VLOOKUP(J61,$A$4:$E$39,5),0)</f>
        <v>150</v>
      </c>
    </row>
    <row r="62" spans="9:24" ht="16.5" x14ac:dyDescent="0.2">
      <c r="I62" s="15">
        <v>59</v>
      </c>
      <c r="J62" s="16">
        <f t="shared" si="2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1131</v>
      </c>
      <c r="O62" s="31" t="s">
        <v>191</v>
      </c>
      <c r="P62" s="16">
        <f>ROUND(IF($K62=1,INDEX(新属性投放!J$14:J$22,卡牌属性!$L62),INDEX(新属性投放!J$28:J$36,卡牌属性!$L62))*VLOOKUP(J62,$A$4:$E$39,5),0)</f>
        <v>553</v>
      </c>
      <c r="Q62" s="31" t="s">
        <v>192</v>
      </c>
      <c r="R62" s="16">
        <f>ROUND(IF($K62=1,INDEX(新属性投放!K$14:K$22,卡牌属性!$L62),INDEX(新属性投放!K$28:K$36,卡牌属性!$L62))*VLOOKUP(J62,$A$4:$E$39,5),0)</f>
        <v>5781</v>
      </c>
      <c r="S62" s="31" t="s">
        <v>190</v>
      </c>
      <c r="T62" s="16">
        <f>ROUND(IF($K62=1,INDEX(新属性投放!C$14:C$22,卡牌属性!$L62),INDEX(新属性投放!C$28:C$36,卡牌属性!$L62))*VLOOKUP(J62,$A$4:$E$39,5),0)</f>
        <v>38</v>
      </c>
      <c r="U62" s="31" t="s">
        <v>191</v>
      </c>
      <c r="V62" s="16">
        <f>ROUND(IF($K62=1,INDEX(新属性投放!D$14:D$22,卡牌属性!$L62),INDEX(新属性投放!D$28:D$36,卡牌属性!$L62))*VLOOKUP(J62,$A$4:$E$39,5),0)</f>
        <v>19</v>
      </c>
      <c r="W62" s="31" t="s">
        <v>192</v>
      </c>
      <c r="X62" s="16">
        <f>ROUND(IF($K62=1,INDEX(新属性投放!E$14:E$22,卡牌属性!$L62),INDEX(新属性投放!E$28:E$36,卡牌属性!$L62))*VLOOKUP(J62,$A$4:$E$39,5),0)</f>
        <v>188</v>
      </c>
    </row>
    <row r="63" spans="9:24" ht="16.5" x14ac:dyDescent="0.2">
      <c r="I63" s="15">
        <v>60</v>
      </c>
      <c r="J63" s="16">
        <f t="shared" si="2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1549</v>
      </c>
      <c r="O63" s="31" t="s">
        <v>191</v>
      </c>
      <c r="P63" s="16">
        <f>ROUND(IF($K63=1,INDEX(新属性投放!J$14:J$22,卡牌属性!$L63),INDEX(新属性投放!J$28:J$36,卡牌属性!$L63))*VLOOKUP(J63,$A$4:$E$39,5),0)</f>
        <v>761</v>
      </c>
      <c r="Q63" s="31" t="s">
        <v>192</v>
      </c>
      <c r="R63" s="16">
        <f>ROUND(IF($K63=1,INDEX(新属性投放!K$14:K$22,卡牌属性!$L63),INDEX(新属性投放!K$28:K$36,卡牌属性!$L63))*VLOOKUP(J63,$A$4:$E$39,5),0)</f>
        <v>7869</v>
      </c>
      <c r="S63" s="31" t="s">
        <v>190</v>
      </c>
      <c r="T63" s="16">
        <f>ROUND(IF($K63=1,INDEX(新属性投放!C$14:C$22,卡牌属性!$L63),INDEX(新属性投放!C$28:C$36,卡牌属性!$L63))*VLOOKUP(J63,$A$4:$E$39,5),0)</f>
        <v>43</v>
      </c>
      <c r="U63" s="31" t="s">
        <v>191</v>
      </c>
      <c r="V63" s="16">
        <f>ROUND(IF($K63=1,INDEX(新属性投放!D$14:D$22,卡牌属性!$L63),INDEX(新属性投放!D$28:D$36,卡牌属性!$L63))*VLOOKUP(J63,$A$4:$E$39,5),0)</f>
        <v>21</v>
      </c>
      <c r="W63" s="31" t="s">
        <v>192</v>
      </c>
      <c r="X63" s="16">
        <f>ROUND(IF($K63=1,INDEX(新属性投放!E$14:E$22,卡牌属性!$L63),INDEX(新属性投放!E$28:E$36,卡牌属性!$L63))*VLOOKUP(J63,$A$4:$E$39,5),0)</f>
        <v>213</v>
      </c>
    </row>
    <row r="64" spans="9:24" ht="16.5" x14ac:dyDescent="0.2">
      <c r="I64" s="15">
        <v>61</v>
      </c>
      <c r="J64" s="16">
        <f t="shared" si="2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2024</v>
      </c>
      <c r="O64" s="31" t="s">
        <v>191</v>
      </c>
      <c r="P64" s="16">
        <f>ROUND(IF($K64=1,INDEX(新属性投放!J$14:J$22,卡牌属性!$L64),INDEX(新属性投放!J$28:J$36,卡牌属性!$L64))*VLOOKUP(J64,$A$4:$E$39,5),0)</f>
        <v>999</v>
      </c>
      <c r="Q64" s="31" t="s">
        <v>192</v>
      </c>
      <c r="R64" s="16">
        <f>ROUND(IF($K64=1,INDEX(新属性投放!K$14:K$22,卡牌属性!$L64),INDEX(新属性投放!K$28:K$36,卡牌属性!$L64))*VLOOKUP(J64,$A$4:$E$39,5),0)</f>
        <v>10244</v>
      </c>
      <c r="S64" s="31" t="s">
        <v>190</v>
      </c>
      <c r="T64" s="16">
        <f>ROUND(IF($K64=1,INDEX(新属性投放!C$14:C$22,卡牌属性!$L64),INDEX(新属性投放!C$28:C$36,卡牌属性!$L64))*VLOOKUP(J64,$A$4:$E$39,5),0)</f>
        <v>50</v>
      </c>
      <c r="U64" s="31" t="s">
        <v>191</v>
      </c>
      <c r="V64" s="16">
        <f>ROUND(IF($K64=1,INDEX(新属性投放!D$14:D$22,卡牌属性!$L64),INDEX(新属性投放!D$28:D$36,卡牌属性!$L64))*VLOOKUP(J64,$A$4:$E$39,5),0)</f>
        <v>25</v>
      </c>
      <c r="W64" s="31" t="s">
        <v>192</v>
      </c>
      <c r="X64" s="16">
        <f>ROUND(IF($K64=1,INDEX(新属性投放!E$14:E$22,卡牌属性!$L64),INDEX(新属性投放!E$28:E$36,卡牌属性!$L64))*VLOOKUP(J64,$A$4:$E$39,5),0)</f>
        <v>250</v>
      </c>
    </row>
    <row r="65" spans="9:24" ht="16.5" x14ac:dyDescent="0.2">
      <c r="I65" s="15">
        <v>62</v>
      </c>
      <c r="J65" s="16">
        <f t="shared" si="2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2586</v>
      </c>
      <c r="O65" s="31" t="s">
        <v>191</v>
      </c>
      <c r="P65" s="16">
        <f>ROUND(IF($K65=1,INDEX(新属性投放!J$14:J$22,卡牌属性!$L65),INDEX(新属性投放!J$28:J$36,卡牌属性!$L65))*VLOOKUP(J65,$A$4:$E$39,5),0)</f>
        <v>1280</v>
      </c>
      <c r="Q65" s="31" t="s">
        <v>192</v>
      </c>
      <c r="R65" s="16">
        <f>ROUND(IF($K65=1,INDEX(新属性投放!K$14:K$22,卡牌属性!$L65),INDEX(新属性投放!K$28:K$36,卡牌属性!$L65))*VLOOKUP(J65,$A$4:$E$39,5),0)</f>
        <v>13056</v>
      </c>
      <c r="S65" s="31" t="s">
        <v>190</v>
      </c>
      <c r="T65" s="16">
        <f>ROUND(IF($K65=1,INDEX(新属性投放!C$14:C$22,卡牌属性!$L65),INDEX(新属性投放!C$28:C$36,卡牌属性!$L65))*VLOOKUP(J65,$A$4:$E$39,5),0)</f>
        <v>63</v>
      </c>
      <c r="U65" s="31" t="s">
        <v>191</v>
      </c>
      <c r="V65" s="16">
        <f>ROUND(IF($K65=1,INDEX(新属性投放!D$14:D$22,卡牌属性!$L65),INDEX(新属性投放!D$28:D$36,卡牌属性!$L65))*VLOOKUP(J65,$A$4:$E$39,5),0)</f>
        <v>31</v>
      </c>
      <c r="W65" s="31" t="s">
        <v>192</v>
      </c>
      <c r="X65" s="16">
        <f>ROUND(IF($K65=1,INDEX(新属性投放!E$14:E$22,卡牌属性!$L65),INDEX(新属性投放!E$28:E$36,卡牌属性!$L65))*VLOOKUP(J65,$A$4:$E$39,5),0)</f>
        <v>313</v>
      </c>
    </row>
    <row r="66" spans="9:24" ht="16.5" x14ac:dyDescent="0.2">
      <c r="I66" s="15">
        <v>63</v>
      </c>
      <c r="J66" s="16">
        <f t="shared" si="2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3286</v>
      </c>
      <c r="O66" s="31" t="s">
        <v>191</v>
      </c>
      <c r="P66" s="16">
        <f>ROUND(IF($K66=1,INDEX(新属性投放!J$14:J$22,卡牌属性!$L66),INDEX(新属性投放!J$28:J$36,卡牌属性!$L66))*VLOOKUP(J66,$A$4:$E$39,5),0)</f>
        <v>1630</v>
      </c>
      <c r="Q66" s="31" t="s">
        <v>192</v>
      </c>
      <c r="R66" s="16">
        <f>ROUND(IF($K66=1,INDEX(新属性投放!K$14:K$22,卡牌属性!$L66),INDEX(新属性投放!K$28:K$36,卡牌属性!$L66))*VLOOKUP(J66,$A$4:$E$39,5),0)</f>
        <v>16556</v>
      </c>
      <c r="S66" s="31" t="s">
        <v>190</v>
      </c>
      <c r="T66" s="16">
        <f>ROUND(IF($K66=1,INDEX(新属性投放!C$14:C$22,卡牌属性!$L66),INDEX(新属性投放!C$28:C$36,卡牌属性!$L66))*VLOOKUP(J66,$A$4:$E$39,5),0)</f>
        <v>75</v>
      </c>
      <c r="U66" s="31" t="s">
        <v>191</v>
      </c>
      <c r="V66" s="16">
        <f>ROUND(IF($K66=1,INDEX(新属性投放!D$14:D$22,卡牌属性!$L66),INDEX(新属性投放!D$28:D$36,卡牌属性!$L66))*VLOOKUP(J66,$A$4:$E$39,5),0)</f>
        <v>38</v>
      </c>
      <c r="W66" s="31" t="s">
        <v>192</v>
      </c>
      <c r="X66" s="16">
        <f>ROUND(IF($K66=1,INDEX(新属性投放!E$14:E$22,卡牌属性!$L66),INDEX(新属性投放!E$28:E$36,卡牌属性!$L66))*VLOOKUP(J66,$A$4:$E$39,5),0)</f>
        <v>375</v>
      </c>
    </row>
    <row r="67" spans="9:24" ht="16.5" x14ac:dyDescent="0.2">
      <c r="I67" s="15">
        <v>64</v>
      </c>
      <c r="J67" s="16">
        <f t="shared" si="2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20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200</v>
      </c>
      <c r="S67" s="31" t="s">
        <v>190</v>
      </c>
      <c r="T67" s="16">
        <f>ROUND(IF($K67=1,INDEX(新属性投放!C$14:C$22,卡牌属性!$L67),INDEX(新属性投放!C$28:C$36,卡牌属性!$L67))*VLOOKUP(J67,$A$4:$E$39,5),0)</f>
        <v>10</v>
      </c>
      <c r="U67" s="31" t="s">
        <v>191</v>
      </c>
      <c r="V67" s="16">
        <f>ROUND(IF($K67=1,INDEX(新属性投放!D$14:D$22,卡牌属性!$L67),INDEX(新属性投放!D$28:D$36,卡牌属性!$L67))*VLOOKUP(J67,$A$4:$E$39,5),0)</f>
        <v>5</v>
      </c>
      <c r="W67" s="31" t="s">
        <v>192</v>
      </c>
      <c r="X67" s="16">
        <f>ROUND(IF($K67=1,INDEX(新属性投放!E$14:E$22,卡牌属性!$L67),INDEX(新属性投放!E$28:E$36,卡牌属性!$L67))*VLOOKUP(J67,$A$4:$E$39,5),0)</f>
        <v>50</v>
      </c>
    </row>
    <row r="68" spans="9:24" ht="16.5" x14ac:dyDescent="0.2">
      <c r="I68" s="15">
        <v>65</v>
      </c>
      <c r="J68" s="16">
        <f t="shared" si="2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181</v>
      </c>
      <c r="O68" s="31" t="s">
        <v>191</v>
      </c>
      <c r="P68" s="16">
        <f>ROUND(IF($K68=1,INDEX(新属性投放!J$14:J$22,卡牌属性!$L68),INDEX(新属性投放!J$28:J$36,卡牌属性!$L68))*VLOOKUP(J68,$A$4:$E$39,5),0)</f>
        <v>80</v>
      </c>
      <c r="Q68" s="31" t="s">
        <v>192</v>
      </c>
      <c r="R68" s="16">
        <f>ROUND(IF($K68=1,INDEX(新属性投放!K$14:K$22,卡牌属性!$L68),INDEX(新属性投放!K$28:K$36,卡牌属性!$L68))*VLOOKUP(J68,$A$4:$E$39,5),0)</f>
        <v>1005</v>
      </c>
      <c r="S68" s="31" t="s">
        <v>190</v>
      </c>
      <c r="T68" s="16">
        <f>ROUND(IF($K68=1,INDEX(新属性投放!C$14:C$22,卡牌属性!$L68),INDEX(新属性投放!C$28:C$36,卡牌属性!$L68))*VLOOKUP(J68,$A$4:$E$39,5),0)</f>
        <v>14</v>
      </c>
      <c r="U68" s="31" t="s">
        <v>191</v>
      </c>
      <c r="V68" s="16">
        <f>ROUND(IF($K68=1,INDEX(新属性投放!D$14:D$22,卡牌属性!$L68),INDEX(新属性投放!D$28:D$36,卡牌属性!$L68))*VLOOKUP(J68,$A$4:$E$39,5),0)</f>
        <v>7</v>
      </c>
      <c r="W68" s="31" t="s">
        <v>192</v>
      </c>
      <c r="X68" s="16">
        <f>ROUND(IF($K68=1,INDEX(新属性投放!E$14:E$22,卡牌属性!$L68),INDEX(新属性投放!E$28:E$36,卡牌属性!$L68))*VLOOKUP(J68,$A$4:$E$39,5),0)</f>
        <v>70</v>
      </c>
    </row>
    <row r="69" spans="9:24" ht="16.5" x14ac:dyDescent="0.2">
      <c r="I69" s="15">
        <v>66</v>
      </c>
      <c r="J69" s="16">
        <f t="shared" si="2"/>
        <v>1101008</v>
      </c>
      <c r="K69" s="16">
        <f t="shared" ref="K69:K132" si="3">VLOOKUP(J69,$A$4:$C$39,3,TRUE)</f>
        <v>1</v>
      </c>
      <c r="L69" s="16">
        <f t="shared" ref="L69:L132" si="4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411</v>
      </c>
      <c r="O69" s="31" t="s">
        <v>191</v>
      </c>
      <c r="P69" s="16">
        <f>ROUND(IF($K69=1,INDEX(新属性投放!J$14:J$22,卡牌属性!$L69),INDEX(新属性投放!J$28:J$36,卡牌属性!$L69))*VLOOKUP(J69,$A$4:$E$39,5),0)</f>
        <v>195</v>
      </c>
      <c r="Q69" s="31" t="s">
        <v>192</v>
      </c>
      <c r="R69" s="16">
        <f>ROUND(IF($K69=1,INDEX(新属性投放!K$14:K$22,卡牌属性!$L69),INDEX(新属性投放!K$28:K$36,卡牌属性!$L69))*VLOOKUP(J69,$A$4:$E$39,5),0)</f>
        <v>2155</v>
      </c>
      <c r="S69" s="31" t="s">
        <v>190</v>
      </c>
      <c r="T69" s="16">
        <f>ROUND(IF($K69=1,INDEX(新属性投放!C$14:C$22,卡牌属性!$L69),INDEX(新属性投放!C$28:C$36,卡牌属性!$L69))*VLOOKUP(J69,$A$4:$E$39,5),0)</f>
        <v>20</v>
      </c>
      <c r="U69" s="31" t="s">
        <v>191</v>
      </c>
      <c r="V69" s="16">
        <f>ROUND(IF($K69=1,INDEX(新属性投放!D$14:D$22,卡牌属性!$L69),INDEX(新属性投放!D$28:D$36,卡牌属性!$L69))*VLOOKUP(J69,$A$4:$E$39,5),0)</f>
        <v>10</v>
      </c>
      <c r="W69" s="31" t="s">
        <v>192</v>
      </c>
      <c r="X69" s="16">
        <f>ROUND(IF($K69=1,INDEX(新属性投放!E$14:E$22,卡牌属性!$L69),INDEX(新属性投放!E$28:E$36,卡牌属性!$L69))*VLOOKUP(J69,$A$4:$E$39,5),0)</f>
        <v>100</v>
      </c>
    </row>
    <row r="70" spans="9:24" ht="16.5" x14ac:dyDescent="0.2">
      <c r="I70" s="15">
        <v>67</v>
      </c>
      <c r="J70" s="16">
        <f t="shared" ref="J70:J133" si="5">INDEX($A$4:$A$39,INT((I70-1)/9)+1)</f>
        <v>1101008</v>
      </c>
      <c r="K70" s="16">
        <f t="shared" si="3"/>
        <v>1</v>
      </c>
      <c r="L70" s="16">
        <f t="shared" si="4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635</v>
      </c>
      <c r="O70" s="31" t="s">
        <v>191</v>
      </c>
      <c r="P70" s="16">
        <f>ROUND(IF($K70=1,INDEX(新属性投放!J$14:J$22,卡牌属性!$L70),INDEX(新属性投放!J$28:J$36,卡牌属性!$L70))*VLOOKUP(J70,$A$4:$E$39,5),0)</f>
        <v>307</v>
      </c>
      <c r="Q70" s="31" t="s">
        <v>192</v>
      </c>
      <c r="R70" s="16">
        <f>ROUND(IF($K70=1,INDEX(新属性投放!K$14:K$22,卡牌属性!$L70),INDEX(新属性投放!K$28:K$36,卡牌属性!$L70))*VLOOKUP(J70,$A$4:$E$39,5),0)</f>
        <v>3275</v>
      </c>
      <c r="S70" s="31" t="s">
        <v>190</v>
      </c>
      <c r="T70" s="16">
        <f>ROUND(IF($K70=1,INDEX(新属性投放!C$14:C$22,卡牌属性!$L70),INDEX(新属性投放!C$28:C$36,卡牌属性!$L70))*VLOOKUP(J70,$A$4:$E$39,5),0)</f>
        <v>24</v>
      </c>
      <c r="U70" s="31" t="s">
        <v>191</v>
      </c>
      <c r="V70" s="16">
        <f>ROUND(IF($K70=1,INDEX(新属性投放!D$14:D$22,卡牌属性!$L70),INDEX(新属性投放!D$28:D$36,卡牌属性!$L70))*VLOOKUP(J70,$A$4:$E$39,5),0)</f>
        <v>12</v>
      </c>
      <c r="W70" s="31" t="s">
        <v>192</v>
      </c>
      <c r="X70" s="16">
        <f>ROUND(IF($K70=1,INDEX(新属性投放!E$14:E$22,卡牌属性!$L70),INDEX(新属性投放!E$28:E$36,卡牌属性!$L70))*VLOOKUP(J70,$A$4:$E$39,5),0)</f>
        <v>120</v>
      </c>
    </row>
    <row r="71" spans="9:24" ht="16.5" x14ac:dyDescent="0.2">
      <c r="I71" s="15">
        <v>68</v>
      </c>
      <c r="J71" s="16">
        <f t="shared" si="5"/>
        <v>1101008</v>
      </c>
      <c r="K71" s="16">
        <f t="shared" si="3"/>
        <v>1</v>
      </c>
      <c r="L71" s="16">
        <f t="shared" si="4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905</v>
      </c>
      <c r="O71" s="31" t="s">
        <v>191</v>
      </c>
      <c r="P71" s="16">
        <f>ROUND(IF($K71=1,INDEX(新属性投放!J$14:J$22,卡牌属性!$L71),INDEX(新属性投放!J$28:J$36,卡牌属性!$L71))*VLOOKUP(J71,$A$4:$E$39,5),0)</f>
        <v>442</v>
      </c>
      <c r="Q71" s="31" t="s">
        <v>192</v>
      </c>
      <c r="R71" s="16">
        <f>ROUND(IF($K71=1,INDEX(新属性投放!K$14:K$22,卡牌属性!$L71),INDEX(新属性投放!K$28:K$36,卡牌属性!$L71))*VLOOKUP(J71,$A$4:$E$39,5),0)</f>
        <v>4625</v>
      </c>
      <c r="S71" s="31" t="s">
        <v>190</v>
      </c>
      <c r="T71" s="16">
        <f>ROUND(IF($K71=1,INDEX(新属性投放!C$14:C$22,卡牌属性!$L71),INDEX(新属性投放!C$28:C$36,卡牌属性!$L71))*VLOOKUP(J71,$A$4:$E$39,5),0)</f>
        <v>30</v>
      </c>
      <c r="U71" s="31" t="s">
        <v>191</v>
      </c>
      <c r="V71" s="16">
        <f>ROUND(IF($K71=1,INDEX(新属性投放!D$14:D$22,卡牌属性!$L71),INDEX(新属性投放!D$28:D$36,卡牌属性!$L71))*VLOOKUP(J71,$A$4:$E$39,5),0)</f>
        <v>15</v>
      </c>
      <c r="W71" s="31" t="s">
        <v>192</v>
      </c>
      <c r="X71" s="16">
        <f>ROUND(IF($K71=1,INDEX(新属性投放!E$14:E$22,卡牌属性!$L71),INDEX(新属性投放!E$28:E$36,卡牌属性!$L71))*VLOOKUP(J71,$A$4:$E$39,5),0)</f>
        <v>150</v>
      </c>
    </row>
    <row r="72" spans="9:24" ht="16.5" x14ac:dyDescent="0.2">
      <c r="I72" s="15">
        <v>69</v>
      </c>
      <c r="J72" s="16">
        <f t="shared" si="5"/>
        <v>1101008</v>
      </c>
      <c r="K72" s="16">
        <f t="shared" si="3"/>
        <v>1</v>
      </c>
      <c r="L72" s="16">
        <f t="shared" si="4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1239</v>
      </c>
      <c r="O72" s="31" t="s">
        <v>191</v>
      </c>
      <c r="P72" s="16">
        <f>ROUND(IF($K72=1,INDEX(新属性投放!J$14:J$22,卡牌属性!$L72),INDEX(新属性投放!J$28:J$36,卡牌属性!$L72))*VLOOKUP(J72,$A$4:$E$39,5),0)</f>
        <v>609</v>
      </c>
      <c r="Q72" s="31" t="s">
        <v>192</v>
      </c>
      <c r="R72" s="16">
        <f>ROUND(IF($K72=1,INDEX(新属性投放!K$14:K$22,卡牌属性!$L72),INDEX(新属性投放!K$28:K$36,卡牌属性!$L72))*VLOOKUP(J72,$A$4:$E$39,5),0)</f>
        <v>6295</v>
      </c>
      <c r="S72" s="31" t="s">
        <v>190</v>
      </c>
      <c r="T72" s="16">
        <f>ROUND(IF($K72=1,INDEX(新属性投放!C$14:C$22,卡牌属性!$L72),INDEX(新属性投放!C$28:C$36,卡牌属性!$L72))*VLOOKUP(J72,$A$4:$E$39,5),0)</f>
        <v>34</v>
      </c>
      <c r="U72" s="31" t="s">
        <v>191</v>
      </c>
      <c r="V72" s="16">
        <f>ROUND(IF($K72=1,INDEX(新属性投放!D$14:D$22,卡牌属性!$L72),INDEX(新属性投放!D$28:D$36,卡牌属性!$L72))*VLOOKUP(J72,$A$4:$E$39,5),0)</f>
        <v>17</v>
      </c>
      <c r="W72" s="31" t="s">
        <v>192</v>
      </c>
      <c r="X72" s="16">
        <f>ROUND(IF($K72=1,INDEX(新属性投放!E$14:E$22,卡牌属性!$L72),INDEX(新属性投放!E$28:E$36,卡牌属性!$L72))*VLOOKUP(J72,$A$4:$E$39,5),0)</f>
        <v>170</v>
      </c>
    </row>
    <row r="73" spans="9:24" ht="16.5" x14ac:dyDescent="0.2">
      <c r="I73" s="15">
        <v>70</v>
      </c>
      <c r="J73" s="16">
        <f t="shared" si="5"/>
        <v>1101008</v>
      </c>
      <c r="K73" s="16">
        <f t="shared" si="3"/>
        <v>1</v>
      </c>
      <c r="L73" s="16">
        <f t="shared" si="4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1619</v>
      </c>
      <c r="O73" s="31" t="s">
        <v>191</v>
      </c>
      <c r="P73" s="16">
        <f>ROUND(IF($K73=1,INDEX(新属性投放!J$14:J$22,卡牌属性!$L73),INDEX(新属性投放!J$28:J$36,卡牌属性!$L73))*VLOOKUP(J73,$A$4:$E$39,5),0)</f>
        <v>799</v>
      </c>
      <c r="Q73" s="31" t="s">
        <v>192</v>
      </c>
      <c r="R73" s="16">
        <f>ROUND(IF($K73=1,INDEX(新属性投放!K$14:K$22,卡牌属性!$L73),INDEX(新属性投放!K$28:K$36,卡牌属性!$L73))*VLOOKUP(J73,$A$4:$E$39,5),0)</f>
        <v>8195</v>
      </c>
      <c r="S73" s="31" t="s">
        <v>190</v>
      </c>
      <c r="T73" s="16">
        <f>ROUND(IF($K73=1,INDEX(新属性投放!C$14:C$22,卡牌属性!$L73),INDEX(新属性投放!C$28:C$36,卡牌属性!$L73))*VLOOKUP(J73,$A$4:$E$39,5),0)</f>
        <v>40</v>
      </c>
      <c r="U73" s="31" t="s">
        <v>191</v>
      </c>
      <c r="V73" s="16">
        <f>ROUND(IF($K73=1,INDEX(新属性投放!D$14:D$22,卡牌属性!$L73),INDEX(新属性投放!D$28:D$36,卡牌属性!$L73))*VLOOKUP(J73,$A$4:$E$39,5),0)</f>
        <v>20</v>
      </c>
      <c r="W73" s="31" t="s">
        <v>192</v>
      </c>
      <c r="X73" s="16">
        <f>ROUND(IF($K73=1,INDEX(新属性投放!E$14:E$22,卡牌属性!$L73),INDEX(新属性投放!E$28:E$36,卡牌属性!$L73))*VLOOKUP(J73,$A$4:$E$39,5),0)</f>
        <v>200</v>
      </c>
    </row>
    <row r="74" spans="9:24" ht="16.5" x14ac:dyDescent="0.2">
      <c r="I74" s="15">
        <v>71</v>
      </c>
      <c r="J74" s="16">
        <f t="shared" si="5"/>
        <v>1101008</v>
      </c>
      <c r="K74" s="16">
        <f t="shared" si="3"/>
        <v>1</v>
      </c>
      <c r="L74" s="16">
        <f t="shared" si="4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2069</v>
      </c>
      <c r="O74" s="31" t="s">
        <v>191</v>
      </c>
      <c r="P74" s="16">
        <f>ROUND(IF($K74=1,INDEX(新属性投放!J$14:J$22,卡牌属性!$L74),INDEX(新属性投放!J$28:J$36,卡牌属性!$L74))*VLOOKUP(J74,$A$4:$E$39,5),0)</f>
        <v>1024</v>
      </c>
      <c r="Q74" s="31" t="s">
        <v>192</v>
      </c>
      <c r="R74" s="16">
        <f>ROUND(IF($K74=1,INDEX(新属性投放!K$14:K$22,卡牌属性!$L74),INDEX(新属性投放!K$28:K$36,卡牌属性!$L74))*VLOOKUP(J74,$A$4:$E$39,5),0)</f>
        <v>10445</v>
      </c>
      <c r="S74" s="31" t="s">
        <v>190</v>
      </c>
      <c r="T74" s="16">
        <f>ROUND(IF($K74=1,INDEX(新属性投放!C$14:C$22,卡牌属性!$L74),INDEX(新属性投放!C$28:C$36,卡牌属性!$L74))*VLOOKUP(J74,$A$4:$E$39,5),0)</f>
        <v>50</v>
      </c>
      <c r="U74" s="31" t="s">
        <v>191</v>
      </c>
      <c r="V74" s="16">
        <f>ROUND(IF($K74=1,INDEX(新属性投放!D$14:D$22,卡牌属性!$L74),INDEX(新属性投放!D$28:D$36,卡牌属性!$L74))*VLOOKUP(J74,$A$4:$E$39,5),0)</f>
        <v>25</v>
      </c>
      <c r="W74" s="31" t="s">
        <v>192</v>
      </c>
      <c r="X74" s="16">
        <f>ROUND(IF($K74=1,INDEX(新属性投放!E$14:E$22,卡牌属性!$L74),INDEX(新属性投放!E$28:E$36,卡牌属性!$L74))*VLOOKUP(J74,$A$4:$E$39,5),0)</f>
        <v>250</v>
      </c>
    </row>
    <row r="75" spans="9:24" ht="16.5" x14ac:dyDescent="0.2">
      <c r="I75" s="15">
        <v>72</v>
      </c>
      <c r="J75" s="16">
        <f t="shared" si="5"/>
        <v>1101008</v>
      </c>
      <c r="K75" s="16">
        <f t="shared" si="3"/>
        <v>1</v>
      </c>
      <c r="L75" s="16">
        <f t="shared" si="4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2629</v>
      </c>
      <c r="O75" s="31" t="s">
        <v>191</v>
      </c>
      <c r="P75" s="16">
        <f>ROUND(IF($K75=1,INDEX(新属性投放!J$14:J$22,卡牌属性!$L75),INDEX(新属性投放!J$28:J$36,卡牌属性!$L75))*VLOOKUP(J75,$A$4:$E$39,5),0)</f>
        <v>1304</v>
      </c>
      <c r="Q75" s="31" t="s">
        <v>192</v>
      </c>
      <c r="R75" s="16">
        <f>ROUND(IF($K75=1,INDEX(新属性投放!K$14:K$22,卡牌属性!$L75),INDEX(新属性投放!K$28:K$36,卡牌属性!$L75))*VLOOKUP(J75,$A$4:$E$39,5),0)</f>
        <v>13245</v>
      </c>
      <c r="S75" s="31" t="s">
        <v>190</v>
      </c>
      <c r="T75" s="16">
        <f>ROUND(IF($K75=1,INDEX(新属性投放!C$14:C$22,卡牌属性!$L75),INDEX(新属性投放!C$28:C$36,卡牌属性!$L75))*VLOOKUP(J75,$A$4:$E$39,5),0)</f>
        <v>60</v>
      </c>
      <c r="U75" s="31" t="s">
        <v>191</v>
      </c>
      <c r="V75" s="16">
        <f>ROUND(IF($K75=1,INDEX(新属性投放!D$14:D$22,卡牌属性!$L75),INDEX(新属性投放!D$28:D$36,卡牌属性!$L75))*VLOOKUP(J75,$A$4:$E$39,5),0)</f>
        <v>30</v>
      </c>
      <c r="W75" s="31" t="s">
        <v>192</v>
      </c>
      <c r="X75" s="16">
        <f>ROUND(IF($K75=1,INDEX(新属性投放!E$14:E$22,卡牌属性!$L75),INDEX(新属性投放!E$28:E$36,卡牌属性!$L75))*VLOOKUP(J75,$A$4:$E$39,5),0)</f>
        <v>300</v>
      </c>
    </row>
    <row r="76" spans="9:24" ht="16.5" x14ac:dyDescent="0.2">
      <c r="I76" s="15">
        <v>73</v>
      </c>
      <c r="J76" s="16">
        <f t="shared" si="5"/>
        <v>1101009</v>
      </c>
      <c r="K76" s="16">
        <f t="shared" si="3"/>
        <v>1</v>
      </c>
      <c r="L76" s="16">
        <f t="shared" si="4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22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220</v>
      </c>
      <c r="S76" s="31" t="s">
        <v>190</v>
      </c>
      <c r="T76" s="16">
        <f>ROUND(IF($K76=1,INDEX(新属性投放!C$14:C$22,卡牌属性!$L76),INDEX(新属性投放!C$28:C$36,卡牌属性!$L76))*VLOOKUP(J76,$A$4:$E$39,5),0)</f>
        <v>11</v>
      </c>
      <c r="U76" s="31" t="s">
        <v>191</v>
      </c>
      <c r="V76" s="16">
        <f>ROUND(IF($K76=1,INDEX(新属性投放!D$14:D$22,卡牌属性!$L76),INDEX(新属性投放!D$28:D$36,卡牌属性!$L76))*VLOOKUP(J76,$A$4:$E$39,5),0)</f>
        <v>6</v>
      </c>
      <c r="W76" s="31" t="s">
        <v>192</v>
      </c>
      <c r="X76" s="16">
        <f>ROUND(IF($K76=1,INDEX(新属性投放!E$14:E$22,卡牌属性!$L76),INDEX(新属性投放!E$28:E$36,卡牌属性!$L76))*VLOOKUP(J76,$A$4:$E$39,5),0)</f>
        <v>55</v>
      </c>
    </row>
    <row r="77" spans="9:24" ht="16.5" x14ac:dyDescent="0.2">
      <c r="I77" s="15">
        <v>74</v>
      </c>
      <c r="J77" s="16">
        <f t="shared" si="5"/>
        <v>1101009</v>
      </c>
      <c r="K77" s="16">
        <f t="shared" si="3"/>
        <v>1</v>
      </c>
      <c r="L77" s="16">
        <f t="shared" si="4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199</v>
      </c>
      <c r="O77" s="31" t="s">
        <v>191</v>
      </c>
      <c r="P77" s="16">
        <f>ROUND(IF($K77=1,INDEX(新属性投放!J$14:J$22,卡牌属性!$L77),INDEX(新属性投放!J$28:J$36,卡牌属性!$L77))*VLOOKUP(J77,$A$4:$E$39,5),0)</f>
        <v>88</v>
      </c>
      <c r="Q77" s="31" t="s">
        <v>192</v>
      </c>
      <c r="R77" s="16">
        <f>ROUND(IF($K77=1,INDEX(新属性投放!K$14:K$22,卡牌属性!$L77),INDEX(新属性投放!K$28:K$36,卡牌属性!$L77))*VLOOKUP(J77,$A$4:$E$39,5),0)</f>
        <v>1106</v>
      </c>
      <c r="S77" s="31" t="s">
        <v>190</v>
      </c>
      <c r="T77" s="16">
        <f>ROUND(IF($K77=1,INDEX(新属性投放!C$14:C$22,卡牌属性!$L77),INDEX(新属性投放!C$28:C$36,卡牌属性!$L77))*VLOOKUP(J77,$A$4:$E$39,5),0)</f>
        <v>15</v>
      </c>
      <c r="U77" s="31" t="s">
        <v>191</v>
      </c>
      <c r="V77" s="16">
        <f>ROUND(IF($K77=1,INDEX(新属性投放!D$14:D$22,卡牌属性!$L77),INDEX(新属性投放!D$28:D$36,卡牌属性!$L77))*VLOOKUP(J77,$A$4:$E$39,5),0)</f>
        <v>8</v>
      </c>
      <c r="W77" s="31" t="s">
        <v>192</v>
      </c>
      <c r="X77" s="16">
        <f>ROUND(IF($K77=1,INDEX(新属性投放!E$14:E$22,卡牌属性!$L77),INDEX(新属性投放!E$28:E$36,卡牌属性!$L77))*VLOOKUP(J77,$A$4:$E$39,5),0)</f>
        <v>77</v>
      </c>
    </row>
    <row r="78" spans="9:24" ht="16.5" x14ac:dyDescent="0.2">
      <c r="I78" s="15">
        <v>75</v>
      </c>
      <c r="J78" s="16">
        <f t="shared" si="5"/>
        <v>1101009</v>
      </c>
      <c r="K78" s="16">
        <f t="shared" si="3"/>
        <v>1</v>
      </c>
      <c r="L78" s="16">
        <f t="shared" si="4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452</v>
      </c>
      <c r="O78" s="31" t="s">
        <v>191</v>
      </c>
      <c r="P78" s="16">
        <f>ROUND(IF($K78=1,INDEX(新属性投放!J$14:J$22,卡牌属性!$L78),INDEX(新属性投放!J$28:J$36,卡牌属性!$L78))*VLOOKUP(J78,$A$4:$E$39,5),0)</f>
        <v>215</v>
      </c>
      <c r="Q78" s="31" t="s">
        <v>192</v>
      </c>
      <c r="R78" s="16">
        <f>ROUND(IF($K78=1,INDEX(新属性投放!K$14:K$22,卡牌属性!$L78),INDEX(新属性投放!K$28:K$36,卡牌属性!$L78))*VLOOKUP(J78,$A$4:$E$39,5),0)</f>
        <v>2371</v>
      </c>
      <c r="S78" s="31" t="s">
        <v>190</v>
      </c>
      <c r="T78" s="16">
        <f>ROUND(IF($K78=1,INDEX(新属性投放!C$14:C$22,卡牌属性!$L78),INDEX(新属性投放!C$28:C$36,卡牌属性!$L78))*VLOOKUP(J78,$A$4:$E$39,5),0)</f>
        <v>22</v>
      </c>
      <c r="U78" s="31" t="s">
        <v>191</v>
      </c>
      <c r="V78" s="16">
        <f>ROUND(IF($K78=1,INDEX(新属性投放!D$14:D$22,卡牌属性!$L78),INDEX(新属性投放!D$28:D$36,卡牌属性!$L78))*VLOOKUP(J78,$A$4:$E$39,5),0)</f>
        <v>11</v>
      </c>
      <c r="W78" s="31" t="s">
        <v>192</v>
      </c>
      <c r="X78" s="16">
        <f>ROUND(IF($K78=1,INDEX(新属性投放!E$14:E$22,卡牌属性!$L78),INDEX(新属性投放!E$28:E$36,卡牌属性!$L78))*VLOOKUP(J78,$A$4:$E$39,5),0)</f>
        <v>110</v>
      </c>
    </row>
    <row r="79" spans="9:24" ht="16.5" x14ac:dyDescent="0.2">
      <c r="I79" s="15">
        <v>76</v>
      </c>
      <c r="J79" s="16">
        <f t="shared" si="5"/>
        <v>1101009</v>
      </c>
      <c r="K79" s="16">
        <f t="shared" si="3"/>
        <v>1</v>
      </c>
      <c r="L79" s="16">
        <f t="shared" si="4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699</v>
      </c>
      <c r="O79" s="31" t="s">
        <v>191</v>
      </c>
      <c r="P79" s="16">
        <f>ROUND(IF($K79=1,INDEX(新属性投放!J$14:J$22,卡牌属性!$L79),INDEX(新属性投放!J$28:J$36,卡牌属性!$L79))*VLOOKUP(J79,$A$4:$E$39,5),0)</f>
        <v>338</v>
      </c>
      <c r="Q79" s="31" t="s">
        <v>192</v>
      </c>
      <c r="R79" s="16">
        <f>ROUND(IF($K79=1,INDEX(新属性投放!K$14:K$22,卡牌属性!$L79),INDEX(新属性投放!K$28:K$36,卡牌属性!$L79))*VLOOKUP(J79,$A$4:$E$39,5),0)</f>
        <v>3603</v>
      </c>
      <c r="S79" s="31" t="s">
        <v>190</v>
      </c>
      <c r="T79" s="16">
        <f>ROUND(IF($K79=1,INDEX(新属性投放!C$14:C$22,卡牌属性!$L79),INDEX(新属性投放!C$28:C$36,卡牌属性!$L79))*VLOOKUP(J79,$A$4:$E$39,5),0)</f>
        <v>26</v>
      </c>
      <c r="U79" s="31" t="s">
        <v>191</v>
      </c>
      <c r="V79" s="16">
        <f>ROUND(IF($K79=1,INDEX(新属性投放!D$14:D$22,卡牌属性!$L79),INDEX(新属性投放!D$28:D$36,卡牌属性!$L79))*VLOOKUP(J79,$A$4:$E$39,5),0)</f>
        <v>13</v>
      </c>
      <c r="W79" s="31" t="s">
        <v>192</v>
      </c>
      <c r="X79" s="16">
        <f>ROUND(IF($K79=1,INDEX(新属性投放!E$14:E$22,卡牌属性!$L79),INDEX(新属性投放!E$28:E$36,卡牌属性!$L79))*VLOOKUP(J79,$A$4:$E$39,5),0)</f>
        <v>132</v>
      </c>
    </row>
    <row r="80" spans="9:24" ht="16.5" x14ac:dyDescent="0.2">
      <c r="I80" s="15">
        <v>77</v>
      </c>
      <c r="J80" s="16">
        <f t="shared" si="5"/>
        <v>1101009</v>
      </c>
      <c r="K80" s="16">
        <f t="shared" si="3"/>
        <v>1</v>
      </c>
      <c r="L80" s="16">
        <f t="shared" si="4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996</v>
      </c>
      <c r="O80" s="31" t="s">
        <v>191</v>
      </c>
      <c r="P80" s="16">
        <f>ROUND(IF($K80=1,INDEX(新属性投放!J$14:J$22,卡牌属性!$L80),INDEX(新属性投放!J$28:J$36,卡牌属性!$L80))*VLOOKUP(J80,$A$4:$E$39,5),0)</f>
        <v>486</v>
      </c>
      <c r="Q80" s="31" t="s">
        <v>192</v>
      </c>
      <c r="R80" s="16">
        <f>ROUND(IF($K80=1,INDEX(新属性投放!K$14:K$22,卡牌属性!$L80),INDEX(新属性投放!K$28:K$36,卡牌属性!$L80))*VLOOKUP(J80,$A$4:$E$39,5),0)</f>
        <v>5088</v>
      </c>
      <c r="S80" s="31" t="s">
        <v>190</v>
      </c>
      <c r="T80" s="16">
        <f>ROUND(IF($K80=1,INDEX(新属性投放!C$14:C$22,卡牌属性!$L80),INDEX(新属性投放!C$28:C$36,卡牌属性!$L80))*VLOOKUP(J80,$A$4:$E$39,5),0)</f>
        <v>33</v>
      </c>
      <c r="U80" s="31" t="s">
        <v>191</v>
      </c>
      <c r="V80" s="16">
        <f>ROUND(IF($K80=1,INDEX(新属性投放!D$14:D$22,卡牌属性!$L80),INDEX(新属性投放!D$28:D$36,卡牌属性!$L80))*VLOOKUP(J80,$A$4:$E$39,5),0)</f>
        <v>17</v>
      </c>
      <c r="W80" s="31" t="s">
        <v>192</v>
      </c>
      <c r="X80" s="16">
        <f>ROUND(IF($K80=1,INDEX(新属性投放!E$14:E$22,卡牌属性!$L80),INDEX(新属性投放!E$28:E$36,卡牌属性!$L80))*VLOOKUP(J80,$A$4:$E$39,5),0)</f>
        <v>165</v>
      </c>
    </row>
    <row r="81" spans="9:24" ht="16.5" x14ac:dyDescent="0.2">
      <c r="I81" s="15">
        <v>78</v>
      </c>
      <c r="J81" s="16">
        <f t="shared" si="5"/>
        <v>1101009</v>
      </c>
      <c r="K81" s="16">
        <f t="shared" si="3"/>
        <v>1</v>
      </c>
      <c r="L81" s="16">
        <f t="shared" si="4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1363</v>
      </c>
      <c r="O81" s="31" t="s">
        <v>191</v>
      </c>
      <c r="P81" s="16">
        <f>ROUND(IF($K81=1,INDEX(新属性投放!J$14:J$22,卡牌属性!$L81),INDEX(新属性投放!J$28:J$36,卡牌属性!$L81))*VLOOKUP(J81,$A$4:$E$39,5),0)</f>
        <v>670</v>
      </c>
      <c r="Q81" s="31" t="s">
        <v>192</v>
      </c>
      <c r="R81" s="16">
        <f>ROUND(IF($K81=1,INDEX(新属性投放!K$14:K$22,卡牌属性!$L81),INDEX(新属性投放!K$28:K$36,卡牌属性!$L81))*VLOOKUP(J81,$A$4:$E$39,5),0)</f>
        <v>6925</v>
      </c>
      <c r="S81" s="31" t="s">
        <v>190</v>
      </c>
      <c r="T81" s="16">
        <f>ROUND(IF($K81=1,INDEX(新属性投放!C$14:C$22,卡牌属性!$L81),INDEX(新属性投放!C$28:C$36,卡牌属性!$L81))*VLOOKUP(J81,$A$4:$E$39,5),0)</f>
        <v>37</v>
      </c>
      <c r="U81" s="31" t="s">
        <v>191</v>
      </c>
      <c r="V81" s="16">
        <f>ROUND(IF($K81=1,INDEX(新属性投放!D$14:D$22,卡牌属性!$L81),INDEX(新属性投放!D$28:D$36,卡牌属性!$L81))*VLOOKUP(J81,$A$4:$E$39,5),0)</f>
        <v>19</v>
      </c>
      <c r="W81" s="31" t="s">
        <v>192</v>
      </c>
      <c r="X81" s="16">
        <f>ROUND(IF($K81=1,INDEX(新属性投放!E$14:E$22,卡牌属性!$L81),INDEX(新属性投放!E$28:E$36,卡牌属性!$L81))*VLOOKUP(J81,$A$4:$E$39,5),0)</f>
        <v>187</v>
      </c>
    </row>
    <row r="82" spans="9:24" ht="16.5" x14ac:dyDescent="0.2">
      <c r="I82" s="15">
        <v>79</v>
      </c>
      <c r="J82" s="16">
        <f t="shared" si="5"/>
        <v>1101009</v>
      </c>
      <c r="K82" s="16">
        <f t="shared" si="3"/>
        <v>1</v>
      </c>
      <c r="L82" s="16">
        <f t="shared" si="4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1781</v>
      </c>
      <c r="O82" s="31" t="s">
        <v>191</v>
      </c>
      <c r="P82" s="16">
        <f>ROUND(IF($K82=1,INDEX(新属性投放!J$14:J$22,卡牌属性!$L82),INDEX(新属性投放!J$28:J$36,卡牌属性!$L82))*VLOOKUP(J82,$A$4:$E$39,5),0)</f>
        <v>879</v>
      </c>
      <c r="Q82" s="31" t="s">
        <v>192</v>
      </c>
      <c r="R82" s="16">
        <f>ROUND(IF($K82=1,INDEX(新属性投放!K$14:K$22,卡牌属性!$L82),INDEX(新属性投放!K$28:K$36,卡牌属性!$L82))*VLOOKUP(J82,$A$4:$E$39,5),0)</f>
        <v>9015</v>
      </c>
      <c r="S82" s="31" t="s">
        <v>190</v>
      </c>
      <c r="T82" s="16">
        <f>ROUND(IF($K82=1,INDEX(新属性投放!C$14:C$22,卡牌属性!$L82),INDEX(新属性投放!C$28:C$36,卡牌属性!$L82))*VLOOKUP(J82,$A$4:$E$39,5),0)</f>
        <v>44</v>
      </c>
      <c r="U82" s="31" t="s">
        <v>191</v>
      </c>
      <c r="V82" s="16">
        <f>ROUND(IF($K82=1,INDEX(新属性投放!D$14:D$22,卡牌属性!$L82),INDEX(新属性投放!D$28:D$36,卡牌属性!$L82))*VLOOKUP(J82,$A$4:$E$39,5),0)</f>
        <v>22</v>
      </c>
      <c r="W82" s="31" t="s">
        <v>192</v>
      </c>
      <c r="X82" s="16">
        <f>ROUND(IF($K82=1,INDEX(新属性投放!E$14:E$22,卡牌属性!$L82),INDEX(新属性投放!E$28:E$36,卡牌属性!$L82))*VLOOKUP(J82,$A$4:$E$39,5),0)</f>
        <v>220</v>
      </c>
    </row>
    <row r="83" spans="9:24" ht="16.5" x14ac:dyDescent="0.2">
      <c r="I83" s="15">
        <v>80</v>
      </c>
      <c r="J83" s="16">
        <f t="shared" si="5"/>
        <v>1101009</v>
      </c>
      <c r="K83" s="16">
        <f t="shared" si="3"/>
        <v>1</v>
      </c>
      <c r="L83" s="16">
        <f t="shared" si="4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2276</v>
      </c>
      <c r="O83" s="31" t="s">
        <v>191</v>
      </c>
      <c r="P83" s="16">
        <f>ROUND(IF($K83=1,INDEX(新属性投放!J$14:J$22,卡牌属性!$L83),INDEX(新属性投放!J$28:J$36,卡牌属性!$L83))*VLOOKUP(J83,$A$4:$E$39,5),0)</f>
        <v>1126</v>
      </c>
      <c r="Q83" s="31" t="s">
        <v>192</v>
      </c>
      <c r="R83" s="16">
        <f>ROUND(IF($K83=1,INDEX(新属性投放!K$14:K$22,卡牌属性!$L83),INDEX(新属性投放!K$28:K$36,卡牌属性!$L83))*VLOOKUP(J83,$A$4:$E$39,5),0)</f>
        <v>11490</v>
      </c>
      <c r="S83" s="31" t="s">
        <v>190</v>
      </c>
      <c r="T83" s="16">
        <f>ROUND(IF($K83=1,INDEX(新属性投放!C$14:C$22,卡牌属性!$L83),INDEX(新属性投放!C$28:C$36,卡牌属性!$L83))*VLOOKUP(J83,$A$4:$E$39,5),0)</f>
        <v>55</v>
      </c>
      <c r="U83" s="31" t="s">
        <v>191</v>
      </c>
      <c r="V83" s="16">
        <f>ROUND(IF($K83=1,INDEX(新属性投放!D$14:D$22,卡牌属性!$L83),INDEX(新属性投放!D$28:D$36,卡牌属性!$L83))*VLOOKUP(J83,$A$4:$E$39,5),0)</f>
        <v>28</v>
      </c>
      <c r="W83" s="31" t="s">
        <v>192</v>
      </c>
      <c r="X83" s="16">
        <f>ROUND(IF($K83=1,INDEX(新属性投放!E$14:E$22,卡牌属性!$L83),INDEX(新属性投放!E$28:E$36,卡牌属性!$L83))*VLOOKUP(J83,$A$4:$E$39,5),0)</f>
        <v>275</v>
      </c>
    </row>
    <row r="84" spans="9:24" ht="16.5" x14ac:dyDescent="0.2">
      <c r="I84" s="15">
        <v>81</v>
      </c>
      <c r="J84" s="16">
        <f t="shared" si="5"/>
        <v>1101009</v>
      </c>
      <c r="K84" s="16">
        <f t="shared" si="3"/>
        <v>1</v>
      </c>
      <c r="L84" s="16">
        <f t="shared" si="4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2892</v>
      </c>
      <c r="O84" s="31" t="s">
        <v>191</v>
      </c>
      <c r="P84" s="16">
        <f>ROUND(IF($K84=1,INDEX(新属性投放!J$14:J$22,卡牌属性!$L84),INDEX(新属性投放!J$28:J$36,卡牌属性!$L84))*VLOOKUP(J84,$A$4:$E$39,5),0)</f>
        <v>1434</v>
      </c>
      <c r="Q84" s="31" t="s">
        <v>192</v>
      </c>
      <c r="R84" s="16">
        <f>ROUND(IF($K84=1,INDEX(新属性投放!K$14:K$22,卡牌属性!$L84),INDEX(新属性投放!K$28:K$36,卡牌属性!$L84))*VLOOKUP(J84,$A$4:$E$39,5),0)</f>
        <v>14570</v>
      </c>
      <c r="S84" s="31" t="s">
        <v>190</v>
      </c>
      <c r="T84" s="16">
        <f>ROUND(IF($K84=1,INDEX(新属性投放!C$14:C$22,卡牌属性!$L84),INDEX(新属性投放!C$28:C$36,卡牌属性!$L84))*VLOOKUP(J84,$A$4:$E$39,5),0)</f>
        <v>66</v>
      </c>
      <c r="U84" s="31" t="s">
        <v>191</v>
      </c>
      <c r="V84" s="16">
        <f>ROUND(IF($K84=1,INDEX(新属性投放!D$14:D$22,卡牌属性!$L84),INDEX(新属性投放!D$28:D$36,卡牌属性!$L84))*VLOOKUP(J84,$A$4:$E$39,5),0)</f>
        <v>33</v>
      </c>
      <c r="W84" s="31" t="s">
        <v>192</v>
      </c>
      <c r="X84" s="16">
        <f>ROUND(IF($K84=1,INDEX(新属性投放!E$14:E$22,卡牌属性!$L84),INDEX(新属性投放!E$28:E$36,卡牌属性!$L84))*VLOOKUP(J84,$A$4:$E$39,5),0)</f>
        <v>330</v>
      </c>
    </row>
    <row r="85" spans="9:24" ht="16.5" x14ac:dyDescent="0.2">
      <c r="I85" s="15">
        <v>82</v>
      </c>
      <c r="J85" s="16">
        <f t="shared" si="5"/>
        <v>1101010</v>
      </c>
      <c r="K85" s="16">
        <f t="shared" si="3"/>
        <v>1</v>
      </c>
      <c r="L85" s="16">
        <f t="shared" si="4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25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250</v>
      </c>
      <c r="S85" s="31" t="s">
        <v>190</v>
      </c>
      <c r="T85" s="16">
        <f>ROUND(IF($K85=1,INDEX(新属性投放!C$14:C$22,卡牌属性!$L85),INDEX(新属性投放!C$28:C$36,卡牌属性!$L85))*VLOOKUP(J85,$A$4:$E$39,5),0)</f>
        <v>13</v>
      </c>
      <c r="U85" s="31" t="s">
        <v>191</v>
      </c>
      <c r="V85" s="16">
        <f>ROUND(IF($K85=1,INDEX(新属性投放!D$14:D$22,卡牌属性!$L85),INDEX(新属性投放!D$28:D$36,卡牌属性!$L85))*VLOOKUP(J85,$A$4:$E$39,5),0)</f>
        <v>6</v>
      </c>
      <c r="W85" s="31" t="s">
        <v>192</v>
      </c>
      <c r="X85" s="16">
        <f>ROUND(IF($K85=1,INDEX(新属性投放!E$14:E$22,卡牌属性!$L85),INDEX(新属性投放!E$28:E$36,卡牌属性!$L85))*VLOOKUP(J85,$A$4:$E$39,5),0)</f>
        <v>63</v>
      </c>
    </row>
    <row r="86" spans="9:24" ht="16.5" x14ac:dyDescent="0.2">
      <c r="I86" s="15">
        <v>83</v>
      </c>
      <c r="J86" s="16">
        <f t="shared" si="5"/>
        <v>1101010</v>
      </c>
      <c r="K86" s="16">
        <f t="shared" si="3"/>
        <v>1</v>
      </c>
      <c r="L86" s="16">
        <f t="shared" si="4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226</v>
      </c>
      <c r="O86" s="31" t="s">
        <v>191</v>
      </c>
      <c r="P86" s="16">
        <f>ROUND(IF($K86=1,INDEX(新属性投放!J$14:J$22,卡牌属性!$L86),INDEX(新属性投放!J$28:J$36,卡牌属性!$L86))*VLOOKUP(J86,$A$4:$E$39,5),0)</f>
        <v>100</v>
      </c>
      <c r="Q86" s="31" t="s">
        <v>192</v>
      </c>
      <c r="R86" s="16">
        <f>ROUND(IF($K86=1,INDEX(新属性投放!K$14:K$22,卡牌属性!$L86),INDEX(新属性投放!K$28:K$36,卡牌属性!$L86))*VLOOKUP(J86,$A$4:$E$39,5),0)</f>
        <v>1256</v>
      </c>
      <c r="S86" s="31" t="s">
        <v>190</v>
      </c>
      <c r="T86" s="16">
        <f>ROUND(IF($K86=1,INDEX(新属性投放!C$14:C$22,卡牌属性!$L86),INDEX(新属性投放!C$28:C$36,卡牌属性!$L86))*VLOOKUP(J86,$A$4:$E$39,5),0)</f>
        <v>18</v>
      </c>
      <c r="U86" s="31" t="s">
        <v>191</v>
      </c>
      <c r="V86" s="16">
        <f>ROUND(IF($K86=1,INDEX(新属性投放!D$14:D$22,卡牌属性!$L86),INDEX(新属性投放!D$28:D$36,卡牌属性!$L86))*VLOOKUP(J86,$A$4:$E$39,5),0)</f>
        <v>9</v>
      </c>
      <c r="W86" s="31" t="s">
        <v>192</v>
      </c>
      <c r="X86" s="16">
        <f>ROUND(IF($K86=1,INDEX(新属性投放!E$14:E$22,卡牌属性!$L86),INDEX(新属性投放!E$28:E$36,卡牌属性!$L86))*VLOOKUP(J86,$A$4:$E$39,5),0)</f>
        <v>88</v>
      </c>
    </row>
    <row r="87" spans="9:24" ht="16.5" x14ac:dyDescent="0.2">
      <c r="I87" s="15">
        <v>84</v>
      </c>
      <c r="J87" s="16">
        <f t="shared" si="5"/>
        <v>1101010</v>
      </c>
      <c r="K87" s="16">
        <f t="shared" si="3"/>
        <v>1</v>
      </c>
      <c r="L87" s="16">
        <f t="shared" si="4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514</v>
      </c>
      <c r="O87" s="31" t="s">
        <v>191</v>
      </c>
      <c r="P87" s="16">
        <f>ROUND(IF($K87=1,INDEX(新属性投放!J$14:J$22,卡牌属性!$L87),INDEX(新属性投放!J$28:J$36,卡牌属性!$L87))*VLOOKUP(J87,$A$4:$E$39,5),0)</f>
        <v>244</v>
      </c>
      <c r="Q87" s="31" t="s">
        <v>192</v>
      </c>
      <c r="R87" s="16">
        <f>ROUND(IF($K87=1,INDEX(新属性投放!K$14:K$22,卡牌属性!$L87),INDEX(新属性投放!K$28:K$36,卡牌属性!$L87))*VLOOKUP(J87,$A$4:$E$39,5),0)</f>
        <v>2694</v>
      </c>
      <c r="S87" s="31" t="s">
        <v>190</v>
      </c>
      <c r="T87" s="16">
        <f>ROUND(IF($K87=1,INDEX(新属性投放!C$14:C$22,卡牌属性!$L87),INDEX(新属性投放!C$28:C$36,卡牌属性!$L87))*VLOOKUP(J87,$A$4:$E$39,5),0)</f>
        <v>25</v>
      </c>
      <c r="U87" s="31" t="s">
        <v>191</v>
      </c>
      <c r="V87" s="16">
        <f>ROUND(IF($K87=1,INDEX(新属性投放!D$14:D$22,卡牌属性!$L87),INDEX(新属性投放!D$28:D$36,卡牌属性!$L87))*VLOOKUP(J87,$A$4:$E$39,5),0)</f>
        <v>13</v>
      </c>
      <c r="W87" s="31" t="s">
        <v>192</v>
      </c>
      <c r="X87" s="16">
        <f>ROUND(IF($K87=1,INDEX(新属性投放!E$14:E$22,卡牌属性!$L87),INDEX(新属性投放!E$28:E$36,卡牌属性!$L87))*VLOOKUP(J87,$A$4:$E$39,5),0)</f>
        <v>125</v>
      </c>
    </row>
    <row r="88" spans="9:24" ht="16.5" x14ac:dyDescent="0.2">
      <c r="I88" s="15">
        <v>85</v>
      </c>
      <c r="J88" s="16">
        <f t="shared" si="5"/>
        <v>1101010</v>
      </c>
      <c r="K88" s="16">
        <f t="shared" si="3"/>
        <v>1</v>
      </c>
      <c r="L88" s="16">
        <f t="shared" si="4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794</v>
      </c>
      <c r="O88" s="31" t="s">
        <v>191</v>
      </c>
      <c r="P88" s="16">
        <f>ROUND(IF($K88=1,INDEX(新属性投放!J$14:J$22,卡牌属性!$L88),INDEX(新属性投放!J$28:J$36,卡牌属性!$L88))*VLOOKUP(J88,$A$4:$E$39,5),0)</f>
        <v>384</v>
      </c>
      <c r="Q88" s="31" t="s">
        <v>192</v>
      </c>
      <c r="R88" s="16">
        <f>ROUND(IF($K88=1,INDEX(新属性投放!K$14:K$22,卡牌属性!$L88),INDEX(新属性投放!K$28:K$36,卡牌属性!$L88))*VLOOKUP(J88,$A$4:$E$39,5),0)</f>
        <v>4094</v>
      </c>
      <c r="S88" s="31" t="s">
        <v>190</v>
      </c>
      <c r="T88" s="16">
        <f>ROUND(IF($K88=1,INDEX(新属性投放!C$14:C$22,卡牌属性!$L88),INDEX(新属性投放!C$28:C$36,卡牌属性!$L88))*VLOOKUP(J88,$A$4:$E$39,5),0)</f>
        <v>30</v>
      </c>
      <c r="U88" s="31" t="s">
        <v>191</v>
      </c>
      <c r="V88" s="16">
        <f>ROUND(IF($K88=1,INDEX(新属性投放!D$14:D$22,卡牌属性!$L88),INDEX(新属性投放!D$28:D$36,卡牌属性!$L88))*VLOOKUP(J88,$A$4:$E$39,5),0)</f>
        <v>15</v>
      </c>
      <c r="W88" s="31" t="s">
        <v>192</v>
      </c>
      <c r="X88" s="16">
        <f>ROUND(IF($K88=1,INDEX(新属性投放!E$14:E$22,卡牌属性!$L88),INDEX(新属性投放!E$28:E$36,卡牌属性!$L88))*VLOOKUP(J88,$A$4:$E$39,5),0)</f>
        <v>150</v>
      </c>
    </row>
    <row r="89" spans="9:24" ht="16.5" x14ac:dyDescent="0.2">
      <c r="I89" s="15">
        <v>86</v>
      </c>
      <c r="J89" s="16">
        <f t="shared" si="5"/>
        <v>1101010</v>
      </c>
      <c r="K89" s="16">
        <f t="shared" si="3"/>
        <v>1</v>
      </c>
      <c r="L89" s="16">
        <f t="shared" si="4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1131</v>
      </c>
      <c r="O89" s="31" t="s">
        <v>191</v>
      </c>
      <c r="P89" s="16">
        <f>ROUND(IF($K89=1,INDEX(新属性投放!J$14:J$22,卡牌属性!$L89),INDEX(新属性投放!J$28:J$36,卡牌属性!$L89))*VLOOKUP(J89,$A$4:$E$39,5),0)</f>
        <v>553</v>
      </c>
      <c r="Q89" s="31" t="s">
        <v>192</v>
      </c>
      <c r="R89" s="16">
        <f>ROUND(IF($K89=1,INDEX(新属性投放!K$14:K$22,卡牌属性!$L89),INDEX(新属性投放!K$28:K$36,卡牌属性!$L89))*VLOOKUP(J89,$A$4:$E$39,5),0)</f>
        <v>5781</v>
      </c>
      <c r="S89" s="31" t="s">
        <v>190</v>
      </c>
      <c r="T89" s="16">
        <f>ROUND(IF($K89=1,INDEX(新属性投放!C$14:C$22,卡牌属性!$L89),INDEX(新属性投放!C$28:C$36,卡牌属性!$L89))*VLOOKUP(J89,$A$4:$E$39,5),0)</f>
        <v>38</v>
      </c>
      <c r="U89" s="31" t="s">
        <v>191</v>
      </c>
      <c r="V89" s="16">
        <f>ROUND(IF($K89=1,INDEX(新属性投放!D$14:D$22,卡牌属性!$L89),INDEX(新属性投放!D$28:D$36,卡牌属性!$L89))*VLOOKUP(J89,$A$4:$E$39,5),0)</f>
        <v>19</v>
      </c>
      <c r="W89" s="31" t="s">
        <v>192</v>
      </c>
      <c r="X89" s="16">
        <f>ROUND(IF($K89=1,INDEX(新属性投放!E$14:E$22,卡牌属性!$L89),INDEX(新属性投放!E$28:E$36,卡牌属性!$L89))*VLOOKUP(J89,$A$4:$E$39,5),0)</f>
        <v>188</v>
      </c>
    </row>
    <row r="90" spans="9:24" ht="16.5" x14ac:dyDescent="0.2">
      <c r="I90" s="15">
        <v>87</v>
      </c>
      <c r="J90" s="16">
        <f t="shared" si="5"/>
        <v>1101010</v>
      </c>
      <c r="K90" s="16">
        <f t="shared" si="3"/>
        <v>1</v>
      </c>
      <c r="L90" s="16">
        <f t="shared" si="4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1549</v>
      </c>
      <c r="O90" s="31" t="s">
        <v>191</v>
      </c>
      <c r="P90" s="16">
        <f>ROUND(IF($K90=1,INDEX(新属性投放!J$14:J$22,卡牌属性!$L90),INDEX(新属性投放!J$28:J$36,卡牌属性!$L90))*VLOOKUP(J90,$A$4:$E$39,5),0)</f>
        <v>761</v>
      </c>
      <c r="Q90" s="31" t="s">
        <v>192</v>
      </c>
      <c r="R90" s="16">
        <f>ROUND(IF($K90=1,INDEX(新属性投放!K$14:K$22,卡牌属性!$L90),INDEX(新属性投放!K$28:K$36,卡牌属性!$L90))*VLOOKUP(J90,$A$4:$E$39,5),0)</f>
        <v>7869</v>
      </c>
      <c r="S90" s="31" t="s">
        <v>190</v>
      </c>
      <c r="T90" s="16">
        <f>ROUND(IF($K90=1,INDEX(新属性投放!C$14:C$22,卡牌属性!$L90),INDEX(新属性投放!C$28:C$36,卡牌属性!$L90))*VLOOKUP(J90,$A$4:$E$39,5),0)</f>
        <v>43</v>
      </c>
      <c r="U90" s="31" t="s">
        <v>191</v>
      </c>
      <c r="V90" s="16">
        <f>ROUND(IF($K90=1,INDEX(新属性投放!D$14:D$22,卡牌属性!$L90),INDEX(新属性投放!D$28:D$36,卡牌属性!$L90))*VLOOKUP(J90,$A$4:$E$39,5),0)</f>
        <v>21</v>
      </c>
      <c r="W90" s="31" t="s">
        <v>192</v>
      </c>
      <c r="X90" s="16">
        <f>ROUND(IF($K90=1,INDEX(新属性投放!E$14:E$22,卡牌属性!$L90),INDEX(新属性投放!E$28:E$36,卡牌属性!$L90))*VLOOKUP(J90,$A$4:$E$39,5),0)</f>
        <v>213</v>
      </c>
    </row>
    <row r="91" spans="9:24" ht="16.5" x14ac:dyDescent="0.2">
      <c r="I91" s="15">
        <v>88</v>
      </c>
      <c r="J91" s="16">
        <f t="shared" si="5"/>
        <v>1101010</v>
      </c>
      <c r="K91" s="16">
        <f t="shared" si="3"/>
        <v>1</v>
      </c>
      <c r="L91" s="16">
        <f t="shared" si="4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2024</v>
      </c>
      <c r="O91" s="31" t="s">
        <v>191</v>
      </c>
      <c r="P91" s="16">
        <f>ROUND(IF($K91=1,INDEX(新属性投放!J$14:J$22,卡牌属性!$L91),INDEX(新属性投放!J$28:J$36,卡牌属性!$L91))*VLOOKUP(J91,$A$4:$E$39,5),0)</f>
        <v>999</v>
      </c>
      <c r="Q91" s="31" t="s">
        <v>192</v>
      </c>
      <c r="R91" s="16">
        <f>ROUND(IF($K91=1,INDEX(新属性投放!K$14:K$22,卡牌属性!$L91),INDEX(新属性投放!K$28:K$36,卡牌属性!$L91))*VLOOKUP(J91,$A$4:$E$39,5),0)</f>
        <v>10244</v>
      </c>
      <c r="S91" s="31" t="s">
        <v>190</v>
      </c>
      <c r="T91" s="16">
        <f>ROUND(IF($K91=1,INDEX(新属性投放!C$14:C$22,卡牌属性!$L91),INDEX(新属性投放!C$28:C$36,卡牌属性!$L91))*VLOOKUP(J91,$A$4:$E$39,5),0)</f>
        <v>50</v>
      </c>
      <c r="U91" s="31" t="s">
        <v>191</v>
      </c>
      <c r="V91" s="16">
        <f>ROUND(IF($K91=1,INDEX(新属性投放!D$14:D$22,卡牌属性!$L91),INDEX(新属性投放!D$28:D$36,卡牌属性!$L91))*VLOOKUP(J91,$A$4:$E$39,5),0)</f>
        <v>25</v>
      </c>
      <c r="W91" s="31" t="s">
        <v>192</v>
      </c>
      <c r="X91" s="16">
        <f>ROUND(IF($K91=1,INDEX(新属性投放!E$14:E$22,卡牌属性!$L91),INDEX(新属性投放!E$28:E$36,卡牌属性!$L91))*VLOOKUP(J91,$A$4:$E$39,5),0)</f>
        <v>250</v>
      </c>
    </row>
    <row r="92" spans="9:24" ht="16.5" x14ac:dyDescent="0.2">
      <c r="I92" s="15">
        <v>89</v>
      </c>
      <c r="J92" s="16">
        <f t="shared" si="5"/>
        <v>1101010</v>
      </c>
      <c r="K92" s="16">
        <f t="shared" si="3"/>
        <v>1</v>
      </c>
      <c r="L92" s="16">
        <f t="shared" si="4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2586</v>
      </c>
      <c r="O92" s="31" t="s">
        <v>191</v>
      </c>
      <c r="P92" s="16">
        <f>ROUND(IF($K92=1,INDEX(新属性投放!J$14:J$22,卡牌属性!$L92),INDEX(新属性投放!J$28:J$36,卡牌属性!$L92))*VLOOKUP(J92,$A$4:$E$39,5),0)</f>
        <v>1280</v>
      </c>
      <c r="Q92" s="31" t="s">
        <v>192</v>
      </c>
      <c r="R92" s="16">
        <f>ROUND(IF($K92=1,INDEX(新属性投放!K$14:K$22,卡牌属性!$L92),INDEX(新属性投放!K$28:K$36,卡牌属性!$L92))*VLOOKUP(J92,$A$4:$E$39,5),0)</f>
        <v>13056</v>
      </c>
      <c r="S92" s="31" t="s">
        <v>190</v>
      </c>
      <c r="T92" s="16">
        <f>ROUND(IF($K92=1,INDEX(新属性投放!C$14:C$22,卡牌属性!$L92),INDEX(新属性投放!C$28:C$36,卡牌属性!$L92))*VLOOKUP(J92,$A$4:$E$39,5),0)</f>
        <v>63</v>
      </c>
      <c r="U92" s="31" t="s">
        <v>191</v>
      </c>
      <c r="V92" s="16">
        <f>ROUND(IF($K92=1,INDEX(新属性投放!D$14:D$22,卡牌属性!$L92),INDEX(新属性投放!D$28:D$36,卡牌属性!$L92))*VLOOKUP(J92,$A$4:$E$39,5),0)</f>
        <v>31</v>
      </c>
      <c r="W92" s="31" t="s">
        <v>192</v>
      </c>
      <c r="X92" s="16">
        <f>ROUND(IF($K92=1,INDEX(新属性投放!E$14:E$22,卡牌属性!$L92),INDEX(新属性投放!E$28:E$36,卡牌属性!$L92))*VLOOKUP(J92,$A$4:$E$39,5),0)</f>
        <v>313</v>
      </c>
    </row>
    <row r="93" spans="9:24" ht="16.5" x14ac:dyDescent="0.2">
      <c r="I93" s="15">
        <v>90</v>
      </c>
      <c r="J93" s="16">
        <f t="shared" si="5"/>
        <v>1101010</v>
      </c>
      <c r="K93" s="16">
        <f t="shared" si="3"/>
        <v>1</v>
      </c>
      <c r="L93" s="16">
        <f t="shared" si="4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3286</v>
      </c>
      <c r="O93" s="31" t="s">
        <v>191</v>
      </c>
      <c r="P93" s="16">
        <f>ROUND(IF($K93=1,INDEX(新属性投放!J$14:J$22,卡牌属性!$L93),INDEX(新属性投放!J$28:J$36,卡牌属性!$L93))*VLOOKUP(J93,$A$4:$E$39,5),0)</f>
        <v>1630</v>
      </c>
      <c r="Q93" s="31" t="s">
        <v>192</v>
      </c>
      <c r="R93" s="16">
        <f>ROUND(IF($K93=1,INDEX(新属性投放!K$14:K$22,卡牌属性!$L93),INDEX(新属性投放!K$28:K$36,卡牌属性!$L93))*VLOOKUP(J93,$A$4:$E$39,5),0)</f>
        <v>16556</v>
      </c>
      <c r="S93" s="31" t="s">
        <v>190</v>
      </c>
      <c r="T93" s="16">
        <f>ROUND(IF($K93=1,INDEX(新属性投放!C$14:C$22,卡牌属性!$L93),INDEX(新属性投放!C$28:C$36,卡牌属性!$L93))*VLOOKUP(J93,$A$4:$E$39,5),0)</f>
        <v>75</v>
      </c>
      <c r="U93" s="31" t="s">
        <v>191</v>
      </c>
      <c r="V93" s="16">
        <f>ROUND(IF($K93=1,INDEX(新属性投放!D$14:D$22,卡牌属性!$L93),INDEX(新属性投放!D$28:D$36,卡牌属性!$L93))*VLOOKUP(J93,$A$4:$E$39,5),0)</f>
        <v>38</v>
      </c>
      <c r="W93" s="31" t="s">
        <v>192</v>
      </c>
      <c r="X93" s="16">
        <f>ROUND(IF($K93=1,INDEX(新属性投放!E$14:E$22,卡牌属性!$L93),INDEX(新属性投放!E$28:E$36,卡牌属性!$L93))*VLOOKUP(J93,$A$4:$E$39,5),0)</f>
        <v>375</v>
      </c>
    </row>
    <row r="94" spans="9:24" ht="16.5" x14ac:dyDescent="0.2">
      <c r="I94" s="15">
        <v>91</v>
      </c>
      <c r="J94" s="16">
        <f t="shared" si="5"/>
        <v>1101011</v>
      </c>
      <c r="K94" s="16">
        <f t="shared" si="3"/>
        <v>1</v>
      </c>
      <c r="L94" s="16">
        <f t="shared" si="4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22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220</v>
      </c>
      <c r="S94" s="31" t="s">
        <v>190</v>
      </c>
      <c r="T94" s="16">
        <f>ROUND(IF($K94=1,INDEX(新属性投放!C$14:C$22,卡牌属性!$L94),INDEX(新属性投放!C$28:C$36,卡牌属性!$L94))*VLOOKUP(J94,$A$4:$E$39,5),0)</f>
        <v>11</v>
      </c>
      <c r="U94" s="31" t="s">
        <v>191</v>
      </c>
      <c r="V94" s="16">
        <f>ROUND(IF($K94=1,INDEX(新属性投放!D$14:D$22,卡牌属性!$L94),INDEX(新属性投放!D$28:D$36,卡牌属性!$L94))*VLOOKUP(J94,$A$4:$E$39,5),0)</f>
        <v>6</v>
      </c>
      <c r="W94" s="31" t="s">
        <v>192</v>
      </c>
      <c r="X94" s="16">
        <f>ROUND(IF($K94=1,INDEX(新属性投放!E$14:E$22,卡牌属性!$L94),INDEX(新属性投放!E$28:E$36,卡牌属性!$L94))*VLOOKUP(J94,$A$4:$E$39,5),0)</f>
        <v>55</v>
      </c>
    </row>
    <row r="95" spans="9:24" ht="16.5" x14ac:dyDescent="0.2">
      <c r="I95" s="15">
        <v>92</v>
      </c>
      <c r="J95" s="16">
        <f t="shared" si="5"/>
        <v>1101011</v>
      </c>
      <c r="K95" s="16">
        <f t="shared" si="3"/>
        <v>1</v>
      </c>
      <c r="L95" s="16">
        <f t="shared" si="4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199</v>
      </c>
      <c r="O95" s="31" t="s">
        <v>191</v>
      </c>
      <c r="P95" s="16">
        <f>ROUND(IF($K95=1,INDEX(新属性投放!J$14:J$22,卡牌属性!$L95),INDEX(新属性投放!J$28:J$36,卡牌属性!$L95))*VLOOKUP(J95,$A$4:$E$39,5),0)</f>
        <v>88</v>
      </c>
      <c r="Q95" s="31" t="s">
        <v>192</v>
      </c>
      <c r="R95" s="16">
        <f>ROUND(IF($K95=1,INDEX(新属性投放!K$14:K$22,卡牌属性!$L95),INDEX(新属性投放!K$28:K$36,卡牌属性!$L95))*VLOOKUP(J95,$A$4:$E$39,5),0)</f>
        <v>1106</v>
      </c>
      <c r="S95" s="31" t="s">
        <v>190</v>
      </c>
      <c r="T95" s="16">
        <f>ROUND(IF($K95=1,INDEX(新属性投放!C$14:C$22,卡牌属性!$L95),INDEX(新属性投放!C$28:C$36,卡牌属性!$L95))*VLOOKUP(J95,$A$4:$E$39,5),0)</f>
        <v>15</v>
      </c>
      <c r="U95" s="31" t="s">
        <v>191</v>
      </c>
      <c r="V95" s="16">
        <f>ROUND(IF($K95=1,INDEX(新属性投放!D$14:D$22,卡牌属性!$L95),INDEX(新属性投放!D$28:D$36,卡牌属性!$L95))*VLOOKUP(J95,$A$4:$E$39,5),0)</f>
        <v>8</v>
      </c>
      <c r="W95" s="31" t="s">
        <v>192</v>
      </c>
      <c r="X95" s="16">
        <f>ROUND(IF($K95=1,INDEX(新属性投放!E$14:E$22,卡牌属性!$L95),INDEX(新属性投放!E$28:E$36,卡牌属性!$L95))*VLOOKUP(J95,$A$4:$E$39,5),0)</f>
        <v>77</v>
      </c>
    </row>
    <row r="96" spans="9:24" ht="16.5" x14ac:dyDescent="0.2">
      <c r="I96" s="15">
        <v>93</v>
      </c>
      <c r="J96" s="16">
        <f t="shared" si="5"/>
        <v>1101011</v>
      </c>
      <c r="K96" s="16">
        <f t="shared" si="3"/>
        <v>1</v>
      </c>
      <c r="L96" s="16">
        <f t="shared" si="4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452</v>
      </c>
      <c r="O96" s="31" t="s">
        <v>191</v>
      </c>
      <c r="P96" s="16">
        <f>ROUND(IF($K96=1,INDEX(新属性投放!J$14:J$22,卡牌属性!$L96),INDEX(新属性投放!J$28:J$36,卡牌属性!$L96))*VLOOKUP(J96,$A$4:$E$39,5),0)</f>
        <v>215</v>
      </c>
      <c r="Q96" s="31" t="s">
        <v>192</v>
      </c>
      <c r="R96" s="16">
        <f>ROUND(IF($K96=1,INDEX(新属性投放!K$14:K$22,卡牌属性!$L96),INDEX(新属性投放!K$28:K$36,卡牌属性!$L96))*VLOOKUP(J96,$A$4:$E$39,5),0)</f>
        <v>2371</v>
      </c>
      <c r="S96" s="31" t="s">
        <v>190</v>
      </c>
      <c r="T96" s="16">
        <f>ROUND(IF($K96=1,INDEX(新属性投放!C$14:C$22,卡牌属性!$L96),INDEX(新属性投放!C$28:C$36,卡牌属性!$L96))*VLOOKUP(J96,$A$4:$E$39,5),0)</f>
        <v>22</v>
      </c>
      <c r="U96" s="31" t="s">
        <v>191</v>
      </c>
      <c r="V96" s="16">
        <f>ROUND(IF($K96=1,INDEX(新属性投放!D$14:D$22,卡牌属性!$L96),INDEX(新属性投放!D$28:D$36,卡牌属性!$L96))*VLOOKUP(J96,$A$4:$E$39,5),0)</f>
        <v>11</v>
      </c>
      <c r="W96" s="31" t="s">
        <v>192</v>
      </c>
      <c r="X96" s="16">
        <f>ROUND(IF($K96=1,INDEX(新属性投放!E$14:E$22,卡牌属性!$L96),INDEX(新属性投放!E$28:E$36,卡牌属性!$L96))*VLOOKUP(J96,$A$4:$E$39,5),0)</f>
        <v>110</v>
      </c>
    </row>
    <row r="97" spans="9:24" ht="16.5" x14ac:dyDescent="0.2">
      <c r="I97" s="15">
        <v>94</v>
      </c>
      <c r="J97" s="16">
        <f t="shared" si="5"/>
        <v>1101011</v>
      </c>
      <c r="K97" s="16">
        <f t="shared" si="3"/>
        <v>1</v>
      </c>
      <c r="L97" s="16">
        <f t="shared" si="4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699</v>
      </c>
      <c r="O97" s="31" t="s">
        <v>191</v>
      </c>
      <c r="P97" s="16">
        <f>ROUND(IF($K97=1,INDEX(新属性投放!J$14:J$22,卡牌属性!$L97),INDEX(新属性投放!J$28:J$36,卡牌属性!$L97))*VLOOKUP(J97,$A$4:$E$39,5),0)</f>
        <v>338</v>
      </c>
      <c r="Q97" s="31" t="s">
        <v>192</v>
      </c>
      <c r="R97" s="16">
        <f>ROUND(IF($K97=1,INDEX(新属性投放!K$14:K$22,卡牌属性!$L97),INDEX(新属性投放!K$28:K$36,卡牌属性!$L97))*VLOOKUP(J97,$A$4:$E$39,5),0)</f>
        <v>3603</v>
      </c>
      <c r="S97" s="31" t="s">
        <v>190</v>
      </c>
      <c r="T97" s="16">
        <f>ROUND(IF($K97=1,INDEX(新属性投放!C$14:C$22,卡牌属性!$L97),INDEX(新属性投放!C$28:C$36,卡牌属性!$L97))*VLOOKUP(J97,$A$4:$E$39,5),0)</f>
        <v>26</v>
      </c>
      <c r="U97" s="31" t="s">
        <v>191</v>
      </c>
      <c r="V97" s="16">
        <f>ROUND(IF($K97=1,INDEX(新属性投放!D$14:D$22,卡牌属性!$L97),INDEX(新属性投放!D$28:D$36,卡牌属性!$L97))*VLOOKUP(J97,$A$4:$E$39,5),0)</f>
        <v>13</v>
      </c>
      <c r="W97" s="31" t="s">
        <v>192</v>
      </c>
      <c r="X97" s="16">
        <f>ROUND(IF($K97=1,INDEX(新属性投放!E$14:E$22,卡牌属性!$L97),INDEX(新属性投放!E$28:E$36,卡牌属性!$L97))*VLOOKUP(J97,$A$4:$E$39,5),0)</f>
        <v>132</v>
      </c>
    </row>
    <row r="98" spans="9:24" ht="16.5" x14ac:dyDescent="0.2">
      <c r="I98" s="15">
        <v>95</v>
      </c>
      <c r="J98" s="16">
        <f t="shared" si="5"/>
        <v>1101011</v>
      </c>
      <c r="K98" s="16">
        <f t="shared" si="3"/>
        <v>1</v>
      </c>
      <c r="L98" s="16">
        <f t="shared" si="4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996</v>
      </c>
      <c r="O98" s="31" t="s">
        <v>191</v>
      </c>
      <c r="P98" s="16">
        <f>ROUND(IF($K98=1,INDEX(新属性投放!J$14:J$22,卡牌属性!$L98),INDEX(新属性投放!J$28:J$36,卡牌属性!$L98))*VLOOKUP(J98,$A$4:$E$39,5),0)</f>
        <v>486</v>
      </c>
      <c r="Q98" s="31" t="s">
        <v>192</v>
      </c>
      <c r="R98" s="16">
        <f>ROUND(IF($K98=1,INDEX(新属性投放!K$14:K$22,卡牌属性!$L98),INDEX(新属性投放!K$28:K$36,卡牌属性!$L98))*VLOOKUP(J98,$A$4:$E$39,5),0)</f>
        <v>5088</v>
      </c>
      <c r="S98" s="31" t="s">
        <v>190</v>
      </c>
      <c r="T98" s="16">
        <f>ROUND(IF($K98=1,INDEX(新属性投放!C$14:C$22,卡牌属性!$L98),INDEX(新属性投放!C$28:C$36,卡牌属性!$L98))*VLOOKUP(J98,$A$4:$E$39,5),0)</f>
        <v>33</v>
      </c>
      <c r="U98" s="31" t="s">
        <v>191</v>
      </c>
      <c r="V98" s="16">
        <f>ROUND(IF($K98=1,INDEX(新属性投放!D$14:D$22,卡牌属性!$L98),INDEX(新属性投放!D$28:D$36,卡牌属性!$L98))*VLOOKUP(J98,$A$4:$E$39,5),0)</f>
        <v>17</v>
      </c>
      <c r="W98" s="31" t="s">
        <v>192</v>
      </c>
      <c r="X98" s="16">
        <f>ROUND(IF($K98=1,INDEX(新属性投放!E$14:E$22,卡牌属性!$L98),INDEX(新属性投放!E$28:E$36,卡牌属性!$L98))*VLOOKUP(J98,$A$4:$E$39,5),0)</f>
        <v>165</v>
      </c>
    </row>
    <row r="99" spans="9:24" ht="16.5" x14ac:dyDescent="0.2">
      <c r="I99" s="15">
        <v>96</v>
      </c>
      <c r="J99" s="16">
        <f t="shared" si="5"/>
        <v>1101011</v>
      </c>
      <c r="K99" s="16">
        <f t="shared" si="3"/>
        <v>1</v>
      </c>
      <c r="L99" s="16">
        <f t="shared" si="4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1363</v>
      </c>
      <c r="O99" s="31" t="s">
        <v>191</v>
      </c>
      <c r="P99" s="16">
        <f>ROUND(IF($K99=1,INDEX(新属性投放!J$14:J$22,卡牌属性!$L99),INDEX(新属性投放!J$28:J$36,卡牌属性!$L99))*VLOOKUP(J99,$A$4:$E$39,5),0)</f>
        <v>670</v>
      </c>
      <c r="Q99" s="31" t="s">
        <v>192</v>
      </c>
      <c r="R99" s="16">
        <f>ROUND(IF($K99=1,INDEX(新属性投放!K$14:K$22,卡牌属性!$L99),INDEX(新属性投放!K$28:K$36,卡牌属性!$L99))*VLOOKUP(J99,$A$4:$E$39,5),0)</f>
        <v>6925</v>
      </c>
      <c r="S99" s="31" t="s">
        <v>190</v>
      </c>
      <c r="T99" s="16">
        <f>ROUND(IF($K99=1,INDEX(新属性投放!C$14:C$22,卡牌属性!$L99),INDEX(新属性投放!C$28:C$36,卡牌属性!$L99))*VLOOKUP(J99,$A$4:$E$39,5),0)</f>
        <v>37</v>
      </c>
      <c r="U99" s="31" t="s">
        <v>191</v>
      </c>
      <c r="V99" s="16">
        <f>ROUND(IF($K99=1,INDEX(新属性投放!D$14:D$22,卡牌属性!$L99),INDEX(新属性投放!D$28:D$36,卡牌属性!$L99))*VLOOKUP(J99,$A$4:$E$39,5),0)</f>
        <v>19</v>
      </c>
      <c r="W99" s="31" t="s">
        <v>192</v>
      </c>
      <c r="X99" s="16">
        <f>ROUND(IF($K99=1,INDEX(新属性投放!E$14:E$22,卡牌属性!$L99),INDEX(新属性投放!E$28:E$36,卡牌属性!$L99))*VLOOKUP(J99,$A$4:$E$39,5),0)</f>
        <v>187</v>
      </c>
    </row>
    <row r="100" spans="9:24" ht="16.5" x14ac:dyDescent="0.2">
      <c r="I100" s="15">
        <v>97</v>
      </c>
      <c r="J100" s="16">
        <f t="shared" si="5"/>
        <v>1101011</v>
      </c>
      <c r="K100" s="16">
        <f t="shared" si="3"/>
        <v>1</v>
      </c>
      <c r="L100" s="16">
        <f t="shared" si="4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1781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879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9015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44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22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220</v>
      </c>
    </row>
    <row r="101" spans="9:24" ht="16.5" x14ac:dyDescent="0.2">
      <c r="I101" s="15">
        <v>98</v>
      </c>
      <c r="J101" s="16">
        <f t="shared" si="5"/>
        <v>1101011</v>
      </c>
      <c r="K101" s="16">
        <f t="shared" si="3"/>
        <v>1</v>
      </c>
      <c r="L101" s="16">
        <f t="shared" si="4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2276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1126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11490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55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28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275</v>
      </c>
    </row>
    <row r="102" spans="9:24" ht="16.5" x14ac:dyDescent="0.2">
      <c r="I102" s="15">
        <v>99</v>
      </c>
      <c r="J102" s="16">
        <f t="shared" si="5"/>
        <v>1101011</v>
      </c>
      <c r="K102" s="16">
        <f t="shared" si="3"/>
        <v>1</v>
      </c>
      <c r="L102" s="16">
        <f t="shared" si="4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2892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1434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14570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66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33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330</v>
      </c>
    </row>
    <row r="103" spans="9:24" ht="16.5" x14ac:dyDescent="0.2">
      <c r="I103" s="15">
        <v>100</v>
      </c>
      <c r="J103" s="16">
        <f t="shared" si="5"/>
        <v>1101012</v>
      </c>
      <c r="K103" s="16">
        <f t="shared" si="3"/>
        <v>1</v>
      </c>
      <c r="L103" s="16">
        <f t="shared" si="4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20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200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10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5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50</v>
      </c>
    </row>
    <row r="104" spans="9:24" ht="16.5" x14ac:dyDescent="0.2">
      <c r="I104" s="15">
        <v>101</v>
      </c>
      <c r="J104" s="16">
        <f t="shared" si="5"/>
        <v>1101012</v>
      </c>
      <c r="K104" s="16">
        <f t="shared" si="3"/>
        <v>1</v>
      </c>
      <c r="L104" s="16">
        <f t="shared" si="4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181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80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1005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14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7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70</v>
      </c>
    </row>
    <row r="105" spans="9:24" ht="16.5" x14ac:dyDescent="0.2">
      <c r="I105" s="15">
        <v>102</v>
      </c>
      <c r="J105" s="16">
        <f t="shared" si="5"/>
        <v>1101012</v>
      </c>
      <c r="K105" s="16">
        <f t="shared" si="3"/>
        <v>1</v>
      </c>
      <c r="L105" s="16">
        <f t="shared" si="4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411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195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2155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20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10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100</v>
      </c>
    </row>
    <row r="106" spans="9:24" ht="16.5" x14ac:dyDescent="0.2">
      <c r="I106" s="15">
        <v>103</v>
      </c>
      <c r="J106" s="16">
        <f t="shared" si="5"/>
        <v>1101012</v>
      </c>
      <c r="K106" s="16">
        <f t="shared" si="3"/>
        <v>1</v>
      </c>
      <c r="L106" s="16">
        <f t="shared" si="4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635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307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3275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24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12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120</v>
      </c>
    </row>
    <row r="107" spans="9:24" ht="16.5" x14ac:dyDescent="0.2">
      <c r="I107" s="15">
        <v>104</v>
      </c>
      <c r="J107" s="16">
        <f t="shared" si="5"/>
        <v>1101012</v>
      </c>
      <c r="K107" s="16">
        <f t="shared" si="3"/>
        <v>1</v>
      </c>
      <c r="L107" s="16">
        <f t="shared" si="4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905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442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4625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30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15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150</v>
      </c>
    </row>
    <row r="108" spans="9:24" ht="16.5" x14ac:dyDescent="0.2">
      <c r="I108" s="15">
        <v>105</v>
      </c>
      <c r="J108" s="16">
        <f t="shared" si="5"/>
        <v>1101012</v>
      </c>
      <c r="K108" s="16">
        <f t="shared" si="3"/>
        <v>1</v>
      </c>
      <c r="L108" s="16">
        <f t="shared" si="4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1239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609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6295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34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17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170</v>
      </c>
    </row>
    <row r="109" spans="9:24" ht="16.5" x14ac:dyDescent="0.2">
      <c r="I109" s="15">
        <v>106</v>
      </c>
      <c r="J109" s="16">
        <f t="shared" si="5"/>
        <v>1101012</v>
      </c>
      <c r="K109" s="16">
        <f t="shared" si="3"/>
        <v>1</v>
      </c>
      <c r="L109" s="16">
        <f t="shared" si="4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1619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799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8195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40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20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200</v>
      </c>
    </row>
    <row r="110" spans="9:24" ht="16.5" x14ac:dyDescent="0.2">
      <c r="I110" s="15">
        <v>107</v>
      </c>
      <c r="J110" s="16">
        <f t="shared" si="5"/>
        <v>1101012</v>
      </c>
      <c r="K110" s="16">
        <f t="shared" si="3"/>
        <v>1</v>
      </c>
      <c r="L110" s="16">
        <f t="shared" si="4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2069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1024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10445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50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25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250</v>
      </c>
    </row>
    <row r="111" spans="9:24" ht="16.5" x14ac:dyDescent="0.2">
      <c r="I111" s="15">
        <v>108</v>
      </c>
      <c r="J111" s="16">
        <f t="shared" si="5"/>
        <v>1101012</v>
      </c>
      <c r="K111" s="16">
        <f t="shared" si="3"/>
        <v>1</v>
      </c>
      <c r="L111" s="16">
        <f t="shared" si="4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2629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1304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13245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60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30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300</v>
      </c>
    </row>
    <row r="112" spans="9:24" ht="16.5" x14ac:dyDescent="0.2">
      <c r="I112" s="15">
        <v>109</v>
      </c>
      <c r="J112" s="16">
        <f t="shared" si="5"/>
        <v>1101013</v>
      </c>
      <c r="K112" s="16">
        <f t="shared" si="3"/>
        <v>1</v>
      </c>
      <c r="L112" s="16">
        <f t="shared" si="4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20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200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10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5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50</v>
      </c>
    </row>
    <row r="113" spans="9:24" ht="16.5" x14ac:dyDescent="0.2">
      <c r="I113" s="15">
        <v>110</v>
      </c>
      <c r="J113" s="16">
        <f t="shared" si="5"/>
        <v>1101013</v>
      </c>
      <c r="K113" s="16">
        <f t="shared" si="3"/>
        <v>1</v>
      </c>
      <c r="L113" s="16">
        <f t="shared" si="4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181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80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1005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14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7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70</v>
      </c>
    </row>
    <row r="114" spans="9:24" ht="16.5" x14ac:dyDescent="0.2">
      <c r="I114" s="15">
        <v>111</v>
      </c>
      <c r="J114" s="16">
        <f t="shared" si="5"/>
        <v>1101013</v>
      </c>
      <c r="K114" s="16">
        <f t="shared" si="3"/>
        <v>1</v>
      </c>
      <c r="L114" s="16">
        <f t="shared" si="4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411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195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2155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20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10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100</v>
      </c>
    </row>
    <row r="115" spans="9:24" ht="16.5" x14ac:dyDescent="0.2">
      <c r="I115" s="15">
        <v>112</v>
      </c>
      <c r="J115" s="16">
        <f t="shared" si="5"/>
        <v>1101013</v>
      </c>
      <c r="K115" s="16">
        <f t="shared" si="3"/>
        <v>1</v>
      </c>
      <c r="L115" s="16">
        <f t="shared" si="4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635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307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3275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24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12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120</v>
      </c>
    </row>
    <row r="116" spans="9:24" ht="16.5" x14ac:dyDescent="0.2">
      <c r="I116" s="15">
        <v>113</v>
      </c>
      <c r="J116" s="16">
        <f t="shared" si="5"/>
        <v>1101013</v>
      </c>
      <c r="K116" s="16">
        <f t="shared" si="3"/>
        <v>1</v>
      </c>
      <c r="L116" s="16">
        <f t="shared" si="4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905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442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4625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30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15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150</v>
      </c>
    </row>
    <row r="117" spans="9:24" ht="16.5" x14ac:dyDescent="0.2">
      <c r="I117" s="15">
        <v>114</v>
      </c>
      <c r="J117" s="16">
        <f t="shared" si="5"/>
        <v>1101013</v>
      </c>
      <c r="K117" s="16">
        <f t="shared" si="3"/>
        <v>1</v>
      </c>
      <c r="L117" s="16">
        <f t="shared" si="4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1239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609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6295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34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17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170</v>
      </c>
    </row>
    <row r="118" spans="9:24" ht="16.5" x14ac:dyDescent="0.2">
      <c r="I118" s="15">
        <v>115</v>
      </c>
      <c r="J118" s="16">
        <f t="shared" si="5"/>
        <v>1101013</v>
      </c>
      <c r="K118" s="16">
        <f t="shared" si="3"/>
        <v>1</v>
      </c>
      <c r="L118" s="16">
        <f t="shared" si="4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1619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799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8195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40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20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200</v>
      </c>
    </row>
    <row r="119" spans="9:24" ht="16.5" x14ac:dyDescent="0.2">
      <c r="I119" s="15">
        <v>116</v>
      </c>
      <c r="J119" s="16">
        <f t="shared" si="5"/>
        <v>1101013</v>
      </c>
      <c r="K119" s="16">
        <f t="shared" si="3"/>
        <v>1</v>
      </c>
      <c r="L119" s="16">
        <f t="shared" si="4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2069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1024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10445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50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25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250</v>
      </c>
    </row>
    <row r="120" spans="9:24" ht="16.5" x14ac:dyDescent="0.2">
      <c r="I120" s="15">
        <v>117</v>
      </c>
      <c r="J120" s="16">
        <f t="shared" si="5"/>
        <v>1101013</v>
      </c>
      <c r="K120" s="16">
        <f t="shared" si="3"/>
        <v>1</v>
      </c>
      <c r="L120" s="16">
        <f t="shared" si="4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2629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1304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13245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60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30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300</v>
      </c>
    </row>
    <row r="121" spans="9:24" ht="16.5" x14ac:dyDescent="0.2">
      <c r="I121" s="15">
        <v>118</v>
      </c>
      <c r="J121" s="16">
        <f t="shared" si="5"/>
        <v>1101014</v>
      </c>
      <c r="K121" s="16">
        <f t="shared" si="3"/>
        <v>1</v>
      </c>
      <c r="L121" s="16">
        <f t="shared" si="4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22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220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11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6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55</v>
      </c>
    </row>
    <row r="122" spans="9:24" ht="16.5" x14ac:dyDescent="0.2">
      <c r="I122" s="15">
        <v>119</v>
      </c>
      <c r="J122" s="16">
        <f t="shared" si="5"/>
        <v>1101014</v>
      </c>
      <c r="K122" s="16">
        <f t="shared" si="3"/>
        <v>1</v>
      </c>
      <c r="L122" s="16">
        <f t="shared" si="4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199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88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1106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15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8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77</v>
      </c>
    </row>
    <row r="123" spans="9:24" ht="16.5" x14ac:dyDescent="0.2">
      <c r="I123" s="15">
        <v>120</v>
      </c>
      <c r="J123" s="16">
        <f t="shared" si="5"/>
        <v>1101014</v>
      </c>
      <c r="K123" s="16">
        <f t="shared" si="3"/>
        <v>1</v>
      </c>
      <c r="L123" s="16">
        <f t="shared" si="4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452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215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2371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22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11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110</v>
      </c>
    </row>
    <row r="124" spans="9:24" ht="16.5" x14ac:dyDescent="0.2">
      <c r="I124" s="15">
        <v>121</v>
      </c>
      <c r="J124" s="16">
        <f t="shared" si="5"/>
        <v>1101014</v>
      </c>
      <c r="K124" s="16">
        <f t="shared" si="3"/>
        <v>1</v>
      </c>
      <c r="L124" s="16">
        <f t="shared" si="4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699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338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3603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26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13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132</v>
      </c>
    </row>
    <row r="125" spans="9:24" ht="16.5" x14ac:dyDescent="0.2">
      <c r="I125" s="15">
        <v>122</v>
      </c>
      <c r="J125" s="16">
        <f t="shared" si="5"/>
        <v>1101014</v>
      </c>
      <c r="K125" s="16">
        <f t="shared" si="3"/>
        <v>1</v>
      </c>
      <c r="L125" s="16">
        <f t="shared" si="4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996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486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5088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33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17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165</v>
      </c>
    </row>
    <row r="126" spans="9:24" ht="16.5" x14ac:dyDescent="0.2">
      <c r="I126" s="15">
        <v>123</v>
      </c>
      <c r="J126" s="16">
        <f t="shared" si="5"/>
        <v>1101014</v>
      </c>
      <c r="K126" s="16">
        <f t="shared" si="3"/>
        <v>1</v>
      </c>
      <c r="L126" s="16">
        <f t="shared" si="4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1363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670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6925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37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19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187</v>
      </c>
    </row>
    <row r="127" spans="9:24" ht="16.5" x14ac:dyDescent="0.2">
      <c r="I127" s="15">
        <v>124</v>
      </c>
      <c r="J127" s="16">
        <f t="shared" si="5"/>
        <v>1101014</v>
      </c>
      <c r="K127" s="16">
        <f t="shared" si="3"/>
        <v>1</v>
      </c>
      <c r="L127" s="16">
        <f t="shared" si="4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1781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879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9015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44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22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220</v>
      </c>
    </row>
    <row r="128" spans="9:24" ht="16.5" x14ac:dyDescent="0.2">
      <c r="I128" s="15">
        <v>125</v>
      </c>
      <c r="J128" s="16">
        <f t="shared" si="5"/>
        <v>1101014</v>
      </c>
      <c r="K128" s="16">
        <f t="shared" si="3"/>
        <v>1</v>
      </c>
      <c r="L128" s="16">
        <f t="shared" si="4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2276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1126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11490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55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28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275</v>
      </c>
    </row>
    <row r="129" spans="9:24" ht="16.5" x14ac:dyDescent="0.2">
      <c r="I129" s="15">
        <v>126</v>
      </c>
      <c r="J129" s="16">
        <f t="shared" si="5"/>
        <v>1101014</v>
      </c>
      <c r="K129" s="16">
        <f t="shared" si="3"/>
        <v>1</v>
      </c>
      <c r="L129" s="16">
        <f t="shared" si="4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2892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1434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14570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66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33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330</v>
      </c>
    </row>
    <row r="130" spans="9:24" ht="16.5" x14ac:dyDescent="0.2">
      <c r="I130" s="15">
        <v>127</v>
      </c>
      <c r="J130" s="16">
        <f t="shared" si="5"/>
        <v>1101015</v>
      </c>
      <c r="K130" s="16">
        <f t="shared" si="3"/>
        <v>1</v>
      </c>
      <c r="L130" s="16">
        <f t="shared" si="4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22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220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11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6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55</v>
      </c>
    </row>
    <row r="131" spans="9:24" ht="16.5" x14ac:dyDescent="0.2">
      <c r="I131" s="15">
        <v>128</v>
      </c>
      <c r="J131" s="16">
        <f t="shared" si="5"/>
        <v>1101015</v>
      </c>
      <c r="K131" s="16">
        <f t="shared" si="3"/>
        <v>1</v>
      </c>
      <c r="L131" s="16">
        <f t="shared" si="4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199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88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1106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15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8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77</v>
      </c>
    </row>
    <row r="132" spans="9:24" ht="16.5" x14ac:dyDescent="0.2">
      <c r="I132" s="15">
        <v>129</v>
      </c>
      <c r="J132" s="16">
        <f t="shared" si="5"/>
        <v>1101015</v>
      </c>
      <c r="K132" s="16">
        <f t="shared" si="3"/>
        <v>1</v>
      </c>
      <c r="L132" s="16">
        <f t="shared" si="4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452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215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2371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22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11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110</v>
      </c>
    </row>
    <row r="133" spans="9:24" ht="16.5" x14ac:dyDescent="0.2">
      <c r="I133" s="15">
        <v>130</v>
      </c>
      <c r="J133" s="16">
        <f t="shared" si="5"/>
        <v>1101015</v>
      </c>
      <c r="K133" s="16">
        <f t="shared" ref="K133:K196" si="6">VLOOKUP(J133,$A$4:$C$39,3,TRUE)</f>
        <v>1</v>
      </c>
      <c r="L133" s="16">
        <f t="shared" ref="L133:L196" si="7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699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338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3603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26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13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132</v>
      </c>
    </row>
    <row r="134" spans="9:24" ht="16.5" x14ac:dyDescent="0.2">
      <c r="I134" s="15">
        <v>131</v>
      </c>
      <c r="J134" s="16">
        <f t="shared" ref="J134:J197" si="8">INDEX($A$4:$A$39,INT((I134-1)/9)+1)</f>
        <v>1101015</v>
      </c>
      <c r="K134" s="16">
        <f t="shared" si="6"/>
        <v>1</v>
      </c>
      <c r="L134" s="16">
        <f t="shared" si="7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996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486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5088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33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17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165</v>
      </c>
    </row>
    <row r="135" spans="9:24" ht="16.5" x14ac:dyDescent="0.2">
      <c r="I135" s="15">
        <v>132</v>
      </c>
      <c r="J135" s="16">
        <f t="shared" si="8"/>
        <v>1101015</v>
      </c>
      <c r="K135" s="16">
        <f t="shared" si="6"/>
        <v>1</v>
      </c>
      <c r="L135" s="16">
        <f t="shared" si="7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1363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670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6925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37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19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187</v>
      </c>
    </row>
    <row r="136" spans="9:24" ht="16.5" x14ac:dyDescent="0.2">
      <c r="I136" s="15">
        <v>133</v>
      </c>
      <c r="J136" s="16">
        <f t="shared" si="8"/>
        <v>1101015</v>
      </c>
      <c r="K136" s="16">
        <f t="shared" si="6"/>
        <v>1</v>
      </c>
      <c r="L136" s="16">
        <f t="shared" si="7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1781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879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9015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44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22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220</v>
      </c>
    </row>
    <row r="137" spans="9:24" ht="16.5" x14ac:dyDescent="0.2">
      <c r="I137" s="15">
        <v>134</v>
      </c>
      <c r="J137" s="16">
        <f t="shared" si="8"/>
        <v>1101015</v>
      </c>
      <c r="K137" s="16">
        <f t="shared" si="6"/>
        <v>1</v>
      </c>
      <c r="L137" s="16">
        <f t="shared" si="7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2276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1126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11490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55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28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275</v>
      </c>
    </row>
    <row r="138" spans="9:24" ht="16.5" x14ac:dyDescent="0.2">
      <c r="I138" s="15">
        <v>135</v>
      </c>
      <c r="J138" s="16">
        <f t="shared" si="8"/>
        <v>1101015</v>
      </c>
      <c r="K138" s="16">
        <f t="shared" si="6"/>
        <v>1</v>
      </c>
      <c r="L138" s="16">
        <f t="shared" si="7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2892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1434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14570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66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33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330</v>
      </c>
    </row>
    <row r="139" spans="9:24" ht="16.5" x14ac:dyDescent="0.2">
      <c r="I139" s="15">
        <v>136</v>
      </c>
      <c r="J139" s="16">
        <f t="shared" si="8"/>
        <v>1102001</v>
      </c>
      <c r="K139" s="16">
        <f t="shared" si="6"/>
        <v>2</v>
      </c>
      <c r="L139" s="16">
        <f t="shared" si="7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75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13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125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24" ht="16.5" x14ac:dyDescent="0.2">
      <c r="I140" s="15">
        <v>137</v>
      </c>
      <c r="J140" s="16">
        <f t="shared" si="8"/>
        <v>1102001</v>
      </c>
      <c r="K140" s="16">
        <f t="shared" si="6"/>
        <v>2</v>
      </c>
      <c r="L140" s="16">
        <f t="shared" si="7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276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113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1131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24" ht="16.5" x14ac:dyDescent="0.2">
      <c r="I141" s="15">
        <v>138</v>
      </c>
      <c r="J141" s="16">
        <f t="shared" si="8"/>
        <v>1102001</v>
      </c>
      <c r="K141" s="16">
        <f t="shared" si="6"/>
        <v>2</v>
      </c>
      <c r="L141" s="16">
        <f t="shared" si="7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564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256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2569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24" ht="16.5" x14ac:dyDescent="0.2">
      <c r="I142" s="15">
        <v>139</v>
      </c>
      <c r="J142" s="16">
        <f t="shared" si="8"/>
        <v>1102001</v>
      </c>
      <c r="K142" s="16">
        <f t="shared" si="6"/>
        <v>2</v>
      </c>
      <c r="L142" s="16">
        <f t="shared" si="7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844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396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3969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24" ht="16.5" x14ac:dyDescent="0.2">
      <c r="I143" s="15">
        <v>140</v>
      </c>
      <c r="J143" s="16">
        <f t="shared" si="8"/>
        <v>1102001</v>
      </c>
      <c r="K143" s="16">
        <f t="shared" si="6"/>
        <v>2</v>
      </c>
      <c r="L143" s="16">
        <f t="shared" si="7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1181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565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5656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24" ht="16.5" x14ac:dyDescent="0.2">
      <c r="I144" s="15">
        <v>141</v>
      </c>
      <c r="J144" s="16">
        <f t="shared" si="8"/>
        <v>1102001</v>
      </c>
      <c r="K144" s="16">
        <f t="shared" si="6"/>
        <v>2</v>
      </c>
      <c r="L144" s="16">
        <f t="shared" si="7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1599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774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7744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8"/>
        <v>1102001</v>
      </c>
      <c r="K145" s="16">
        <f t="shared" si="6"/>
        <v>2</v>
      </c>
      <c r="L145" s="16">
        <f t="shared" si="7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2074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1011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10119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8"/>
        <v>1102001</v>
      </c>
      <c r="K146" s="16">
        <f t="shared" si="6"/>
        <v>2</v>
      </c>
      <c r="L146" s="16">
        <f t="shared" si="7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2636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1293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12931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8"/>
        <v>1102001</v>
      </c>
      <c r="K147" s="16">
        <f t="shared" si="6"/>
        <v>2</v>
      </c>
      <c r="L147" s="16">
        <f t="shared" si="7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3336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1643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16431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8"/>
        <v>1102002</v>
      </c>
      <c r="K148" s="16">
        <f t="shared" si="6"/>
        <v>2</v>
      </c>
      <c r="L148" s="16">
        <f t="shared" si="7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66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11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110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8"/>
        <v>1102002</v>
      </c>
      <c r="K149" s="16">
        <f t="shared" si="6"/>
        <v>2</v>
      </c>
      <c r="L149" s="16">
        <f t="shared" si="7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243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99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996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8"/>
        <v>1102002</v>
      </c>
      <c r="K150" s="16">
        <f t="shared" si="6"/>
        <v>2</v>
      </c>
      <c r="L150" s="16">
        <f t="shared" si="7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496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226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2261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8"/>
        <v>1102002</v>
      </c>
      <c r="K151" s="16">
        <f t="shared" si="6"/>
        <v>2</v>
      </c>
      <c r="L151" s="16">
        <f t="shared" si="7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743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349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3493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8"/>
        <v>1102002</v>
      </c>
      <c r="K152" s="16">
        <f t="shared" si="6"/>
        <v>2</v>
      </c>
      <c r="L152" s="16">
        <f t="shared" si="7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1040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497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4978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8"/>
        <v>1102002</v>
      </c>
      <c r="K153" s="16">
        <f t="shared" si="6"/>
        <v>2</v>
      </c>
      <c r="L153" s="16">
        <f t="shared" si="7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1407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681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6815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8"/>
        <v>1102002</v>
      </c>
      <c r="K154" s="16">
        <f t="shared" si="6"/>
        <v>2</v>
      </c>
      <c r="L154" s="16">
        <f t="shared" si="7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1825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890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8905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8"/>
        <v>1102002</v>
      </c>
      <c r="K155" s="16">
        <f t="shared" si="6"/>
        <v>2</v>
      </c>
      <c r="L155" s="16">
        <f t="shared" si="7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2320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1137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11380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8"/>
        <v>1102002</v>
      </c>
      <c r="K156" s="16">
        <f t="shared" si="6"/>
        <v>2</v>
      </c>
      <c r="L156" s="16">
        <f t="shared" si="7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2936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1445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14460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8"/>
        <v>1102003</v>
      </c>
      <c r="K157" s="16">
        <f t="shared" si="6"/>
        <v>2</v>
      </c>
      <c r="L157" s="16">
        <f t="shared" si="7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66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11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110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8"/>
        <v>1102003</v>
      </c>
      <c r="K158" s="16">
        <f t="shared" si="6"/>
        <v>2</v>
      </c>
      <c r="L158" s="16">
        <f t="shared" si="7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243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99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996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8"/>
        <v>1102003</v>
      </c>
      <c r="K159" s="16">
        <f t="shared" si="6"/>
        <v>2</v>
      </c>
      <c r="L159" s="16">
        <f t="shared" si="7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496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226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2261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8"/>
        <v>1102003</v>
      </c>
      <c r="K160" s="16">
        <f t="shared" si="6"/>
        <v>2</v>
      </c>
      <c r="L160" s="16">
        <f t="shared" si="7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743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349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3493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8"/>
        <v>1102003</v>
      </c>
      <c r="K161" s="16">
        <f t="shared" si="6"/>
        <v>2</v>
      </c>
      <c r="L161" s="16">
        <f t="shared" si="7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1040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497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4978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8"/>
        <v>1102003</v>
      </c>
      <c r="K162" s="16">
        <f t="shared" si="6"/>
        <v>2</v>
      </c>
      <c r="L162" s="16">
        <f t="shared" si="7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1407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681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6815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8"/>
        <v>1102003</v>
      </c>
      <c r="K163" s="16">
        <f t="shared" si="6"/>
        <v>2</v>
      </c>
      <c r="L163" s="16">
        <f t="shared" si="7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1825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890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8905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8"/>
        <v>1102003</v>
      </c>
      <c r="K164" s="16">
        <f t="shared" si="6"/>
        <v>2</v>
      </c>
      <c r="L164" s="16">
        <f t="shared" si="7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2320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1137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11380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8"/>
        <v>1102003</v>
      </c>
      <c r="K165" s="16">
        <f t="shared" si="6"/>
        <v>2</v>
      </c>
      <c r="L165" s="16">
        <f t="shared" si="7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2936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1445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14460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8"/>
        <v>1102004</v>
      </c>
      <c r="K166" s="16">
        <f t="shared" si="6"/>
        <v>2</v>
      </c>
      <c r="L166" s="16">
        <f t="shared" si="7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60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10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100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8"/>
        <v>1102004</v>
      </c>
      <c r="K167" s="16">
        <f t="shared" si="6"/>
        <v>2</v>
      </c>
      <c r="L167" s="16">
        <f t="shared" si="7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221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90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905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8"/>
        <v>1102004</v>
      </c>
      <c r="K168" s="16">
        <f t="shared" si="6"/>
        <v>2</v>
      </c>
      <c r="L168" s="16">
        <f t="shared" si="7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451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205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2055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8"/>
        <v>1102004</v>
      </c>
      <c r="K169" s="16">
        <f t="shared" si="6"/>
        <v>2</v>
      </c>
      <c r="L169" s="16">
        <f t="shared" si="7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675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317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3175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8"/>
        <v>1102004</v>
      </c>
      <c r="K170" s="16">
        <f t="shared" si="6"/>
        <v>2</v>
      </c>
      <c r="L170" s="16">
        <f t="shared" si="7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945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452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4525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8"/>
        <v>1102004</v>
      </c>
      <c r="K171" s="16">
        <f t="shared" si="6"/>
        <v>2</v>
      </c>
      <c r="L171" s="16">
        <f t="shared" si="7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1279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619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6195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8"/>
        <v>1102004</v>
      </c>
      <c r="K172" s="16">
        <f t="shared" si="6"/>
        <v>2</v>
      </c>
      <c r="L172" s="16">
        <f t="shared" si="7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1659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809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8095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8"/>
        <v>1102004</v>
      </c>
      <c r="K173" s="16">
        <f t="shared" si="6"/>
        <v>2</v>
      </c>
      <c r="L173" s="16">
        <f t="shared" si="7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2109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1034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10345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8"/>
        <v>1102004</v>
      </c>
      <c r="K174" s="16">
        <f t="shared" si="6"/>
        <v>2</v>
      </c>
      <c r="L174" s="16">
        <f t="shared" si="7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2669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1314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13145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8"/>
        <v>1102005</v>
      </c>
      <c r="K175" s="16">
        <f t="shared" si="6"/>
        <v>2</v>
      </c>
      <c r="L175" s="16">
        <f t="shared" si="7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66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11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110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8"/>
        <v>1102005</v>
      </c>
      <c r="K176" s="16">
        <f t="shared" si="6"/>
        <v>2</v>
      </c>
      <c r="L176" s="16">
        <f t="shared" si="7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243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99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996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8"/>
        <v>1102005</v>
      </c>
      <c r="K177" s="16">
        <f t="shared" si="6"/>
        <v>2</v>
      </c>
      <c r="L177" s="16">
        <f t="shared" si="7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496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226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2261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8"/>
        <v>1102005</v>
      </c>
      <c r="K178" s="16">
        <f t="shared" si="6"/>
        <v>2</v>
      </c>
      <c r="L178" s="16">
        <f t="shared" si="7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743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349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3493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8"/>
        <v>1102005</v>
      </c>
      <c r="K179" s="16">
        <f t="shared" si="6"/>
        <v>2</v>
      </c>
      <c r="L179" s="16">
        <f t="shared" si="7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1040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497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4978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8"/>
        <v>1102005</v>
      </c>
      <c r="K180" s="16">
        <f t="shared" si="6"/>
        <v>2</v>
      </c>
      <c r="L180" s="16">
        <f t="shared" si="7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1407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681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6815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8"/>
        <v>1102005</v>
      </c>
      <c r="K181" s="16">
        <f t="shared" si="6"/>
        <v>2</v>
      </c>
      <c r="L181" s="16">
        <f t="shared" si="7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1825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890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8905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8"/>
        <v>1102005</v>
      </c>
      <c r="K182" s="16">
        <f t="shared" si="6"/>
        <v>2</v>
      </c>
      <c r="L182" s="16">
        <f t="shared" si="7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2320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1137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11380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8"/>
        <v>1102005</v>
      </c>
      <c r="K183" s="16">
        <f t="shared" si="6"/>
        <v>2</v>
      </c>
      <c r="L183" s="16">
        <f t="shared" si="7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2936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1445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14460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8"/>
        <v>1102006</v>
      </c>
      <c r="K184" s="16">
        <f t="shared" si="6"/>
        <v>2</v>
      </c>
      <c r="L184" s="16">
        <f t="shared" si="7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75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13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125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8"/>
        <v>1102006</v>
      </c>
      <c r="K185" s="16">
        <f t="shared" si="6"/>
        <v>2</v>
      </c>
      <c r="L185" s="16">
        <f t="shared" si="7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276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113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1131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8"/>
        <v>1102006</v>
      </c>
      <c r="K186" s="16">
        <f t="shared" si="6"/>
        <v>2</v>
      </c>
      <c r="L186" s="16">
        <f t="shared" si="7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564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256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2569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8"/>
        <v>1102006</v>
      </c>
      <c r="K187" s="16">
        <f t="shared" si="6"/>
        <v>2</v>
      </c>
      <c r="L187" s="16">
        <f t="shared" si="7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844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396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3969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8"/>
        <v>1102006</v>
      </c>
      <c r="K188" s="16">
        <f t="shared" si="6"/>
        <v>2</v>
      </c>
      <c r="L188" s="16">
        <f t="shared" si="7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1181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565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5656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8"/>
        <v>1102006</v>
      </c>
      <c r="K189" s="16">
        <f t="shared" si="6"/>
        <v>2</v>
      </c>
      <c r="L189" s="16">
        <f t="shared" si="7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1599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774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7744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8"/>
        <v>1102006</v>
      </c>
      <c r="K190" s="16">
        <f t="shared" si="6"/>
        <v>2</v>
      </c>
      <c r="L190" s="16">
        <f t="shared" si="7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2074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1011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10119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8"/>
        <v>1102006</v>
      </c>
      <c r="K191" s="16">
        <f t="shared" si="6"/>
        <v>2</v>
      </c>
      <c r="L191" s="16">
        <f t="shared" si="7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2636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1293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12931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8"/>
        <v>1102006</v>
      </c>
      <c r="K192" s="16">
        <f t="shared" si="6"/>
        <v>2</v>
      </c>
      <c r="L192" s="16">
        <f t="shared" si="7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3336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1643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16431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8"/>
        <v>1102007</v>
      </c>
      <c r="K193" s="16">
        <f t="shared" si="6"/>
        <v>2</v>
      </c>
      <c r="L193" s="16">
        <f t="shared" si="7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66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11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110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8"/>
        <v>1102007</v>
      </c>
      <c r="K194" s="16">
        <f t="shared" si="6"/>
        <v>2</v>
      </c>
      <c r="L194" s="16">
        <f t="shared" si="7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243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99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996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8"/>
        <v>1102007</v>
      </c>
      <c r="K195" s="16">
        <f t="shared" si="6"/>
        <v>2</v>
      </c>
      <c r="L195" s="16">
        <f t="shared" si="7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496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226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2261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8"/>
        <v>1102007</v>
      </c>
      <c r="K196" s="16">
        <f t="shared" si="6"/>
        <v>2</v>
      </c>
      <c r="L196" s="16">
        <f t="shared" si="7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743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349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3493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8"/>
        <v>1102007</v>
      </c>
      <c r="K197" s="16">
        <f t="shared" ref="K197:K260" si="9">VLOOKUP(J197,$A$4:$C$39,3,TRUE)</f>
        <v>2</v>
      </c>
      <c r="L197" s="16">
        <f t="shared" ref="L197:L260" si="10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1040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497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4978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1">INDEX($A$4:$A$39,INT((I198-1)/9)+1)</f>
        <v>1102007</v>
      </c>
      <c r="K198" s="16">
        <f t="shared" si="9"/>
        <v>2</v>
      </c>
      <c r="L198" s="16">
        <f t="shared" si="10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1407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681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6815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1"/>
        <v>1102007</v>
      </c>
      <c r="K199" s="16">
        <f t="shared" si="9"/>
        <v>2</v>
      </c>
      <c r="L199" s="16">
        <f t="shared" si="10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1825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890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8905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1"/>
        <v>1102007</v>
      </c>
      <c r="K200" s="16">
        <f t="shared" si="9"/>
        <v>2</v>
      </c>
      <c r="L200" s="16">
        <f t="shared" si="10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2320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1137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11380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1"/>
        <v>1102007</v>
      </c>
      <c r="K201" s="16">
        <f t="shared" si="9"/>
        <v>2</v>
      </c>
      <c r="L201" s="16">
        <f t="shared" si="10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2936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1445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14460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1"/>
        <v>1102008</v>
      </c>
      <c r="K202" s="16">
        <f t="shared" si="9"/>
        <v>2</v>
      </c>
      <c r="L202" s="16">
        <f t="shared" si="10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75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13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125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1"/>
        <v>1102008</v>
      </c>
      <c r="K203" s="16">
        <f t="shared" si="9"/>
        <v>2</v>
      </c>
      <c r="L203" s="16">
        <f t="shared" si="10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276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113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1131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1"/>
        <v>1102008</v>
      </c>
      <c r="K204" s="16">
        <f t="shared" si="9"/>
        <v>2</v>
      </c>
      <c r="L204" s="16">
        <f t="shared" si="10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564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256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2569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1"/>
        <v>1102008</v>
      </c>
      <c r="K205" s="16">
        <f t="shared" si="9"/>
        <v>2</v>
      </c>
      <c r="L205" s="16">
        <f t="shared" si="10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844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396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3969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1"/>
        <v>1102008</v>
      </c>
      <c r="K206" s="16">
        <f t="shared" si="9"/>
        <v>2</v>
      </c>
      <c r="L206" s="16">
        <f t="shared" si="10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1181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565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5656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1"/>
        <v>1102008</v>
      </c>
      <c r="K207" s="16">
        <f t="shared" si="9"/>
        <v>2</v>
      </c>
      <c r="L207" s="16">
        <f t="shared" si="10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1599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774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7744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1"/>
        <v>1102008</v>
      </c>
      <c r="K208" s="16">
        <f t="shared" si="9"/>
        <v>2</v>
      </c>
      <c r="L208" s="16">
        <f t="shared" si="10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2074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1011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10119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1"/>
        <v>1102008</v>
      </c>
      <c r="K209" s="16">
        <f t="shared" si="9"/>
        <v>2</v>
      </c>
      <c r="L209" s="16">
        <f t="shared" si="10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2636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1293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12931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1"/>
        <v>1102008</v>
      </c>
      <c r="K210" s="16">
        <f t="shared" si="9"/>
        <v>2</v>
      </c>
      <c r="L210" s="16">
        <f t="shared" si="10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3336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1643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16431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1"/>
        <v>1102009</v>
      </c>
      <c r="K211" s="16">
        <f t="shared" si="9"/>
        <v>2</v>
      </c>
      <c r="L211" s="16">
        <f t="shared" si="10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75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13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125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1"/>
        <v>1102009</v>
      </c>
      <c r="K212" s="16">
        <f t="shared" si="9"/>
        <v>2</v>
      </c>
      <c r="L212" s="16">
        <f t="shared" si="10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276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113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1131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1"/>
        <v>1102009</v>
      </c>
      <c r="K213" s="16">
        <f t="shared" si="9"/>
        <v>2</v>
      </c>
      <c r="L213" s="16">
        <f t="shared" si="10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564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256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2569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1"/>
        <v>1102009</v>
      </c>
      <c r="K214" s="16">
        <f t="shared" si="9"/>
        <v>2</v>
      </c>
      <c r="L214" s="16">
        <f t="shared" si="10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844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396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3969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1"/>
        <v>1102009</v>
      </c>
      <c r="K215" s="16">
        <f t="shared" si="9"/>
        <v>2</v>
      </c>
      <c r="L215" s="16">
        <f t="shared" si="10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1181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565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5656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1"/>
        <v>1102009</v>
      </c>
      <c r="K216" s="16">
        <f t="shared" si="9"/>
        <v>2</v>
      </c>
      <c r="L216" s="16">
        <f t="shared" si="10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1599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774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7744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1"/>
        <v>1102009</v>
      </c>
      <c r="K217" s="16">
        <f t="shared" si="9"/>
        <v>2</v>
      </c>
      <c r="L217" s="16">
        <f t="shared" si="10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2074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1011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10119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1"/>
        <v>1102009</v>
      </c>
      <c r="K218" s="16">
        <f t="shared" si="9"/>
        <v>2</v>
      </c>
      <c r="L218" s="16">
        <f t="shared" si="10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2636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1293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12931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1"/>
        <v>1102009</v>
      </c>
      <c r="K219" s="16">
        <f t="shared" si="9"/>
        <v>2</v>
      </c>
      <c r="L219" s="16">
        <f t="shared" si="10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3336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1643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16431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1"/>
        <v>1102010</v>
      </c>
      <c r="K220" s="16">
        <f t="shared" si="9"/>
        <v>2</v>
      </c>
      <c r="L220" s="16">
        <f t="shared" si="10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75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13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125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1"/>
        <v>1102010</v>
      </c>
      <c r="K221" s="16">
        <f t="shared" si="9"/>
        <v>2</v>
      </c>
      <c r="L221" s="16">
        <f t="shared" si="10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276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113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1131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1"/>
        <v>1102010</v>
      </c>
      <c r="K222" s="16">
        <f t="shared" si="9"/>
        <v>2</v>
      </c>
      <c r="L222" s="16">
        <f t="shared" si="10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564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256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2569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1"/>
        <v>1102010</v>
      </c>
      <c r="K223" s="16">
        <f t="shared" si="9"/>
        <v>2</v>
      </c>
      <c r="L223" s="16">
        <f t="shared" si="10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844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396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3969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1"/>
        <v>1102010</v>
      </c>
      <c r="K224" s="16">
        <f t="shared" si="9"/>
        <v>2</v>
      </c>
      <c r="L224" s="16">
        <f t="shared" si="10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1181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565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5656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1"/>
        <v>1102010</v>
      </c>
      <c r="K225" s="16">
        <f t="shared" si="9"/>
        <v>2</v>
      </c>
      <c r="L225" s="16">
        <f t="shared" si="10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1599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774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7744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1"/>
        <v>1102010</v>
      </c>
      <c r="K226" s="16">
        <f t="shared" si="9"/>
        <v>2</v>
      </c>
      <c r="L226" s="16">
        <f t="shared" si="10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2074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1011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10119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1"/>
        <v>1102010</v>
      </c>
      <c r="K227" s="16">
        <f t="shared" si="9"/>
        <v>2</v>
      </c>
      <c r="L227" s="16">
        <f t="shared" si="10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2636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1293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12931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1"/>
        <v>1102010</v>
      </c>
      <c r="K228" s="16">
        <f t="shared" si="9"/>
        <v>2</v>
      </c>
      <c r="L228" s="16">
        <f t="shared" si="10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3336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1643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16431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1"/>
        <v>1102011</v>
      </c>
      <c r="K229" s="16">
        <f t="shared" si="9"/>
        <v>2</v>
      </c>
      <c r="L229" s="16">
        <f t="shared" si="10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75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13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125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1"/>
        <v>1102011</v>
      </c>
      <c r="K230" s="16">
        <f t="shared" si="9"/>
        <v>2</v>
      </c>
      <c r="L230" s="16">
        <f t="shared" si="10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276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113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1131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1"/>
        <v>1102011</v>
      </c>
      <c r="K231" s="16">
        <f t="shared" si="9"/>
        <v>2</v>
      </c>
      <c r="L231" s="16">
        <f t="shared" si="10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564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256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2569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1"/>
        <v>1102011</v>
      </c>
      <c r="K232" s="16">
        <f t="shared" si="9"/>
        <v>2</v>
      </c>
      <c r="L232" s="16">
        <f t="shared" si="10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844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396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3969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1"/>
        <v>1102011</v>
      </c>
      <c r="K233" s="16">
        <f t="shared" si="9"/>
        <v>2</v>
      </c>
      <c r="L233" s="16">
        <f t="shared" si="10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1181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565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5656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1"/>
        <v>1102011</v>
      </c>
      <c r="K234" s="16">
        <f t="shared" si="9"/>
        <v>2</v>
      </c>
      <c r="L234" s="16">
        <f t="shared" si="10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1599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774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7744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1"/>
        <v>1102011</v>
      </c>
      <c r="K235" s="16">
        <f t="shared" si="9"/>
        <v>2</v>
      </c>
      <c r="L235" s="16">
        <f t="shared" si="10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2074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1011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10119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1"/>
        <v>1102011</v>
      </c>
      <c r="K236" s="16">
        <f t="shared" si="9"/>
        <v>2</v>
      </c>
      <c r="L236" s="16">
        <f t="shared" si="10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2636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1293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12931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1"/>
        <v>1102011</v>
      </c>
      <c r="K237" s="16">
        <f t="shared" si="9"/>
        <v>2</v>
      </c>
      <c r="L237" s="16">
        <f t="shared" si="10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3336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1643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16431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1"/>
        <v>1102012</v>
      </c>
      <c r="K238" s="16">
        <f t="shared" si="9"/>
        <v>2</v>
      </c>
      <c r="L238" s="16">
        <f t="shared" si="10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75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13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125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1"/>
        <v>1102012</v>
      </c>
      <c r="K239" s="16">
        <f t="shared" si="9"/>
        <v>2</v>
      </c>
      <c r="L239" s="16">
        <f t="shared" si="10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276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113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1131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1"/>
        <v>1102012</v>
      </c>
      <c r="K240" s="16">
        <f t="shared" si="9"/>
        <v>2</v>
      </c>
      <c r="L240" s="16">
        <f t="shared" si="10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564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256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2569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1"/>
        <v>1102012</v>
      </c>
      <c r="K241" s="16">
        <f t="shared" si="9"/>
        <v>2</v>
      </c>
      <c r="L241" s="16">
        <f t="shared" si="10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844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396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3969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1"/>
        <v>1102012</v>
      </c>
      <c r="K242" s="16">
        <f t="shared" si="9"/>
        <v>2</v>
      </c>
      <c r="L242" s="16">
        <f t="shared" si="10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1181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565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5656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1"/>
        <v>1102012</v>
      </c>
      <c r="K243" s="16">
        <f t="shared" si="9"/>
        <v>2</v>
      </c>
      <c r="L243" s="16">
        <f t="shared" si="10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1599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774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7744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1"/>
        <v>1102012</v>
      </c>
      <c r="K244" s="16">
        <f t="shared" si="9"/>
        <v>2</v>
      </c>
      <c r="L244" s="16">
        <f t="shared" si="10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2074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1011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10119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1"/>
        <v>1102012</v>
      </c>
      <c r="K245" s="16">
        <f t="shared" si="9"/>
        <v>2</v>
      </c>
      <c r="L245" s="16">
        <f t="shared" si="10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2636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1293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12931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1"/>
        <v>1102012</v>
      </c>
      <c r="K246" s="16">
        <f t="shared" si="9"/>
        <v>2</v>
      </c>
      <c r="L246" s="16">
        <f t="shared" si="10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3336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1643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16431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1"/>
        <v>1102013</v>
      </c>
      <c r="K247" s="16">
        <f t="shared" si="9"/>
        <v>2</v>
      </c>
      <c r="L247" s="16">
        <f t="shared" si="10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60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10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100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1"/>
        <v>1102013</v>
      </c>
      <c r="K248" s="16">
        <f t="shared" si="9"/>
        <v>2</v>
      </c>
      <c r="L248" s="16">
        <f t="shared" si="10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221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90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905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1"/>
        <v>1102013</v>
      </c>
      <c r="K249" s="16">
        <f t="shared" si="9"/>
        <v>2</v>
      </c>
      <c r="L249" s="16">
        <f t="shared" si="10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451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205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2055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1"/>
        <v>1102013</v>
      </c>
      <c r="K250" s="16">
        <f t="shared" si="9"/>
        <v>2</v>
      </c>
      <c r="L250" s="16">
        <f t="shared" si="10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675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317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3175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1"/>
        <v>1102013</v>
      </c>
      <c r="K251" s="16">
        <f t="shared" si="9"/>
        <v>2</v>
      </c>
      <c r="L251" s="16">
        <f t="shared" si="10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945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452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4525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1"/>
        <v>1102013</v>
      </c>
      <c r="K252" s="16">
        <f t="shared" si="9"/>
        <v>2</v>
      </c>
      <c r="L252" s="16">
        <f t="shared" si="10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1279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619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6195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1"/>
        <v>1102013</v>
      </c>
      <c r="K253" s="16">
        <f t="shared" si="9"/>
        <v>2</v>
      </c>
      <c r="L253" s="16">
        <f t="shared" si="10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1659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809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8095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1"/>
        <v>1102013</v>
      </c>
      <c r="K254" s="16">
        <f t="shared" si="9"/>
        <v>2</v>
      </c>
      <c r="L254" s="16">
        <f t="shared" si="10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2109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1034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10345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1"/>
        <v>1102013</v>
      </c>
      <c r="K255" s="16">
        <f t="shared" si="9"/>
        <v>2</v>
      </c>
      <c r="L255" s="16">
        <f t="shared" si="10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2669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1314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13145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1"/>
        <v>1102014</v>
      </c>
      <c r="K256" s="16">
        <f t="shared" si="9"/>
        <v>2</v>
      </c>
      <c r="L256" s="16">
        <f t="shared" si="10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66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11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110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1"/>
        <v>1102014</v>
      </c>
      <c r="K257" s="16">
        <f t="shared" si="9"/>
        <v>2</v>
      </c>
      <c r="L257" s="16">
        <f t="shared" si="10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243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99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996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1"/>
        <v>1102014</v>
      </c>
      <c r="K258" s="16">
        <f t="shared" si="9"/>
        <v>2</v>
      </c>
      <c r="L258" s="16">
        <f t="shared" si="10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496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226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2261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1"/>
        <v>1102014</v>
      </c>
      <c r="K259" s="16">
        <f t="shared" si="9"/>
        <v>2</v>
      </c>
      <c r="L259" s="16">
        <f t="shared" si="10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743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349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3493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1"/>
        <v>1102014</v>
      </c>
      <c r="K260" s="16">
        <f t="shared" si="9"/>
        <v>2</v>
      </c>
      <c r="L260" s="16">
        <f t="shared" si="10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1040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497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4978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1"/>
        <v>1102014</v>
      </c>
      <c r="K261" s="16">
        <f t="shared" ref="K261:K324" si="12">VLOOKUP(J261,$A$4:$C$39,3,TRUE)</f>
        <v>2</v>
      </c>
      <c r="L261" s="16">
        <f t="shared" ref="L261:L324" si="13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1407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681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6815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4">INDEX($A$4:$A$39,INT((I262-1)/9)+1)</f>
        <v>1102014</v>
      </c>
      <c r="K262" s="16">
        <f t="shared" si="12"/>
        <v>2</v>
      </c>
      <c r="L262" s="16">
        <f t="shared" si="13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1825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890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8905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4"/>
        <v>1102014</v>
      </c>
      <c r="K263" s="16">
        <f t="shared" si="12"/>
        <v>2</v>
      </c>
      <c r="L263" s="16">
        <f t="shared" si="13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2320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1137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11380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4"/>
        <v>1102014</v>
      </c>
      <c r="K264" s="16">
        <f t="shared" si="12"/>
        <v>2</v>
      </c>
      <c r="L264" s="16">
        <f t="shared" si="13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2936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1445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14460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4"/>
        <v>1102015</v>
      </c>
      <c r="K265" s="16">
        <f t="shared" si="12"/>
        <v>2</v>
      </c>
      <c r="L265" s="16">
        <f t="shared" si="13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60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10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100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4"/>
        <v>1102015</v>
      </c>
      <c r="K266" s="16">
        <f t="shared" si="12"/>
        <v>2</v>
      </c>
      <c r="L266" s="16">
        <f t="shared" si="13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221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90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905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4"/>
        <v>1102015</v>
      </c>
      <c r="K267" s="16">
        <f t="shared" si="12"/>
        <v>2</v>
      </c>
      <c r="L267" s="16">
        <f t="shared" si="13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451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205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2055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4"/>
        <v>1102015</v>
      </c>
      <c r="K268" s="16">
        <f t="shared" si="12"/>
        <v>2</v>
      </c>
      <c r="L268" s="16">
        <f t="shared" si="13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675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317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3175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4"/>
        <v>1102015</v>
      </c>
      <c r="K269" s="16">
        <f t="shared" si="12"/>
        <v>2</v>
      </c>
      <c r="L269" s="16">
        <f t="shared" si="13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945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452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4525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4"/>
        <v>1102015</v>
      </c>
      <c r="K270" s="16">
        <f t="shared" si="12"/>
        <v>2</v>
      </c>
      <c r="L270" s="16">
        <f t="shared" si="13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1279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619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6195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4"/>
        <v>1102015</v>
      </c>
      <c r="K271" s="16">
        <f t="shared" si="12"/>
        <v>2</v>
      </c>
      <c r="L271" s="16">
        <f t="shared" si="13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1659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809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8095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4"/>
        <v>1102015</v>
      </c>
      <c r="K272" s="16">
        <f t="shared" si="12"/>
        <v>2</v>
      </c>
      <c r="L272" s="16">
        <f t="shared" si="13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2109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1034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10345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4"/>
        <v>1102015</v>
      </c>
      <c r="K273" s="16">
        <f t="shared" si="12"/>
        <v>2</v>
      </c>
      <c r="L273" s="16">
        <f t="shared" si="13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2669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1314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13145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4"/>
        <v>1102016</v>
      </c>
      <c r="K274" s="16">
        <f t="shared" si="12"/>
        <v>2</v>
      </c>
      <c r="L274" s="16">
        <f t="shared" si="13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75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13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125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4"/>
        <v>1102016</v>
      </c>
      <c r="K275" s="16">
        <f t="shared" si="12"/>
        <v>2</v>
      </c>
      <c r="L275" s="16">
        <f t="shared" si="13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276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113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1131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4"/>
        <v>1102016</v>
      </c>
      <c r="K276" s="16">
        <f t="shared" si="12"/>
        <v>2</v>
      </c>
      <c r="L276" s="16">
        <f t="shared" si="13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564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256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2569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4"/>
        <v>1102016</v>
      </c>
      <c r="K277" s="16">
        <f t="shared" si="12"/>
        <v>2</v>
      </c>
      <c r="L277" s="16">
        <f t="shared" si="13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844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396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3969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4"/>
        <v>1102016</v>
      </c>
      <c r="K278" s="16">
        <f t="shared" si="12"/>
        <v>2</v>
      </c>
      <c r="L278" s="16">
        <f t="shared" si="13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1181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565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5656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4"/>
        <v>1102016</v>
      </c>
      <c r="K279" s="16">
        <f t="shared" si="12"/>
        <v>2</v>
      </c>
      <c r="L279" s="16">
        <f t="shared" si="13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1599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774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7744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4"/>
        <v>1102016</v>
      </c>
      <c r="K280" s="16">
        <f t="shared" si="12"/>
        <v>2</v>
      </c>
      <c r="L280" s="16">
        <f t="shared" si="13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2074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1011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10119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4"/>
        <v>1102016</v>
      </c>
      <c r="K281" s="16">
        <f t="shared" si="12"/>
        <v>2</v>
      </c>
      <c r="L281" s="16">
        <f t="shared" si="13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2636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1293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12931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4"/>
        <v>1102016</v>
      </c>
      <c r="K282" s="16">
        <f t="shared" si="12"/>
        <v>2</v>
      </c>
      <c r="L282" s="16">
        <f t="shared" si="13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3336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1643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16431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4"/>
        <v>1102017</v>
      </c>
      <c r="K283" s="16">
        <f t="shared" si="12"/>
        <v>2</v>
      </c>
      <c r="L283" s="16">
        <f t="shared" si="13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66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11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110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4"/>
        <v>1102017</v>
      </c>
      <c r="K284" s="16">
        <f t="shared" si="12"/>
        <v>2</v>
      </c>
      <c r="L284" s="16">
        <f t="shared" si="13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243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99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996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4"/>
        <v>1102017</v>
      </c>
      <c r="K285" s="16">
        <f t="shared" si="12"/>
        <v>2</v>
      </c>
      <c r="L285" s="16">
        <f t="shared" si="13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496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226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2261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4"/>
        <v>1102017</v>
      </c>
      <c r="K286" s="16">
        <f t="shared" si="12"/>
        <v>2</v>
      </c>
      <c r="L286" s="16">
        <f t="shared" si="13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743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349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3493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4"/>
        <v>1102017</v>
      </c>
      <c r="K287" s="16">
        <f t="shared" si="12"/>
        <v>2</v>
      </c>
      <c r="L287" s="16">
        <f t="shared" si="13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1040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497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4978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4"/>
        <v>1102017</v>
      </c>
      <c r="K288" s="16">
        <f t="shared" si="12"/>
        <v>2</v>
      </c>
      <c r="L288" s="16">
        <f t="shared" si="13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1407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681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6815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4"/>
        <v>1102017</v>
      </c>
      <c r="K289" s="16">
        <f t="shared" si="12"/>
        <v>2</v>
      </c>
      <c r="L289" s="16">
        <f t="shared" si="13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1825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890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8905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4"/>
        <v>1102017</v>
      </c>
      <c r="K290" s="16">
        <f t="shared" si="12"/>
        <v>2</v>
      </c>
      <c r="L290" s="16">
        <f t="shared" si="13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2320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1137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11380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4"/>
        <v>1102017</v>
      </c>
      <c r="K291" s="16">
        <f t="shared" si="12"/>
        <v>2</v>
      </c>
      <c r="L291" s="16">
        <f t="shared" si="13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2936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1445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14460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4"/>
        <v>1102018</v>
      </c>
      <c r="K292" s="16">
        <f t="shared" si="12"/>
        <v>2</v>
      </c>
      <c r="L292" s="16">
        <f t="shared" si="13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60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10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100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4"/>
        <v>1102018</v>
      </c>
      <c r="K293" s="16">
        <f t="shared" si="12"/>
        <v>2</v>
      </c>
      <c r="L293" s="16">
        <f t="shared" si="13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221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90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905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4"/>
        <v>1102018</v>
      </c>
      <c r="K294" s="16">
        <f t="shared" si="12"/>
        <v>2</v>
      </c>
      <c r="L294" s="16">
        <f t="shared" si="13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451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205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2055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4"/>
        <v>1102018</v>
      </c>
      <c r="K295" s="16">
        <f t="shared" si="12"/>
        <v>2</v>
      </c>
      <c r="L295" s="16">
        <f t="shared" si="13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675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317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3175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4"/>
        <v>1102018</v>
      </c>
      <c r="K296" s="16">
        <f t="shared" si="12"/>
        <v>2</v>
      </c>
      <c r="L296" s="16">
        <f t="shared" si="13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945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452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4525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4"/>
        <v>1102018</v>
      </c>
      <c r="K297" s="16">
        <f t="shared" si="12"/>
        <v>2</v>
      </c>
      <c r="L297" s="16">
        <f t="shared" si="13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1279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619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6195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4"/>
        <v>1102018</v>
      </c>
      <c r="K298" s="16">
        <f t="shared" si="12"/>
        <v>2</v>
      </c>
      <c r="L298" s="16">
        <f t="shared" si="13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1659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809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8095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4"/>
        <v>1102018</v>
      </c>
      <c r="K299" s="16">
        <f t="shared" si="12"/>
        <v>2</v>
      </c>
      <c r="L299" s="16">
        <f t="shared" si="13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2109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1034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10345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4"/>
        <v>1102018</v>
      </c>
      <c r="K300" s="16">
        <f t="shared" si="12"/>
        <v>2</v>
      </c>
      <c r="L300" s="16">
        <f t="shared" si="13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2669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1314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13145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4"/>
        <v>1102019</v>
      </c>
      <c r="K301" s="16">
        <f t="shared" si="12"/>
        <v>2</v>
      </c>
      <c r="L301" s="16">
        <f t="shared" si="13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60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10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100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4"/>
        <v>1102019</v>
      </c>
      <c r="K302" s="16">
        <f t="shared" si="12"/>
        <v>2</v>
      </c>
      <c r="L302" s="16">
        <f t="shared" si="13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221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90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905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4"/>
        <v>1102019</v>
      </c>
      <c r="K303" s="16">
        <f t="shared" si="12"/>
        <v>2</v>
      </c>
      <c r="L303" s="16">
        <f t="shared" si="13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451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205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2055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4"/>
        <v>1102019</v>
      </c>
      <c r="K304" s="16">
        <f t="shared" si="12"/>
        <v>2</v>
      </c>
      <c r="L304" s="16">
        <f t="shared" si="13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675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317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3175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4"/>
        <v>1102019</v>
      </c>
      <c r="K305" s="16">
        <f t="shared" si="12"/>
        <v>2</v>
      </c>
      <c r="L305" s="16">
        <f t="shared" si="13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945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452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4525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4"/>
        <v>1102019</v>
      </c>
      <c r="K306" s="16">
        <f t="shared" si="12"/>
        <v>2</v>
      </c>
      <c r="L306" s="16">
        <f t="shared" si="13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1279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619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6195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4"/>
        <v>1102019</v>
      </c>
      <c r="K307" s="16">
        <f t="shared" si="12"/>
        <v>2</v>
      </c>
      <c r="L307" s="16">
        <f t="shared" si="13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1659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809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8095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4"/>
        <v>1102019</v>
      </c>
      <c r="K308" s="16">
        <f t="shared" si="12"/>
        <v>2</v>
      </c>
      <c r="L308" s="16">
        <f t="shared" si="13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2109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1034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10345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4"/>
        <v>1102019</v>
      </c>
      <c r="K309" s="16">
        <f t="shared" si="12"/>
        <v>2</v>
      </c>
      <c r="L309" s="16">
        <f t="shared" si="13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2669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1314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13145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4"/>
        <v>1102020</v>
      </c>
      <c r="K310" s="16">
        <f t="shared" si="12"/>
        <v>2</v>
      </c>
      <c r="L310" s="16">
        <f t="shared" si="13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66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11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110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4"/>
        <v>1102020</v>
      </c>
      <c r="K311" s="16">
        <f t="shared" si="12"/>
        <v>2</v>
      </c>
      <c r="L311" s="16">
        <f t="shared" si="13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243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99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996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4"/>
        <v>1102020</v>
      </c>
      <c r="K312" s="16">
        <f t="shared" si="12"/>
        <v>2</v>
      </c>
      <c r="L312" s="16">
        <f t="shared" si="13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496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226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2261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4"/>
        <v>1102020</v>
      </c>
      <c r="K313" s="16">
        <f t="shared" si="12"/>
        <v>2</v>
      </c>
      <c r="L313" s="16">
        <f t="shared" si="13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743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349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3493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4"/>
        <v>1102020</v>
      </c>
      <c r="K314" s="16">
        <f t="shared" si="12"/>
        <v>2</v>
      </c>
      <c r="L314" s="16">
        <f t="shared" si="13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1040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497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4978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4"/>
        <v>1102020</v>
      </c>
      <c r="K315" s="16">
        <f t="shared" si="12"/>
        <v>2</v>
      </c>
      <c r="L315" s="16">
        <f t="shared" si="13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1407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681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6815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4"/>
        <v>1102020</v>
      </c>
      <c r="K316" s="16">
        <f t="shared" si="12"/>
        <v>2</v>
      </c>
      <c r="L316" s="16">
        <f t="shared" si="13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1825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890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8905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4"/>
        <v>1102020</v>
      </c>
      <c r="K317" s="16">
        <f t="shared" si="12"/>
        <v>2</v>
      </c>
      <c r="L317" s="16">
        <f t="shared" si="13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2320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1137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11380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4"/>
        <v>1102020</v>
      </c>
      <c r="K318" s="16">
        <f t="shared" si="12"/>
        <v>2</v>
      </c>
      <c r="L318" s="16">
        <f t="shared" si="13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2936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1445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14460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4"/>
        <v>1102021</v>
      </c>
      <c r="K319" s="16">
        <f t="shared" si="12"/>
        <v>2</v>
      </c>
      <c r="L319" s="16">
        <f t="shared" si="13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60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10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100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4"/>
        <v>1102021</v>
      </c>
      <c r="K320" s="16">
        <f t="shared" si="12"/>
        <v>2</v>
      </c>
      <c r="L320" s="16">
        <f t="shared" si="13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221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90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905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4"/>
        <v>1102021</v>
      </c>
      <c r="K321" s="16">
        <f t="shared" si="12"/>
        <v>2</v>
      </c>
      <c r="L321" s="16">
        <f t="shared" si="13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451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205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2055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4"/>
        <v>1102021</v>
      </c>
      <c r="K322" s="16">
        <f t="shared" si="12"/>
        <v>2</v>
      </c>
      <c r="L322" s="16">
        <f t="shared" si="13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675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317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3175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4"/>
        <v>1102021</v>
      </c>
      <c r="K323" s="16">
        <f t="shared" si="12"/>
        <v>2</v>
      </c>
      <c r="L323" s="16">
        <f t="shared" si="13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945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452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4525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4"/>
        <v>1102021</v>
      </c>
      <c r="K324" s="16">
        <f t="shared" si="12"/>
        <v>2</v>
      </c>
      <c r="L324" s="16">
        <f t="shared" si="13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1279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619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6195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4"/>
        <v>1102021</v>
      </c>
      <c r="K325" s="16">
        <f t="shared" ref="K325:K327" si="15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1659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809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8095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5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2109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1034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10345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5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2669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1314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13145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H2:A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P16" sqref="P1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193</v>
      </c>
      <c r="B2" s="122"/>
      <c r="C2" s="122"/>
      <c r="D2" s="122"/>
      <c r="E2" s="122"/>
      <c r="F2" s="122"/>
      <c r="J2" s="122" t="s">
        <v>233</v>
      </c>
      <c r="K2" s="122"/>
      <c r="L2" s="122"/>
      <c r="M2" s="122"/>
      <c r="N2" s="122"/>
      <c r="O2" s="122"/>
      <c r="U2" s="122" t="s">
        <v>234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J3" s="13" t="s">
        <v>194</v>
      </c>
      <c r="K3" s="13" t="s">
        <v>204</v>
      </c>
      <c r="L3" s="13" t="s">
        <v>205</v>
      </c>
      <c r="M3" s="13" t="s">
        <v>81</v>
      </c>
      <c r="N3" s="13" t="s">
        <v>226</v>
      </c>
      <c r="O3" s="13" t="s">
        <v>228</v>
      </c>
      <c r="U3" s="13" t="s">
        <v>194</v>
      </c>
      <c r="V3" s="13" t="s">
        <v>235</v>
      </c>
      <c r="W3" s="13" t="s">
        <v>204</v>
      </c>
      <c r="X3" s="13" t="s">
        <v>205</v>
      </c>
      <c r="Y3" s="13" t="s">
        <v>81</v>
      </c>
      <c r="Z3" s="13" t="s">
        <v>132</v>
      </c>
      <c r="AA3" s="13" t="s">
        <v>87</v>
      </c>
      <c r="AB3" s="13" t="s">
        <v>238</v>
      </c>
      <c r="AC3" s="13" t="s">
        <v>239</v>
      </c>
    </row>
    <row r="4" spans="1:33" ht="16.5" x14ac:dyDescent="0.2">
      <c r="A4" s="17" t="s">
        <v>203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2690</v>
      </c>
      <c r="F4" s="29">
        <f>INT(新属性投放!I55/1.5)</f>
        <v>1336</v>
      </c>
      <c r="G4" s="29">
        <f>INT(新属性投放!J55/1.5)</f>
        <v>13537</v>
      </c>
      <c r="J4" s="15" t="s">
        <v>195</v>
      </c>
      <c r="K4" s="15"/>
      <c r="L4" s="15"/>
      <c r="M4" s="30">
        <v>1</v>
      </c>
      <c r="N4" s="30">
        <v>2</v>
      </c>
      <c r="O4" s="30">
        <v>0</v>
      </c>
      <c r="U4" s="15" t="s">
        <v>195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206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197</v>
      </c>
      <c r="K5" s="15"/>
      <c r="L5" s="15"/>
      <c r="M5" s="30">
        <v>1</v>
      </c>
      <c r="N5" s="30">
        <v>0</v>
      </c>
      <c r="O5" s="30">
        <v>2</v>
      </c>
      <c r="U5" s="15" t="s">
        <v>195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207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198</v>
      </c>
      <c r="K6" s="15"/>
      <c r="L6" s="15"/>
      <c r="M6" s="30">
        <v>1</v>
      </c>
      <c r="N6" s="30">
        <v>2</v>
      </c>
      <c r="O6" s="30">
        <v>0</v>
      </c>
      <c r="U6" s="15" t="s">
        <v>197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208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199</v>
      </c>
      <c r="K7" s="15"/>
      <c r="L7" s="15"/>
      <c r="M7" s="30">
        <v>1</v>
      </c>
      <c r="N7" s="30">
        <v>0</v>
      </c>
      <c r="O7" s="30">
        <v>2</v>
      </c>
      <c r="U7" s="15" t="s">
        <v>197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200</v>
      </c>
      <c r="K8" s="15"/>
      <c r="L8" s="15"/>
      <c r="M8" s="30">
        <v>0.85</v>
      </c>
      <c r="N8" s="30">
        <v>0.8</v>
      </c>
      <c r="O8" s="30">
        <v>1.35</v>
      </c>
      <c r="U8" s="15" t="s">
        <v>198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206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1076</v>
      </c>
      <c r="F9" s="16">
        <f t="shared" si="1"/>
        <v>534.4</v>
      </c>
      <c r="G9" s="16">
        <f t="shared" si="1"/>
        <v>5414.8</v>
      </c>
      <c r="J9" s="15" t="s">
        <v>201</v>
      </c>
      <c r="K9" s="15"/>
      <c r="L9" s="15"/>
      <c r="M9" s="30">
        <v>0.85</v>
      </c>
      <c r="N9" s="30">
        <v>1.35</v>
      </c>
      <c r="O9" s="30">
        <v>0.8</v>
      </c>
      <c r="U9" s="15" t="s">
        <v>198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207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202</v>
      </c>
      <c r="K10" s="15"/>
      <c r="L10" s="15"/>
      <c r="M10" s="30">
        <v>1.3</v>
      </c>
      <c r="N10" s="30">
        <v>0.85</v>
      </c>
      <c r="O10" s="30">
        <v>0.85</v>
      </c>
      <c r="U10" s="15" t="s">
        <v>198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208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1614</v>
      </c>
      <c r="F11" s="16">
        <f t="shared" si="2"/>
        <v>801.6</v>
      </c>
      <c r="G11" s="16">
        <f t="shared" si="2"/>
        <v>8122.2</v>
      </c>
      <c r="J11" s="15"/>
      <c r="K11" s="15"/>
      <c r="L11" s="15"/>
      <c r="M11" s="15"/>
      <c r="N11" s="15"/>
      <c r="O11" s="15"/>
      <c r="U11" s="15" t="s">
        <v>198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230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230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217</v>
      </c>
      <c r="B14" s="122"/>
      <c r="C14" s="122"/>
      <c r="D14" s="122"/>
      <c r="E14" s="122"/>
      <c r="F14" s="122"/>
      <c r="J14" s="122" t="s">
        <v>215</v>
      </c>
      <c r="K14" s="122"/>
      <c r="L14" s="122"/>
      <c r="M14" s="122"/>
      <c r="N14" s="122"/>
      <c r="O14" s="122"/>
      <c r="U14" s="15" t="s">
        <v>230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194</v>
      </c>
      <c r="B15" s="13" t="s">
        <v>204</v>
      </c>
      <c r="C15" s="13" t="s">
        <v>205</v>
      </c>
      <c r="D15" s="13" t="s">
        <v>139</v>
      </c>
      <c r="E15" s="13" t="s">
        <v>140</v>
      </c>
      <c r="F15" s="13" t="s">
        <v>78</v>
      </c>
      <c r="J15" s="13" t="s">
        <v>194</v>
      </c>
      <c r="K15" s="13" t="s">
        <v>204</v>
      </c>
      <c r="L15" s="13" t="s">
        <v>205</v>
      </c>
      <c r="M15" s="13" t="s">
        <v>81</v>
      </c>
      <c r="N15" s="13" t="s">
        <v>132</v>
      </c>
      <c r="O15" s="13" t="s">
        <v>87</v>
      </c>
      <c r="U15" s="15" t="s">
        <v>230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195</v>
      </c>
      <c r="K16" s="15">
        <v>1</v>
      </c>
      <c r="L16" s="19">
        <f>K16/K$13</f>
        <v>0.08</v>
      </c>
      <c r="M16" s="16">
        <f t="shared" ref="M16:O19" si="3">INT(E$9*$L16*M4)</f>
        <v>86</v>
      </c>
      <c r="N16" s="16">
        <f t="shared" si="3"/>
        <v>85</v>
      </c>
      <c r="O16" s="16">
        <f t="shared" si="3"/>
        <v>0</v>
      </c>
      <c r="U16" s="15" t="s">
        <v>200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197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197</v>
      </c>
      <c r="K17" s="15">
        <v>1</v>
      </c>
      <c r="L17" s="19">
        <f t="shared" ref="L17:L22" si="8">K17/K$13</f>
        <v>0.08</v>
      </c>
      <c r="M17" s="16">
        <f t="shared" si="3"/>
        <v>86</v>
      </c>
      <c r="N17" s="16">
        <f t="shared" si="3"/>
        <v>0</v>
      </c>
      <c r="O17" s="16">
        <f t="shared" si="3"/>
        <v>866</v>
      </c>
      <c r="U17" s="15" t="s">
        <v>200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198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198</v>
      </c>
      <c r="K18" s="15">
        <v>1.5</v>
      </c>
      <c r="L18" s="19">
        <f t="shared" si="8"/>
        <v>0.12</v>
      </c>
      <c r="M18" s="16">
        <f t="shared" si="3"/>
        <v>129</v>
      </c>
      <c r="N18" s="16">
        <f t="shared" si="3"/>
        <v>128</v>
      </c>
      <c r="O18" s="16">
        <f t="shared" si="3"/>
        <v>0</v>
      </c>
      <c r="U18" s="15" t="s">
        <v>200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199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199</v>
      </c>
      <c r="K19" s="15">
        <v>1.5</v>
      </c>
      <c r="L19" s="19">
        <f t="shared" si="8"/>
        <v>0.12</v>
      </c>
      <c r="M19" s="16">
        <f t="shared" si="3"/>
        <v>129</v>
      </c>
      <c r="N19" s="16">
        <f t="shared" si="3"/>
        <v>0</v>
      </c>
      <c r="O19" s="16">
        <f t="shared" si="3"/>
        <v>1299</v>
      </c>
      <c r="U19" s="15" t="s">
        <v>200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200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200</v>
      </c>
      <c r="K20" s="15">
        <v>2.5</v>
      </c>
      <c r="L20" s="19">
        <f t="shared" si="8"/>
        <v>0.2</v>
      </c>
      <c r="M20" s="16">
        <f t="shared" ref="M20:O22" si="9">INT(E$9*$L20*M8*3)</f>
        <v>548</v>
      </c>
      <c r="N20" s="16">
        <f t="shared" si="9"/>
        <v>256</v>
      </c>
      <c r="O20" s="16">
        <f t="shared" si="9"/>
        <v>4385</v>
      </c>
      <c r="U20" s="15" t="s">
        <v>200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201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201</v>
      </c>
      <c r="K21" s="15">
        <v>2.5</v>
      </c>
      <c r="L21" s="19">
        <f t="shared" si="8"/>
        <v>0.2</v>
      </c>
      <c r="M21" s="16">
        <f t="shared" si="9"/>
        <v>548</v>
      </c>
      <c r="N21" s="16">
        <f t="shared" si="9"/>
        <v>432</v>
      </c>
      <c r="O21" s="16">
        <f t="shared" si="9"/>
        <v>2599</v>
      </c>
      <c r="U21" s="15" t="s">
        <v>200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202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202</v>
      </c>
      <c r="K22" s="15">
        <v>2.5</v>
      </c>
      <c r="L22" s="19">
        <f t="shared" si="8"/>
        <v>0.2</v>
      </c>
      <c r="M22" s="16">
        <f t="shared" si="9"/>
        <v>839</v>
      </c>
      <c r="N22" s="16">
        <f t="shared" si="9"/>
        <v>272</v>
      </c>
      <c r="O22" s="16">
        <f t="shared" si="9"/>
        <v>2761</v>
      </c>
      <c r="U22" s="15" t="s">
        <v>201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201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201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218</v>
      </c>
      <c r="B25" s="122"/>
      <c r="C25" s="122"/>
      <c r="D25" s="122"/>
      <c r="E25" s="122"/>
      <c r="F25" s="122"/>
      <c r="G25" s="122"/>
      <c r="J25" s="122" t="s">
        <v>216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201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212</v>
      </c>
      <c r="B26" s="13" t="s">
        <v>213</v>
      </c>
      <c r="C26" s="13" t="s">
        <v>209</v>
      </c>
      <c r="D26" s="13" t="s">
        <v>220</v>
      </c>
      <c r="E26" s="13" t="s">
        <v>211</v>
      </c>
      <c r="F26" s="13" t="s">
        <v>210</v>
      </c>
      <c r="G26" s="13" t="s">
        <v>211</v>
      </c>
      <c r="J26" s="13" t="s">
        <v>212</v>
      </c>
      <c r="K26" s="13" t="s">
        <v>213</v>
      </c>
      <c r="L26" s="13" t="s">
        <v>209</v>
      </c>
      <c r="M26" s="32" t="s">
        <v>219</v>
      </c>
      <c r="N26" s="13" t="s">
        <v>221</v>
      </c>
      <c r="O26" s="13" t="s">
        <v>223</v>
      </c>
      <c r="P26" s="13" t="s">
        <v>222</v>
      </c>
      <c r="Q26" s="13" t="s">
        <v>224</v>
      </c>
      <c r="R26" s="13" t="s">
        <v>222</v>
      </c>
      <c r="S26" s="13" t="s">
        <v>224</v>
      </c>
      <c r="U26" s="15" t="s">
        <v>201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J27" s="15" t="s">
        <v>195</v>
      </c>
      <c r="K27" s="15">
        <v>1</v>
      </c>
      <c r="L27" s="15">
        <v>1</v>
      </c>
      <c r="M27" s="30">
        <v>0.05</v>
      </c>
      <c r="N27" s="15" t="s">
        <v>225</v>
      </c>
      <c r="O27" s="16">
        <f>ROUND(INDEX($M$16:$O$22,$K27,MATCH(N27,$M$15:$O$15,0))*$M27,0)</f>
        <v>4</v>
      </c>
      <c r="P27" s="15" t="s">
        <v>227</v>
      </c>
      <c r="Q27" s="16">
        <f>ROUND(INDEX($M$16:$O$22,$K27,MATCH(P27,$M$15:$O$15,0))*$M27,0)</f>
        <v>4</v>
      </c>
      <c r="R27" s="15"/>
      <c r="S27" s="15"/>
      <c r="U27" s="15" t="s">
        <v>201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J28" s="15" t="s">
        <v>195</v>
      </c>
      <c r="K28" s="15">
        <v>1</v>
      </c>
      <c r="L28" s="15">
        <v>2</v>
      </c>
      <c r="M28" s="30">
        <v>0.1</v>
      </c>
      <c r="N28" s="15" t="s">
        <v>225</v>
      </c>
      <c r="O28" s="16">
        <f t="shared" ref="O28:O57" si="10">ROUND(INDEX($M$16:$O$22,$K28,MATCH(N28,$M$15:$O$15,0))*$M28,0)</f>
        <v>9</v>
      </c>
      <c r="P28" s="15" t="s">
        <v>227</v>
      </c>
      <c r="Q28" s="16">
        <f t="shared" ref="Q28:Q86" si="11">ROUND(INDEX($M$16:$O$22,$K28,MATCH(P28,$M$15:$O$15,0))*$M28,0)</f>
        <v>9</v>
      </c>
      <c r="R28" s="15"/>
      <c r="S28" s="15"/>
      <c r="U28" s="15" t="s">
        <v>202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J29" s="15" t="s">
        <v>195</v>
      </c>
      <c r="K29" s="15">
        <v>1</v>
      </c>
      <c r="L29" s="15">
        <v>3</v>
      </c>
      <c r="M29" s="30">
        <v>0.15</v>
      </c>
      <c r="N29" s="15" t="s">
        <v>225</v>
      </c>
      <c r="O29" s="16">
        <f t="shared" si="10"/>
        <v>13</v>
      </c>
      <c r="P29" s="15" t="s">
        <v>227</v>
      </c>
      <c r="Q29" s="16">
        <f t="shared" si="11"/>
        <v>13</v>
      </c>
      <c r="R29" s="15"/>
      <c r="S29" s="15"/>
      <c r="U29" s="15" t="s">
        <v>202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J30" s="15" t="s">
        <v>195</v>
      </c>
      <c r="K30" s="15">
        <v>1</v>
      </c>
      <c r="L30" s="15">
        <v>4</v>
      </c>
      <c r="M30" s="30">
        <v>0.2</v>
      </c>
      <c r="N30" s="15" t="s">
        <v>225</v>
      </c>
      <c r="O30" s="16">
        <f t="shared" si="10"/>
        <v>17</v>
      </c>
      <c r="P30" s="15" t="s">
        <v>227</v>
      </c>
      <c r="Q30" s="16">
        <f t="shared" si="11"/>
        <v>17</v>
      </c>
      <c r="R30" s="15"/>
      <c r="S30" s="15"/>
      <c r="U30" s="15" t="s">
        <v>202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J31" s="15" t="s">
        <v>195</v>
      </c>
      <c r="K31" s="15">
        <v>1</v>
      </c>
      <c r="L31" s="15">
        <v>5</v>
      </c>
      <c r="M31" s="30">
        <v>0.25</v>
      </c>
      <c r="N31" s="15" t="s">
        <v>225</v>
      </c>
      <c r="O31" s="16">
        <f t="shared" si="10"/>
        <v>22</v>
      </c>
      <c r="P31" s="15" t="s">
        <v>227</v>
      </c>
      <c r="Q31" s="16">
        <f t="shared" si="11"/>
        <v>21</v>
      </c>
      <c r="R31" s="15"/>
      <c r="S31" s="15"/>
      <c r="U31" s="15" t="s">
        <v>202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J32" s="15" t="s">
        <v>195</v>
      </c>
      <c r="K32" s="15">
        <v>1</v>
      </c>
      <c r="L32" s="15">
        <v>6</v>
      </c>
      <c r="M32" s="30">
        <v>0.3</v>
      </c>
      <c r="N32" s="15" t="s">
        <v>225</v>
      </c>
      <c r="O32" s="16">
        <f t="shared" si="10"/>
        <v>26</v>
      </c>
      <c r="P32" s="15" t="s">
        <v>227</v>
      </c>
      <c r="Q32" s="16">
        <f t="shared" si="11"/>
        <v>26</v>
      </c>
      <c r="R32" s="15"/>
      <c r="S32" s="15"/>
      <c r="U32" s="15" t="s">
        <v>202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214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J33" s="15" t="s">
        <v>195</v>
      </c>
      <c r="K33" s="15">
        <v>1</v>
      </c>
      <c r="L33" s="15">
        <v>7</v>
      </c>
      <c r="M33" s="30">
        <v>0.35</v>
      </c>
      <c r="N33" s="15" t="s">
        <v>225</v>
      </c>
      <c r="O33" s="16">
        <f t="shared" si="10"/>
        <v>30</v>
      </c>
      <c r="P33" s="15" t="s">
        <v>227</v>
      </c>
      <c r="Q33" s="16">
        <f t="shared" si="11"/>
        <v>30</v>
      </c>
      <c r="R33" s="15"/>
      <c r="S33" s="15"/>
      <c r="U33" s="15" t="s">
        <v>202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214</v>
      </c>
      <c r="B34" s="15">
        <v>2</v>
      </c>
      <c r="C34" s="15">
        <v>10</v>
      </c>
      <c r="D34" s="15"/>
      <c r="E34" s="15"/>
      <c r="F34" s="15"/>
      <c r="G34" s="15"/>
      <c r="J34" s="15" t="s">
        <v>195</v>
      </c>
      <c r="K34" s="15">
        <v>1</v>
      </c>
      <c r="L34" s="15">
        <v>8</v>
      </c>
      <c r="M34" s="30">
        <v>0.4</v>
      </c>
      <c r="N34" s="15" t="s">
        <v>225</v>
      </c>
      <c r="O34" s="16">
        <f t="shared" si="10"/>
        <v>34</v>
      </c>
      <c r="P34" s="15" t="s">
        <v>227</v>
      </c>
      <c r="Q34" s="16">
        <f t="shared" si="11"/>
        <v>34</v>
      </c>
      <c r="R34" s="15"/>
      <c r="S34" s="15"/>
    </row>
    <row r="35" spans="1:33" ht="16.5" x14ac:dyDescent="0.2">
      <c r="A35" s="15" t="s">
        <v>214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J35" s="15" t="s">
        <v>195</v>
      </c>
      <c r="K35" s="15">
        <v>1</v>
      </c>
      <c r="L35" s="15">
        <v>9</v>
      </c>
      <c r="M35" s="30">
        <v>0.45</v>
      </c>
      <c r="N35" s="15" t="s">
        <v>225</v>
      </c>
      <c r="O35" s="16">
        <f t="shared" si="10"/>
        <v>39</v>
      </c>
      <c r="P35" s="15" t="s">
        <v>227</v>
      </c>
      <c r="Q35" s="16">
        <f t="shared" si="11"/>
        <v>38</v>
      </c>
      <c r="R35" s="15"/>
      <c r="S35" s="15"/>
    </row>
    <row r="36" spans="1:33" ht="16.5" x14ac:dyDescent="0.2">
      <c r="A36" s="15" t="s">
        <v>214</v>
      </c>
      <c r="B36" s="15">
        <v>2</v>
      </c>
      <c r="C36" s="15">
        <v>20</v>
      </c>
      <c r="D36" s="15"/>
      <c r="E36" s="15"/>
      <c r="F36" s="15"/>
      <c r="G36" s="15"/>
      <c r="J36" s="15" t="s">
        <v>195</v>
      </c>
      <c r="K36" s="15">
        <v>1</v>
      </c>
      <c r="L36" s="15">
        <v>10</v>
      </c>
      <c r="M36" s="30">
        <v>0.5</v>
      </c>
      <c r="N36" s="15" t="s">
        <v>225</v>
      </c>
      <c r="O36" s="16">
        <f t="shared" si="10"/>
        <v>43</v>
      </c>
      <c r="P36" s="15" t="s">
        <v>227</v>
      </c>
      <c r="Q36" s="16">
        <f t="shared" si="11"/>
        <v>43</v>
      </c>
      <c r="R36" s="15"/>
      <c r="S36" s="15"/>
    </row>
    <row r="37" spans="1:33" ht="17.25" x14ac:dyDescent="0.2">
      <c r="A37" s="15" t="s">
        <v>214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J37" s="15" t="s">
        <v>195</v>
      </c>
      <c r="K37" s="15">
        <v>1</v>
      </c>
      <c r="L37" s="15">
        <v>11</v>
      </c>
      <c r="M37" s="30">
        <v>0.55000000000000004</v>
      </c>
      <c r="N37" s="15" t="s">
        <v>225</v>
      </c>
      <c r="O37" s="16">
        <f t="shared" si="10"/>
        <v>47</v>
      </c>
      <c r="P37" s="15" t="s">
        <v>227</v>
      </c>
      <c r="Q37" s="16">
        <f t="shared" si="11"/>
        <v>47</v>
      </c>
      <c r="R37" s="15"/>
      <c r="S37" s="15"/>
      <c r="U37" s="13" t="s">
        <v>237</v>
      </c>
      <c r="V37" s="13" t="s">
        <v>240</v>
      </c>
      <c r="W37" s="13" t="s">
        <v>194</v>
      </c>
      <c r="X37" s="13" t="s">
        <v>235</v>
      </c>
      <c r="Y37" s="13" t="s">
        <v>236</v>
      </c>
      <c r="Z37" s="13" t="s">
        <v>219</v>
      </c>
      <c r="AA37" s="13" t="s">
        <v>210</v>
      </c>
      <c r="AB37" s="13" t="s">
        <v>211</v>
      </c>
      <c r="AC37" s="13" t="s">
        <v>210</v>
      </c>
      <c r="AD37" s="13" t="s">
        <v>211</v>
      </c>
      <c r="AE37" s="13" t="s">
        <v>210</v>
      </c>
      <c r="AF37" s="13" t="s">
        <v>211</v>
      </c>
    </row>
    <row r="38" spans="1:33" ht="16.5" x14ac:dyDescent="0.2">
      <c r="A38" s="15" t="s">
        <v>214</v>
      </c>
      <c r="B38" s="15">
        <v>2</v>
      </c>
      <c r="C38" s="15">
        <v>30</v>
      </c>
      <c r="D38" s="15"/>
      <c r="E38" s="15"/>
      <c r="F38" s="15"/>
      <c r="G38" s="15"/>
      <c r="J38" s="15" t="s">
        <v>195</v>
      </c>
      <c r="K38" s="15">
        <v>1</v>
      </c>
      <c r="L38" s="15">
        <v>12</v>
      </c>
      <c r="M38" s="30">
        <v>0.6</v>
      </c>
      <c r="N38" s="15" t="s">
        <v>225</v>
      </c>
      <c r="O38" s="16">
        <f t="shared" si="10"/>
        <v>52</v>
      </c>
      <c r="P38" s="15" t="s">
        <v>227</v>
      </c>
      <c r="Q38" s="16">
        <f t="shared" si="11"/>
        <v>51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198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J39" s="15" t="s">
        <v>195</v>
      </c>
      <c r="K39" s="15">
        <v>1</v>
      </c>
      <c r="L39" s="15">
        <v>13</v>
      </c>
      <c r="M39" s="30">
        <v>0.65</v>
      </c>
      <c r="N39" s="15" t="s">
        <v>225</v>
      </c>
      <c r="O39" s="16">
        <f t="shared" si="10"/>
        <v>56</v>
      </c>
      <c r="P39" s="15" t="s">
        <v>227</v>
      </c>
      <c r="Q39" s="16">
        <f t="shared" si="11"/>
        <v>55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2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4</v>
      </c>
    </row>
    <row r="40" spans="1:33" ht="16.5" x14ac:dyDescent="0.2">
      <c r="A40" s="15" t="s">
        <v>198</v>
      </c>
      <c r="B40" s="15">
        <v>3</v>
      </c>
      <c r="C40" s="15">
        <v>10</v>
      </c>
      <c r="D40" s="15"/>
      <c r="E40" s="15"/>
      <c r="F40" s="15"/>
      <c r="G40" s="15"/>
      <c r="J40" s="15" t="s">
        <v>195</v>
      </c>
      <c r="K40" s="15">
        <v>1</v>
      </c>
      <c r="L40" s="15">
        <v>14</v>
      </c>
      <c r="M40" s="30">
        <v>0.7</v>
      </c>
      <c r="N40" s="15" t="s">
        <v>225</v>
      </c>
      <c r="O40" s="16">
        <f t="shared" si="10"/>
        <v>60</v>
      </c>
      <c r="P40" s="15" t="s">
        <v>227</v>
      </c>
      <c r="Q40" s="16">
        <f t="shared" si="11"/>
        <v>60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6</v>
      </c>
    </row>
    <row r="41" spans="1:33" ht="16.5" x14ac:dyDescent="0.2">
      <c r="A41" s="15" t="s">
        <v>198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J41" s="15" t="s">
        <v>195</v>
      </c>
      <c r="K41" s="15">
        <v>1</v>
      </c>
      <c r="L41" s="15">
        <v>15</v>
      </c>
      <c r="M41" s="30">
        <v>0.75</v>
      </c>
      <c r="N41" s="15" t="s">
        <v>225</v>
      </c>
      <c r="O41" s="16">
        <f t="shared" si="10"/>
        <v>65</v>
      </c>
      <c r="P41" s="15" t="s">
        <v>227</v>
      </c>
      <c r="Q41" s="16">
        <f t="shared" si="11"/>
        <v>64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8</v>
      </c>
    </row>
    <row r="42" spans="1:33" ht="16.5" x14ac:dyDescent="0.2">
      <c r="A42" s="15" t="s">
        <v>198</v>
      </c>
      <c r="B42" s="15">
        <v>3</v>
      </c>
      <c r="C42" s="15">
        <v>20</v>
      </c>
      <c r="D42" s="15"/>
      <c r="E42" s="15"/>
      <c r="F42" s="15"/>
      <c r="G42" s="15"/>
      <c r="J42" s="15" t="s">
        <v>195</v>
      </c>
      <c r="K42" s="15">
        <v>1</v>
      </c>
      <c r="L42" s="15">
        <v>16</v>
      </c>
      <c r="M42" s="30">
        <v>0.8</v>
      </c>
      <c r="N42" s="15" t="s">
        <v>225</v>
      </c>
      <c r="O42" s="16">
        <f t="shared" si="10"/>
        <v>69</v>
      </c>
      <c r="P42" s="15" t="s">
        <v>227</v>
      </c>
      <c r="Q42" s="16">
        <f t="shared" si="11"/>
        <v>68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4</v>
      </c>
      <c r="AC42" s="16" t="str">
        <f t="shared" si="19"/>
        <v>DefExt</v>
      </c>
      <c r="AD42" s="29">
        <f t="shared" si="20"/>
        <v>10</v>
      </c>
    </row>
    <row r="43" spans="1:33" ht="16.5" x14ac:dyDescent="0.2">
      <c r="A43" s="15" t="s">
        <v>198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J43" s="15" t="s">
        <v>195</v>
      </c>
      <c r="K43" s="15">
        <v>1</v>
      </c>
      <c r="L43" s="15">
        <v>17</v>
      </c>
      <c r="M43" s="30">
        <v>0.85</v>
      </c>
      <c r="N43" s="15" t="s">
        <v>225</v>
      </c>
      <c r="O43" s="16">
        <f t="shared" si="10"/>
        <v>73</v>
      </c>
      <c r="P43" s="15" t="s">
        <v>227</v>
      </c>
      <c r="Q43" s="16">
        <f t="shared" si="11"/>
        <v>72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5</v>
      </c>
      <c r="AC43" s="16" t="str">
        <f t="shared" si="19"/>
        <v>DefExt</v>
      </c>
      <c r="AD43" s="29">
        <f t="shared" si="20"/>
        <v>12</v>
      </c>
    </row>
    <row r="44" spans="1:33" ht="16.5" x14ac:dyDescent="0.2">
      <c r="A44" s="15" t="s">
        <v>198</v>
      </c>
      <c r="B44" s="15">
        <v>3</v>
      </c>
      <c r="C44" s="15">
        <v>30</v>
      </c>
      <c r="D44" s="15"/>
      <c r="E44" s="15"/>
      <c r="F44" s="15"/>
      <c r="G44" s="15"/>
      <c r="J44" s="15" t="s">
        <v>195</v>
      </c>
      <c r="K44" s="15">
        <v>1</v>
      </c>
      <c r="L44" s="15">
        <v>18</v>
      </c>
      <c r="M44" s="30">
        <v>0.9</v>
      </c>
      <c r="N44" s="15" t="s">
        <v>225</v>
      </c>
      <c r="O44" s="16">
        <f t="shared" si="10"/>
        <v>77</v>
      </c>
      <c r="P44" s="15" t="s">
        <v>227</v>
      </c>
      <c r="Q44" s="16">
        <f t="shared" si="11"/>
        <v>77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13</v>
      </c>
    </row>
    <row r="45" spans="1:33" ht="16.5" x14ac:dyDescent="0.2">
      <c r="A45" s="15" t="s">
        <v>199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J45" s="15" t="s">
        <v>195</v>
      </c>
      <c r="K45" s="15">
        <v>1</v>
      </c>
      <c r="L45" s="15">
        <v>19</v>
      </c>
      <c r="M45" s="30">
        <v>0.95</v>
      </c>
      <c r="N45" s="15" t="s">
        <v>225</v>
      </c>
      <c r="O45" s="16">
        <f t="shared" si="10"/>
        <v>82</v>
      </c>
      <c r="P45" s="15" t="s">
        <v>227</v>
      </c>
      <c r="Q45" s="16">
        <f t="shared" si="11"/>
        <v>81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6</v>
      </c>
      <c r="AC45" s="16" t="str">
        <f t="shared" si="19"/>
        <v>DefExt</v>
      </c>
      <c r="AD45" s="29">
        <f t="shared" si="20"/>
        <v>15</v>
      </c>
    </row>
    <row r="46" spans="1:33" ht="16.5" x14ac:dyDescent="0.2">
      <c r="A46" s="15" t="s">
        <v>199</v>
      </c>
      <c r="B46" s="15">
        <v>4</v>
      </c>
      <c r="C46" s="15">
        <v>10</v>
      </c>
      <c r="D46" s="15"/>
      <c r="E46" s="15"/>
      <c r="F46" s="15"/>
      <c r="G46" s="15"/>
      <c r="J46" s="15" t="s">
        <v>195</v>
      </c>
      <c r="K46" s="15">
        <v>1</v>
      </c>
      <c r="L46" s="15">
        <v>20</v>
      </c>
      <c r="M46" s="30">
        <v>1</v>
      </c>
      <c r="N46" s="15" t="s">
        <v>225</v>
      </c>
      <c r="O46" s="16">
        <f t="shared" si="10"/>
        <v>86</v>
      </c>
      <c r="P46" s="15" t="s">
        <v>227</v>
      </c>
      <c r="Q46" s="16">
        <f t="shared" si="11"/>
        <v>85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7</v>
      </c>
      <c r="AC46" s="16" t="str">
        <f t="shared" si="19"/>
        <v>DefExt</v>
      </c>
      <c r="AD46" s="29">
        <f t="shared" si="20"/>
        <v>17</v>
      </c>
    </row>
    <row r="47" spans="1:33" ht="16.5" x14ac:dyDescent="0.2">
      <c r="A47" s="15" t="s">
        <v>199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J47" s="15" t="s">
        <v>195</v>
      </c>
      <c r="K47" s="15">
        <v>1</v>
      </c>
      <c r="L47" s="15">
        <v>21</v>
      </c>
      <c r="M47" s="30">
        <v>1.05</v>
      </c>
      <c r="N47" s="15" t="s">
        <v>225</v>
      </c>
      <c r="O47" s="16">
        <f t="shared" si="10"/>
        <v>90</v>
      </c>
      <c r="P47" s="15" t="s">
        <v>227</v>
      </c>
      <c r="Q47" s="16">
        <f t="shared" si="11"/>
        <v>89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8</v>
      </c>
      <c r="AC47" s="16" t="str">
        <f t="shared" si="19"/>
        <v>DefExt</v>
      </c>
      <c r="AD47" s="29">
        <f t="shared" si="20"/>
        <v>19</v>
      </c>
    </row>
    <row r="48" spans="1:33" ht="16.5" x14ac:dyDescent="0.2">
      <c r="A48" s="15" t="s">
        <v>199</v>
      </c>
      <c r="B48" s="15">
        <v>4</v>
      </c>
      <c r="C48" s="15">
        <v>20</v>
      </c>
      <c r="D48" s="15"/>
      <c r="E48" s="15"/>
      <c r="F48" s="15"/>
      <c r="G48" s="15"/>
      <c r="J48" s="15" t="s">
        <v>195</v>
      </c>
      <c r="K48" s="15">
        <v>1</v>
      </c>
      <c r="L48" s="15">
        <v>22</v>
      </c>
      <c r="M48" s="30">
        <v>1.1000000000000001</v>
      </c>
      <c r="N48" s="15" t="s">
        <v>225</v>
      </c>
      <c r="O48" s="16">
        <f t="shared" si="10"/>
        <v>95</v>
      </c>
      <c r="P48" s="15" t="s">
        <v>227</v>
      </c>
      <c r="Q48" s="16">
        <f t="shared" si="11"/>
        <v>94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9</v>
      </c>
      <c r="AC48" s="16" t="str">
        <f t="shared" si="19"/>
        <v>DefExt</v>
      </c>
      <c r="AD48" s="29">
        <f t="shared" si="20"/>
        <v>21</v>
      </c>
    </row>
    <row r="49" spans="1:30" ht="16.5" x14ac:dyDescent="0.2">
      <c r="A49" s="15" t="s">
        <v>199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J49" s="15" t="s">
        <v>195</v>
      </c>
      <c r="K49" s="15">
        <v>1</v>
      </c>
      <c r="L49" s="15">
        <v>23</v>
      </c>
      <c r="M49" s="30">
        <v>1.1499999999999999</v>
      </c>
      <c r="N49" s="15" t="s">
        <v>225</v>
      </c>
      <c r="O49" s="16">
        <f t="shared" si="10"/>
        <v>99</v>
      </c>
      <c r="P49" s="15" t="s">
        <v>227</v>
      </c>
      <c r="Q49" s="16">
        <f t="shared" si="11"/>
        <v>98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9</v>
      </c>
      <c r="AC49" s="16" t="str">
        <f t="shared" si="19"/>
        <v>DefExt</v>
      </c>
      <c r="AD49" s="29">
        <f t="shared" si="20"/>
        <v>23</v>
      </c>
    </row>
    <row r="50" spans="1:30" ht="16.5" x14ac:dyDescent="0.2">
      <c r="A50" s="15" t="s">
        <v>199</v>
      </c>
      <c r="B50" s="15">
        <v>4</v>
      </c>
      <c r="C50" s="15">
        <v>30</v>
      </c>
      <c r="D50" s="15"/>
      <c r="E50" s="15"/>
      <c r="F50" s="15"/>
      <c r="G50" s="15"/>
      <c r="J50" s="15" t="s">
        <v>195</v>
      </c>
      <c r="K50" s="15">
        <v>1</v>
      </c>
      <c r="L50" s="15">
        <v>24</v>
      </c>
      <c r="M50" s="30">
        <v>1.2</v>
      </c>
      <c r="N50" s="15" t="s">
        <v>225</v>
      </c>
      <c r="O50" s="16">
        <f t="shared" si="10"/>
        <v>103</v>
      </c>
      <c r="P50" s="15" t="s">
        <v>227</v>
      </c>
      <c r="Q50" s="16">
        <f t="shared" si="11"/>
        <v>102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10</v>
      </c>
      <c r="AC50" s="16" t="str">
        <f t="shared" si="19"/>
        <v>DefExt</v>
      </c>
      <c r="AD50" s="29">
        <f t="shared" si="20"/>
        <v>25</v>
      </c>
    </row>
    <row r="51" spans="1:30" ht="16.5" x14ac:dyDescent="0.2">
      <c r="A51" s="15" t="s">
        <v>200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J51" s="15" t="s">
        <v>195</v>
      </c>
      <c r="K51" s="15">
        <v>1</v>
      </c>
      <c r="L51" s="15">
        <v>25</v>
      </c>
      <c r="M51" s="30">
        <v>1.25</v>
      </c>
      <c r="N51" s="15" t="s">
        <v>225</v>
      </c>
      <c r="O51" s="16">
        <f t="shared" si="10"/>
        <v>108</v>
      </c>
      <c r="P51" s="15" t="s">
        <v>227</v>
      </c>
      <c r="Q51" s="16">
        <f t="shared" si="11"/>
        <v>106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11</v>
      </c>
      <c r="AC51" s="16" t="str">
        <f t="shared" si="19"/>
        <v>DefExt</v>
      </c>
      <c r="AD51" s="29">
        <f t="shared" si="20"/>
        <v>27</v>
      </c>
    </row>
    <row r="52" spans="1:30" ht="16.5" x14ac:dyDescent="0.2">
      <c r="A52" s="15" t="s">
        <v>200</v>
      </c>
      <c r="B52" s="15">
        <v>5</v>
      </c>
      <c r="C52" s="15">
        <v>10</v>
      </c>
      <c r="D52" s="15"/>
      <c r="E52" s="15"/>
      <c r="F52" s="15"/>
      <c r="G52" s="15"/>
      <c r="J52" s="15" t="s">
        <v>195</v>
      </c>
      <c r="K52" s="15">
        <v>1</v>
      </c>
      <c r="L52" s="15">
        <v>26</v>
      </c>
      <c r="M52" s="30">
        <v>1.3</v>
      </c>
      <c r="N52" s="15" t="s">
        <v>225</v>
      </c>
      <c r="O52" s="16">
        <f t="shared" si="10"/>
        <v>112</v>
      </c>
      <c r="P52" s="15" t="s">
        <v>227</v>
      </c>
      <c r="Q52" s="16">
        <f t="shared" si="11"/>
        <v>111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12</v>
      </c>
      <c r="AC52" s="16" t="str">
        <f t="shared" si="19"/>
        <v>DefExt</v>
      </c>
      <c r="AD52" s="29">
        <f t="shared" si="20"/>
        <v>29</v>
      </c>
    </row>
    <row r="53" spans="1:30" ht="16.5" x14ac:dyDescent="0.2">
      <c r="A53" s="15" t="s">
        <v>200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J53" s="15" t="s">
        <v>195</v>
      </c>
      <c r="K53" s="15">
        <v>1</v>
      </c>
      <c r="L53" s="15">
        <v>27</v>
      </c>
      <c r="M53" s="30">
        <v>1.35</v>
      </c>
      <c r="N53" s="15" t="s">
        <v>225</v>
      </c>
      <c r="O53" s="16">
        <f t="shared" si="10"/>
        <v>116</v>
      </c>
      <c r="P53" s="15" t="s">
        <v>227</v>
      </c>
      <c r="Q53" s="16">
        <f t="shared" si="11"/>
        <v>115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12</v>
      </c>
      <c r="AC53" s="16" t="str">
        <f t="shared" si="19"/>
        <v>DefExt</v>
      </c>
      <c r="AD53" s="29">
        <f t="shared" si="20"/>
        <v>31</v>
      </c>
    </row>
    <row r="54" spans="1:30" ht="16.5" x14ac:dyDescent="0.2">
      <c r="A54" s="15" t="s">
        <v>200</v>
      </c>
      <c r="B54" s="15">
        <v>5</v>
      </c>
      <c r="C54" s="15">
        <v>20</v>
      </c>
      <c r="D54" s="15"/>
      <c r="E54" s="15"/>
      <c r="F54" s="15"/>
      <c r="G54" s="15"/>
      <c r="J54" s="15" t="s">
        <v>195</v>
      </c>
      <c r="K54" s="15">
        <v>1</v>
      </c>
      <c r="L54" s="15">
        <v>28</v>
      </c>
      <c r="M54" s="30">
        <v>1.4</v>
      </c>
      <c r="N54" s="15" t="s">
        <v>225</v>
      </c>
      <c r="O54" s="16">
        <f t="shared" si="10"/>
        <v>120</v>
      </c>
      <c r="P54" s="15" t="s">
        <v>227</v>
      </c>
      <c r="Q54" s="16">
        <f t="shared" si="11"/>
        <v>119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13</v>
      </c>
      <c r="AC54" s="16" t="str">
        <f t="shared" si="19"/>
        <v>DefExt</v>
      </c>
      <c r="AD54" s="29">
        <f t="shared" si="20"/>
        <v>33</v>
      </c>
    </row>
    <row r="55" spans="1:30" ht="16.5" x14ac:dyDescent="0.2">
      <c r="A55" s="15" t="s">
        <v>200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J55" s="15" t="s">
        <v>195</v>
      </c>
      <c r="K55" s="15">
        <v>1</v>
      </c>
      <c r="L55" s="15">
        <v>29</v>
      </c>
      <c r="M55" s="30">
        <v>1.45</v>
      </c>
      <c r="N55" s="15" t="s">
        <v>225</v>
      </c>
      <c r="O55" s="16">
        <f t="shared" si="10"/>
        <v>125</v>
      </c>
      <c r="P55" s="15" t="s">
        <v>227</v>
      </c>
      <c r="Q55" s="16">
        <f t="shared" si="11"/>
        <v>123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14</v>
      </c>
      <c r="AC55" s="16" t="str">
        <f t="shared" si="19"/>
        <v>DefExt</v>
      </c>
      <c r="AD55" s="29">
        <f t="shared" si="20"/>
        <v>35</v>
      </c>
    </row>
    <row r="56" spans="1:30" ht="16.5" x14ac:dyDescent="0.2">
      <c r="A56" s="15" t="s">
        <v>200</v>
      </c>
      <c r="B56" s="15">
        <v>5</v>
      </c>
      <c r="C56" s="15">
        <v>30</v>
      </c>
      <c r="D56" s="15"/>
      <c r="E56" s="15"/>
      <c r="F56" s="15"/>
      <c r="G56" s="15"/>
      <c r="J56" s="15" t="s">
        <v>195</v>
      </c>
      <c r="K56" s="15">
        <v>1</v>
      </c>
      <c r="L56" s="15">
        <v>30</v>
      </c>
      <c r="M56" s="30">
        <v>1.5</v>
      </c>
      <c r="N56" s="15" t="s">
        <v>225</v>
      </c>
      <c r="O56" s="16">
        <f t="shared" si="10"/>
        <v>129</v>
      </c>
      <c r="P56" s="15" t="s">
        <v>227</v>
      </c>
      <c r="Q56" s="16">
        <f t="shared" si="11"/>
        <v>128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15</v>
      </c>
      <c r="AC56" s="16" t="str">
        <f t="shared" si="19"/>
        <v>DefExt</v>
      </c>
      <c r="AD56" s="29">
        <f t="shared" si="20"/>
        <v>37</v>
      </c>
    </row>
    <row r="57" spans="1:30" ht="16.5" x14ac:dyDescent="0.2">
      <c r="A57" s="15" t="s">
        <v>201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J57" s="15" t="s">
        <v>196</v>
      </c>
      <c r="K57" s="15">
        <v>2</v>
      </c>
      <c r="L57" s="15">
        <v>1</v>
      </c>
      <c r="M57" s="30">
        <v>0.05</v>
      </c>
      <c r="N57" s="15" t="s">
        <v>81</v>
      </c>
      <c r="O57" s="16">
        <f t="shared" si="10"/>
        <v>4</v>
      </c>
      <c r="P57" s="15" t="s">
        <v>87</v>
      </c>
      <c r="Q57" s="16">
        <f t="shared" si="11"/>
        <v>43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16</v>
      </c>
      <c r="AC57" s="16" t="str">
        <f t="shared" si="19"/>
        <v>DefExt</v>
      </c>
      <c r="AD57" s="29">
        <f t="shared" si="20"/>
        <v>39</v>
      </c>
    </row>
    <row r="58" spans="1:30" ht="16.5" x14ac:dyDescent="0.2">
      <c r="A58" s="15" t="s">
        <v>201</v>
      </c>
      <c r="B58" s="15">
        <v>6</v>
      </c>
      <c r="C58" s="15">
        <v>10</v>
      </c>
      <c r="D58" s="15"/>
      <c r="E58" s="15"/>
      <c r="F58" s="15"/>
      <c r="G58" s="15"/>
      <c r="J58" s="15" t="s">
        <v>196</v>
      </c>
      <c r="K58" s="15">
        <v>2</v>
      </c>
      <c r="L58" s="15">
        <v>2</v>
      </c>
      <c r="M58" s="30">
        <v>0.1</v>
      </c>
      <c r="N58" s="15" t="s">
        <v>81</v>
      </c>
      <c r="O58" s="16">
        <f t="shared" ref="O58:O87" si="21">ROUND(INDEX($M$16:$O$22,$K58,MATCH(N58,$M$15:$O$15,0))*$M58,0)</f>
        <v>9</v>
      </c>
      <c r="P58" s="15" t="s">
        <v>87</v>
      </c>
      <c r="Q58" s="16">
        <f t="shared" si="11"/>
        <v>87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16</v>
      </c>
      <c r="AC58" s="16" t="str">
        <f t="shared" si="19"/>
        <v>DefExt</v>
      </c>
      <c r="AD58" s="29">
        <f t="shared" si="20"/>
        <v>40</v>
      </c>
    </row>
    <row r="59" spans="1:30" ht="16.5" x14ac:dyDescent="0.2">
      <c r="A59" s="15" t="s">
        <v>201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J59" s="15" t="s">
        <v>196</v>
      </c>
      <c r="K59" s="15">
        <v>2</v>
      </c>
      <c r="L59" s="15">
        <v>3</v>
      </c>
      <c r="M59" s="30">
        <v>0.15</v>
      </c>
      <c r="N59" s="15" t="s">
        <v>81</v>
      </c>
      <c r="O59" s="16">
        <f t="shared" si="21"/>
        <v>13</v>
      </c>
      <c r="P59" s="15" t="s">
        <v>87</v>
      </c>
      <c r="Q59" s="16">
        <f t="shared" si="11"/>
        <v>130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17</v>
      </c>
      <c r="AC59" s="16" t="str">
        <f t="shared" si="19"/>
        <v>DefExt</v>
      </c>
      <c r="AD59" s="29">
        <f t="shared" si="20"/>
        <v>42</v>
      </c>
    </row>
    <row r="60" spans="1:30" ht="16.5" x14ac:dyDescent="0.2">
      <c r="A60" s="15" t="s">
        <v>201</v>
      </c>
      <c r="B60" s="15">
        <v>6</v>
      </c>
      <c r="C60" s="15">
        <v>20</v>
      </c>
      <c r="D60" s="15"/>
      <c r="E60" s="15"/>
      <c r="F60" s="15"/>
      <c r="G60" s="15"/>
      <c r="J60" s="15" t="s">
        <v>196</v>
      </c>
      <c r="K60" s="15">
        <v>2</v>
      </c>
      <c r="L60" s="15">
        <v>4</v>
      </c>
      <c r="M60" s="30">
        <v>0.2</v>
      </c>
      <c r="N60" s="15" t="s">
        <v>81</v>
      </c>
      <c r="O60" s="16">
        <f t="shared" si="21"/>
        <v>17</v>
      </c>
      <c r="P60" s="15" t="s">
        <v>87</v>
      </c>
      <c r="Q60" s="16">
        <f t="shared" si="11"/>
        <v>173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18</v>
      </c>
      <c r="AC60" s="16" t="str">
        <f t="shared" si="19"/>
        <v>DefExt</v>
      </c>
      <c r="AD60" s="29">
        <f t="shared" si="20"/>
        <v>44</v>
      </c>
    </row>
    <row r="61" spans="1:30" ht="16.5" x14ac:dyDescent="0.2">
      <c r="A61" s="15" t="s">
        <v>201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J61" s="15" t="s">
        <v>196</v>
      </c>
      <c r="K61" s="15">
        <v>2</v>
      </c>
      <c r="L61" s="15">
        <v>5</v>
      </c>
      <c r="M61" s="30">
        <v>0.25</v>
      </c>
      <c r="N61" s="15" t="s">
        <v>81</v>
      </c>
      <c r="O61" s="16">
        <f t="shared" si="21"/>
        <v>22</v>
      </c>
      <c r="P61" s="15" t="s">
        <v>87</v>
      </c>
      <c r="Q61" s="16">
        <f t="shared" si="11"/>
        <v>217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19</v>
      </c>
      <c r="AC61" s="16" t="str">
        <f t="shared" si="19"/>
        <v>DefExt</v>
      </c>
      <c r="AD61" s="29">
        <f t="shared" si="20"/>
        <v>46</v>
      </c>
    </row>
    <row r="62" spans="1:30" ht="16.5" x14ac:dyDescent="0.2">
      <c r="A62" s="15" t="s">
        <v>201</v>
      </c>
      <c r="B62" s="15">
        <v>6</v>
      </c>
      <c r="C62" s="15">
        <v>30</v>
      </c>
      <c r="D62" s="15"/>
      <c r="E62" s="15"/>
      <c r="F62" s="15"/>
      <c r="G62" s="15"/>
      <c r="J62" s="15" t="s">
        <v>196</v>
      </c>
      <c r="K62" s="15">
        <v>2</v>
      </c>
      <c r="L62" s="15">
        <v>6</v>
      </c>
      <c r="M62" s="30">
        <v>0.3</v>
      </c>
      <c r="N62" s="15" t="s">
        <v>81</v>
      </c>
      <c r="O62" s="16">
        <f t="shared" si="21"/>
        <v>26</v>
      </c>
      <c r="P62" s="15" t="s">
        <v>87</v>
      </c>
      <c r="Q62" s="16">
        <f t="shared" si="11"/>
        <v>260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19</v>
      </c>
      <c r="AC62" s="16" t="str">
        <f t="shared" si="19"/>
        <v>DefExt</v>
      </c>
      <c r="AD62" s="29">
        <f t="shared" si="20"/>
        <v>48</v>
      </c>
    </row>
    <row r="63" spans="1:30" ht="16.5" x14ac:dyDescent="0.2">
      <c r="A63" s="15" t="s">
        <v>202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J63" s="15" t="s">
        <v>196</v>
      </c>
      <c r="K63" s="15">
        <v>2</v>
      </c>
      <c r="L63" s="15">
        <v>7</v>
      </c>
      <c r="M63" s="30">
        <v>0.35</v>
      </c>
      <c r="N63" s="15" t="s">
        <v>81</v>
      </c>
      <c r="O63" s="16">
        <f t="shared" si="21"/>
        <v>30</v>
      </c>
      <c r="P63" s="15" t="s">
        <v>87</v>
      </c>
      <c r="Q63" s="16">
        <f t="shared" si="11"/>
        <v>303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20</v>
      </c>
      <c r="AC63" s="16" t="str">
        <f t="shared" si="19"/>
        <v>DefExt</v>
      </c>
      <c r="AD63" s="29">
        <f t="shared" si="20"/>
        <v>50</v>
      </c>
    </row>
    <row r="64" spans="1:30" ht="16.5" x14ac:dyDescent="0.2">
      <c r="A64" s="15" t="s">
        <v>202</v>
      </c>
      <c r="B64" s="15">
        <v>7</v>
      </c>
      <c r="C64" s="15">
        <v>10</v>
      </c>
      <c r="D64" s="15"/>
      <c r="E64" s="15"/>
      <c r="F64" s="15"/>
      <c r="G64" s="15"/>
      <c r="J64" s="15" t="s">
        <v>196</v>
      </c>
      <c r="K64" s="15">
        <v>2</v>
      </c>
      <c r="L64" s="15">
        <v>8</v>
      </c>
      <c r="M64" s="30">
        <v>0.4</v>
      </c>
      <c r="N64" s="15" t="s">
        <v>81</v>
      </c>
      <c r="O64" s="16">
        <f t="shared" si="21"/>
        <v>34</v>
      </c>
      <c r="P64" s="15" t="s">
        <v>87</v>
      </c>
      <c r="Q64" s="16">
        <f t="shared" si="11"/>
        <v>346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21</v>
      </c>
      <c r="AC64" s="16" t="str">
        <f t="shared" si="19"/>
        <v>DefExt</v>
      </c>
      <c r="AD64" s="29">
        <f t="shared" si="20"/>
        <v>52</v>
      </c>
    </row>
    <row r="65" spans="1:30" ht="16.5" x14ac:dyDescent="0.2">
      <c r="A65" s="15" t="s">
        <v>202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J65" s="15" t="s">
        <v>196</v>
      </c>
      <c r="K65" s="15">
        <v>2</v>
      </c>
      <c r="L65" s="15">
        <v>9</v>
      </c>
      <c r="M65" s="30">
        <v>0.45</v>
      </c>
      <c r="N65" s="15" t="s">
        <v>81</v>
      </c>
      <c r="O65" s="16">
        <f t="shared" si="21"/>
        <v>39</v>
      </c>
      <c r="P65" s="15" t="s">
        <v>87</v>
      </c>
      <c r="Q65" s="16">
        <f t="shared" si="11"/>
        <v>390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22</v>
      </c>
      <c r="AC65" s="16" t="str">
        <f t="shared" si="19"/>
        <v>DefExt</v>
      </c>
      <c r="AD65" s="29">
        <f t="shared" si="20"/>
        <v>54</v>
      </c>
    </row>
    <row r="66" spans="1:30" ht="16.5" x14ac:dyDescent="0.2">
      <c r="A66" s="15" t="s">
        <v>202</v>
      </c>
      <c r="B66" s="15">
        <v>7</v>
      </c>
      <c r="C66" s="15">
        <v>20</v>
      </c>
      <c r="D66" s="15"/>
      <c r="E66" s="15"/>
      <c r="F66" s="15"/>
      <c r="G66" s="15"/>
      <c r="J66" s="15" t="s">
        <v>196</v>
      </c>
      <c r="K66" s="15">
        <v>2</v>
      </c>
      <c r="L66" s="15">
        <v>10</v>
      </c>
      <c r="M66" s="30">
        <v>0.5</v>
      </c>
      <c r="N66" s="15" t="s">
        <v>81</v>
      </c>
      <c r="O66" s="16">
        <f t="shared" si="21"/>
        <v>43</v>
      </c>
      <c r="P66" s="15" t="s">
        <v>87</v>
      </c>
      <c r="Q66" s="16">
        <f t="shared" si="11"/>
        <v>433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23</v>
      </c>
      <c r="AC66" s="16" t="str">
        <f t="shared" si="19"/>
        <v>DefExt</v>
      </c>
      <c r="AD66" s="29">
        <f t="shared" si="20"/>
        <v>56</v>
      </c>
    </row>
    <row r="67" spans="1:30" ht="16.5" x14ac:dyDescent="0.2">
      <c r="A67" s="15" t="s">
        <v>202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J67" s="15" t="s">
        <v>196</v>
      </c>
      <c r="K67" s="15">
        <v>2</v>
      </c>
      <c r="L67" s="15">
        <v>11</v>
      </c>
      <c r="M67" s="30">
        <v>0.55000000000000004</v>
      </c>
      <c r="N67" s="15" t="s">
        <v>81</v>
      </c>
      <c r="O67" s="16">
        <f t="shared" si="21"/>
        <v>47</v>
      </c>
      <c r="P67" s="15" t="s">
        <v>87</v>
      </c>
      <c r="Q67" s="16">
        <f t="shared" si="11"/>
        <v>476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23</v>
      </c>
      <c r="AC67" s="16" t="str">
        <f t="shared" si="19"/>
        <v>DefExt</v>
      </c>
      <c r="AD67" s="29">
        <f t="shared" si="20"/>
        <v>58</v>
      </c>
    </row>
    <row r="68" spans="1:30" ht="16.5" x14ac:dyDescent="0.2">
      <c r="A68" s="15" t="s">
        <v>202</v>
      </c>
      <c r="B68" s="15">
        <v>7</v>
      </c>
      <c r="C68" s="15">
        <v>30</v>
      </c>
      <c r="D68" s="15"/>
      <c r="E68" s="15"/>
      <c r="F68" s="15"/>
      <c r="G68" s="15"/>
      <c r="J68" s="15" t="s">
        <v>196</v>
      </c>
      <c r="K68" s="15">
        <v>2</v>
      </c>
      <c r="L68" s="15">
        <v>12</v>
      </c>
      <c r="M68" s="30">
        <v>0.6</v>
      </c>
      <c r="N68" s="15" t="s">
        <v>81</v>
      </c>
      <c r="O68" s="16">
        <f t="shared" si="21"/>
        <v>52</v>
      </c>
      <c r="P68" s="15" t="s">
        <v>87</v>
      </c>
      <c r="Q68" s="16">
        <f t="shared" si="11"/>
        <v>520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12</v>
      </c>
    </row>
    <row r="69" spans="1:30" ht="16.5" x14ac:dyDescent="0.2">
      <c r="J69" s="15" t="s">
        <v>196</v>
      </c>
      <c r="K69" s="15">
        <v>2</v>
      </c>
      <c r="L69" s="15">
        <v>13</v>
      </c>
      <c r="M69" s="30">
        <v>0.65</v>
      </c>
      <c r="N69" s="15" t="s">
        <v>81</v>
      </c>
      <c r="O69" s="16">
        <f t="shared" si="21"/>
        <v>56</v>
      </c>
      <c r="P69" s="15" t="s">
        <v>87</v>
      </c>
      <c r="Q69" s="16">
        <f t="shared" si="11"/>
        <v>563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5</v>
      </c>
      <c r="AC69" s="16" t="str">
        <f t="shared" si="19"/>
        <v>HPExt</v>
      </c>
      <c r="AD69" s="29">
        <f t="shared" si="20"/>
        <v>23</v>
      </c>
    </row>
    <row r="70" spans="1:30" ht="16.5" x14ac:dyDescent="0.2">
      <c r="J70" s="15" t="s">
        <v>196</v>
      </c>
      <c r="K70" s="15">
        <v>2</v>
      </c>
      <c r="L70" s="15">
        <v>14</v>
      </c>
      <c r="M70" s="30">
        <v>0.7</v>
      </c>
      <c r="N70" s="15" t="s">
        <v>81</v>
      </c>
      <c r="O70" s="16">
        <f t="shared" si="21"/>
        <v>60</v>
      </c>
      <c r="P70" s="15" t="s">
        <v>87</v>
      </c>
      <c r="Q70" s="16">
        <f t="shared" si="11"/>
        <v>606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7</v>
      </c>
      <c r="AC70" s="16" t="str">
        <f t="shared" si="19"/>
        <v>HPExt</v>
      </c>
      <c r="AD70" s="29">
        <f t="shared" si="20"/>
        <v>35</v>
      </c>
    </row>
    <row r="71" spans="1:30" ht="16.5" x14ac:dyDescent="0.2">
      <c r="J71" s="15" t="s">
        <v>196</v>
      </c>
      <c r="K71" s="15">
        <v>2</v>
      </c>
      <c r="L71" s="15">
        <v>15</v>
      </c>
      <c r="M71" s="30">
        <v>0.75</v>
      </c>
      <c r="N71" s="15" t="s">
        <v>81</v>
      </c>
      <c r="O71" s="16">
        <f t="shared" si="21"/>
        <v>65</v>
      </c>
      <c r="P71" s="15" t="s">
        <v>87</v>
      </c>
      <c r="Q71" s="16">
        <f t="shared" si="11"/>
        <v>650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9</v>
      </c>
      <c r="AC71" s="16" t="str">
        <f t="shared" si="19"/>
        <v>HPExt</v>
      </c>
      <c r="AD71" s="29">
        <f t="shared" si="20"/>
        <v>47</v>
      </c>
    </row>
    <row r="72" spans="1:30" ht="16.5" x14ac:dyDescent="0.2">
      <c r="J72" s="15" t="s">
        <v>196</v>
      </c>
      <c r="K72" s="15">
        <v>2</v>
      </c>
      <c r="L72" s="15">
        <v>16</v>
      </c>
      <c r="M72" s="30">
        <v>0.8</v>
      </c>
      <c r="N72" s="15" t="s">
        <v>81</v>
      </c>
      <c r="O72" s="16">
        <f t="shared" si="21"/>
        <v>69</v>
      </c>
      <c r="P72" s="15" t="s">
        <v>87</v>
      </c>
      <c r="Q72" s="16">
        <f t="shared" si="11"/>
        <v>693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12</v>
      </c>
      <c r="AC72" s="16" t="str">
        <f t="shared" si="19"/>
        <v>HPExt</v>
      </c>
      <c r="AD72" s="29">
        <f t="shared" si="20"/>
        <v>59</v>
      </c>
    </row>
    <row r="73" spans="1:30" ht="16.5" x14ac:dyDescent="0.2">
      <c r="J73" s="15" t="s">
        <v>196</v>
      </c>
      <c r="K73" s="15">
        <v>2</v>
      </c>
      <c r="L73" s="15">
        <v>17</v>
      </c>
      <c r="M73" s="30">
        <v>0.85</v>
      </c>
      <c r="N73" s="15" t="s">
        <v>81</v>
      </c>
      <c r="O73" s="16">
        <f t="shared" si="21"/>
        <v>73</v>
      </c>
      <c r="P73" s="15" t="s">
        <v>87</v>
      </c>
      <c r="Q73" s="16">
        <f t="shared" si="11"/>
        <v>736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14</v>
      </c>
      <c r="AC73" s="16" t="str">
        <f t="shared" si="19"/>
        <v>HPExt</v>
      </c>
      <c r="AD73" s="29">
        <f t="shared" si="20"/>
        <v>70</v>
      </c>
    </row>
    <row r="74" spans="1:30" ht="16.5" x14ac:dyDescent="0.2">
      <c r="J74" s="15" t="s">
        <v>196</v>
      </c>
      <c r="K74" s="15">
        <v>2</v>
      </c>
      <c r="L74" s="15">
        <v>18</v>
      </c>
      <c r="M74" s="30">
        <v>0.9</v>
      </c>
      <c r="N74" s="15" t="s">
        <v>81</v>
      </c>
      <c r="O74" s="16">
        <f t="shared" si="21"/>
        <v>77</v>
      </c>
      <c r="P74" s="15" t="s">
        <v>87</v>
      </c>
      <c r="Q74" s="16">
        <f t="shared" si="11"/>
        <v>779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16</v>
      </c>
      <c r="AC74" s="16" t="str">
        <f t="shared" si="19"/>
        <v>HPExt</v>
      </c>
      <c r="AD74" s="29">
        <f t="shared" si="20"/>
        <v>82</v>
      </c>
    </row>
    <row r="75" spans="1:30" ht="16.5" x14ac:dyDescent="0.2">
      <c r="J75" s="15" t="s">
        <v>196</v>
      </c>
      <c r="K75" s="15">
        <v>2</v>
      </c>
      <c r="L75" s="15">
        <v>19</v>
      </c>
      <c r="M75" s="30">
        <v>0.95</v>
      </c>
      <c r="N75" s="15" t="s">
        <v>81</v>
      </c>
      <c r="O75" s="16">
        <f t="shared" si="21"/>
        <v>82</v>
      </c>
      <c r="P75" s="15" t="s">
        <v>87</v>
      </c>
      <c r="Q75" s="16">
        <f t="shared" si="11"/>
        <v>823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19</v>
      </c>
      <c r="AC75" s="16" t="str">
        <f t="shared" si="19"/>
        <v>HPExt</v>
      </c>
      <c r="AD75" s="29">
        <f t="shared" si="20"/>
        <v>94</v>
      </c>
    </row>
    <row r="76" spans="1:30" ht="16.5" x14ac:dyDescent="0.2">
      <c r="J76" s="15" t="s">
        <v>196</v>
      </c>
      <c r="K76" s="15">
        <v>2</v>
      </c>
      <c r="L76" s="15">
        <v>20</v>
      </c>
      <c r="M76" s="30">
        <v>1</v>
      </c>
      <c r="N76" s="15" t="s">
        <v>81</v>
      </c>
      <c r="O76" s="16">
        <f t="shared" si="21"/>
        <v>86</v>
      </c>
      <c r="P76" s="15" t="s">
        <v>87</v>
      </c>
      <c r="Q76" s="16">
        <f t="shared" si="11"/>
        <v>866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21</v>
      </c>
      <c r="AC76" s="16" t="str">
        <f t="shared" si="19"/>
        <v>HPExt</v>
      </c>
      <c r="AD76" s="29">
        <f t="shared" si="20"/>
        <v>105</v>
      </c>
    </row>
    <row r="77" spans="1:30" ht="16.5" x14ac:dyDescent="0.2">
      <c r="J77" s="15" t="s">
        <v>196</v>
      </c>
      <c r="K77" s="15">
        <v>2</v>
      </c>
      <c r="L77" s="15">
        <v>21</v>
      </c>
      <c r="M77" s="30">
        <v>1.05</v>
      </c>
      <c r="N77" s="15" t="s">
        <v>81</v>
      </c>
      <c r="O77" s="16">
        <f t="shared" si="21"/>
        <v>90</v>
      </c>
      <c r="P77" s="15" t="s">
        <v>87</v>
      </c>
      <c r="Q77" s="16">
        <f t="shared" si="11"/>
        <v>909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23</v>
      </c>
      <c r="AC77" s="16" t="str">
        <f t="shared" si="19"/>
        <v>HPExt</v>
      </c>
      <c r="AD77" s="29">
        <f t="shared" si="20"/>
        <v>117</v>
      </c>
    </row>
    <row r="78" spans="1:30" ht="16.5" x14ac:dyDescent="0.2">
      <c r="J78" s="15" t="s">
        <v>196</v>
      </c>
      <c r="K78" s="15">
        <v>2</v>
      </c>
      <c r="L78" s="15">
        <v>22</v>
      </c>
      <c r="M78" s="30">
        <v>1.1000000000000001</v>
      </c>
      <c r="N78" s="15" t="s">
        <v>81</v>
      </c>
      <c r="O78" s="16">
        <f t="shared" si="21"/>
        <v>95</v>
      </c>
      <c r="P78" s="15" t="s">
        <v>87</v>
      </c>
      <c r="Q78" s="16">
        <f t="shared" si="11"/>
        <v>953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26</v>
      </c>
      <c r="AC78" s="16" t="str">
        <f t="shared" si="19"/>
        <v>HPExt</v>
      </c>
      <c r="AD78" s="29">
        <f t="shared" si="20"/>
        <v>129</v>
      </c>
    </row>
    <row r="79" spans="1:30" ht="16.5" x14ac:dyDescent="0.2">
      <c r="J79" s="15" t="s">
        <v>196</v>
      </c>
      <c r="K79" s="15">
        <v>2</v>
      </c>
      <c r="L79" s="15">
        <v>23</v>
      </c>
      <c r="M79" s="30">
        <v>1.1499999999999999</v>
      </c>
      <c r="N79" s="15" t="s">
        <v>81</v>
      </c>
      <c r="O79" s="16">
        <f t="shared" si="21"/>
        <v>99</v>
      </c>
      <c r="P79" s="15" t="s">
        <v>87</v>
      </c>
      <c r="Q79" s="16">
        <f t="shared" si="11"/>
        <v>996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28</v>
      </c>
      <c r="AC79" s="16" t="str">
        <f t="shared" si="19"/>
        <v>HPExt</v>
      </c>
      <c r="AD79" s="29">
        <f t="shared" si="20"/>
        <v>141</v>
      </c>
    </row>
    <row r="80" spans="1:30" ht="16.5" x14ac:dyDescent="0.2">
      <c r="J80" s="15" t="s">
        <v>196</v>
      </c>
      <c r="K80" s="15">
        <v>2</v>
      </c>
      <c r="L80" s="15">
        <v>24</v>
      </c>
      <c r="M80" s="30">
        <v>1.2</v>
      </c>
      <c r="N80" s="15" t="s">
        <v>81</v>
      </c>
      <c r="O80" s="16">
        <f t="shared" si="21"/>
        <v>103</v>
      </c>
      <c r="P80" s="15" t="s">
        <v>87</v>
      </c>
      <c r="Q80" s="16">
        <f t="shared" si="11"/>
        <v>1039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30</v>
      </c>
      <c r="AC80" s="16" t="str">
        <f t="shared" si="19"/>
        <v>HPExt</v>
      </c>
      <c r="AD80" s="29">
        <f t="shared" si="20"/>
        <v>152</v>
      </c>
    </row>
    <row r="81" spans="10:30" ht="16.5" x14ac:dyDescent="0.2">
      <c r="J81" s="15" t="s">
        <v>196</v>
      </c>
      <c r="K81" s="15">
        <v>2</v>
      </c>
      <c r="L81" s="15">
        <v>25</v>
      </c>
      <c r="M81" s="30">
        <v>1.25</v>
      </c>
      <c r="N81" s="15" t="s">
        <v>81</v>
      </c>
      <c r="O81" s="16">
        <f t="shared" si="21"/>
        <v>108</v>
      </c>
      <c r="P81" s="15" t="s">
        <v>87</v>
      </c>
      <c r="Q81" s="16">
        <f t="shared" si="11"/>
        <v>1083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33</v>
      </c>
      <c r="AC81" s="16" t="str">
        <f t="shared" si="19"/>
        <v>HPExt</v>
      </c>
      <c r="AD81" s="29">
        <f t="shared" si="20"/>
        <v>164</v>
      </c>
    </row>
    <row r="82" spans="10:30" ht="16.5" x14ac:dyDescent="0.2">
      <c r="J82" s="15" t="s">
        <v>196</v>
      </c>
      <c r="K82" s="15">
        <v>2</v>
      </c>
      <c r="L82" s="15">
        <v>26</v>
      </c>
      <c r="M82" s="30">
        <v>1.3</v>
      </c>
      <c r="N82" s="15" t="s">
        <v>81</v>
      </c>
      <c r="O82" s="16">
        <f t="shared" si="21"/>
        <v>112</v>
      </c>
      <c r="P82" s="15" t="s">
        <v>87</v>
      </c>
      <c r="Q82" s="16">
        <f t="shared" si="11"/>
        <v>1126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35</v>
      </c>
      <c r="AC82" s="16" t="str">
        <f t="shared" si="19"/>
        <v>HPExt</v>
      </c>
      <c r="AD82" s="29">
        <f t="shared" si="20"/>
        <v>176</v>
      </c>
    </row>
    <row r="83" spans="10:30" ht="16.5" x14ac:dyDescent="0.2">
      <c r="J83" s="15" t="s">
        <v>196</v>
      </c>
      <c r="K83" s="15">
        <v>2</v>
      </c>
      <c r="L83" s="15">
        <v>27</v>
      </c>
      <c r="M83" s="30">
        <v>1.35</v>
      </c>
      <c r="N83" s="15" t="s">
        <v>81</v>
      </c>
      <c r="O83" s="16">
        <f t="shared" si="21"/>
        <v>116</v>
      </c>
      <c r="P83" s="15" t="s">
        <v>87</v>
      </c>
      <c r="Q83" s="16">
        <f t="shared" si="11"/>
        <v>1169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37</v>
      </c>
      <c r="AC83" s="16" t="str">
        <f t="shared" si="19"/>
        <v>HPExt</v>
      </c>
      <c r="AD83" s="29">
        <f t="shared" si="20"/>
        <v>187</v>
      </c>
    </row>
    <row r="84" spans="10:30" ht="16.5" x14ac:dyDescent="0.2">
      <c r="J84" s="15" t="s">
        <v>196</v>
      </c>
      <c r="K84" s="15">
        <v>2</v>
      </c>
      <c r="L84" s="15">
        <v>28</v>
      </c>
      <c r="M84" s="30">
        <v>1.4</v>
      </c>
      <c r="N84" s="15" t="s">
        <v>81</v>
      </c>
      <c r="O84" s="16">
        <f t="shared" si="21"/>
        <v>120</v>
      </c>
      <c r="P84" s="15" t="s">
        <v>87</v>
      </c>
      <c r="Q84" s="16">
        <f t="shared" si="11"/>
        <v>1212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40</v>
      </c>
      <c r="AC84" s="16" t="str">
        <f t="shared" si="19"/>
        <v>HPExt</v>
      </c>
      <c r="AD84" s="29">
        <f t="shared" si="20"/>
        <v>199</v>
      </c>
    </row>
    <row r="85" spans="10:30" ht="16.5" x14ac:dyDescent="0.2">
      <c r="J85" s="15" t="s">
        <v>196</v>
      </c>
      <c r="K85" s="15">
        <v>2</v>
      </c>
      <c r="L85" s="15">
        <v>29</v>
      </c>
      <c r="M85" s="30">
        <v>1.45</v>
      </c>
      <c r="N85" s="15" t="s">
        <v>81</v>
      </c>
      <c r="O85" s="16">
        <f t="shared" si="21"/>
        <v>125</v>
      </c>
      <c r="P85" s="15" t="s">
        <v>87</v>
      </c>
      <c r="Q85" s="16">
        <f t="shared" si="11"/>
        <v>1256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42</v>
      </c>
      <c r="AC85" s="16" t="str">
        <f t="shared" si="19"/>
        <v>HPExt</v>
      </c>
      <c r="AD85" s="29">
        <f t="shared" si="20"/>
        <v>211</v>
      </c>
    </row>
    <row r="86" spans="10:30" ht="16.5" x14ac:dyDescent="0.2">
      <c r="J86" s="15" t="s">
        <v>196</v>
      </c>
      <c r="K86" s="15">
        <v>2</v>
      </c>
      <c r="L86" s="15">
        <v>30</v>
      </c>
      <c r="M86" s="30">
        <v>1.5</v>
      </c>
      <c r="N86" s="15" t="s">
        <v>81</v>
      </c>
      <c r="O86" s="16">
        <f t="shared" si="21"/>
        <v>129</v>
      </c>
      <c r="P86" s="15" t="s">
        <v>87</v>
      </c>
      <c r="Q86" s="16">
        <f t="shared" si="11"/>
        <v>1299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44</v>
      </c>
      <c r="AC86" s="16" t="str">
        <f t="shared" si="19"/>
        <v>HPExt</v>
      </c>
      <c r="AD86" s="29">
        <f t="shared" si="20"/>
        <v>223</v>
      </c>
    </row>
    <row r="87" spans="10:30" ht="16.5" x14ac:dyDescent="0.2">
      <c r="J87" s="15" t="s">
        <v>229</v>
      </c>
      <c r="K87" s="15">
        <v>3</v>
      </c>
      <c r="L87" s="15">
        <v>1</v>
      </c>
      <c r="M87" s="30">
        <v>0.05</v>
      </c>
      <c r="N87" s="15" t="s">
        <v>81</v>
      </c>
      <c r="O87" s="16">
        <f t="shared" si="21"/>
        <v>6</v>
      </c>
      <c r="P87" s="15" t="s">
        <v>132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47</v>
      </c>
      <c r="AC87" s="16" t="str">
        <f t="shared" si="19"/>
        <v>HPExt</v>
      </c>
      <c r="AD87" s="29">
        <f t="shared" si="20"/>
        <v>234</v>
      </c>
    </row>
    <row r="88" spans="10:30" ht="16.5" x14ac:dyDescent="0.2">
      <c r="J88" s="15" t="s">
        <v>229</v>
      </c>
      <c r="K88" s="15">
        <v>3</v>
      </c>
      <c r="L88" s="15">
        <v>2</v>
      </c>
      <c r="M88" s="30">
        <v>0.1</v>
      </c>
      <c r="N88" s="15" t="s">
        <v>81</v>
      </c>
      <c r="O88" s="16">
        <f t="shared" ref="O88:O116" si="22">ROUND(INDEX($M$16:$O$22,$K88,MATCH(N88,$M$15:$O$15,0))*$M88,0)</f>
        <v>13</v>
      </c>
      <c r="P88" s="15" t="s">
        <v>132</v>
      </c>
      <c r="Q88" s="16">
        <f t="shared" ref="Q88:Q116" si="23">ROUND(INDEX($M$16:$O$22,$K88,MATCH(P88,$M$15:$O$15,0))*$M88,0)</f>
        <v>13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49</v>
      </c>
      <c r="AC88" s="16" t="str">
        <f t="shared" si="19"/>
        <v>HPExt</v>
      </c>
      <c r="AD88" s="29">
        <f t="shared" si="20"/>
        <v>246</v>
      </c>
    </row>
    <row r="89" spans="10:30" ht="16.5" x14ac:dyDescent="0.2">
      <c r="J89" s="15" t="s">
        <v>229</v>
      </c>
      <c r="K89" s="15">
        <v>3</v>
      </c>
      <c r="L89" s="15">
        <v>3</v>
      </c>
      <c r="M89" s="30">
        <v>0.15</v>
      </c>
      <c r="N89" s="15" t="s">
        <v>81</v>
      </c>
      <c r="O89" s="16">
        <f t="shared" si="22"/>
        <v>19</v>
      </c>
      <c r="P89" s="15" t="s">
        <v>132</v>
      </c>
      <c r="Q89" s="16">
        <f t="shared" si="23"/>
        <v>19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51</v>
      </c>
      <c r="AC89" s="16" t="str">
        <f t="shared" si="19"/>
        <v>HPExt</v>
      </c>
      <c r="AD89" s="29">
        <f t="shared" si="20"/>
        <v>258</v>
      </c>
    </row>
    <row r="90" spans="10:30" ht="16.5" x14ac:dyDescent="0.2">
      <c r="J90" s="15" t="s">
        <v>229</v>
      </c>
      <c r="K90" s="15">
        <v>3</v>
      </c>
      <c r="L90" s="15">
        <v>4</v>
      </c>
      <c r="M90" s="30">
        <v>0.2</v>
      </c>
      <c r="N90" s="15" t="s">
        <v>81</v>
      </c>
      <c r="O90" s="16">
        <f t="shared" si="22"/>
        <v>26</v>
      </c>
      <c r="P90" s="15" t="s">
        <v>132</v>
      </c>
      <c r="Q90" s="16">
        <f t="shared" si="23"/>
        <v>26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54</v>
      </c>
      <c r="AC90" s="16" t="str">
        <f t="shared" si="19"/>
        <v>HPExt</v>
      </c>
      <c r="AD90" s="29">
        <f t="shared" si="20"/>
        <v>269</v>
      </c>
    </row>
    <row r="91" spans="10:30" ht="16.5" x14ac:dyDescent="0.2">
      <c r="J91" s="15" t="s">
        <v>229</v>
      </c>
      <c r="K91" s="15">
        <v>3</v>
      </c>
      <c r="L91" s="15">
        <v>5</v>
      </c>
      <c r="M91" s="30">
        <v>0.25</v>
      </c>
      <c r="N91" s="15" t="s">
        <v>81</v>
      </c>
      <c r="O91" s="16">
        <f t="shared" si="22"/>
        <v>32</v>
      </c>
      <c r="P91" s="15" t="s">
        <v>132</v>
      </c>
      <c r="Q91" s="16">
        <f t="shared" si="23"/>
        <v>32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56</v>
      </c>
      <c r="AC91" s="16" t="str">
        <f t="shared" si="19"/>
        <v>HPExt</v>
      </c>
      <c r="AD91" s="29">
        <f t="shared" si="20"/>
        <v>281</v>
      </c>
    </row>
    <row r="92" spans="10:30" ht="16.5" x14ac:dyDescent="0.2">
      <c r="J92" s="15" t="s">
        <v>229</v>
      </c>
      <c r="K92" s="15">
        <v>3</v>
      </c>
      <c r="L92" s="15">
        <v>6</v>
      </c>
      <c r="M92" s="30">
        <v>0.3</v>
      </c>
      <c r="N92" s="15" t="s">
        <v>81</v>
      </c>
      <c r="O92" s="16">
        <f t="shared" si="22"/>
        <v>39</v>
      </c>
      <c r="P92" s="15" t="s">
        <v>132</v>
      </c>
      <c r="Q92" s="16">
        <f t="shared" si="23"/>
        <v>38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58</v>
      </c>
      <c r="AC92" s="16" t="str">
        <f t="shared" si="19"/>
        <v>HPExt</v>
      </c>
      <c r="AD92" s="29">
        <f t="shared" si="20"/>
        <v>293</v>
      </c>
    </row>
    <row r="93" spans="10:30" ht="16.5" x14ac:dyDescent="0.2">
      <c r="J93" s="15" t="s">
        <v>229</v>
      </c>
      <c r="K93" s="15">
        <v>3</v>
      </c>
      <c r="L93" s="15">
        <v>7</v>
      </c>
      <c r="M93" s="30">
        <v>0.35</v>
      </c>
      <c r="N93" s="15" t="s">
        <v>81</v>
      </c>
      <c r="O93" s="16">
        <f t="shared" si="22"/>
        <v>45</v>
      </c>
      <c r="P93" s="15" t="s">
        <v>132</v>
      </c>
      <c r="Q93" s="16">
        <f t="shared" si="23"/>
        <v>45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61</v>
      </c>
      <c r="AC93" s="16" t="str">
        <f t="shared" si="19"/>
        <v>HPExt</v>
      </c>
      <c r="AD93" s="29">
        <f t="shared" si="20"/>
        <v>305</v>
      </c>
    </row>
    <row r="94" spans="10:30" ht="16.5" x14ac:dyDescent="0.2">
      <c r="J94" s="15" t="s">
        <v>229</v>
      </c>
      <c r="K94" s="15">
        <v>3</v>
      </c>
      <c r="L94" s="15">
        <v>8</v>
      </c>
      <c r="M94" s="30">
        <v>0.4</v>
      </c>
      <c r="N94" s="15" t="s">
        <v>81</v>
      </c>
      <c r="O94" s="16">
        <f t="shared" si="22"/>
        <v>52</v>
      </c>
      <c r="P94" s="15" t="s">
        <v>132</v>
      </c>
      <c r="Q94" s="16">
        <f t="shared" si="23"/>
        <v>51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63</v>
      </c>
      <c r="AC94" s="16" t="str">
        <f t="shared" si="19"/>
        <v>HPExt</v>
      </c>
      <c r="AD94" s="29">
        <f t="shared" si="20"/>
        <v>316</v>
      </c>
    </row>
    <row r="95" spans="10:30" ht="16.5" x14ac:dyDescent="0.2">
      <c r="J95" s="15" t="s">
        <v>229</v>
      </c>
      <c r="K95" s="15">
        <v>3</v>
      </c>
      <c r="L95" s="15">
        <v>9</v>
      </c>
      <c r="M95" s="30">
        <v>0.45</v>
      </c>
      <c r="N95" s="15" t="s">
        <v>81</v>
      </c>
      <c r="O95" s="16">
        <f t="shared" si="22"/>
        <v>58</v>
      </c>
      <c r="P95" s="15" t="s">
        <v>132</v>
      </c>
      <c r="Q95" s="16">
        <f t="shared" si="23"/>
        <v>58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65</v>
      </c>
      <c r="AC95" s="16" t="str">
        <f t="shared" si="19"/>
        <v>HPExt</v>
      </c>
      <c r="AD95" s="29">
        <f t="shared" si="20"/>
        <v>328</v>
      </c>
    </row>
    <row r="96" spans="10:30" ht="16.5" x14ac:dyDescent="0.2">
      <c r="J96" s="15" t="s">
        <v>229</v>
      </c>
      <c r="K96" s="15">
        <v>3</v>
      </c>
      <c r="L96" s="15">
        <v>10</v>
      </c>
      <c r="M96" s="30">
        <v>0.5</v>
      </c>
      <c r="N96" s="15" t="s">
        <v>81</v>
      </c>
      <c r="O96" s="16">
        <f t="shared" si="22"/>
        <v>65</v>
      </c>
      <c r="P96" s="15" t="s">
        <v>132</v>
      </c>
      <c r="Q96" s="16">
        <f t="shared" si="23"/>
        <v>64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68</v>
      </c>
      <c r="AC96" s="16" t="str">
        <f t="shared" si="19"/>
        <v>HPExt</v>
      </c>
      <c r="AD96" s="29">
        <f t="shared" si="20"/>
        <v>340</v>
      </c>
    </row>
    <row r="97" spans="10:30" ht="16.5" x14ac:dyDescent="0.2">
      <c r="J97" s="15" t="s">
        <v>229</v>
      </c>
      <c r="K97" s="15">
        <v>3</v>
      </c>
      <c r="L97" s="15">
        <v>11</v>
      </c>
      <c r="M97" s="30">
        <v>0.55000000000000004</v>
      </c>
      <c r="N97" s="15" t="s">
        <v>81</v>
      </c>
      <c r="O97" s="16">
        <f t="shared" si="22"/>
        <v>71</v>
      </c>
      <c r="P97" s="15" t="s">
        <v>132</v>
      </c>
      <c r="Q97" s="16">
        <f t="shared" si="23"/>
        <v>70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70</v>
      </c>
      <c r="AC97" s="16" t="str">
        <f t="shared" si="19"/>
        <v>HPExt</v>
      </c>
      <c r="AD97" s="29">
        <f t="shared" si="20"/>
        <v>351</v>
      </c>
    </row>
    <row r="98" spans="10:30" ht="16.5" x14ac:dyDescent="0.2">
      <c r="J98" s="15" t="s">
        <v>229</v>
      </c>
      <c r="K98" s="15">
        <v>3</v>
      </c>
      <c r="L98" s="15">
        <v>12</v>
      </c>
      <c r="M98" s="30">
        <v>0.6</v>
      </c>
      <c r="N98" s="15" t="s">
        <v>81</v>
      </c>
      <c r="O98" s="16">
        <f t="shared" si="22"/>
        <v>77</v>
      </c>
      <c r="P98" s="15" t="s">
        <v>132</v>
      </c>
      <c r="Q98" s="16">
        <f t="shared" si="23"/>
        <v>77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229</v>
      </c>
      <c r="K99" s="15">
        <v>3</v>
      </c>
      <c r="L99" s="15">
        <v>13</v>
      </c>
      <c r="M99" s="30">
        <v>0.65</v>
      </c>
      <c r="N99" s="15" t="s">
        <v>81</v>
      </c>
      <c r="O99" s="16">
        <f t="shared" si="22"/>
        <v>84</v>
      </c>
      <c r="P99" s="15" t="s">
        <v>132</v>
      </c>
      <c r="Q99" s="16">
        <f t="shared" si="23"/>
        <v>83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5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229</v>
      </c>
      <c r="K100" s="15">
        <v>3</v>
      </c>
      <c r="L100" s="15">
        <v>14</v>
      </c>
      <c r="M100" s="30">
        <v>0.7</v>
      </c>
      <c r="N100" s="15" t="s">
        <v>81</v>
      </c>
      <c r="O100" s="16">
        <f t="shared" si="22"/>
        <v>90</v>
      </c>
      <c r="P100" s="15" t="s">
        <v>132</v>
      </c>
      <c r="Q100" s="16">
        <f t="shared" si="23"/>
        <v>90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7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229</v>
      </c>
      <c r="K101" s="15">
        <v>3</v>
      </c>
      <c r="L101" s="15">
        <v>15</v>
      </c>
      <c r="M101" s="30">
        <v>0.75</v>
      </c>
      <c r="N101" s="15" t="s">
        <v>81</v>
      </c>
      <c r="O101" s="16">
        <f t="shared" si="22"/>
        <v>97</v>
      </c>
      <c r="P101" s="15" t="s">
        <v>132</v>
      </c>
      <c r="Q101" s="16">
        <f t="shared" si="23"/>
        <v>96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9</v>
      </c>
      <c r="AC101" s="16" t="str">
        <f t="shared" si="19"/>
        <v>DefExt</v>
      </c>
      <c r="AD101" s="29">
        <f t="shared" si="20"/>
        <v>5</v>
      </c>
    </row>
    <row r="102" spans="10:30" ht="16.5" x14ac:dyDescent="0.2">
      <c r="J102" s="15" t="s">
        <v>229</v>
      </c>
      <c r="K102" s="15">
        <v>3</v>
      </c>
      <c r="L102" s="15">
        <v>16</v>
      </c>
      <c r="M102" s="30">
        <v>0.8</v>
      </c>
      <c r="N102" s="15" t="s">
        <v>81</v>
      </c>
      <c r="O102" s="16">
        <f t="shared" si="22"/>
        <v>103</v>
      </c>
      <c r="P102" s="15" t="s">
        <v>132</v>
      </c>
      <c r="Q102" s="16">
        <f t="shared" si="23"/>
        <v>102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12</v>
      </c>
      <c r="AC102" s="16" t="str">
        <f t="shared" si="19"/>
        <v>DefExt</v>
      </c>
      <c r="AD102" s="29">
        <f t="shared" si="20"/>
        <v>6</v>
      </c>
    </row>
    <row r="103" spans="10:30" ht="16.5" x14ac:dyDescent="0.2">
      <c r="J103" s="15" t="s">
        <v>229</v>
      </c>
      <c r="K103" s="15">
        <v>3</v>
      </c>
      <c r="L103" s="15">
        <v>17</v>
      </c>
      <c r="M103" s="30">
        <v>0.85</v>
      </c>
      <c r="N103" s="15" t="s">
        <v>81</v>
      </c>
      <c r="O103" s="16">
        <f t="shared" si="22"/>
        <v>110</v>
      </c>
      <c r="P103" s="15" t="s">
        <v>132</v>
      </c>
      <c r="Q103" s="16">
        <f t="shared" si="23"/>
        <v>109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14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7</v>
      </c>
    </row>
    <row r="104" spans="10:30" ht="16.5" x14ac:dyDescent="0.2">
      <c r="J104" s="15" t="s">
        <v>229</v>
      </c>
      <c r="K104" s="15">
        <v>3</v>
      </c>
      <c r="L104" s="15">
        <v>18</v>
      </c>
      <c r="M104" s="30">
        <v>0.9</v>
      </c>
      <c r="N104" s="15" t="s">
        <v>81</v>
      </c>
      <c r="O104" s="16">
        <f t="shared" si="22"/>
        <v>116</v>
      </c>
      <c r="P104" s="15" t="s">
        <v>132</v>
      </c>
      <c r="Q104" s="16">
        <f t="shared" si="23"/>
        <v>115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16</v>
      </c>
      <c r="AC104" s="16" t="str">
        <f t="shared" si="31"/>
        <v>DefExt</v>
      </c>
      <c r="AD104" s="29">
        <f t="shared" si="32"/>
        <v>8</v>
      </c>
    </row>
    <row r="105" spans="10:30" ht="16.5" x14ac:dyDescent="0.2">
      <c r="J105" s="15" t="s">
        <v>229</v>
      </c>
      <c r="K105" s="15">
        <v>3</v>
      </c>
      <c r="L105" s="15">
        <v>19</v>
      </c>
      <c r="M105" s="30">
        <v>0.95</v>
      </c>
      <c r="N105" s="15" t="s">
        <v>81</v>
      </c>
      <c r="O105" s="16">
        <f t="shared" si="22"/>
        <v>123</v>
      </c>
      <c r="P105" s="15" t="s">
        <v>132</v>
      </c>
      <c r="Q105" s="16">
        <f t="shared" si="23"/>
        <v>122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19</v>
      </c>
      <c r="AC105" s="16" t="str">
        <f t="shared" si="31"/>
        <v>DefExt</v>
      </c>
      <c r="AD105" s="29">
        <f t="shared" si="32"/>
        <v>9</v>
      </c>
    </row>
    <row r="106" spans="10:30" ht="16.5" x14ac:dyDescent="0.2">
      <c r="J106" s="15" t="s">
        <v>229</v>
      </c>
      <c r="K106" s="15">
        <v>3</v>
      </c>
      <c r="L106" s="15">
        <v>20</v>
      </c>
      <c r="M106" s="30">
        <v>1</v>
      </c>
      <c r="N106" s="15" t="s">
        <v>81</v>
      </c>
      <c r="O106" s="16">
        <f t="shared" si="22"/>
        <v>129</v>
      </c>
      <c r="P106" s="15" t="s">
        <v>132</v>
      </c>
      <c r="Q106" s="16">
        <f t="shared" si="23"/>
        <v>128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21</v>
      </c>
      <c r="AC106" s="16" t="str">
        <f t="shared" si="31"/>
        <v>DefExt</v>
      </c>
      <c r="AD106" s="29">
        <f t="shared" si="32"/>
        <v>10</v>
      </c>
    </row>
    <row r="107" spans="10:30" ht="16.5" x14ac:dyDescent="0.2">
      <c r="J107" s="15" t="s">
        <v>229</v>
      </c>
      <c r="K107" s="15">
        <v>3</v>
      </c>
      <c r="L107" s="15">
        <v>21</v>
      </c>
      <c r="M107" s="30">
        <v>1.05</v>
      </c>
      <c r="N107" s="15" t="s">
        <v>81</v>
      </c>
      <c r="O107" s="16">
        <f t="shared" si="22"/>
        <v>135</v>
      </c>
      <c r="P107" s="15" t="s">
        <v>132</v>
      </c>
      <c r="Q107" s="16">
        <f t="shared" si="23"/>
        <v>134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23</v>
      </c>
      <c r="AC107" s="16" t="str">
        <f t="shared" si="31"/>
        <v>DefExt</v>
      </c>
      <c r="AD107" s="29">
        <f t="shared" si="32"/>
        <v>12</v>
      </c>
    </row>
    <row r="108" spans="10:30" ht="16.5" x14ac:dyDescent="0.2">
      <c r="J108" s="15" t="s">
        <v>229</v>
      </c>
      <c r="K108" s="15">
        <v>3</v>
      </c>
      <c r="L108" s="15">
        <v>22</v>
      </c>
      <c r="M108" s="30">
        <v>1.1000000000000001</v>
      </c>
      <c r="N108" s="15" t="s">
        <v>81</v>
      </c>
      <c r="O108" s="16">
        <f t="shared" si="22"/>
        <v>142</v>
      </c>
      <c r="P108" s="15" t="s">
        <v>132</v>
      </c>
      <c r="Q108" s="16">
        <f t="shared" si="23"/>
        <v>141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26</v>
      </c>
      <c r="AC108" s="16" t="str">
        <f t="shared" si="31"/>
        <v>DefExt</v>
      </c>
      <c r="AD108" s="29">
        <f t="shared" si="32"/>
        <v>13</v>
      </c>
    </row>
    <row r="109" spans="10:30" ht="16.5" x14ac:dyDescent="0.2">
      <c r="J109" s="15" t="s">
        <v>229</v>
      </c>
      <c r="K109" s="15">
        <v>3</v>
      </c>
      <c r="L109" s="15">
        <v>23</v>
      </c>
      <c r="M109" s="30">
        <v>1.1499999999999999</v>
      </c>
      <c r="N109" s="15" t="s">
        <v>81</v>
      </c>
      <c r="O109" s="16">
        <f t="shared" si="22"/>
        <v>148</v>
      </c>
      <c r="P109" s="15" t="s">
        <v>132</v>
      </c>
      <c r="Q109" s="16">
        <f t="shared" si="23"/>
        <v>147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28</v>
      </c>
      <c r="AC109" s="16" t="str">
        <f t="shared" si="31"/>
        <v>DefExt</v>
      </c>
      <c r="AD109" s="29">
        <f t="shared" si="32"/>
        <v>14</v>
      </c>
    </row>
    <row r="110" spans="10:30" ht="16.5" x14ac:dyDescent="0.2">
      <c r="J110" s="15" t="s">
        <v>229</v>
      </c>
      <c r="K110" s="15">
        <v>3</v>
      </c>
      <c r="L110" s="15">
        <v>24</v>
      </c>
      <c r="M110" s="30">
        <v>1.2</v>
      </c>
      <c r="N110" s="15" t="s">
        <v>81</v>
      </c>
      <c r="O110" s="16">
        <f t="shared" si="22"/>
        <v>155</v>
      </c>
      <c r="P110" s="15" t="s">
        <v>132</v>
      </c>
      <c r="Q110" s="16">
        <f t="shared" si="23"/>
        <v>154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30</v>
      </c>
      <c r="AC110" s="16" t="str">
        <f t="shared" si="31"/>
        <v>DefExt</v>
      </c>
      <c r="AD110" s="29">
        <f t="shared" si="32"/>
        <v>15</v>
      </c>
    </row>
    <row r="111" spans="10:30" ht="16.5" x14ac:dyDescent="0.2">
      <c r="J111" s="15" t="s">
        <v>229</v>
      </c>
      <c r="K111" s="15">
        <v>3</v>
      </c>
      <c r="L111" s="15">
        <v>25</v>
      </c>
      <c r="M111" s="30">
        <v>1.25</v>
      </c>
      <c r="N111" s="15" t="s">
        <v>81</v>
      </c>
      <c r="O111" s="16">
        <f t="shared" si="22"/>
        <v>161</v>
      </c>
      <c r="P111" s="15" t="s">
        <v>132</v>
      </c>
      <c r="Q111" s="16">
        <f t="shared" si="23"/>
        <v>160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33</v>
      </c>
      <c r="AC111" s="16" t="str">
        <f t="shared" si="31"/>
        <v>DefExt</v>
      </c>
      <c r="AD111" s="29">
        <f t="shared" si="32"/>
        <v>16</v>
      </c>
    </row>
    <row r="112" spans="10:30" ht="16.5" x14ac:dyDescent="0.2">
      <c r="J112" s="15" t="s">
        <v>229</v>
      </c>
      <c r="K112" s="15">
        <v>3</v>
      </c>
      <c r="L112" s="15">
        <v>26</v>
      </c>
      <c r="M112" s="30">
        <v>1.3</v>
      </c>
      <c r="N112" s="15" t="s">
        <v>81</v>
      </c>
      <c r="O112" s="16">
        <f t="shared" si="22"/>
        <v>168</v>
      </c>
      <c r="P112" s="15" t="s">
        <v>132</v>
      </c>
      <c r="Q112" s="16">
        <f t="shared" si="23"/>
        <v>166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35</v>
      </c>
      <c r="AC112" s="16" t="str">
        <f t="shared" si="31"/>
        <v>DefExt</v>
      </c>
      <c r="AD112" s="29">
        <f t="shared" si="32"/>
        <v>17</v>
      </c>
    </row>
    <row r="113" spans="10:30" ht="16.5" x14ac:dyDescent="0.2">
      <c r="J113" s="15" t="s">
        <v>229</v>
      </c>
      <c r="K113" s="15">
        <v>3</v>
      </c>
      <c r="L113" s="15">
        <v>27</v>
      </c>
      <c r="M113" s="30">
        <v>1.35</v>
      </c>
      <c r="N113" s="15" t="s">
        <v>81</v>
      </c>
      <c r="O113" s="16">
        <f t="shared" si="22"/>
        <v>174</v>
      </c>
      <c r="P113" s="15" t="s">
        <v>132</v>
      </c>
      <c r="Q113" s="16">
        <f t="shared" si="23"/>
        <v>173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37</v>
      </c>
      <c r="AC113" s="16" t="str">
        <f t="shared" si="31"/>
        <v>DefExt</v>
      </c>
      <c r="AD113" s="29">
        <f t="shared" si="32"/>
        <v>18</v>
      </c>
    </row>
    <row r="114" spans="10:30" ht="16.5" x14ac:dyDescent="0.2">
      <c r="J114" s="15" t="s">
        <v>229</v>
      </c>
      <c r="K114" s="15">
        <v>3</v>
      </c>
      <c r="L114" s="15">
        <v>28</v>
      </c>
      <c r="M114" s="30">
        <v>1.4</v>
      </c>
      <c r="N114" s="15" t="s">
        <v>81</v>
      </c>
      <c r="O114" s="16">
        <f t="shared" si="22"/>
        <v>181</v>
      </c>
      <c r="P114" s="15" t="s">
        <v>132</v>
      </c>
      <c r="Q114" s="16">
        <f t="shared" si="23"/>
        <v>179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40</v>
      </c>
      <c r="AC114" s="16" t="str">
        <f t="shared" si="31"/>
        <v>DefExt</v>
      </c>
      <c r="AD114" s="29">
        <f t="shared" si="32"/>
        <v>20</v>
      </c>
    </row>
    <row r="115" spans="10:30" ht="16.5" x14ac:dyDescent="0.2">
      <c r="J115" s="15" t="s">
        <v>229</v>
      </c>
      <c r="K115" s="15">
        <v>3</v>
      </c>
      <c r="L115" s="15">
        <v>29</v>
      </c>
      <c r="M115" s="30">
        <v>1.45</v>
      </c>
      <c r="N115" s="15" t="s">
        <v>81</v>
      </c>
      <c r="O115" s="16">
        <f t="shared" si="22"/>
        <v>187</v>
      </c>
      <c r="P115" s="15" t="s">
        <v>132</v>
      </c>
      <c r="Q115" s="16">
        <f t="shared" si="23"/>
        <v>186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42</v>
      </c>
      <c r="AC115" s="16" t="str">
        <f t="shared" si="31"/>
        <v>DefExt</v>
      </c>
      <c r="AD115" s="29">
        <f t="shared" si="32"/>
        <v>21</v>
      </c>
    </row>
    <row r="116" spans="10:30" ht="16.5" x14ac:dyDescent="0.2">
      <c r="J116" s="15" t="s">
        <v>229</v>
      </c>
      <c r="K116" s="15">
        <v>3</v>
      </c>
      <c r="L116" s="15">
        <v>30</v>
      </c>
      <c r="M116" s="30">
        <v>1.5</v>
      </c>
      <c r="N116" s="15" t="s">
        <v>81</v>
      </c>
      <c r="O116" s="16">
        <f t="shared" si="22"/>
        <v>194</v>
      </c>
      <c r="P116" s="15" t="s">
        <v>132</v>
      </c>
      <c r="Q116" s="16">
        <f t="shared" si="23"/>
        <v>192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44</v>
      </c>
      <c r="AC116" s="16" t="str">
        <f t="shared" si="31"/>
        <v>DefExt</v>
      </c>
      <c r="AD116" s="29">
        <f t="shared" si="32"/>
        <v>22</v>
      </c>
    </row>
    <row r="117" spans="10:30" ht="16.5" x14ac:dyDescent="0.2">
      <c r="J117" s="15" t="s">
        <v>230</v>
      </c>
      <c r="K117" s="15">
        <v>4</v>
      </c>
      <c r="L117" s="15">
        <v>1</v>
      </c>
      <c r="M117" s="30">
        <v>0.05</v>
      </c>
      <c r="N117" s="15" t="s">
        <v>81</v>
      </c>
      <c r="O117" s="16">
        <f t="shared" ref="O117:O147" si="33">ROUND(INDEX($M$16:$O$22,$K117,MATCH(N117,$M$15:$O$15,0))*$M117,0)</f>
        <v>6</v>
      </c>
      <c r="P117" s="15" t="s">
        <v>87</v>
      </c>
      <c r="Q117" s="16">
        <f>ROUND(INDEX($M$16:$O$22,$K117,MATCH(P117,$M$15:$O$15,0))*$M117,0)</f>
        <v>65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47</v>
      </c>
      <c r="AC117" s="16" t="str">
        <f t="shared" si="31"/>
        <v>DefExt</v>
      </c>
      <c r="AD117" s="29">
        <f t="shared" si="32"/>
        <v>23</v>
      </c>
    </row>
    <row r="118" spans="10:30" ht="16.5" x14ac:dyDescent="0.2">
      <c r="J118" s="15" t="s">
        <v>230</v>
      </c>
      <c r="K118" s="15">
        <v>4</v>
      </c>
      <c r="L118" s="15">
        <v>2</v>
      </c>
      <c r="M118" s="30">
        <v>0.1</v>
      </c>
      <c r="N118" s="15" t="s">
        <v>81</v>
      </c>
      <c r="O118" s="16">
        <f t="shared" si="33"/>
        <v>13</v>
      </c>
      <c r="P118" s="15" t="s">
        <v>87</v>
      </c>
      <c r="Q118" s="16">
        <f t="shared" ref="Q118:Q146" si="34">ROUND(INDEX($M$16:$O$22,$K118,MATCH(P118,$M$15:$O$15,0))*$M118,0)</f>
        <v>130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49</v>
      </c>
      <c r="AC118" s="16" t="str">
        <f t="shared" si="31"/>
        <v>DefExt</v>
      </c>
      <c r="AD118" s="29">
        <f t="shared" si="32"/>
        <v>24</v>
      </c>
    </row>
    <row r="119" spans="10:30" ht="16.5" x14ac:dyDescent="0.2">
      <c r="J119" s="15" t="s">
        <v>230</v>
      </c>
      <c r="K119" s="15">
        <v>4</v>
      </c>
      <c r="L119" s="15">
        <v>3</v>
      </c>
      <c r="M119" s="30">
        <v>0.15</v>
      </c>
      <c r="N119" s="15" t="s">
        <v>81</v>
      </c>
      <c r="O119" s="16">
        <f t="shared" si="33"/>
        <v>19</v>
      </c>
      <c r="P119" s="15" t="s">
        <v>87</v>
      </c>
      <c r="Q119" s="16">
        <f t="shared" si="34"/>
        <v>195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51</v>
      </c>
      <c r="AC119" s="16" t="str">
        <f t="shared" si="31"/>
        <v>DefExt</v>
      </c>
      <c r="AD119" s="29">
        <f t="shared" si="32"/>
        <v>25</v>
      </c>
    </row>
    <row r="120" spans="10:30" ht="16.5" x14ac:dyDescent="0.2">
      <c r="J120" s="15" t="s">
        <v>230</v>
      </c>
      <c r="K120" s="15">
        <v>4</v>
      </c>
      <c r="L120" s="15">
        <v>4</v>
      </c>
      <c r="M120" s="30">
        <v>0.2</v>
      </c>
      <c r="N120" s="15" t="s">
        <v>81</v>
      </c>
      <c r="O120" s="16">
        <f t="shared" si="33"/>
        <v>26</v>
      </c>
      <c r="P120" s="15" t="s">
        <v>87</v>
      </c>
      <c r="Q120" s="16">
        <f t="shared" si="34"/>
        <v>260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54</v>
      </c>
      <c r="AC120" s="16" t="str">
        <f t="shared" si="31"/>
        <v>DefExt</v>
      </c>
      <c r="AD120" s="29">
        <f t="shared" si="32"/>
        <v>27</v>
      </c>
    </row>
    <row r="121" spans="10:30" ht="16.5" x14ac:dyDescent="0.2">
      <c r="J121" s="15" t="s">
        <v>230</v>
      </c>
      <c r="K121" s="15">
        <v>4</v>
      </c>
      <c r="L121" s="15">
        <v>5</v>
      </c>
      <c r="M121" s="30">
        <v>0.25</v>
      </c>
      <c r="N121" s="15" t="s">
        <v>81</v>
      </c>
      <c r="O121" s="16">
        <f t="shared" si="33"/>
        <v>32</v>
      </c>
      <c r="P121" s="15" t="s">
        <v>87</v>
      </c>
      <c r="Q121" s="16">
        <f t="shared" si="34"/>
        <v>325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56</v>
      </c>
      <c r="AC121" s="16" t="str">
        <f t="shared" si="31"/>
        <v>DefExt</v>
      </c>
      <c r="AD121" s="29">
        <f t="shared" si="32"/>
        <v>28</v>
      </c>
    </row>
    <row r="122" spans="10:30" ht="16.5" x14ac:dyDescent="0.2">
      <c r="J122" s="15" t="s">
        <v>230</v>
      </c>
      <c r="K122" s="15">
        <v>4</v>
      </c>
      <c r="L122" s="15">
        <v>6</v>
      </c>
      <c r="M122" s="30">
        <v>0.3</v>
      </c>
      <c r="N122" s="15" t="s">
        <v>81</v>
      </c>
      <c r="O122" s="16">
        <f t="shared" si="33"/>
        <v>39</v>
      </c>
      <c r="P122" s="15" t="s">
        <v>87</v>
      </c>
      <c r="Q122" s="16">
        <f t="shared" si="34"/>
        <v>390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58</v>
      </c>
      <c r="AC122" s="16" t="str">
        <f t="shared" si="31"/>
        <v>DefExt</v>
      </c>
      <c r="AD122" s="29">
        <f t="shared" si="32"/>
        <v>29</v>
      </c>
    </row>
    <row r="123" spans="10:30" ht="16.5" x14ac:dyDescent="0.2">
      <c r="J123" s="15" t="s">
        <v>230</v>
      </c>
      <c r="K123" s="15">
        <v>4</v>
      </c>
      <c r="L123" s="15">
        <v>7</v>
      </c>
      <c r="M123" s="30">
        <v>0.35</v>
      </c>
      <c r="N123" s="15" t="s">
        <v>81</v>
      </c>
      <c r="O123" s="16">
        <f t="shared" si="33"/>
        <v>45</v>
      </c>
      <c r="P123" s="15" t="s">
        <v>87</v>
      </c>
      <c r="Q123" s="16">
        <f t="shared" si="34"/>
        <v>455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61</v>
      </c>
      <c r="AC123" s="16" t="str">
        <f t="shared" si="31"/>
        <v>DefExt</v>
      </c>
      <c r="AD123" s="29">
        <f t="shared" si="32"/>
        <v>30</v>
      </c>
    </row>
    <row r="124" spans="10:30" ht="16.5" x14ac:dyDescent="0.2">
      <c r="J124" s="15" t="s">
        <v>230</v>
      </c>
      <c r="K124" s="15">
        <v>4</v>
      </c>
      <c r="L124" s="15">
        <v>8</v>
      </c>
      <c r="M124" s="30">
        <v>0.4</v>
      </c>
      <c r="N124" s="15" t="s">
        <v>81</v>
      </c>
      <c r="O124" s="16">
        <f t="shared" si="33"/>
        <v>52</v>
      </c>
      <c r="P124" s="15" t="s">
        <v>87</v>
      </c>
      <c r="Q124" s="16">
        <f t="shared" si="34"/>
        <v>520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63</v>
      </c>
      <c r="AC124" s="16" t="str">
        <f t="shared" si="31"/>
        <v>DefExt</v>
      </c>
      <c r="AD124" s="29">
        <f t="shared" si="32"/>
        <v>31</v>
      </c>
    </row>
    <row r="125" spans="10:30" ht="16.5" x14ac:dyDescent="0.2">
      <c r="J125" s="15" t="s">
        <v>230</v>
      </c>
      <c r="K125" s="15">
        <v>4</v>
      </c>
      <c r="L125" s="15">
        <v>9</v>
      </c>
      <c r="M125" s="30">
        <v>0.45</v>
      </c>
      <c r="N125" s="15" t="s">
        <v>81</v>
      </c>
      <c r="O125" s="16">
        <f t="shared" si="33"/>
        <v>58</v>
      </c>
      <c r="P125" s="15" t="s">
        <v>87</v>
      </c>
      <c r="Q125" s="16">
        <f t="shared" si="34"/>
        <v>585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65</v>
      </c>
      <c r="AC125" s="16" t="str">
        <f t="shared" si="31"/>
        <v>DefExt</v>
      </c>
      <c r="AD125" s="29">
        <f t="shared" si="32"/>
        <v>32</v>
      </c>
    </row>
    <row r="126" spans="10:30" ht="16.5" x14ac:dyDescent="0.2">
      <c r="J126" s="15" t="s">
        <v>230</v>
      </c>
      <c r="K126" s="15">
        <v>4</v>
      </c>
      <c r="L126" s="15">
        <v>10</v>
      </c>
      <c r="M126" s="30">
        <v>0.5</v>
      </c>
      <c r="N126" s="15" t="s">
        <v>81</v>
      </c>
      <c r="O126" s="16">
        <f t="shared" si="33"/>
        <v>65</v>
      </c>
      <c r="P126" s="15" t="s">
        <v>87</v>
      </c>
      <c r="Q126" s="16">
        <f t="shared" si="34"/>
        <v>650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68</v>
      </c>
      <c r="AC126" s="16" t="str">
        <f t="shared" si="31"/>
        <v>DefExt</v>
      </c>
      <c r="AD126" s="29">
        <f t="shared" si="32"/>
        <v>34</v>
      </c>
    </row>
    <row r="127" spans="10:30" ht="16.5" x14ac:dyDescent="0.2">
      <c r="J127" s="15" t="s">
        <v>230</v>
      </c>
      <c r="K127" s="15">
        <v>4</v>
      </c>
      <c r="L127" s="15">
        <v>11</v>
      </c>
      <c r="M127" s="30">
        <v>0.55000000000000004</v>
      </c>
      <c r="N127" s="15" t="s">
        <v>81</v>
      </c>
      <c r="O127" s="16">
        <f t="shared" si="33"/>
        <v>71</v>
      </c>
      <c r="P127" s="15" t="s">
        <v>87</v>
      </c>
      <c r="Q127" s="16">
        <f t="shared" si="34"/>
        <v>714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70</v>
      </c>
      <c r="AC127" s="16" t="str">
        <f t="shared" si="31"/>
        <v>DefExt</v>
      </c>
      <c r="AD127" s="29">
        <f t="shared" si="32"/>
        <v>35</v>
      </c>
    </row>
    <row r="128" spans="10:30" ht="16.5" x14ac:dyDescent="0.2">
      <c r="J128" s="15" t="s">
        <v>230</v>
      </c>
      <c r="K128" s="15">
        <v>4</v>
      </c>
      <c r="L128" s="15">
        <v>12</v>
      </c>
      <c r="M128" s="30">
        <v>0.6</v>
      </c>
      <c r="N128" s="15" t="s">
        <v>81</v>
      </c>
      <c r="O128" s="16">
        <f t="shared" si="33"/>
        <v>77</v>
      </c>
      <c r="P128" s="15" t="s">
        <v>87</v>
      </c>
      <c r="Q128" s="16">
        <f t="shared" si="34"/>
        <v>779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20</v>
      </c>
    </row>
    <row r="129" spans="10:30" ht="16.5" x14ac:dyDescent="0.2">
      <c r="J129" s="15" t="s">
        <v>230</v>
      </c>
      <c r="K129" s="15">
        <v>4</v>
      </c>
      <c r="L129" s="15">
        <v>13</v>
      </c>
      <c r="M129" s="30">
        <v>0.65</v>
      </c>
      <c r="N129" s="15" t="s">
        <v>81</v>
      </c>
      <c r="O129" s="16">
        <f t="shared" si="33"/>
        <v>84</v>
      </c>
      <c r="P129" s="15" t="s">
        <v>87</v>
      </c>
      <c r="Q129" s="16">
        <f t="shared" si="34"/>
        <v>844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2</v>
      </c>
      <c r="AC129" s="16" t="str">
        <f t="shared" si="31"/>
        <v>HPExt</v>
      </c>
      <c r="AD129" s="29">
        <f t="shared" si="32"/>
        <v>39</v>
      </c>
    </row>
    <row r="130" spans="10:30" ht="16.5" x14ac:dyDescent="0.2">
      <c r="J130" s="15" t="s">
        <v>230</v>
      </c>
      <c r="K130" s="15">
        <v>4</v>
      </c>
      <c r="L130" s="15">
        <v>14</v>
      </c>
      <c r="M130" s="30">
        <v>0.7</v>
      </c>
      <c r="N130" s="15" t="s">
        <v>81</v>
      </c>
      <c r="O130" s="16">
        <f t="shared" si="33"/>
        <v>90</v>
      </c>
      <c r="P130" s="15" t="s">
        <v>87</v>
      </c>
      <c r="Q130" s="16">
        <f t="shared" si="34"/>
        <v>909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59</v>
      </c>
    </row>
    <row r="131" spans="10:30" ht="16.5" x14ac:dyDescent="0.2">
      <c r="J131" s="15" t="s">
        <v>230</v>
      </c>
      <c r="K131" s="15">
        <v>4</v>
      </c>
      <c r="L131" s="15">
        <v>15</v>
      </c>
      <c r="M131" s="30">
        <v>0.75</v>
      </c>
      <c r="N131" s="15" t="s">
        <v>81</v>
      </c>
      <c r="O131" s="16">
        <f t="shared" si="33"/>
        <v>97</v>
      </c>
      <c r="P131" s="15" t="s">
        <v>87</v>
      </c>
      <c r="Q131" s="16">
        <f t="shared" si="34"/>
        <v>974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78</v>
      </c>
    </row>
    <row r="132" spans="10:30" ht="16.5" x14ac:dyDescent="0.2">
      <c r="J132" s="15" t="s">
        <v>230</v>
      </c>
      <c r="K132" s="15">
        <v>4</v>
      </c>
      <c r="L132" s="15">
        <v>16</v>
      </c>
      <c r="M132" s="30">
        <v>0.8</v>
      </c>
      <c r="N132" s="15" t="s">
        <v>81</v>
      </c>
      <c r="O132" s="16">
        <f t="shared" si="33"/>
        <v>103</v>
      </c>
      <c r="P132" s="15" t="s">
        <v>87</v>
      </c>
      <c r="Q132" s="16">
        <f t="shared" si="34"/>
        <v>1039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4</v>
      </c>
      <c r="AC132" s="16" t="str">
        <f t="shared" si="31"/>
        <v>HPExt</v>
      </c>
      <c r="AD132" s="29">
        <f t="shared" si="32"/>
        <v>98</v>
      </c>
    </row>
    <row r="133" spans="10:30" ht="16.5" x14ac:dyDescent="0.2">
      <c r="J133" s="15" t="s">
        <v>230</v>
      </c>
      <c r="K133" s="15">
        <v>4</v>
      </c>
      <c r="L133" s="15">
        <v>17</v>
      </c>
      <c r="M133" s="30">
        <v>0.85</v>
      </c>
      <c r="N133" s="15" t="s">
        <v>81</v>
      </c>
      <c r="O133" s="16">
        <f t="shared" si="33"/>
        <v>110</v>
      </c>
      <c r="P133" s="15" t="s">
        <v>87</v>
      </c>
      <c r="Q133" s="16">
        <f t="shared" si="34"/>
        <v>1104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5</v>
      </c>
      <c r="AC133" s="16" t="str">
        <f t="shared" si="31"/>
        <v>HPExt</v>
      </c>
      <c r="AD133" s="29">
        <f t="shared" si="32"/>
        <v>117</v>
      </c>
    </row>
    <row r="134" spans="10:30" ht="16.5" x14ac:dyDescent="0.2">
      <c r="J134" s="15" t="s">
        <v>230</v>
      </c>
      <c r="K134" s="15">
        <v>4</v>
      </c>
      <c r="L134" s="15">
        <v>18</v>
      </c>
      <c r="M134" s="30">
        <v>0.9</v>
      </c>
      <c r="N134" s="15" t="s">
        <v>81</v>
      </c>
      <c r="O134" s="16">
        <f t="shared" si="33"/>
        <v>116</v>
      </c>
      <c r="P134" s="15" t="s">
        <v>87</v>
      </c>
      <c r="Q134" s="16">
        <f t="shared" si="34"/>
        <v>1169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137</v>
      </c>
    </row>
    <row r="135" spans="10:30" ht="16.5" x14ac:dyDescent="0.2">
      <c r="J135" s="15" t="s">
        <v>230</v>
      </c>
      <c r="K135" s="15">
        <v>4</v>
      </c>
      <c r="L135" s="15">
        <v>19</v>
      </c>
      <c r="M135" s="30">
        <v>0.95</v>
      </c>
      <c r="N135" s="15" t="s">
        <v>81</v>
      </c>
      <c r="O135" s="16">
        <f t="shared" si="33"/>
        <v>123</v>
      </c>
      <c r="P135" s="15" t="s">
        <v>87</v>
      </c>
      <c r="Q135" s="16">
        <f t="shared" si="34"/>
        <v>1234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6</v>
      </c>
      <c r="AC135" s="16" t="str">
        <f t="shared" si="31"/>
        <v>HPExt</v>
      </c>
      <c r="AD135" s="29">
        <f t="shared" si="32"/>
        <v>156</v>
      </c>
    </row>
    <row r="136" spans="10:30" ht="16.5" x14ac:dyDescent="0.2">
      <c r="J136" s="15" t="s">
        <v>230</v>
      </c>
      <c r="K136" s="15">
        <v>4</v>
      </c>
      <c r="L136" s="15">
        <v>20</v>
      </c>
      <c r="M136" s="30">
        <v>1</v>
      </c>
      <c r="N136" s="15" t="s">
        <v>81</v>
      </c>
      <c r="O136" s="16">
        <f t="shared" si="33"/>
        <v>129</v>
      </c>
      <c r="P136" s="15" t="s">
        <v>87</v>
      </c>
      <c r="Q136" s="16">
        <f t="shared" si="34"/>
        <v>1299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7</v>
      </c>
      <c r="AC136" s="16" t="str">
        <f t="shared" si="31"/>
        <v>HPExt</v>
      </c>
      <c r="AD136" s="29">
        <f t="shared" si="32"/>
        <v>176</v>
      </c>
    </row>
    <row r="137" spans="10:30" ht="16.5" x14ac:dyDescent="0.2">
      <c r="J137" s="15" t="s">
        <v>230</v>
      </c>
      <c r="K137" s="15">
        <v>4</v>
      </c>
      <c r="L137" s="15">
        <v>21</v>
      </c>
      <c r="M137" s="30">
        <v>1.05</v>
      </c>
      <c r="N137" s="15" t="s">
        <v>81</v>
      </c>
      <c r="O137" s="16">
        <f t="shared" si="33"/>
        <v>135</v>
      </c>
      <c r="P137" s="15" t="s">
        <v>87</v>
      </c>
      <c r="Q137" s="16">
        <f t="shared" si="34"/>
        <v>1364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8</v>
      </c>
      <c r="AC137" s="16" t="str">
        <f t="shared" si="31"/>
        <v>HPExt</v>
      </c>
      <c r="AD137" s="29">
        <f t="shared" si="32"/>
        <v>195</v>
      </c>
    </row>
    <row r="138" spans="10:30" ht="16.5" x14ac:dyDescent="0.2">
      <c r="J138" s="15" t="s">
        <v>230</v>
      </c>
      <c r="K138" s="15">
        <v>4</v>
      </c>
      <c r="L138" s="15">
        <v>22</v>
      </c>
      <c r="M138" s="30">
        <v>1.1000000000000001</v>
      </c>
      <c r="N138" s="15" t="s">
        <v>81</v>
      </c>
      <c r="O138" s="16">
        <f t="shared" si="33"/>
        <v>142</v>
      </c>
      <c r="P138" s="15" t="s">
        <v>87</v>
      </c>
      <c r="Q138" s="16">
        <f t="shared" si="34"/>
        <v>1429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9</v>
      </c>
      <c r="AC138" s="16" t="str">
        <f t="shared" si="31"/>
        <v>HPExt</v>
      </c>
      <c r="AD138" s="29">
        <f t="shared" si="32"/>
        <v>215</v>
      </c>
    </row>
    <row r="139" spans="10:30" ht="16.5" x14ac:dyDescent="0.2">
      <c r="J139" s="15" t="s">
        <v>230</v>
      </c>
      <c r="K139" s="15">
        <v>4</v>
      </c>
      <c r="L139" s="15">
        <v>23</v>
      </c>
      <c r="M139" s="30">
        <v>1.1499999999999999</v>
      </c>
      <c r="N139" s="15" t="s">
        <v>81</v>
      </c>
      <c r="O139" s="16">
        <f t="shared" si="33"/>
        <v>148</v>
      </c>
      <c r="P139" s="15" t="s">
        <v>87</v>
      </c>
      <c r="Q139" s="16">
        <f t="shared" si="34"/>
        <v>1494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9</v>
      </c>
      <c r="AC139" s="16" t="str">
        <f t="shared" si="31"/>
        <v>HPExt</v>
      </c>
      <c r="AD139" s="29">
        <f t="shared" si="32"/>
        <v>234</v>
      </c>
    </row>
    <row r="140" spans="10:30" ht="16.5" x14ac:dyDescent="0.2">
      <c r="J140" s="15" t="s">
        <v>230</v>
      </c>
      <c r="K140" s="15">
        <v>4</v>
      </c>
      <c r="L140" s="15">
        <v>24</v>
      </c>
      <c r="M140" s="30">
        <v>1.2</v>
      </c>
      <c r="N140" s="15" t="s">
        <v>81</v>
      </c>
      <c r="O140" s="16">
        <f t="shared" si="33"/>
        <v>155</v>
      </c>
      <c r="P140" s="15" t="s">
        <v>87</v>
      </c>
      <c r="Q140" s="16">
        <f t="shared" si="34"/>
        <v>1559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10</v>
      </c>
      <c r="AC140" s="16" t="str">
        <f t="shared" si="31"/>
        <v>HPExt</v>
      </c>
      <c r="AD140" s="29">
        <f t="shared" si="32"/>
        <v>254</v>
      </c>
    </row>
    <row r="141" spans="10:30" ht="16.5" x14ac:dyDescent="0.2">
      <c r="J141" s="15" t="s">
        <v>230</v>
      </c>
      <c r="K141" s="15">
        <v>4</v>
      </c>
      <c r="L141" s="15">
        <v>25</v>
      </c>
      <c r="M141" s="30">
        <v>1.25</v>
      </c>
      <c r="N141" s="15" t="s">
        <v>81</v>
      </c>
      <c r="O141" s="16">
        <f t="shared" si="33"/>
        <v>161</v>
      </c>
      <c r="P141" s="15" t="s">
        <v>87</v>
      </c>
      <c r="Q141" s="16">
        <f t="shared" si="34"/>
        <v>1624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11</v>
      </c>
      <c r="AC141" s="16" t="str">
        <f t="shared" si="31"/>
        <v>HPExt</v>
      </c>
      <c r="AD141" s="29">
        <f t="shared" si="32"/>
        <v>273</v>
      </c>
    </row>
    <row r="142" spans="10:30" ht="16.5" x14ac:dyDescent="0.2">
      <c r="J142" s="15" t="s">
        <v>230</v>
      </c>
      <c r="K142" s="15">
        <v>4</v>
      </c>
      <c r="L142" s="15">
        <v>26</v>
      </c>
      <c r="M142" s="30">
        <v>1.3</v>
      </c>
      <c r="N142" s="15" t="s">
        <v>81</v>
      </c>
      <c r="O142" s="16">
        <f t="shared" si="33"/>
        <v>168</v>
      </c>
      <c r="P142" s="15" t="s">
        <v>87</v>
      </c>
      <c r="Q142" s="16">
        <f t="shared" si="34"/>
        <v>1689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12</v>
      </c>
      <c r="AC142" s="16" t="str">
        <f t="shared" si="31"/>
        <v>HPExt</v>
      </c>
      <c r="AD142" s="29">
        <f t="shared" si="32"/>
        <v>293</v>
      </c>
    </row>
    <row r="143" spans="10:30" ht="16.5" x14ac:dyDescent="0.2">
      <c r="J143" s="15" t="s">
        <v>230</v>
      </c>
      <c r="K143" s="15">
        <v>4</v>
      </c>
      <c r="L143" s="15">
        <v>27</v>
      </c>
      <c r="M143" s="30">
        <v>1.35</v>
      </c>
      <c r="N143" s="15" t="s">
        <v>81</v>
      </c>
      <c r="O143" s="16">
        <f t="shared" si="33"/>
        <v>174</v>
      </c>
      <c r="P143" s="15" t="s">
        <v>87</v>
      </c>
      <c r="Q143" s="16">
        <f t="shared" si="34"/>
        <v>1754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12</v>
      </c>
      <c r="AC143" s="16" t="str">
        <f t="shared" si="31"/>
        <v>HPExt</v>
      </c>
      <c r="AD143" s="29">
        <f t="shared" si="32"/>
        <v>312</v>
      </c>
    </row>
    <row r="144" spans="10:30" ht="16.5" x14ac:dyDescent="0.2">
      <c r="J144" s="15" t="s">
        <v>230</v>
      </c>
      <c r="K144" s="15">
        <v>4</v>
      </c>
      <c r="L144" s="15">
        <v>28</v>
      </c>
      <c r="M144" s="30">
        <v>1.4</v>
      </c>
      <c r="N144" s="15" t="s">
        <v>81</v>
      </c>
      <c r="O144" s="16">
        <f t="shared" si="33"/>
        <v>181</v>
      </c>
      <c r="P144" s="15" t="s">
        <v>87</v>
      </c>
      <c r="Q144" s="16">
        <f t="shared" si="34"/>
        <v>1819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13</v>
      </c>
      <c r="AC144" s="16" t="str">
        <f t="shared" si="31"/>
        <v>HPExt</v>
      </c>
      <c r="AD144" s="29">
        <f t="shared" si="32"/>
        <v>332</v>
      </c>
    </row>
    <row r="145" spans="10:30" ht="16.5" x14ac:dyDescent="0.2">
      <c r="J145" s="15" t="s">
        <v>230</v>
      </c>
      <c r="K145" s="15">
        <v>4</v>
      </c>
      <c r="L145" s="15">
        <v>29</v>
      </c>
      <c r="M145" s="30">
        <v>1.45</v>
      </c>
      <c r="N145" s="15" t="s">
        <v>81</v>
      </c>
      <c r="O145" s="16">
        <f t="shared" si="33"/>
        <v>187</v>
      </c>
      <c r="P145" s="15" t="s">
        <v>87</v>
      </c>
      <c r="Q145" s="16">
        <f t="shared" si="34"/>
        <v>1884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14</v>
      </c>
      <c r="AC145" s="16" t="str">
        <f t="shared" si="31"/>
        <v>HPExt</v>
      </c>
      <c r="AD145" s="29">
        <f t="shared" si="32"/>
        <v>351</v>
      </c>
    </row>
    <row r="146" spans="10:30" ht="16.5" x14ac:dyDescent="0.2">
      <c r="J146" s="15" t="s">
        <v>230</v>
      </c>
      <c r="K146" s="15">
        <v>4</v>
      </c>
      <c r="L146" s="15">
        <v>30</v>
      </c>
      <c r="M146" s="30">
        <v>1.5</v>
      </c>
      <c r="N146" s="15" t="s">
        <v>81</v>
      </c>
      <c r="O146" s="16">
        <f t="shared" si="33"/>
        <v>194</v>
      </c>
      <c r="P146" s="15" t="s">
        <v>87</v>
      </c>
      <c r="Q146" s="16">
        <f t="shared" si="34"/>
        <v>1949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15</v>
      </c>
      <c r="AC146" s="16" t="str">
        <f t="shared" si="31"/>
        <v>HPExt</v>
      </c>
      <c r="AD146" s="29">
        <f t="shared" si="32"/>
        <v>371</v>
      </c>
    </row>
    <row r="147" spans="10:30" ht="16.5" x14ac:dyDescent="0.2">
      <c r="J147" s="15" t="s">
        <v>231</v>
      </c>
      <c r="K147" s="15">
        <v>5</v>
      </c>
      <c r="L147" s="15">
        <v>1</v>
      </c>
      <c r="M147" s="30">
        <v>0.05</v>
      </c>
      <c r="N147" s="15" t="s">
        <v>232</v>
      </c>
      <c r="O147" s="16">
        <f t="shared" si="33"/>
        <v>27</v>
      </c>
      <c r="P147" s="15" t="s">
        <v>132</v>
      </c>
      <c r="Q147" s="16">
        <f>ROUND(INDEX($M$16:$O$22,$K147,MATCH(P147,$M$15:$O$15,0))*$M147,0)</f>
        <v>13</v>
      </c>
      <c r="R147" s="15" t="s">
        <v>87</v>
      </c>
      <c r="S147" s="16">
        <f>ROUND(INDEX($M$16:$O$22,$K147,MATCH(R147,$M$15:$O$15,0))*$M147,0)</f>
        <v>219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16</v>
      </c>
      <c r="AC147" s="16" t="str">
        <f t="shared" si="31"/>
        <v>HPExt</v>
      </c>
      <c r="AD147" s="29">
        <f t="shared" si="32"/>
        <v>390</v>
      </c>
    </row>
    <row r="148" spans="10:30" ht="16.5" x14ac:dyDescent="0.2">
      <c r="J148" s="15" t="s">
        <v>231</v>
      </c>
      <c r="K148" s="15">
        <v>5</v>
      </c>
      <c r="L148" s="15">
        <v>2</v>
      </c>
      <c r="M148" s="30">
        <v>0.1</v>
      </c>
      <c r="N148" s="15" t="s">
        <v>232</v>
      </c>
      <c r="O148" s="16">
        <f t="shared" ref="O148:O176" si="35">ROUND(INDEX($M$16:$O$22,$K148,MATCH(N148,$M$15:$O$15,0))*$M148,0)</f>
        <v>55</v>
      </c>
      <c r="P148" s="15" t="s">
        <v>132</v>
      </c>
      <c r="Q148" s="16">
        <f t="shared" ref="Q148:Q176" si="36">ROUND(INDEX($M$16:$O$22,$K148,MATCH(P148,$M$15:$O$15,0))*$M148,0)</f>
        <v>26</v>
      </c>
      <c r="R148" s="15" t="s">
        <v>87</v>
      </c>
      <c r="S148" s="16">
        <f t="shared" ref="S148:S176" si="37">ROUND(INDEX($M$16:$O$22,$K148,MATCH(R148,$M$15:$O$15,0))*$M148,0)</f>
        <v>439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16</v>
      </c>
      <c r="AC148" s="16" t="str">
        <f t="shared" si="31"/>
        <v>HPExt</v>
      </c>
      <c r="AD148" s="29">
        <f t="shared" si="32"/>
        <v>410</v>
      </c>
    </row>
    <row r="149" spans="10:30" ht="16.5" x14ac:dyDescent="0.2">
      <c r="J149" s="15" t="s">
        <v>231</v>
      </c>
      <c r="K149" s="15">
        <v>5</v>
      </c>
      <c r="L149" s="15">
        <v>3</v>
      </c>
      <c r="M149" s="30">
        <v>0.15</v>
      </c>
      <c r="N149" s="15" t="s">
        <v>232</v>
      </c>
      <c r="O149" s="16">
        <f t="shared" si="35"/>
        <v>82</v>
      </c>
      <c r="P149" s="15" t="s">
        <v>132</v>
      </c>
      <c r="Q149" s="16">
        <f t="shared" si="36"/>
        <v>38</v>
      </c>
      <c r="R149" s="15" t="s">
        <v>87</v>
      </c>
      <c r="S149" s="16">
        <f t="shared" si="37"/>
        <v>658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17</v>
      </c>
      <c r="AC149" s="16" t="str">
        <f t="shared" si="31"/>
        <v>HPExt</v>
      </c>
      <c r="AD149" s="29">
        <f t="shared" si="32"/>
        <v>430</v>
      </c>
    </row>
    <row r="150" spans="10:30" ht="16.5" x14ac:dyDescent="0.2">
      <c r="J150" s="15" t="s">
        <v>231</v>
      </c>
      <c r="K150" s="15">
        <v>5</v>
      </c>
      <c r="L150" s="15">
        <v>4</v>
      </c>
      <c r="M150" s="30">
        <v>0.2</v>
      </c>
      <c r="N150" s="15" t="s">
        <v>232</v>
      </c>
      <c r="O150" s="16">
        <f t="shared" si="35"/>
        <v>110</v>
      </c>
      <c r="P150" s="15" t="s">
        <v>132</v>
      </c>
      <c r="Q150" s="16">
        <f t="shared" si="36"/>
        <v>51</v>
      </c>
      <c r="R150" s="15" t="s">
        <v>87</v>
      </c>
      <c r="S150" s="16">
        <f t="shared" si="37"/>
        <v>877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18</v>
      </c>
      <c r="AC150" s="16" t="str">
        <f t="shared" si="31"/>
        <v>HPExt</v>
      </c>
      <c r="AD150" s="29">
        <f t="shared" si="32"/>
        <v>449</v>
      </c>
    </row>
    <row r="151" spans="10:30" ht="16.5" x14ac:dyDescent="0.2">
      <c r="J151" s="15" t="s">
        <v>231</v>
      </c>
      <c r="K151" s="15">
        <v>5</v>
      </c>
      <c r="L151" s="15">
        <v>5</v>
      </c>
      <c r="M151" s="30">
        <v>0.25</v>
      </c>
      <c r="N151" s="15" t="s">
        <v>232</v>
      </c>
      <c r="O151" s="16">
        <f t="shared" si="35"/>
        <v>137</v>
      </c>
      <c r="P151" s="15" t="s">
        <v>132</v>
      </c>
      <c r="Q151" s="16">
        <f t="shared" si="36"/>
        <v>64</v>
      </c>
      <c r="R151" s="15" t="s">
        <v>87</v>
      </c>
      <c r="S151" s="16">
        <f t="shared" si="37"/>
        <v>1096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19</v>
      </c>
      <c r="AC151" s="16" t="str">
        <f t="shared" si="31"/>
        <v>HPExt</v>
      </c>
      <c r="AD151" s="29">
        <f t="shared" si="32"/>
        <v>469</v>
      </c>
    </row>
    <row r="152" spans="10:30" ht="16.5" x14ac:dyDescent="0.2">
      <c r="J152" s="15" t="s">
        <v>231</v>
      </c>
      <c r="K152" s="15">
        <v>5</v>
      </c>
      <c r="L152" s="15">
        <v>6</v>
      </c>
      <c r="M152" s="30">
        <v>0.3</v>
      </c>
      <c r="N152" s="15" t="s">
        <v>232</v>
      </c>
      <c r="O152" s="16">
        <f t="shared" si="35"/>
        <v>164</v>
      </c>
      <c r="P152" s="15" t="s">
        <v>132</v>
      </c>
      <c r="Q152" s="16">
        <f t="shared" si="36"/>
        <v>77</v>
      </c>
      <c r="R152" s="15" t="s">
        <v>87</v>
      </c>
      <c r="S152" s="16">
        <f t="shared" si="37"/>
        <v>1316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19</v>
      </c>
      <c r="AC152" s="16" t="str">
        <f t="shared" si="31"/>
        <v>HPExt</v>
      </c>
      <c r="AD152" s="29">
        <f t="shared" si="32"/>
        <v>488</v>
      </c>
    </row>
    <row r="153" spans="10:30" ht="16.5" x14ac:dyDescent="0.2">
      <c r="J153" s="15" t="s">
        <v>231</v>
      </c>
      <c r="K153" s="15">
        <v>5</v>
      </c>
      <c r="L153" s="15">
        <v>7</v>
      </c>
      <c r="M153" s="30">
        <v>0.35</v>
      </c>
      <c r="N153" s="15" t="s">
        <v>232</v>
      </c>
      <c r="O153" s="16">
        <f t="shared" si="35"/>
        <v>192</v>
      </c>
      <c r="P153" s="15" t="s">
        <v>132</v>
      </c>
      <c r="Q153" s="16">
        <f t="shared" si="36"/>
        <v>90</v>
      </c>
      <c r="R153" s="15" t="s">
        <v>87</v>
      </c>
      <c r="S153" s="16">
        <f t="shared" si="37"/>
        <v>1535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20</v>
      </c>
      <c r="AC153" s="16" t="str">
        <f t="shared" si="31"/>
        <v>HPExt</v>
      </c>
      <c r="AD153" s="29">
        <f t="shared" si="32"/>
        <v>508</v>
      </c>
    </row>
    <row r="154" spans="10:30" ht="16.5" x14ac:dyDescent="0.2">
      <c r="J154" s="15" t="s">
        <v>231</v>
      </c>
      <c r="K154" s="15">
        <v>5</v>
      </c>
      <c r="L154" s="15">
        <v>8</v>
      </c>
      <c r="M154" s="30">
        <v>0.4</v>
      </c>
      <c r="N154" s="15" t="s">
        <v>232</v>
      </c>
      <c r="O154" s="16">
        <f t="shared" si="35"/>
        <v>219</v>
      </c>
      <c r="P154" s="15" t="s">
        <v>132</v>
      </c>
      <c r="Q154" s="16">
        <f t="shared" si="36"/>
        <v>102</v>
      </c>
      <c r="R154" s="15" t="s">
        <v>87</v>
      </c>
      <c r="S154" s="16">
        <f t="shared" si="37"/>
        <v>1754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21</v>
      </c>
      <c r="AC154" s="16" t="str">
        <f t="shared" si="31"/>
        <v>HPExt</v>
      </c>
      <c r="AD154" s="29">
        <f t="shared" si="32"/>
        <v>527</v>
      </c>
    </row>
    <row r="155" spans="10:30" ht="16.5" x14ac:dyDescent="0.2">
      <c r="J155" s="15" t="s">
        <v>231</v>
      </c>
      <c r="K155" s="15">
        <v>5</v>
      </c>
      <c r="L155" s="15">
        <v>9</v>
      </c>
      <c r="M155" s="30">
        <v>0.45</v>
      </c>
      <c r="N155" s="15" t="s">
        <v>232</v>
      </c>
      <c r="O155" s="16">
        <f t="shared" si="35"/>
        <v>247</v>
      </c>
      <c r="P155" s="15" t="s">
        <v>132</v>
      </c>
      <c r="Q155" s="16">
        <f t="shared" si="36"/>
        <v>115</v>
      </c>
      <c r="R155" s="15" t="s">
        <v>87</v>
      </c>
      <c r="S155" s="16">
        <f t="shared" si="37"/>
        <v>1973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22</v>
      </c>
      <c r="AC155" s="16" t="str">
        <f t="shared" si="31"/>
        <v>HPExt</v>
      </c>
      <c r="AD155" s="29">
        <f t="shared" si="32"/>
        <v>547</v>
      </c>
    </row>
    <row r="156" spans="10:30" ht="16.5" x14ac:dyDescent="0.2">
      <c r="J156" s="15" t="s">
        <v>231</v>
      </c>
      <c r="K156" s="15">
        <v>5</v>
      </c>
      <c r="L156" s="15">
        <v>10</v>
      </c>
      <c r="M156" s="30">
        <v>0.5</v>
      </c>
      <c r="N156" s="15" t="s">
        <v>232</v>
      </c>
      <c r="O156" s="16">
        <f t="shared" si="35"/>
        <v>274</v>
      </c>
      <c r="P156" s="15" t="s">
        <v>132</v>
      </c>
      <c r="Q156" s="16">
        <f t="shared" si="36"/>
        <v>128</v>
      </c>
      <c r="R156" s="15" t="s">
        <v>87</v>
      </c>
      <c r="S156" s="16">
        <f t="shared" si="37"/>
        <v>2193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23</v>
      </c>
      <c r="AC156" s="16" t="str">
        <f t="shared" si="31"/>
        <v>HPExt</v>
      </c>
      <c r="AD156" s="29">
        <f t="shared" si="32"/>
        <v>566</v>
      </c>
    </row>
    <row r="157" spans="10:30" ht="16.5" x14ac:dyDescent="0.2">
      <c r="J157" s="15" t="s">
        <v>231</v>
      </c>
      <c r="K157" s="15">
        <v>5</v>
      </c>
      <c r="L157" s="15">
        <v>11</v>
      </c>
      <c r="M157" s="30">
        <v>0.55000000000000004</v>
      </c>
      <c r="N157" s="15" t="s">
        <v>232</v>
      </c>
      <c r="O157" s="16">
        <f t="shared" si="35"/>
        <v>301</v>
      </c>
      <c r="P157" s="15" t="s">
        <v>132</v>
      </c>
      <c r="Q157" s="16">
        <f t="shared" si="36"/>
        <v>141</v>
      </c>
      <c r="R157" s="15" t="s">
        <v>87</v>
      </c>
      <c r="S157" s="16">
        <f t="shared" si="37"/>
        <v>2412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23</v>
      </c>
      <c r="AC157" s="16" t="str">
        <f t="shared" si="31"/>
        <v>HPExt</v>
      </c>
      <c r="AD157" s="29">
        <f t="shared" si="32"/>
        <v>586</v>
      </c>
    </row>
    <row r="158" spans="10:30" ht="16.5" x14ac:dyDescent="0.2">
      <c r="J158" s="15" t="s">
        <v>231</v>
      </c>
      <c r="K158" s="15">
        <v>5</v>
      </c>
      <c r="L158" s="15">
        <v>12</v>
      </c>
      <c r="M158" s="30">
        <v>0.6</v>
      </c>
      <c r="N158" s="15" t="s">
        <v>232</v>
      </c>
      <c r="O158" s="16">
        <f t="shared" si="35"/>
        <v>329</v>
      </c>
      <c r="P158" s="15" t="s">
        <v>132</v>
      </c>
      <c r="Q158" s="16">
        <f t="shared" si="36"/>
        <v>154</v>
      </c>
      <c r="R158" s="15" t="s">
        <v>87</v>
      </c>
      <c r="S158" s="16">
        <f t="shared" si="37"/>
        <v>2631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2</v>
      </c>
    </row>
    <row r="159" spans="10:30" ht="16.5" x14ac:dyDescent="0.2">
      <c r="J159" s="15" t="s">
        <v>231</v>
      </c>
      <c r="K159" s="15">
        <v>5</v>
      </c>
      <c r="L159" s="15">
        <v>13</v>
      </c>
      <c r="M159" s="30">
        <v>0.65</v>
      </c>
      <c r="N159" s="15" t="s">
        <v>232</v>
      </c>
      <c r="O159" s="16">
        <f t="shared" si="35"/>
        <v>356</v>
      </c>
      <c r="P159" s="15" t="s">
        <v>132</v>
      </c>
      <c r="Q159" s="16">
        <f t="shared" si="36"/>
        <v>166</v>
      </c>
      <c r="R159" s="15" t="s">
        <v>87</v>
      </c>
      <c r="S159" s="16">
        <f t="shared" si="37"/>
        <v>2850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5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231</v>
      </c>
      <c r="K160" s="15">
        <v>5</v>
      </c>
      <c r="L160" s="15">
        <v>14</v>
      </c>
      <c r="M160" s="30">
        <v>0.7</v>
      </c>
      <c r="N160" s="15" t="s">
        <v>232</v>
      </c>
      <c r="O160" s="16">
        <f t="shared" si="35"/>
        <v>384</v>
      </c>
      <c r="P160" s="15" t="s">
        <v>132</v>
      </c>
      <c r="Q160" s="16">
        <f t="shared" si="36"/>
        <v>179</v>
      </c>
      <c r="R160" s="15" t="s">
        <v>87</v>
      </c>
      <c r="S160" s="16">
        <f t="shared" si="37"/>
        <v>3070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7</v>
      </c>
      <c r="AC160" s="16" t="str">
        <f t="shared" si="31"/>
        <v>DefExt</v>
      </c>
      <c r="AD160" s="29">
        <f t="shared" si="32"/>
        <v>5</v>
      </c>
    </row>
    <row r="161" spans="10:30" ht="16.5" x14ac:dyDescent="0.2">
      <c r="J161" s="15" t="s">
        <v>231</v>
      </c>
      <c r="K161" s="15">
        <v>5</v>
      </c>
      <c r="L161" s="15">
        <v>15</v>
      </c>
      <c r="M161" s="30">
        <v>0.75</v>
      </c>
      <c r="N161" s="15" t="s">
        <v>232</v>
      </c>
      <c r="O161" s="16">
        <f t="shared" si="35"/>
        <v>411</v>
      </c>
      <c r="P161" s="15" t="s">
        <v>132</v>
      </c>
      <c r="Q161" s="16">
        <f t="shared" si="36"/>
        <v>192</v>
      </c>
      <c r="R161" s="15" t="s">
        <v>87</v>
      </c>
      <c r="S161" s="16">
        <f t="shared" si="37"/>
        <v>3289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9</v>
      </c>
      <c r="AC161" s="16" t="str">
        <f t="shared" si="31"/>
        <v>DefExt</v>
      </c>
      <c r="AD161" s="29">
        <f t="shared" si="32"/>
        <v>6</v>
      </c>
    </row>
    <row r="162" spans="10:30" ht="16.5" x14ac:dyDescent="0.2">
      <c r="J162" s="15" t="s">
        <v>231</v>
      </c>
      <c r="K162" s="15">
        <v>5</v>
      </c>
      <c r="L162" s="15">
        <v>16</v>
      </c>
      <c r="M162" s="30">
        <v>0.8</v>
      </c>
      <c r="N162" s="15" t="s">
        <v>232</v>
      </c>
      <c r="O162" s="16">
        <f t="shared" si="35"/>
        <v>438</v>
      </c>
      <c r="P162" s="15" t="s">
        <v>132</v>
      </c>
      <c r="Q162" s="16">
        <f t="shared" si="36"/>
        <v>205</v>
      </c>
      <c r="R162" s="15" t="s">
        <v>87</v>
      </c>
      <c r="S162" s="16">
        <f t="shared" si="37"/>
        <v>3508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12</v>
      </c>
      <c r="AC162" s="16" t="str">
        <f t="shared" si="31"/>
        <v>DefExt</v>
      </c>
      <c r="AD162" s="29">
        <f t="shared" si="32"/>
        <v>8</v>
      </c>
    </row>
    <row r="163" spans="10:30" ht="16.5" x14ac:dyDescent="0.2">
      <c r="J163" s="15" t="s">
        <v>231</v>
      </c>
      <c r="K163" s="15">
        <v>5</v>
      </c>
      <c r="L163" s="15">
        <v>17</v>
      </c>
      <c r="M163" s="30">
        <v>0.85</v>
      </c>
      <c r="N163" s="15" t="s">
        <v>232</v>
      </c>
      <c r="O163" s="16">
        <f t="shared" si="35"/>
        <v>466</v>
      </c>
      <c r="P163" s="15" t="s">
        <v>132</v>
      </c>
      <c r="Q163" s="16">
        <f t="shared" si="36"/>
        <v>218</v>
      </c>
      <c r="R163" s="15" t="s">
        <v>87</v>
      </c>
      <c r="S163" s="16">
        <f t="shared" si="37"/>
        <v>3727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14</v>
      </c>
      <c r="AC163" s="16" t="str">
        <f t="shared" si="31"/>
        <v>DefExt</v>
      </c>
      <c r="AD163" s="29">
        <f t="shared" si="32"/>
        <v>9</v>
      </c>
    </row>
    <row r="164" spans="10:30" ht="16.5" x14ac:dyDescent="0.2">
      <c r="J164" s="15" t="s">
        <v>231</v>
      </c>
      <c r="K164" s="15">
        <v>5</v>
      </c>
      <c r="L164" s="15">
        <v>18</v>
      </c>
      <c r="M164" s="30">
        <v>0.9</v>
      </c>
      <c r="N164" s="15" t="s">
        <v>232</v>
      </c>
      <c r="O164" s="16">
        <f t="shared" si="35"/>
        <v>493</v>
      </c>
      <c r="P164" s="15" t="s">
        <v>132</v>
      </c>
      <c r="Q164" s="16">
        <f t="shared" si="36"/>
        <v>230</v>
      </c>
      <c r="R164" s="15" t="s">
        <v>87</v>
      </c>
      <c r="S164" s="16">
        <f t="shared" si="37"/>
        <v>3947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16</v>
      </c>
      <c r="AC164" s="16" t="str">
        <f t="shared" si="31"/>
        <v>DefExt</v>
      </c>
      <c r="AD164" s="29">
        <f t="shared" si="32"/>
        <v>11</v>
      </c>
    </row>
    <row r="165" spans="10:30" ht="16.5" x14ac:dyDescent="0.2">
      <c r="J165" s="15" t="s">
        <v>231</v>
      </c>
      <c r="K165" s="15">
        <v>5</v>
      </c>
      <c r="L165" s="15">
        <v>19</v>
      </c>
      <c r="M165" s="30">
        <v>0.95</v>
      </c>
      <c r="N165" s="15" t="s">
        <v>232</v>
      </c>
      <c r="O165" s="16">
        <f t="shared" si="35"/>
        <v>521</v>
      </c>
      <c r="P165" s="15" t="s">
        <v>132</v>
      </c>
      <c r="Q165" s="16">
        <f t="shared" si="36"/>
        <v>243</v>
      </c>
      <c r="R165" s="15" t="s">
        <v>87</v>
      </c>
      <c r="S165" s="16">
        <f t="shared" si="37"/>
        <v>4166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19</v>
      </c>
      <c r="AC165" s="16" t="str">
        <f t="shared" si="31"/>
        <v>DefExt</v>
      </c>
      <c r="AD165" s="29">
        <f t="shared" si="32"/>
        <v>12</v>
      </c>
    </row>
    <row r="166" spans="10:30" ht="16.5" x14ac:dyDescent="0.2">
      <c r="J166" s="15" t="s">
        <v>231</v>
      </c>
      <c r="K166" s="15">
        <v>5</v>
      </c>
      <c r="L166" s="15">
        <v>20</v>
      </c>
      <c r="M166" s="30">
        <v>1</v>
      </c>
      <c r="N166" s="15" t="s">
        <v>232</v>
      </c>
      <c r="O166" s="16">
        <f t="shared" si="35"/>
        <v>548</v>
      </c>
      <c r="P166" s="15" t="s">
        <v>132</v>
      </c>
      <c r="Q166" s="16">
        <f t="shared" si="36"/>
        <v>256</v>
      </c>
      <c r="R166" s="15" t="s">
        <v>87</v>
      </c>
      <c r="S166" s="16">
        <f t="shared" si="37"/>
        <v>4385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21</v>
      </c>
      <c r="AC166" s="16" t="str">
        <f t="shared" si="31"/>
        <v>DefExt</v>
      </c>
      <c r="AD166" s="29">
        <f t="shared" si="32"/>
        <v>14</v>
      </c>
    </row>
    <row r="167" spans="10:30" ht="16.5" x14ac:dyDescent="0.2">
      <c r="J167" s="15" t="s">
        <v>231</v>
      </c>
      <c r="K167" s="15">
        <v>5</v>
      </c>
      <c r="L167" s="15">
        <v>21</v>
      </c>
      <c r="M167" s="30">
        <v>1.05</v>
      </c>
      <c r="N167" s="15" t="s">
        <v>232</v>
      </c>
      <c r="O167" s="16">
        <f t="shared" si="35"/>
        <v>575</v>
      </c>
      <c r="P167" s="15" t="s">
        <v>132</v>
      </c>
      <c r="Q167" s="16">
        <f t="shared" si="36"/>
        <v>269</v>
      </c>
      <c r="R167" s="15" t="s">
        <v>87</v>
      </c>
      <c r="S167" s="16">
        <f t="shared" si="37"/>
        <v>4604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23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15</v>
      </c>
    </row>
    <row r="168" spans="10:30" ht="16.5" x14ac:dyDescent="0.2">
      <c r="J168" s="15" t="s">
        <v>231</v>
      </c>
      <c r="K168" s="15">
        <v>5</v>
      </c>
      <c r="L168" s="15">
        <v>22</v>
      </c>
      <c r="M168" s="30">
        <v>1.1000000000000001</v>
      </c>
      <c r="N168" s="15" t="s">
        <v>232</v>
      </c>
      <c r="O168" s="16">
        <f t="shared" si="35"/>
        <v>603</v>
      </c>
      <c r="P168" s="15" t="s">
        <v>132</v>
      </c>
      <c r="Q168" s="16">
        <f t="shared" si="36"/>
        <v>282</v>
      </c>
      <c r="R168" s="15" t="s">
        <v>87</v>
      </c>
      <c r="S168" s="16">
        <f t="shared" si="37"/>
        <v>4824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26</v>
      </c>
      <c r="AC168" s="16" t="str">
        <f t="shared" si="45"/>
        <v>DefExt</v>
      </c>
      <c r="AD168" s="29">
        <f t="shared" si="46"/>
        <v>17</v>
      </c>
    </row>
    <row r="169" spans="10:30" ht="16.5" x14ac:dyDescent="0.2">
      <c r="J169" s="15" t="s">
        <v>231</v>
      </c>
      <c r="K169" s="15">
        <v>5</v>
      </c>
      <c r="L169" s="15">
        <v>23</v>
      </c>
      <c r="M169" s="30">
        <v>1.1499999999999999</v>
      </c>
      <c r="N169" s="15" t="s">
        <v>232</v>
      </c>
      <c r="O169" s="16">
        <f t="shared" si="35"/>
        <v>630</v>
      </c>
      <c r="P169" s="15" t="s">
        <v>132</v>
      </c>
      <c r="Q169" s="16">
        <f t="shared" si="36"/>
        <v>294</v>
      </c>
      <c r="R169" s="15" t="s">
        <v>87</v>
      </c>
      <c r="S169" s="16">
        <f t="shared" si="37"/>
        <v>5043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28</v>
      </c>
      <c r="AC169" s="16" t="str">
        <f t="shared" si="45"/>
        <v>DefExt</v>
      </c>
      <c r="AD169" s="29">
        <f t="shared" si="46"/>
        <v>18</v>
      </c>
    </row>
    <row r="170" spans="10:30" ht="16.5" x14ac:dyDescent="0.2">
      <c r="J170" s="15" t="s">
        <v>231</v>
      </c>
      <c r="K170" s="15">
        <v>5</v>
      </c>
      <c r="L170" s="15">
        <v>24</v>
      </c>
      <c r="M170" s="30">
        <v>1.2</v>
      </c>
      <c r="N170" s="15" t="s">
        <v>232</v>
      </c>
      <c r="O170" s="16">
        <f t="shared" si="35"/>
        <v>658</v>
      </c>
      <c r="P170" s="15" t="s">
        <v>132</v>
      </c>
      <c r="Q170" s="16">
        <f t="shared" si="36"/>
        <v>307</v>
      </c>
      <c r="R170" s="15" t="s">
        <v>87</v>
      </c>
      <c r="S170" s="16">
        <f t="shared" si="37"/>
        <v>5262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30</v>
      </c>
      <c r="AC170" s="16" t="str">
        <f t="shared" si="45"/>
        <v>DefExt</v>
      </c>
      <c r="AD170" s="29">
        <f t="shared" si="46"/>
        <v>20</v>
      </c>
    </row>
    <row r="171" spans="10:30" ht="16.5" x14ac:dyDescent="0.2">
      <c r="J171" s="15" t="s">
        <v>231</v>
      </c>
      <c r="K171" s="15">
        <v>5</v>
      </c>
      <c r="L171" s="15">
        <v>25</v>
      </c>
      <c r="M171" s="30">
        <v>1.25</v>
      </c>
      <c r="N171" s="15" t="s">
        <v>232</v>
      </c>
      <c r="O171" s="16">
        <f t="shared" si="35"/>
        <v>685</v>
      </c>
      <c r="P171" s="15" t="s">
        <v>132</v>
      </c>
      <c r="Q171" s="16">
        <f t="shared" si="36"/>
        <v>320</v>
      </c>
      <c r="R171" s="15" t="s">
        <v>87</v>
      </c>
      <c r="S171" s="16">
        <f t="shared" si="37"/>
        <v>5481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33</v>
      </c>
      <c r="AC171" s="16" t="str">
        <f t="shared" si="45"/>
        <v>DefExt</v>
      </c>
      <c r="AD171" s="29">
        <f t="shared" si="46"/>
        <v>22</v>
      </c>
    </row>
    <row r="172" spans="10:30" ht="16.5" x14ac:dyDescent="0.2">
      <c r="J172" s="15" t="s">
        <v>231</v>
      </c>
      <c r="K172" s="15">
        <v>5</v>
      </c>
      <c r="L172" s="15">
        <v>26</v>
      </c>
      <c r="M172" s="30">
        <v>1.3</v>
      </c>
      <c r="N172" s="15" t="s">
        <v>232</v>
      </c>
      <c r="O172" s="16">
        <f t="shared" si="35"/>
        <v>712</v>
      </c>
      <c r="P172" s="15" t="s">
        <v>132</v>
      </c>
      <c r="Q172" s="16">
        <f t="shared" si="36"/>
        <v>333</v>
      </c>
      <c r="R172" s="15" t="s">
        <v>87</v>
      </c>
      <c r="S172" s="16">
        <f t="shared" si="37"/>
        <v>5701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35</v>
      </c>
      <c r="AC172" s="16" t="str">
        <f t="shared" si="45"/>
        <v>DefExt</v>
      </c>
      <c r="AD172" s="29">
        <f t="shared" si="46"/>
        <v>23</v>
      </c>
    </row>
    <row r="173" spans="10:30" ht="16.5" x14ac:dyDescent="0.2">
      <c r="J173" s="15" t="s">
        <v>231</v>
      </c>
      <c r="K173" s="15">
        <v>5</v>
      </c>
      <c r="L173" s="15">
        <v>27</v>
      </c>
      <c r="M173" s="30">
        <v>1.35</v>
      </c>
      <c r="N173" s="15" t="s">
        <v>232</v>
      </c>
      <c r="O173" s="16">
        <f t="shared" si="35"/>
        <v>740</v>
      </c>
      <c r="P173" s="15" t="s">
        <v>132</v>
      </c>
      <c r="Q173" s="16">
        <f t="shared" si="36"/>
        <v>346</v>
      </c>
      <c r="R173" s="15" t="s">
        <v>87</v>
      </c>
      <c r="S173" s="16">
        <f t="shared" si="37"/>
        <v>5920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37</v>
      </c>
      <c r="AC173" s="16" t="str">
        <f t="shared" si="45"/>
        <v>DefExt</v>
      </c>
      <c r="AD173" s="29">
        <f t="shared" si="46"/>
        <v>25</v>
      </c>
    </row>
    <row r="174" spans="10:30" ht="16.5" x14ac:dyDescent="0.2">
      <c r="J174" s="15" t="s">
        <v>231</v>
      </c>
      <c r="K174" s="15">
        <v>5</v>
      </c>
      <c r="L174" s="15">
        <v>28</v>
      </c>
      <c r="M174" s="30">
        <v>1.4</v>
      </c>
      <c r="N174" s="15" t="s">
        <v>232</v>
      </c>
      <c r="O174" s="16">
        <f t="shared" si="35"/>
        <v>767</v>
      </c>
      <c r="P174" s="15" t="s">
        <v>132</v>
      </c>
      <c r="Q174" s="16">
        <f t="shared" si="36"/>
        <v>358</v>
      </c>
      <c r="R174" s="15" t="s">
        <v>87</v>
      </c>
      <c r="S174" s="16">
        <f t="shared" si="37"/>
        <v>6139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40</v>
      </c>
      <c r="AC174" s="16" t="str">
        <f t="shared" si="45"/>
        <v>DefExt</v>
      </c>
      <c r="AD174" s="29">
        <f t="shared" si="46"/>
        <v>26</v>
      </c>
    </row>
    <row r="175" spans="10:30" ht="16.5" x14ac:dyDescent="0.2">
      <c r="J175" s="15" t="s">
        <v>231</v>
      </c>
      <c r="K175" s="15">
        <v>5</v>
      </c>
      <c r="L175" s="15">
        <v>29</v>
      </c>
      <c r="M175" s="30">
        <v>1.45</v>
      </c>
      <c r="N175" s="15" t="s">
        <v>232</v>
      </c>
      <c r="O175" s="16">
        <f t="shared" si="35"/>
        <v>795</v>
      </c>
      <c r="P175" s="15" t="s">
        <v>132</v>
      </c>
      <c r="Q175" s="16">
        <f t="shared" si="36"/>
        <v>371</v>
      </c>
      <c r="R175" s="15" t="s">
        <v>87</v>
      </c>
      <c r="S175" s="16">
        <f t="shared" si="37"/>
        <v>6358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42</v>
      </c>
      <c r="AC175" s="16" t="str">
        <f t="shared" si="45"/>
        <v>DefExt</v>
      </c>
      <c r="AD175" s="29">
        <f t="shared" si="46"/>
        <v>28</v>
      </c>
    </row>
    <row r="176" spans="10:30" ht="16.5" x14ac:dyDescent="0.2">
      <c r="J176" s="15" t="s">
        <v>231</v>
      </c>
      <c r="K176" s="15">
        <v>5</v>
      </c>
      <c r="L176" s="15">
        <v>30</v>
      </c>
      <c r="M176" s="30">
        <v>1.5</v>
      </c>
      <c r="N176" s="15" t="s">
        <v>232</v>
      </c>
      <c r="O176" s="16">
        <f t="shared" si="35"/>
        <v>822</v>
      </c>
      <c r="P176" s="15" t="s">
        <v>132</v>
      </c>
      <c r="Q176" s="16">
        <f t="shared" si="36"/>
        <v>384</v>
      </c>
      <c r="R176" s="15" t="s">
        <v>87</v>
      </c>
      <c r="S176" s="16">
        <f t="shared" si="37"/>
        <v>6578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44</v>
      </c>
      <c r="AC176" s="16" t="str">
        <f t="shared" si="45"/>
        <v>DefExt</v>
      </c>
      <c r="AD176" s="29">
        <f t="shared" si="46"/>
        <v>29</v>
      </c>
    </row>
    <row r="177" spans="10:30" ht="16.5" x14ac:dyDescent="0.2">
      <c r="J177" s="15" t="s">
        <v>201</v>
      </c>
      <c r="K177" s="15">
        <v>6</v>
      </c>
      <c r="L177" s="15">
        <v>1</v>
      </c>
      <c r="M177" s="30">
        <v>0.05</v>
      </c>
      <c r="N177" s="15" t="s">
        <v>232</v>
      </c>
      <c r="O177" s="16">
        <f t="shared" ref="O177:O206" si="47">ROUND(INDEX($M$16:$O$22,$K177,MATCH(N177,$M$15:$O$15,0))*$M177,0)</f>
        <v>27</v>
      </c>
      <c r="P177" s="15" t="s">
        <v>132</v>
      </c>
      <c r="Q177" s="16">
        <f t="shared" ref="Q177:Q206" si="48">ROUND(INDEX($M$16:$O$22,$K177,MATCH(P177,$M$15:$O$15,0))*$M177,0)</f>
        <v>22</v>
      </c>
      <c r="R177" s="15" t="s">
        <v>87</v>
      </c>
      <c r="S177" s="16">
        <f t="shared" ref="S177:S206" si="49">ROUND(INDEX($M$16:$O$22,$K177,MATCH(R177,$M$15:$O$15,0))*$M177,0)</f>
        <v>130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47</v>
      </c>
      <c r="AC177" s="16" t="str">
        <f t="shared" si="45"/>
        <v>DefExt</v>
      </c>
      <c r="AD177" s="29">
        <f t="shared" si="46"/>
        <v>31</v>
      </c>
    </row>
    <row r="178" spans="10:30" ht="16.5" x14ac:dyDescent="0.2">
      <c r="J178" s="15" t="s">
        <v>201</v>
      </c>
      <c r="K178" s="15">
        <v>6</v>
      </c>
      <c r="L178" s="15">
        <v>2</v>
      </c>
      <c r="M178" s="30">
        <v>0.1</v>
      </c>
      <c r="N178" s="15" t="s">
        <v>232</v>
      </c>
      <c r="O178" s="16">
        <f t="shared" si="47"/>
        <v>55</v>
      </c>
      <c r="P178" s="15" t="s">
        <v>132</v>
      </c>
      <c r="Q178" s="16">
        <f t="shared" si="48"/>
        <v>43</v>
      </c>
      <c r="R178" s="15" t="s">
        <v>87</v>
      </c>
      <c r="S178" s="16">
        <f t="shared" si="49"/>
        <v>260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49</v>
      </c>
      <c r="AC178" s="16" t="str">
        <f t="shared" si="45"/>
        <v>DefExt</v>
      </c>
      <c r="AD178" s="29">
        <f t="shared" si="46"/>
        <v>32</v>
      </c>
    </row>
    <row r="179" spans="10:30" ht="16.5" x14ac:dyDescent="0.2">
      <c r="J179" s="15" t="s">
        <v>201</v>
      </c>
      <c r="K179" s="15">
        <v>6</v>
      </c>
      <c r="L179" s="15">
        <v>3</v>
      </c>
      <c r="M179" s="30">
        <v>0.15</v>
      </c>
      <c r="N179" s="15" t="s">
        <v>232</v>
      </c>
      <c r="O179" s="16">
        <f t="shared" si="47"/>
        <v>82</v>
      </c>
      <c r="P179" s="15" t="s">
        <v>132</v>
      </c>
      <c r="Q179" s="16">
        <f t="shared" si="48"/>
        <v>65</v>
      </c>
      <c r="R179" s="15" t="s">
        <v>87</v>
      </c>
      <c r="S179" s="16">
        <f t="shared" si="49"/>
        <v>390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51</v>
      </c>
      <c r="AC179" s="16" t="str">
        <f t="shared" si="45"/>
        <v>DefExt</v>
      </c>
      <c r="AD179" s="29">
        <f t="shared" si="46"/>
        <v>34</v>
      </c>
    </row>
    <row r="180" spans="10:30" ht="16.5" x14ac:dyDescent="0.2">
      <c r="J180" s="15" t="s">
        <v>201</v>
      </c>
      <c r="K180" s="15">
        <v>6</v>
      </c>
      <c r="L180" s="15">
        <v>4</v>
      </c>
      <c r="M180" s="30">
        <v>0.2</v>
      </c>
      <c r="N180" s="15" t="s">
        <v>232</v>
      </c>
      <c r="O180" s="16">
        <f t="shared" si="47"/>
        <v>110</v>
      </c>
      <c r="P180" s="15" t="s">
        <v>132</v>
      </c>
      <c r="Q180" s="16">
        <f t="shared" si="48"/>
        <v>86</v>
      </c>
      <c r="R180" s="15" t="s">
        <v>87</v>
      </c>
      <c r="S180" s="16">
        <f t="shared" si="49"/>
        <v>520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54</v>
      </c>
      <c r="AC180" s="16" t="str">
        <f t="shared" si="45"/>
        <v>DefExt</v>
      </c>
      <c r="AD180" s="29">
        <f t="shared" si="46"/>
        <v>35</v>
      </c>
    </row>
    <row r="181" spans="10:30" ht="16.5" x14ac:dyDescent="0.2">
      <c r="J181" s="15" t="s">
        <v>201</v>
      </c>
      <c r="K181" s="15">
        <v>6</v>
      </c>
      <c r="L181" s="15">
        <v>5</v>
      </c>
      <c r="M181" s="30">
        <v>0.25</v>
      </c>
      <c r="N181" s="15" t="s">
        <v>232</v>
      </c>
      <c r="O181" s="16">
        <f t="shared" si="47"/>
        <v>137</v>
      </c>
      <c r="P181" s="15" t="s">
        <v>132</v>
      </c>
      <c r="Q181" s="16">
        <f t="shared" si="48"/>
        <v>108</v>
      </c>
      <c r="R181" s="15" t="s">
        <v>87</v>
      </c>
      <c r="S181" s="16">
        <f t="shared" si="49"/>
        <v>650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56</v>
      </c>
      <c r="AC181" s="16" t="str">
        <f t="shared" si="45"/>
        <v>DefExt</v>
      </c>
      <c r="AD181" s="29">
        <f t="shared" si="46"/>
        <v>37</v>
      </c>
    </row>
    <row r="182" spans="10:30" ht="16.5" x14ac:dyDescent="0.2">
      <c r="J182" s="15" t="s">
        <v>201</v>
      </c>
      <c r="K182" s="15">
        <v>6</v>
      </c>
      <c r="L182" s="15">
        <v>6</v>
      </c>
      <c r="M182" s="30">
        <v>0.3</v>
      </c>
      <c r="N182" s="15" t="s">
        <v>232</v>
      </c>
      <c r="O182" s="16">
        <f t="shared" si="47"/>
        <v>164</v>
      </c>
      <c r="P182" s="15" t="s">
        <v>132</v>
      </c>
      <c r="Q182" s="16">
        <f t="shared" si="48"/>
        <v>130</v>
      </c>
      <c r="R182" s="15" t="s">
        <v>87</v>
      </c>
      <c r="S182" s="16">
        <f t="shared" si="49"/>
        <v>780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58</v>
      </c>
      <c r="AC182" s="16" t="str">
        <f t="shared" si="45"/>
        <v>DefExt</v>
      </c>
      <c r="AD182" s="29">
        <f t="shared" si="46"/>
        <v>39</v>
      </c>
    </row>
    <row r="183" spans="10:30" ht="16.5" x14ac:dyDescent="0.2">
      <c r="J183" s="15" t="s">
        <v>201</v>
      </c>
      <c r="K183" s="15">
        <v>6</v>
      </c>
      <c r="L183" s="15">
        <v>7</v>
      </c>
      <c r="M183" s="30">
        <v>0.35</v>
      </c>
      <c r="N183" s="15" t="s">
        <v>232</v>
      </c>
      <c r="O183" s="16">
        <f t="shared" si="47"/>
        <v>192</v>
      </c>
      <c r="P183" s="15" t="s">
        <v>132</v>
      </c>
      <c r="Q183" s="16">
        <f t="shared" si="48"/>
        <v>151</v>
      </c>
      <c r="R183" s="15" t="s">
        <v>87</v>
      </c>
      <c r="S183" s="16">
        <f t="shared" si="49"/>
        <v>910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61</v>
      </c>
      <c r="AC183" s="16" t="str">
        <f t="shared" si="45"/>
        <v>DefExt</v>
      </c>
      <c r="AD183" s="29">
        <f t="shared" si="46"/>
        <v>40</v>
      </c>
    </row>
    <row r="184" spans="10:30" ht="16.5" x14ac:dyDescent="0.2">
      <c r="J184" s="15" t="s">
        <v>201</v>
      </c>
      <c r="K184" s="15">
        <v>6</v>
      </c>
      <c r="L184" s="15">
        <v>8</v>
      </c>
      <c r="M184" s="30">
        <v>0.4</v>
      </c>
      <c r="N184" s="15" t="s">
        <v>232</v>
      </c>
      <c r="O184" s="16">
        <f t="shared" si="47"/>
        <v>219</v>
      </c>
      <c r="P184" s="15" t="s">
        <v>132</v>
      </c>
      <c r="Q184" s="16">
        <f t="shared" si="48"/>
        <v>173</v>
      </c>
      <c r="R184" s="15" t="s">
        <v>87</v>
      </c>
      <c r="S184" s="16">
        <f t="shared" si="49"/>
        <v>1040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63</v>
      </c>
      <c r="AC184" s="16" t="str">
        <f t="shared" si="45"/>
        <v>DefExt</v>
      </c>
      <c r="AD184" s="29">
        <f t="shared" si="46"/>
        <v>42</v>
      </c>
    </row>
    <row r="185" spans="10:30" ht="16.5" x14ac:dyDescent="0.2">
      <c r="J185" s="15" t="s">
        <v>201</v>
      </c>
      <c r="K185" s="15">
        <v>6</v>
      </c>
      <c r="L185" s="15">
        <v>9</v>
      </c>
      <c r="M185" s="30">
        <v>0.45</v>
      </c>
      <c r="N185" s="15" t="s">
        <v>232</v>
      </c>
      <c r="O185" s="16">
        <f t="shared" si="47"/>
        <v>247</v>
      </c>
      <c r="P185" s="15" t="s">
        <v>132</v>
      </c>
      <c r="Q185" s="16">
        <f t="shared" si="48"/>
        <v>194</v>
      </c>
      <c r="R185" s="15" t="s">
        <v>87</v>
      </c>
      <c r="S185" s="16">
        <f t="shared" si="49"/>
        <v>1170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65</v>
      </c>
      <c r="AC185" s="16" t="str">
        <f t="shared" si="45"/>
        <v>DefExt</v>
      </c>
      <c r="AD185" s="29">
        <f t="shared" si="46"/>
        <v>43</v>
      </c>
    </row>
    <row r="186" spans="10:30" ht="16.5" x14ac:dyDescent="0.2">
      <c r="J186" s="15" t="s">
        <v>201</v>
      </c>
      <c r="K186" s="15">
        <v>6</v>
      </c>
      <c r="L186" s="15">
        <v>10</v>
      </c>
      <c r="M186" s="30">
        <v>0.5</v>
      </c>
      <c r="N186" s="15" t="s">
        <v>232</v>
      </c>
      <c r="O186" s="16">
        <f t="shared" si="47"/>
        <v>274</v>
      </c>
      <c r="P186" s="15" t="s">
        <v>132</v>
      </c>
      <c r="Q186" s="16">
        <f t="shared" si="48"/>
        <v>216</v>
      </c>
      <c r="R186" s="15" t="s">
        <v>87</v>
      </c>
      <c r="S186" s="16">
        <f t="shared" si="49"/>
        <v>1300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68</v>
      </c>
      <c r="AC186" s="16" t="str">
        <f t="shared" si="45"/>
        <v>DefExt</v>
      </c>
      <c r="AD186" s="29">
        <f t="shared" si="46"/>
        <v>45</v>
      </c>
    </row>
    <row r="187" spans="10:30" ht="16.5" x14ac:dyDescent="0.2">
      <c r="J187" s="15" t="s">
        <v>201</v>
      </c>
      <c r="K187" s="15">
        <v>6</v>
      </c>
      <c r="L187" s="15">
        <v>11</v>
      </c>
      <c r="M187" s="30">
        <v>0.55000000000000004</v>
      </c>
      <c r="N187" s="15" t="s">
        <v>232</v>
      </c>
      <c r="O187" s="16">
        <f t="shared" si="47"/>
        <v>301</v>
      </c>
      <c r="P187" s="15" t="s">
        <v>132</v>
      </c>
      <c r="Q187" s="16">
        <f t="shared" si="48"/>
        <v>238</v>
      </c>
      <c r="R187" s="15" t="s">
        <v>87</v>
      </c>
      <c r="S187" s="16">
        <f t="shared" si="49"/>
        <v>1429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70</v>
      </c>
      <c r="AC187" s="16" t="str">
        <f t="shared" si="45"/>
        <v>DefExt</v>
      </c>
      <c r="AD187" s="29">
        <f t="shared" si="46"/>
        <v>46</v>
      </c>
    </row>
    <row r="188" spans="10:30" ht="16.5" x14ac:dyDescent="0.2">
      <c r="J188" s="15" t="s">
        <v>201</v>
      </c>
      <c r="K188" s="15">
        <v>6</v>
      </c>
      <c r="L188" s="15">
        <v>12</v>
      </c>
      <c r="M188" s="30">
        <v>0.6</v>
      </c>
      <c r="N188" s="15" t="s">
        <v>232</v>
      </c>
      <c r="O188" s="16">
        <f t="shared" si="47"/>
        <v>329</v>
      </c>
      <c r="P188" s="15" t="s">
        <v>132</v>
      </c>
      <c r="Q188" s="16">
        <f t="shared" si="48"/>
        <v>259</v>
      </c>
      <c r="R188" s="15" t="s">
        <v>87</v>
      </c>
      <c r="S188" s="16">
        <f t="shared" si="49"/>
        <v>1559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16</v>
      </c>
    </row>
    <row r="189" spans="10:30" ht="16.5" x14ac:dyDescent="0.2">
      <c r="J189" s="15" t="s">
        <v>201</v>
      </c>
      <c r="K189" s="15">
        <v>6</v>
      </c>
      <c r="L189" s="15">
        <v>13</v>
      </c>
      <c r="M189" s="30">
        <v>0.65</v>
      </c>
      <c r="N189" s="15" t="s">
        <v>232</v>
      </c>
      <c r="O189" s="16">
        <f t="shared" si="47"/>
        <v>356</v>
      </c>
      <c r="P189" s="15" t="s">
        <v>132</v>
      </c>
      <c r="Q189" s="16">
        <f t="shared" si="48"/>
        <v>281</v>
      </c>
      <c r="R189" s="15" t="s">
        <v>87</v>
      </c>
      <c r="S189" s="16">
        <f t="shared" si="49"/>
        <v>1689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31</v>
      </c>
    </row>
    <row r="190" spans="10:30" ht="16.5" x14ac:dyDescent="0.2">
      <c r="J190" s="15" t="s">
        <v>201</v>
      </c>
      <c r="K190" s="15">
        <v>6</v>
      </c>
      <c r="L190" s="15">
        <v>14</v>
      </c>
      <c r="M190" s="30">
        <v>0.7</v>
      </c>
      <c r="N190" s="15" t="s">
        <v>232</v>
      </c>
      <c r="O190" s="16">
        <f t="shared" si="47"/>
        <v>384</v>
      </c>
      <c r="P190" s="15" t="s">
        <v>132</v>
      </c>
      <c r="Q190" s="16">
        <f t="shared" si="48"/>
        <v>302</v>
      </c>
      <c r="R190" s="15" t="s">
        <v>87</v>
      </c>
      <c r="S190" s="16">
        <f t="shared" si="49"/>
        <v>1819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47</v>
      </c>
    </row>
    <row r="191" spans="10:30" ht="16.5" x14ac:dyDescent="0.2">
      <c r="J191" s="15" t="s">
        <v>201</v>
      </c>
      <c r="K191" s="15">
        <v>6</v>
      </c>
      <c r="L191" s="15">
        <v>15</v>
      </c>
      <c r="M191" s="30">
        <v>0.75</v>
      </c>
      <c r="N191" s="15" t="s">
        <v>232</v>
      </c>
      <c r="O191" s="16">
        <f t="shared" si="47"/>
        <v>411</v>
      </c>
      <c r="P191" s="15" t="s">
        <v>132</v>
      </c>
      <c r="Q191" s="16">
        <f t="shared" si="48"/>
        <v>324</v>
      </c>
      <c r="R191" s="15" t="s">
        <v>87</v>
      </c>
      <c r="S191" s="16">
        <f t="shared" si="49"/>
        <v>1949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5</v>
      </c>
      <c r="AC191" s="16" t="str">
        <f t="shared" si="45"/>
        <v>HPExt</v>
      </c>
      <c r="AD191" s="29">
        <f t="shared" si="46"/>
        <v>62</v>
      </c>
    </row>
    <row r="192" spans="10:30" ht="16.5" x14ac:dyDescent="0.2">
      <c r="J192" s="15" t="s">
        <v>201</v>
      </c>
      <c r="K192" s="15">
        <v>6</v>
      </c>
      <c r="L192" s="15">
        <v>16</v>
      </c>
      <c r="M192" s="30">
        <v>0.8</v>
      </c>
      <c r="N192" s="15" t="s">
        <v>232</v>
      </c>
      <c r="O192" s="16">
        <f t="shared" si="47"/>
        <v>438</v>
      </c>
      <c r="P192" s="15" t="s">
        <v>132</v>
      </c>
      <c r="Q192" s="16">
        <f t="shared" si="48"/>
        <v>346</v>
      </c>
      <c r="R192" s="15" t="s">
        <v>87</v>
      </c>
      <c r="S192" s="16">
        <f t="shared" si="49"/>
        <v>2079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6</v>
      </c>
      <c r="AC192" s="16" t="str">
        <f t="shared" si="45"/>
        <v>HPExt</v>
      </c>
      <c r="AD192" s="29">
        <f t="shared" si="46"/>
        <v>78</v>
      </c>
    </row>
    <row r="193" spans="10:30" ht="16.5" x14ac:dyDescent="0.2">
      <c r="J193" s="15" t="s">
        <v>201</v>
      </c>
      <c r="K193" s="15">
        <v>6</v>
      </c>
      <c r="L193" s="15">
        <v>17</v>
      </c>
      <c r="M193" s="30">
        <v>0.85</v>
      </c>
      <c r="N193" s="15" t="s">
        <v>232</v>
      </c>
      <c r="O193" s="16">
        <f t="shared" si="47"/>
        <v>466</v>
      </c>
      <c r="P193" s="15" t="s">
        <v>132</v>
      </c>
      <c r="Q193" s="16">
        <f t="shared" si="48"/>
        <v>367</v>
      </c>
      <c r="R193" s="15" t="s">
        <v>87</v>
      </c>
      <c r="S193" s="16">
        <f t="shared" si="49"/>
        <v>2209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7</v>
      </c>
      <c r="AC193" s="16" t="str">
        <f t="shared" si="45"/>
        <v>HPExt</v>
      </c>
      <c r="AD193" s="29">
        <f t="shared" si="46"/>
        <v>94</v>
      </c>
    </row>
    <row r="194" spans="10:30" ht="16.5" x14ac:dyDescent="0.2">
      <c r="J194" s="15" t="s">
        <v>201</v>
      </c>
      <c r="K194" s="15">
        <v>6</v>
      </c>
      <c r="L194" s="15">
        <v>18</v>
      </c>
      <c r="M194" s="30">
        <v>0.9</v>
      </c>
      <c r="N194" s="15" t="s">
        <v>232</v>
      </c>
      <c r="O194" s="16">
        <f t="shared" si="47"/>
        <v>493</v>
      </c>
      <c r="P194" s="15" t="s">
        <v>132</v>
      </c>
      <c r="Q194" s="16">
        <f t="shared" si="48"/>
        <v>389</v>
      </c>
      <c r="R194" s="15" t="s">
        <v>87</v>
      </c>
      <c r="S194" s="16">
        <f t="shared" si="49"/>
        <v>2339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8</v>
      </c>
      <c r="AC194" s="16" t="str">
        <f t="shared" si="45"/>
        <v>HPExt</v>
      </c>
      <c r="AD194" s="29">
        <f t="shared" si="46"/>
        <v>109</v>
      </c>
    </row>
    <row r="195" spans="10:30" ht="16.5" x14ac:dyDescent="0.2">
      <c r="J195" s="15" t="s">
        <v>201</v>
      </c>
      <c r="K195" s="15">
        <v>6</v>
      </c>
      <c r="L195" s="15">
        <v>19</v>
      </c>
      <c r="M195" s="30">
        <v>0.95</v>
      </c>
      <c r="N195" s="15" t="s">
        <v>232</v>
      </c>
      <c r="O195" s="16">
        <f t="shared" si="47"/>
        <v>521</v>
      </c>
      <c r="P195" s="15" t="s">
        <v>132</v>
      </c>
      <c r="Q195" s="16">
        <f t="shared" si="48"/>
        <v>410</v>
      </c>
      <c r="R195" s="15" t="s">
        <v>87</v>
      </c>
      <c r="S195" s="16">
        <f t="shared" si="49"/>
        <v>2469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9</v>
      </c>
      <c r="AC195" s="16" t="str">
        <f t="shared" si="45"/>
        <v>HPExt</v>
      </c>
      <c r="AD195" s="29">
        <f t="shared" si="46"/>
        <v>125</v>
      </c>
    </row>
    <row r="196" spans="10:30" ht="16.5" x14ac:dyDescent="0.2">
      <c r="J196" s="15" t="s">
        <v>201</v>
      </c>
      <c r="K196" s="15">
        <v>6</v>
      </c>
      <c r="L196" s="15">
        <v>20</v>
      </c>
      <c r="M196" s="30">
        <v>1</v>
      </c>
      <c r="N196" s="15" t="s">
        <v>232</v>
      </c>
      <c r="O196" s="16">
        <f t="shared" si="47"/>
        <v>548</v>
      </c>
      <c r="P196" s="15" t="s">
        <v>132</v>
      </c>
      <c r="Q196" s="16">
        <f t="shared" si="48"/>
        <v>432</v>
      </c>
      <c r="R196" s="15" t="s">
        <v>87</v>
      </c>
      <c r="S196" s="16">
        <f t="shared" si="49"/>
        <v>2599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10</v>
      </c>
      <c r="AC196" s="16" t="str">
        <f t="shared" si="45"/>
        <v>HPExt</v>
      </c>
      <c r="AD196" s="29">
        <f t="shared" si="46"/>
        <v>141</v>
      </c>
    </row>
    <row r="197" spans="10:30" ht="16.5" x14ac:dyDescent="0.2">
      <c r="J197" s="15" t="s">
        <v>201</v>
      </c>
      <c r="K197" s="15">
        <v>6</v>
      </c>
      <c r="L197" s="15">
        <v>21</v>
      </c>
      <c r="M197" s="30">
        <v>1.05</v>
      </c>
      <c r="N197" s="15" t="s">
        <v>232</v>
      </c>
      <c r="O197" s="16">
        <f t="shared" si="47"/>
        <v>575</v>
      </c>
      <c r="P197" s="15" t="s">
        <v>132</v>
      </c>
      <c r="Q197" s="16">
        <f t="shared" si="48"/>
        <v>454</v>
      </c>
      <c r="R197" s="15" t="s">
        <v>87</v>
      </c>
      <c r="S197" s="16">
        <f t="shared" si="49"/>
        <v>2729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12</v>
      </c>
      <c r="AC197" s="16" t="str">
        <f t="shared" si="45"/>
        <v>HPExt</v>
      </c>
      <c r="AD197" s="29">
        <f t="shared" si="46"/>
        <v>156</v>
      </c>
    </row>
    <row r="198" spans="10:30" ht="16.5" x14ac:dyDescent="0.2">
      <c r="J198" s="15" t="s">
        <v>201</v>
      </c>
      <c r="K198" s="15">
        <v>6</v>
      </c>
      <c r="L198" s="15">
        <v>22</v>
      </c>
      <c r="M198" s="30">
        <v>1.1000000000000001</v>
      </c>
      <c r="N198" s="15" t="s">
        <v>232</v>
      </c>
      <c r="O198" s="16">
        <f t="shared" si="47"/>
        <v>603</v>
      </c>
      <c r="P198" s="15" t="s">
        <v>132</v>
      </c>
      <c r="Q198" s="16">
        <f t="shared" si="48"/>
        <v>475</v>
      </c>
      <c r="R198" s="15" t="s">
        <v>87</v>
      </c>
      <c r="S198" s="16">
        <f t="shared" si="49"/>
        <v>2859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13</v>
      </c>
      <c r="AC198" s="16" t="str">
        <f t="shared" si="45"/>
        <v>HPExt</v>
      </c>
      <c r="AD198" s="29">
        <f t="shared" si="46"/>
        <v>172</v>
      </c>
    </row>
    <row r="199" spans="10:30" ht="16.5" x14ac:dyDescent="0.2">
      <c r="J199" s="15" t="s">
        <v>201</v>
      </c>
      <c r="K199" s="15">
        <v>6</v>
      </c>
      <c r="L199" s="15">
        <v>23</v>
      </c>
      <c r="M199" s="30">
        <v>1.1499999999999999</v>
      </c>
      <c r="N199" s="15" t="s">
        <v>232</v>
      </c>
      <c r="O199" s="16">
        <f t="shared" si="47"/>
        <v>630</v>
      </c>
      <c r="P199" s="15" t="s">
        <v>132</v>
      </c>
      <c r="Q199" s="16">
        <f t="shared" si="48"/>
        <v>497</v>
      </c>
      <c r="R199" s="15" t="s">
        <v>87</v>
      </c>
      <c r="S199" s="16">
        <f t="shared" si="49"/>
        <v>2989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14</v>
      </c>
      <c r="AC199" s="16" t="str">
        <f t="shared" si="45"/>
        <v>HPExt</v>
      </c>
      <c r="AD199" s="29">
        <f t="shared" si="46"/>
        <v>187</v>
      </c>
    </row>
    <row r="200" spans="10:30" ht="16.5" x14ac:dyDescent="0.2">
      <c r="J200" s="15" t="s">
        <v>201</v>
      </c>
      <c r="K200" s="15">
        <v>6</v>
      </c>
      <c r="L200" s="15">
        <v>24</v>
      </c>
      <c r="M200" s="30">
        <v>1.2</v>
      </c>
      <c r="N200" s="15" t="s">
        <v>232</v>
      </c>
      <c r="O200" s="16">
        <f t="shared" si="47"/>
        <v>658</v>
      </c>
      <c r="P200" s="15" t="s">
        <v>132</v>
      </c>
      <c r="Q200" s="16">
        <f t="shared" si="48"/>
        <v>518</v>
      </c>
      <c r="R200" s="15" t="s">
        <v>87</v>
      </c>
      <c r="S200" s="16">
        <f t="shared" si="49"/>
        <v>3119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15</v>
      </c>
      <c r="AC200" s="16" t="str">
        <f t="shared" si="45"/>
        <v>HPExt</v>
      </c>
      <c r="AD200" s="29">
        <f t="shared" si="46"/>
        <v>203</v>
      </c>
    </row>
    <row r="201" spans="10:30" ht="16.5" x14ac:dyDescent="0.2">
      <c r="J201" s="15" t="s">
        <v>201</v>
      </c>
      <c r="K201" s="15">
        <v>6</v>
      </c>
      <c r="L201" s="15">
        <v>25</v>
      </c>
      <c r="M201" s="30">
        <v>1.25</v>
      </c>
      <c r="N201" s="15" t="s">
        <v>232</v>
      </c>
      <c r="O201" s="16">
        <f t="shared" si="47"/>
        <v>685</v>
      </c>
      <c r="P201" s="15" t="s">
        <v>132</v>
      </c>
      <c r="Q201" s="16">
        <f t="shared" si="48"/>
        <v>540</v>
      </c>
      <c r="R201" s="15" t="s">
        <v>87</v>
      </c>
      <c r="S201" s="16">
        <f t="shared" si="49"/>
        <v>3249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16</v>
      </c>
      <c r="AC201" s="16" t="str">
        <f t="shared" si="45"/>
        <v>HPExt</v>
      </c>
      <c r="AD201" s="29">
        <f t="shared" si="46"/>
        <v>219</v>
      </c>
    </row>
    <row r="202" spans="10:30" ht="16.5" x14ac:dyDescent="0.2">
      <c r="J202" s="15" t="s">
        <v>201</v>
      </c>
      <c r="K202" s="15">
        <v>6</v>
      </c>
      <c r="L202" s="15">
        <v>26</v>
      </c>
      <c r="M202" s="30">
        <v>1.3</v>
      </c>
      <c r="N202" s="15" t="s">
        <v>232</v>
      </c>
      <c r="O202" s="16">
        <f t="shared" si="47"/>
        <v>712</v>
      </c>
      <c r="P202" s="15" t="s">
        <v>132</v>
      </c>
      <c r="Q202" s="16">
        <f t="shared" si="48"/>
        <v>562</v>
      </c>
      <c r="R202" s="15" t="s">
        <v>87</v>
      </c>
      <c r="S202" s="16">
        <f t="shared" si="49"/>
        <v>3379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17</v>
      </c>
      <c r="AC202" s="16" t="str">
        <f t="shared" si="45"/>
        <v>HPExt</v>
      </c>
      <c r="AD202" s="29">
        <f t="shared" si="46"/>
        <v>234</v>
      </c>
    </row>
    <row r="203" spans="10:30" ht="16.5" x14ac:dyDescent="0.2">
      <c r="J203" s="15" t="s">
        <v>201</v>
      </c>
      <c r="K203" s="15">
        <v>6</v>
      </c>
      <c r="L203" s="15">
        <v>27</v>
      </c>
      <c r="M203" s="30">
        <v>1.35</v>
      </c>
      <c r="N203" s="15" t="s">
        <v>232</v>
      </c>
      <c r="O203" s="16">
        <f t="shared" si="47"/>
        <v>740</v>
      </c>
      <c r="P203" s="15" t="s">
        <v>132</v>
      </c>
      <c r="Q203" s="16">
        <f t="shared" si="48"/>
        <v>583</v>
      </c>
      <c r="R203" s="15" t="s">
        <v>87</v>
      </c>
      <c r="S203" s="16">
        <f t="shared" si="49"/>
        <v>3509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18</v>
      </c>
      <c r="AC203" s="16" t="str">
        <f t="shared" si="45"/>
        <v>HPExt</v>
      </c>
      <c r="AD203" s="29">
        <f t="shared" si="46"/>
        <v>250</v>
      </c>
    </row>
    <row r="204" spans="10:30" ht="16.5" x14ac:dyDescent="0.2">
      <c r="J204" s="15" t="s">
        <v>201</v>
      </c>
      <c r="K204" s="15">
        <v>6</v>
      </c>
      <c r="L204" s="15">
        <v>28</v>
      </c>
      <c r="M204" s="30">
        <v>1.4</v>
      </c>
      <c r="N204" s="15" t="s">
        <v>232</v>
      </c>
      <c r="O204" s="16">
        <f t="shared" si="47"/>
        <v>767</v>
      </c>
      <c r="P204" s="15" t="s">
        <v>132</v>
      </c>
      <c r="Q204" s="16">
        <f t="shared" si="48"/>
        <v>605</v>
      </c>
      <c r="R204" s="15" t="s">
        <v>87</v>
      </c>
      <c r="S204" s="16">
        <f t="shared" si="49"/>
        <v>3639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20</v>
      </c>
      <c r="AC204" s="16" t="str">
        <f t="shared" si="45"/>
        <v>HPExt</v>
      </c>
      <c r="AD204" s="29">
        <f t="shared" si="46"/>
        <v>266</v>
      </c>
    </row>
    <row r="205" spans="10:30" ht="16.5" x14ac:dyDescent="0.2">
      <c r="J205" s="15" t="s">
        <v>201</v>
      </c>
      <c r="K205" s="15">
        <v>6</v>
      </c>
      <c r="L205" s="15">
        <v>29</v>
      </c>
      <c r="M205" s="30">
        <v>1.45</v>
      </c>
      <c r="N205" s="15" t="s">
        <v>232</v>
      </c>
      <c r="O205" s="16">
        <f t="shared" si="47"/>
        <v>795</v>
      </c>
      <c r="P205" s="15" t="s">
        <v>132</v>
      </c>
      <c r="Q205" s="16">
        <f t="shared" si="48"/>
        <v>626</v>
      </c>
      <c r="R205" s="15" t="s">
        <v>87</v>
      </c>
      <c r="S205" s="16">
        <f t="shared" si="49"/>
        <v>3769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21</v>
      </c>
      <c r="AC205" s="16" t="str">
        <f t="shared" si="45"/>
        <v>HPExt</v>
      </c>
      <c r="AD205" s="29">
        <f t="shared" si="46"/>
        <v>281</v>
      </c>
    </row>
    <row r="206" spans="10:30" ht="16.5" x14ac:dyDescent="0.2">
      <c r="J206" s="15" t="s">
        <v>201</v>
      </c>
      <c r="K206" s="15">
        <v>6</v>
      </c>
      <c r="L206" s="15">
        <v>30</v>
      </c>
      <c r="M206" s="30">
        <v>1.5</v>
      </c>
      <c r="N206" s="15" t="s">
        <v>232</v>
      </c>
      <c r="O206" s="16">
        <f t="shared" si="47"/>
        <v>822</v>
      </c>
      <c r="P206" s="15" t="s">
        <v>132</v>
      </c>
      <c r="Q206" s="16">
        <f t="shared" si="48"/>
        <v>648</v>
      </c>
      <c r="R206" s="15" t="s">
        <v>87</v>
      </c>
      <c r="S206" s="16">
        <f t="shared" si="49"/>
        <v>3899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22</v>
      </c>
      <c r="AC206" s="16" t="str">
        <f t="shared" si="45"/>
        <v>HPExt</v>
      </c>
      <c r="AD206" s="29">
        <f t="shared" si="46"/>
        <v>297</v>
      </c>
    </row>
    <row r="207" spans="10:30" ht="16.5" x14ac:dyDescent="0.2">
      <c r="J207" s="15" t="s">
        <v>202</v>
      </c>
      <c r="K207" s="15">
        <v>7</v>
      </c>
      <c r="L207" s="15">
        <v>1</v>
      </c>
      <c r="M207" s="30">
        <v>0.05</v>
      </c>
      <c r="N207" s="15" t="s">
        <v>232</v>
      </c>
      <c r="O207" s="16">
        <f t="shared" ref="O207:O236" si="50">ROUND(INDEX($M$16:$O$22,$K207,MATCH(N207,$M$15:$O$15,0))*$M207,0)</f>
        <v>42</v>
      </c>
      <c r="P207" s="15" t="s">
        <v>132</v>
      </c>
      <c r="Q207" s="16">
        <f t="shared" ref="Q207:Q236" si="51">ROUND(INDEX($M$16:$O$22,$K207,MATCH(P207,$M$15:$O$15,0))*$M207,0)</f>
        <v>14</v>
      </c>
      <c r="R207" s="15" t="s">
        <v>87</v>
      </c>
      <c r="S207" s="16">
        <f t="shared" ref="S207:S236" si="52">ROUND(INDEX($M$16:$O$22,$K207,MATCH(R207,$M$15:$O$15,0))*$M207,0)</f>
        <v>138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23</v>
      </c>
      <c r="AC207" s="16" t="str">
        <f t="shared" si="45"/>
        <v>HPExt</v>
      </c>
      <c r="AD207" s="29">
        <f t="shared" si="46"/>
        <v>312</v>
      </c>
    </row>
    <row r="208" spans="10:30" ht="16.5" x14ac:dyDescent="0.2">
      <c r="J208" s="15" t="s">
        <v>202</v>
      </c>
      <c r="K208" s="15">
        <v>7</v>
      </c>
      <c r="L208" s="15">
        <v>2</v>
      </c>
      <c r="M208" s="30">
        <v>0.1</v>
      </c>
      <c r="N208" s="15" t="s">
        <v>232</v>
      </c>
      <c r="O208" s="16">
        <f t="shared" si="50"/>
        <v>84</v>
      </c>
      <c r="P208" s="15" t="s">
        <v>132</v>
      </c>
      <c r="Q208" s="16">
        <f t="shared" si="51"/>
        <v>27</v>
      </c>
      <c r="R208" s="15" t="s">
        <v>87</v>
      </c>
      <c r="S208" s="16">
        <f t="shared" si="52"/>
        <v>276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24</v>
      </c>
      <c r="AC208" s="16" t="str">
        <f t="shared" si="45"/>
        <v>HPExt</v>
      </c>
      <c r="AD208" s="29">
        <f t="shared" si="46"/>
        <v>328</v>
      </c>
    </row>
    <row r="209" spans="10:30" ht="16.5" x14ac:dyDescent="0.2">
      <c r="J209" s="15" t="s">
        <v>202</v>
      </c>
      <c r="K209" s="15">
        <v>7</v>
      </c>
      <c r="L209" s="15">
        <v>3</v>
      </c>
      <c r="M209" s="30">
        <v>0.15</v>
      </c>
      <c r="N209" s="15" t="s">
        <v>232</v>
      </c>
      <c r="O209" s="16">
        <f t="shared" si="50"/>
        <v>126</v>
      </c>
      <c r="P209" s="15" t="s">
        <v>132</v>
      </c>
      <c r="Q209" s="16">
        <f t="shared" si="51"/>
        <v>41</v>
      </c>
      <c r="R209" s="15" t="s">
        <v>87</v>
      </c>
      <c r="S209" s="16">
        <f t="shared" si="52"/>
        <v>414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25</v>
      </c>
      <c r="AC209" s="16" t="str">
        <f t="shared" si="45"/>
        <v>HPExt</v>
      </c>
      <c r="AD209" s="29">
        <f t="shared" si="46"/>
        <v>344</v>
      </c>
    </row>
    <row r="210" spans="10:30" ht="16.5" x14ac:dyDescent="0.2">
      <c r="J210" s="15" t="s">
        <v>202</v>
      </c>
      <c r="K210" s="15">
        <v>7</v>
      </c>
      <c r="L210" s="15">
        <v>4</v>
      </c>
      <c r="M210" s="30">
        <v>0.2</v>
      </c>
      <c r="N210" s="15" t="s">
        <v>232</v>
      </c>
      <c r="O210" s="16">
        <f t="shared" si="50"/>
        <v>168</v>
      </c>
      <c r="P210" s="15" t="s">
        <v>132</v>
      </c>
      <c r="Q210" s="16">
        <f t="shared" si="51"/>
        <v>54</v>
      </c>
      <c r="R210" s="15" t="s">
        <v>87</v>
      </c>
      <c r="S210" s="16">
        <f t="shared" si="52"/>
        <v>552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27</v>
      </c>
      <c r="AC210" s="16" t="str">
        <f t="shared" si="45"/>
        <v>HPExt</v>
      </c>
      <c r="AD210" s="29">
        <f t="shared" si="46"/>
        <v>359</v>
      </c>
    </row>
    <row r="211" spans="10:30" ht="16.5" x14ac:dyDescent="0.2">
      <c r="J211" s="15" t="s">
        <v>202</v>
      </c>
      <c r="K211" s="15">
        <v>7</v>
      </c>
      <c r="L211" s="15">
        <v>5</v>
      </c>
      <c r="M211" s="30">
        <v>0.25</v>
      </c>
      <c r="N211" s="15" t="s">
        <v>232</v>
      </c>
      <c r="O211" s="16">
        <f t="shared" si="50"/>
        <v>210</v>
      </c>
      <c r="P211" s="15" t="s">
        <v>132</v>
      </c>
      <c r="Q211" s="16">
        <f t="shared" si="51"/>
        <v>68</v>
      </c>
      <c r="R211" s="15" t="s">
        <v>87</v>
      </c>
      <c r="S211" s="16">
        <f t="shared" si="52"/>
        <v>690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28</v>
      </c>
      <c r="AC211" s="16" t="str">
        <f t="shared" si="45"/>
        <v>HPExt</v>
      </c>
      <c r="AD211" s="29">
        <f t="shared" si="46"/>
        <v>375</v>
      </c>
    </row>
    <row r="212" spans="10:30" ht="16.5" x14ac:dyDescent="0.2">
      <c r="J212" s="15" t="s">
        <v>202</v>
      </c>
      <c r="K212" s="15">
        <v>7</v>
      </c>
      <c r="L212" s="15">
        <v>6</v>
      </c>
      <c r="M212" s="30">
        <v>0.3</v>
      </c>
      <c r="N212" s="15" t="s">
        <v>232</v>
      </c>
      <c r="O212" s="16">
        <f t="shared" si="50"/>
        <v>252</v>
      </c>
      <c r="P212" s="15" t="s">
        <v>132</v>
      </c>
      <c r="Q212" s="16">
        <f t="shared" si="51"/>
        <v>82</v>
      </c>
      <c r="R212" s="15" t="s">
        <v>87</v>
      </c>
      <c r="S212" s="16">
        <f t="shared" si="52"/>
        <v>828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29</v>
      </c>
      <c r="AC212" s="16" t="str">
        <f t="shared" si="45"/>
        <v>HPExt</v>
      </c>
      <c r="AD212" s="29">
        <f t="shared" si="46"/>
        <v>390</v>
      </c>
    </row>
    <row r="213" spans="10:30" ht="16.5" x14ac:dyDescent="0.2">
      <c r="J213" s="15" t="s">
        <v>202</v>
      </c>
      <c r="K213" s="15">
        <v>7</v>
      </c>
      <c r="L213" s="15">
        <v>7</v>
      </c>
      <c r="M213" s="30">
        <v>0.35</v>
      </c>
      <c r="N213" s="15" t="s">
        <v>232</v>
      </c>
      <c r="O213" s="16">
        <f t="shared" si="50"/>
        <v>294</v>
      </c>
      <c r="P213" s="15" t="s">
        <v>132</v>
      </c>
      <c r="Q213" s="16">
        <f t="shared" si="51"/>
        <v>95</v>
      </c>
      <c r="R213" s="15" t="s">
        <v>87</v>
      </c>
      <c r="S213" s="16">
        <f t="shared" si="52"/>
        <v>966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30</v>
      </c>
      <c r="AC213" s="16" t="str">
        <f t="shared" si="45"/>
        <v>HPExt</v>
      </c>
      <c r="AD213" s="29">
        <f t="shared" si="46"/>
        <v>406</v>
      </c>
    </row>
    <row r="214" spans="10:30" ht="16.5" x14ac:dyDescent="0.2">
      <c r="J214" s="15" t="s">
        <v>202</v>
      </c>
      <c r="K214" s="15">
        <v>7</v>
      </c>
      <c r="L214" s="15">
        <v>8</v>
      </c>
      <c r="M214" s="30">
        <v>0.4</v>
      </c>
      <c r="N214" s="15" t="s">
        <v>232</v>
      </c>
      <c r="O214" s="16">
        <f t="shared" si="50"/>
        <v>336</v>
      </c>
      <c r="P214" s="15" t="s">
        <v>132</v>
      </c>
      <c r="Q214" s="16">
        <f t="shared" si="51"/>
        <v>109</v>
      </c>
      <c r="R214" s="15" t="s">
        <v>87</v>
      </c>
      <c r="S214" s="16">
        <f t="shared" si="52"/>
        <v>1104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31</v>
      </c>
      <c r="AC214" s="16" t="str">
        <f t="shared" si="45"/>
        <v>HPExt</v>
      </c>
      <c r="AD214" s="29">
        <f t="shared" si="46"/>
        <v>422</v>
      </c>
    </row>
    <row r="215" spans="10:30" ht="16.5" x14ac:dyDescent="0.2">
      <c r="J215" s="15" t="s">
        <v>202</v>
      </c>
      <c r="K215" s="15">
        <v>7</v>
      </c>
      <c r="L215" s="15">
        <v>9</v>
      </c>
      <c r="M215" s="30">
        <v>0.45</v>
      </c>
      <c r="N215" s="15" t="s">
        <v>232</v>
      </c>
      <c r="O215" s="16">
        <f t="shared" si="50"/>
        <v>378</v>
      </c>
      <c r="P215" s="15" t="s">
        <v>132</v>
      </c>
      <c r="Q215" s="16">
        <f t="shared" si="51"/>
        <v>122</v>
      </c>
      <c r="R215" s="15" t="s">
        <v>87</v>
      </c>
      <c r="S215" s="16">
        <f t="shared" si="52"/>
        <v>1242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32</v>
      </c>
      <c r="AC215" s="16" t="str">
        <f t="shared" si="45"/>
        <v>HPExt</v>
      </c>
      <c r="AD215" s="29">
        <f t="shared" si="46"/>
        <v>437</v>
      </c>
    </row>
    <row r="216" spans="10:30" ht="16.5" x14ac:dyDescent="0.2">
      <c r="J216" s="15" t="s">
        <v>202</v>
      </c>
      <c r="K216" s="15">
        <v>7</v>
      </c>
      <c r="L216" s="15">
        <v>10</v>
      </c>
      <c r="M216" s="30">
        <v>0.5</v>
      </c>
      <c r="N216" s="15" t="s">
        <v>232</v>
      </c>
      <c r="O216" s="16">
        <f t="shared" si="50"/>
        <v>420</v>
      </c>
      <c r="P216" s="15" t="s">
        <v>132</v>
      </c>
      <c r="Q216" s="16">
        <f t="shared" si="51"/>
        <v>136</v>
      </c>
      <c r="R216" s="15" t="s">
        <v>87</v>
      </c>
      <c r="S216" s="16">
        <f t="shared" si="52"/>
        <v>1381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34</v>
      </c>
      <c r="AC216" s="16" t="str">
        <f t="shared" si="45"/>
        <v>HPExt</v>
      </c>
      <c r="AD216" s="29">
        <f t="shared" si="46"/>
        <v>453</v>
      </c>
    </row>
    <row r="217" spans="10:30" ht="16.5" x14ac:dyDescent="0.2">
      <c r="J217" s="15" t="s">
        <v>202</v>
      </c>
      <c r="K217" s="15">
        <v>7</v>
      </c>
      <c r="L217" s="15">
        <v>11</v>
      </c>
      <c r="M217" s="30">
        <v>0.55000000000000004</v>
      </c>
      <c r="N217" s="15" t="s">
        <v>232</v>
      </c>
      <c r="O217" s="16">
        <f t="shared" si="50"/>
        <v>461</v>
      </c>
      <c r="P217" s="15" t="s">
        <v>132</v>
      </c>
      <c r="Q217" s="16">
        <f t="shared" si="51"/>
        <v>150</v>
      </c>
      <c r="R217" s="15" t="s">
        <v>87</v>
      </c>
      <c r="S217" s="16">
        <f t="shared" si="52"/>
        <v>1519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35</v>
      </c>
      <c r="AC217" s="16" t="str">
        <f t="shared" si="45"/>
        <v>HPExt</v>
      </c>
      <c r="AD217" s="29">
        <f t="shared" si="46"/>
        <v>469</v>
      </c>
    </row>
    <row r="218" spans="10:30" ht="16.5" x14ac:dyDescent="0.2">
      <c r="J218" s="15" t="s">
        <v>202</v>
      </c>
      <c r="K218" s="15">
        <v>7</v>
      </c>
      <c r="L218" s="15">
        <v>12</v>
      </c>
      <c r="M218" s="30">
        <v>0.6</v>
      </c>
      <c r="N218" s="15" t="s">
        <v>232</v>
      </c>
      <c r="O218" s="16">
        <f t="shared" si="50"/>
        <v>503</v>
      </c>
      <c r="P218" s="15" t="s">
        <v>132</v>
      </c>
      <c r="Q218" s="16">
        <f t="shared" si="51"/>
        <v>163</v>
      </c>
      <c r="R218" s="15" t="s">
        <v>87</v>
      </c>
      <c r="S218" s="16">
        <f t="shared" si="52"/>
        <v>1657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16</v>
      </c>
    </row>
    <row r="219" spans="10:30" ht="16.5" x14ac:dyDescent="0.2">
      <c r="J219" s="15" t="s">
        <v>202</v>
      </c>
      <c r="K219" s="15">
        <v>7</v>
      </c>
      <c r="L219" s="15">
        <v>13</v>
      </c>
      <c r="M219" s="30">
        <v>0.65</v>
      </c>
      <c r="N219" s="15" t="s">
        <v>232</v>
      </c>
      <c r="O219" s="16">
        <f t="shared" si="50"/>
        <v>545</v>
      </c>
      <c r="P219" s="15" t="s">
        <v>132</v>
      </c>
      <c r="Q219" s="16">
        <f t="shared" si="51"/>
        <v>177</v>
      </c>
      <c r="R219" s="15" t="s">
        <v>87</v>
      </c>
      <c r="S219" s="16">
        <f t="shared" si="52"/>
        <v>1795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5</v>
      </c>
      <c r="AC219" s="16" t="str">
        <f t="shared" si="45"/>
        <v>HPExt</v>
      </c>
      <c r="AD219" s="29">
        <f t="shared" si="46"/>
        <v>31</v>
      </c>
    </row>
    <row r="220" spans="10:30" ht="16.5" x14ac:dyDescent="0.2">
      <c r="J220" s="15" t="s">
        <v>202</v>
      </c>
      <c r="K220" s="15">
        <v>7</v>
      </c>
      <c r="L220" s="15">
        <v>14</v>
      </c>
      <c r="M220" s="30">
        <v>0.7</v>
      </c>
      <c r="N220" s="15" t="s">
        <v>232</v>
      </c>
      <c r="O220" s="16">
        <f t="shared" si="50"/>
        <v>587</v>
      </c>
      <c r="P220" s="15" t="s">
        <v>132</v>
      </c>
      <c r="Q220" s="16">
        <f t="shared" si="51"/>
        <v>190</v>
      </c>
      <c r="R220" s="15" t="s">
        <v>87</v>
      </c>
      <c r="S220" s="16">
        <f t="shared" si="52"/>
        <v>1933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7</v>
      </c>
      <c r="AC220" s="16" t="str">
        <f t="shared" si="45"/>
        <v>HPExt</v>
      </c>
      <c r="AD220" s="29">
        <f t="shared" si="46"/>
        <v>47</v>
      </c>
    </row>
    <row r="221" spans="10:30" ht="16.5" x14ac:dyDescent="0.2">
      <c r="J221" s="15" t="s">
        <v>202</v>
      </c>
      <c r="K221" s="15">
        <v>7</v>
      </c>
      <c r="L221" s="15">
        <v>15</v>
      </c>
      <c r="M221" s="30">
        <v>0.75</v>
      </c>
      <c r="N221" s="15" t="s">
        <v>232</v>
      </c>
      <c r="O221" s="16">
        <f t="shared" si="50"/>
        <v>629</v>
      </c>
      <c r="P221" s="15" t="s">
        <v>132</v>
      </c>
      <c r="Q221" s="16">
        <f t="shared" si="51"/>
        <v>204</v>
      </c>
      <c r="R221" s="15" t="s">
        <v>87</v>
      </c>
      <c r="S221" s="16">
        <f t="shared" si="52"/>
        <v>2071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9</v>
      </c>
      <c r="AC221" s="16" t="str">
        <f t="shared" si="45"/>
        <v>HPExt</v>
      </c>
      <c r="AD221" s="29">
        <f t="shared" si="46"/>
        <v>62</v>
      </c>
    </row>
    <row r="222" spans="10:30" ht="16.5" x14ac:dyDescent="0.2">
      <c r="J222" s="15" t="s">
        <v>202</v>
      </c>
      <c r="K222" s="15">
        <v>7</v>
      </c>
      <c r="L222" s="15">
        <v>16</v>
      </c>
      <c r="M222" s="30">
        <v>0.8</v>
      </c>
      <c r="N222" s="15" t="s">
        <v>232</v>
      </c>
      <c r="O222" s="16">
        <f t="shared" si="50"/>
        <v>671</v>
      </c>
      <c r="P222" s="15" t="s">
        <v>132</v>
      </c>
      <c r="Q222" s="16">
        <f t="shared" si="51"/>
        <v>218</v>
      </c>
      <c r="R222" s="15" t="s">
        <v>87</v>
      </c>
      <c r="S222" s="16">
        <f t="shared" si="52"/>
        <v>2209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12</v>
      </c>
      <c r="AC222" s="16" t="str">
        <f t="shared" si="45"/>
        <v>HPExt</v>
      </c>
      <c r="AD222" s="29">
        <f t="shared" si="46"/>
        <v>78</v>
      </c>
    </row>
    <row r="223" spans="10:30" ht="16.5" x14ac:dyDescent="0.2">
      <c r="J223" s="15" t="s">
        <v>202</v>
      </c>
      <c r="K223" s="15">
        <v>7</v>
      </c>
      <c r="L223" s="15">
        <v>17</v>
      </c>
      <c r="M223" s="30">
        <v>0.85</v>
      </c>
      <c r="N223" s="15" t="s">
        <v>232</v>
      </c>
      <c r="O223" s="16">
        <f t="shared" si="50"/>
        <v>713</v>
      </c>
      <c r="P223" s="15" t="s">
        <v>132</v>
      </c>
      <c r="Q223" s="16">
        <f t="shared" si="51"/>
        <v>231</v>
      </c>
      <c r="R223" s="15" t="s">
        <v>87</v>
      </c>
      <c r="S223" s="16">
        <f t="shared" si="52"/>
        <v>2347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14</v>
      </c>
      <c r="AC223" s="16" t="str">
        <f t="shared" si="45"/>
        <v>HPExt</v>
      </c>
      <c r="AD223" s="29">
        <f t="shared" si="46"/>
        <v>94</v>
      </c>
    </row>
    <row r="224" spans="10:30" ht="16.5" x14ac:dyDescent="0.2">
      <c r="J224" s="15" t="s">
        <v>202</v>
      </c>
      <c r="K224" s="15">
        <v>7</v>
      </c>
      <c r="L224" s="15">
        <v>18</v>
      </c>
      <c r="M224" s="30">
        <v>0.9</v>
      </c>
      <c r="N224" s="15" t="s">
        <v>232</v>
      </c>
      <c r="O224" s="16">
        <f t="shared" si="50"/>
        <v>755</v>
      </c>
      <c r="P224" s="15" t="s">
        <v>132</v>
      </c>
      <c r="Q224" s="16">
        <f t="shared" si="51"/>
        <v>245</v>
      </c>
      <c r="R224" s="15" t="s">
        <v>87</v>
      </c>
      <c r="S224" s="16">
        <f t="shared" si="52"/>
        <v>2485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16</v>
      </c>
      <c r="AC224" s="16" t="str">
        <f t="shared" si="45"/>
        <v>HPExt</v>
      </c>
      <c r="AD224" s="29">
        <f t="shared" si="46"/>
        <v>109</v>
      </c>
    </row>
    <row r="225" spans="10:30" ht="16.5" x14ac:dyDescent="0.2">
      <c r="J225" s="15" t="s">
        <v>202</v>
      </c>
      <c r="K225" s="15">
        <v>7</v>
      </c>
      <c r="L225" s="15">
        <v>19</v>
      </c>
      <c r="M225" s="30">
        <v>0.95</v>
      </c>
      <c r="N225" s="15" t="s">
        <v>232</v>
      </c>
      <c r="O225" s="16">
        <f t="shared" si="50"/>
        <v>797</v>
      </c>
      <c r="P225" s="15" t="s">
        <v>132</v>
      </c>
      <c r="Q225" s="16">
        <f t="shared" si="51"/>
        <v>258</v>
      </c>
      <c r="R225" s="15" t="s">
        <v>87</v>
      </c>
      <c r="S225" s="16">
        <f t="shared" si="52"/>
        <v>2623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19</v>
      </c>
      <c r="AC225" s="16" t="str">
        <f t="shared" si="45"/>
        <v>HPExt</v>
      </c>
      <c r="AD225" s="29">
        <f t="shared" si="46"/>
        <v>125</v>
      </c>
    </row>
    <row r="226" spans="10:30" ht="16.5" x14ac:dyDescent="0.2">
      <c r="J226" s="15" t="s">
        <v>202</v>
      </c>
      <c r="K226" s="15">
        <v>7</v>
      </c>
      <c r="L226" s="15">
        <v>20</v>
      </c>
      <c r="M226" s="30">
        <v>1</v>
      </c>
      <c r="N226" s="15" t="s">
        <v>232</v>
      </c>
      <c r="O226" s="16">
        <f t="shared" si="50"/>
        <v>839</v>
      </c>
      <c r="P226" s="15" t="s">
        <v>132</v>
      </c>
      <c r="Q226" s="16">
        <f t="shared" si="51"/>
        <v>272</v>
      </c>
      <c r="R226" s="15" t="s">
        <v>87</v>
      </c>
      <c r="S226" s="16">
        <f t="shared" si="52"/>
        <v>2761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21</v>
      </c>
      <c r="AC226" s="16" t="str">
        <f t="shared" si="45"/>
        <v>HPExt</v>
      </c>
      <c r="AD226" s="29">
        <f t="shared" si="46"/>
        <v>141</v>
      </c>
    </row>
    <row r="227" spans="10:30" ht="16.5" x14ac:dyDescent="0.2">
      <c r="J227" s="15" t="s">
        <v>202</v>
      </c>
      <c r="K227" s="15">
        <v>7</v>
      </c>
      <c r="L227" s="15">
        <v>21</v>
      </c>
      <c r="M227" s="30">
        <v>1.05</v>
      </c>
      <c r="N227" s="15" t="s">
        <v>232</v>
      </c>
      <c r="O227" s="16">
        <f t="shared" si="50"/>
        <v>881</v>
      </c>
      <c r="P227" s="15" t="s">
        <v>132</v>
      </c>
      <c r="Q227" s="16">
        <f t="shared" si="51"/>
        <v>286</v>
      </c>
      <c r="R227" s="15" t="s">
        <v>87</v>
      </c>
      <c r="S227" s="16">
        <f t="shared" si="52"/>
        <v>2899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23</v>
      </c>
      <c r="AC227" s="16" t="str">
        <f t="shared" si="45"/>
        <v>HPExt</v>
      </c>
      <c r="AD227" s="29">
        <f t="shared" si="46"/>
        <v>156</v>
      </c>
    </row>
    <row r="228" spans="10:30" ht="16.5" x14ac:dyDescent="0.2">
      <c r="J228" s="15" t="s">
        <v>202</v>
      </c>
      <c r="K228" s="15">
        <v>7</v>
      </c>
      <c r="L228" s="15">
        <v>22</v>
      </c>
      <c r="M228" s="30">
        <v>1.1000000000000001</v>
      </c>
      <c r="N228" s="15" t="s">
        <v>232</v>
      </c>
      <c r="O228" s="16">
        <f t="shared" si="50"/>
        <v>923</v>
      </c>
      <c r="P228" s="15" t="s">
        <v>132</v>
      </c>
      <c r="Q228" s="16">
        <f t="shared" si="51"/>
        <v>299</v>
      </c>
      <c r="R228" s="15" t="s">
        <v>87</v>
      </c>
      <c r="S228" s="16">
        <f t="shared" si="52"/>
        <v>3037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26</v>
      </c>
      <c r="AC228" s="16" t="str">
        <f t="shared" si="45"/>
        <v>HPExt</v>
      </c>
      <c r="AD228" s="29">
        <f t="shared" si="46"/>
        <v>172</v>
      </c>
    </row>
    <row r="229" spans="10:30" ht="16.5" x14ac:dyDescent="0.2">
      <c r="J229" s="15" t="s">
        <v>202</v>
      </c>
      <c r="K229" s="15">
        <v>7</v>
      </c>
      <c r="L229" s="15">
        <v>23</v>
      </c>
      <c r="M229" s="30">
        <v>1.1499999999999999</v>
      </c>
      <c r="N229" s="15" t="s">
        <v>232</v>
      </c>
      <c r="O229" s="16">
        <f t="shared" si="50"/>
        <v>965</v>
      </c>
      <c r="P229" s="15" t="s">
        <v>132</v>
      </c>
      <c r="Q229" s="16">
        <f t="shared" si="51"/>
        <v>313</v>
      </c>
      <c r="R229" s="15" t="s">
        <v>87</v>
      </c>
      <c r="S229" s="16">
        <f t="shared" si="52"/>
        <v>3175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28</v>
      </c>
      <c r="AC229" s="16" t="str">
        <f t="shared" si="45"/>
        <v>HPExt</v>
      </c>
      <c r="AD229" s="29">
        <f t="shared" si="46"/>
        <v>187</v>
      </c>
    </row>
    <row r="230" spans="10:30" ht="16.5" x14ac:dyDescent="0.2">
      <c r="J230" s="15" t="s">
        <v>202</v>
      </c>
      <c r="K230" s="15">
        <v>7</v>
      </c>
      <c r="L230" s="15">
        <v>24</v>
      </c>
      <c r="M230" s="30">
        <v>1.2</v>
      </c>
      <c r="N230" s="15" t="s">
        <v>232</v>
      </c>
      <c r="O230" s="16">
        <f t="shared" si="50"/>
        <v>1007</v>
      </c>
      <c r="P230" s="15" t="s">
        <v>132</v>
      </c>
      <c r="Q230" s="16">
        <f t="shared" si="51"/>
        <v>326</v>
      </c>
      <c r="R230" s="15" t="s">
        <v>87</v>
      </c>
      <c r="S230" s="16">
        <f t="shared" si="52"/>
        <v>3313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30</v>
      </c>
      <c r="AC230" s="16" t="str">
        <f t="shared" si="45"/>
        <v>HPExt</v>
      </c>
      <c r="AD230" s="29">
        <f t="shared" si="46"/>
        <v>203</v>
      </c>
    </row>
    <row r="231" spans="10:30" ht="16.5" x14ac:dyDescent="0.2">
      <c r="J231" s="15" t="s">
        <v>202</v>
      </c>
      <c r="K231" s="15">
        <v>7</v>
      </c>
      <c r="L231" s="15">
        <v>25</v>
      </c>
      <c r="M231" s="30">
        <v>1.25</v>
      </c>
      <c r="N231" s="15" t="s">
        <v>232</v>
      </c>
      <c r="O231" s="16">
        <f t="shared" si="50"/>
        <v>1049</v>
      </c>
      <c r="P231" s="15" t="s">
        <v>132</v>
      </c>
      <c r="Q231" s="16">
        <f t="shared" si="51"/>
        <v>340</v>
      </c>
      <c r="R231" s="15" t="s">
        <v>87</v>
      </c>
      <c r="S231" s="16">
        <f t="shared" si="52"/>
        <v>3451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33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219</v>
      </c>
    </row>
    <row r="232" spans="10:30" ht="16.5" x14ac:dyDescent="0.2">
      <c r="J232" s="15" t="s">
        <v>202</v>
      </c>
      <c r="K232" s="15">
        <v>7</v>
      </c>
      <c r="L232" s="15">
        <v>26</v>
      </c>
      <c r="M232" s="30">
        <v>1.3</v>
      </c>
      <c r="N232" s="15" t="s">
        <v>232</v>
      </c>
      <c r="O232" s="16">
        <f t="shared" si="50"/>
        <v>1091</v>
      </c>
      <c r="P232" s="15" t="s">
        <v>132</v>
      </c>
      <c r="Q232" s="16">
        <f t="shared" si="51"/>
        <v>354</v>
      </c>
      <c r="R232" s="15" t="s">
        <v>87</v>
      </c>
      <c r="S232" s="16">
        <f t="shared" si="52"/>
        <v>3589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35</v>
      </c>
      <c r="AC232" s="16" t="str">
        <f t="shared" si="60"/>
        <v>HPExt</v>
      </c>
      <c r="AD232" s="29">
        <f t="shared" si="61"/>
        <v>234</v>
      </c>
    </row>
    <row r="233" spans="10:30" ht="16.5" x14ac:dyDescent="0.2">
      <c r="J233" s="15" t="s">
        <v>202</v>
      </c>
      <c r="K233" s="15">
        <v>7</v>
      </c>
      <c r="L233" s="15">
        <v>27</v>
      </c>
      <c r="M233" s="30">
        <v>1.35</v>
      </c>
      <c r="N233" s="15" t="s">
        <v>232</v>
      </c>
      <c r="O233" s="16">
        <f t="shared" si="50"/>
        <v>1133</v>
      </c>
      <c r="P233" s="15" t="s">
        <v>132</v>
      </c>
      <c r="Q233" s="16">
        <f t="shared" si="51"/>
        <v>367</v>
      </c>
      <c r="R233" s="15" t="s">
        <v>87</v>
      </c>
      <c r="S233" s="16">
        <f t="shared" si="52"/>
        <v>3727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37</v>
      </c>
      <c r="AC233" s="16" t="str">
        <f t="shared" si="60"/>
        <v>HPExt</v>
      </c>
      <c r="AD233" s="29">
        <f t="shared" si="61"/>
        <v>250</v>
      </c>
    </row>
    <row r="234" spans="10:30" ht="16.5" x14ac:dyDescent="0.2">
      <c r="J234" s="15" t="s">
        <v>202</v>
      </c>
      <c r="K234" s="15">
        <v>7</v>
      </c>
      <c r="L234" s="15">
        <v>28</v>
      </c>
      <c r="M234" s="30">
        <v>1.4</v>
      </c>
      <c r="N234" s="15" t="s">
        <v>232</v>
      </c>
      <c r="O234" s="16">
        <f t="shared" si="50"/>
        <v>1175</v>
      </c>
      <c r="P234" s="15" t="s">
        <v>132</v>
      </c>
      <c r="Q234" s="16">
        <f t="shared" si="51"/>
        <v>381</v>
      </c>
      <c r="R234" s="15" t="s">
        <v>87</v>
      </c>
      <c r="S234" s="16">
        <f t="shared" si="52"/>
        <v>3865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40</v>
      </c>
      <c r="AC234" s="16" t="str">
        <f t="shared" si="60"/>
        <v>HPExt</v>
      </c>
      <c r="AD234" s="29">
        <f t="shared" si="61"/>
        <v>266</v>
      </c>
    </row>
    <row r="235" spans="10:30" ht="16.5" x14ac:dyDescent="0.2">
      <c r="J235" s="15" t="s">
        <v>202</v>
      </c>
      <c r="K235" s="15">
        <v>7</v>
      </c>
      <c r="L235" s="15">
        <v>29</v>
      </c>
      <c r="M235" s="30">
        <v>1.45</v>
      </c>
      <c r="N235" s="15" t="s">
        <v>232</v>
      </c>
      <c r="O235" s="16">
        <f t="shared" si="50"/>
        <v>1217</v>
      </c>
      <c r="P235" s="15" t="s">
        <v>132</v>
      </c>
      <c r="Q235" s="16">
        <f t="shared" si="51"/>
        <v>394</v>
      </c>
      <c r="R235" s="15" t="s">
        <v>87</v>
      </c>
      <c r="S235" s="16">
        <f t="shared" si="52"/>
        <v>4003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42</v>
      </c>
      <c r="AC235" s="16" t="str">
        <f t="shared" si="60"/>
        <v>HPExt</v>
      </c>
      <c r="AD235" s="29">
        <f t="shared" si="61"/>
        <v>281</v>
      </c>
    </row>
    <row r="236" spans="10:30" ht="16.5" x14ac:dyDescent="0.2">
      <c r="J236" s="15" t="s">
        <v>202</v>
      </c>
      <c r="K236" s="15">
        <v>7</v>
      </c>
      <c r="L236" s="15">
        <v>30</v>
      </c>
      <c r="M236" s="30">
        <v>1.5</v>
      </c>
      <c r="N236" s="15" t="s">
        <v>232</v>
      </c>
      <c r="O236" s="16">
        <f t="shared" si="50"/>
        <v>1259</v>
      </c>
      <c r="P236" s="15" t="s">
        <v>132</v>
      </c>
      <c r="Q236" s="16">
        <f t="shared" si="51"/>
        <v>408</v>
      </c>
      <c r="R236" s="15" t="s">
        <v>87</v>
      </c>
      <c r="S236" s="16">
        <f t="shared" si="52"/>
        <v>4142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44</v>
      </c>
      <c r="AC236" s="16" t="str">
        <f t="shared" si="60"/>
        <v>HPExt</v>
      </c>
      <c r="AD236" s="29">
        <f t="shared" si="61"/>
        <v>297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47</v>
      </c>
      <c r="AC237" s="16" t="str">
        <f t="shared" si="60"/>
        <v>HPExt</v>
      </c>
      <c r="AD237" s="29">
        <f t="shared" si="61"/>
        <v>312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49</v>
      </c>
      <c r="AC238" s="16" t="str">
        <f t="shared" si="60"/>
        <v>HPExt</v>
      </c>
      <c r="AD238" s="29">
        <f t="shared" si="61"/>
        <v>328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51</v>
      </c>
      <c r="AC239" s="16" t="str">
        <f t="shared" si="60"/>
        <v>HPExt</v>
      </c>
      <c r="AD239" s="29">
        <f t="shared" si="61"/>
        <v>344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54</v>
      </c>
      <c r="AC240" s="16" t="str">
        <f t="shared" si="60"/>
        <v>HPExt</v>
      </c>
      <c r="AD240" s="29">
        <f t="shared" si="61"/>
        <v>359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56</v>
      </c>
      <c r="AC241" s="16" t="str">
        <f t="shared" si="60"/>
        <v>HPExt</v>
      </c>
      <c r="AD241" s="29">
        <f t="shared" si="61"/>
        <v>375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58</v>
      </c>
      <c r="AC242" s="16" t="str">
        <f t="shared" si="60"/>
        <v>HPExt</v>
      </c>
      <c r="AD242" s="29">
        <f t="shared" si="61"/>
        <v>390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61</v>
      </c>
      <c r="AC243" s="16" t="str">
        <f t="shared" si="60"/>
        <v>HPExt</v>
      </c>
      <c r="AD243" s="29">
        <f t="shared" si="61"/>
        <v>406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63</v>
      </c>
      <c r="AC244" s="16" t="str">
        <f t="shared" si="60"/>
        <v>HPExt</v>
      </c>
      <c r="AD244" s="29">
        <f t="shared" si="61"/>
        <v>422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65</v>
      </c>
      <c r="AC245" s="16" t="str">
        <f t="shared" si="60"/>
        <v>HPExt</v>
      </c>
      <c r="AD245" s="29">
        <f t="shared" si="61"/>
        <v>437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68</v>
      </c>
      <c r="AC246" s="16" t="str">
        <f t="shared" si="60"/>
        <v>HPExt</v>
      </c>
      <c r="AD246" s="29">
        <f t="shared" si="61"/>
        <v>453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70</v>
      </c>
      <c r="AC247" s="16" t="str">
        <f t="shared" si="60"/>
        <v>HPExt</v>
      </c>
      <c r="AD247" s="29">
        <f t="shared" si="61"/>
        <v>469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8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5</v>
      </c>
      <c r="AC249" s="16" t="str">
        <f t="shared" si="60"/>
        <v>HPExt</v>
      </c>
      <c r="AD249" s="29">
        <f t="shared" si="61"/>
        <v>16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7</v>
      </c>
      <c r="AC250" s="16" t="str">
        <f t="shared" si="60"/>
        <v>HPExt</v>
      </c>
      <c r="AD250" s="29">
        <f t="shared" si="61"/>
        <v>23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9</v>
      </c>
      <c r="AC251" s="16" t="str">
        <f t="shared" si="60"/>
        <v>HPExt</v>
      </c>
      <c r="AD251" s="29">
        <f t="shared" si="61"/>
        <v>31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12</v>
      </c>
      <c r="AC252" s="16" t="str">
        <f t="shared" si="60"/>
        <v>HPExt</v>
      </c>
      <c r="AD252" s="29">
        <f t="shared" si="61"/>
        <v>39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14</v>
      </c>
      <c r="AC253" s="16" t="str">
        <f t="shared" si="60"/>
        <v>HPExt</v>
      </c>
      <c r="AD253" s="29">
        <f t="shared" si="61"/>
        <v>47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16</v>
      </c>
      <c r="AC254" s="16" t="str">
        <f t="shared" si="60"/>
        <v>HPExt</v>
      </c>
      <c r="AD254" s="29">
        <f t="shared" si="61"/>
        <v>55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18</v>
      </c>
      <c r="AC255" s="16" t="str">
        <f t="shared" si="60"/>
        <v>HPExt</v>
      </c>
      <c r="AD255" s="29">
        <f t="shared" si="61"/>
        <v>62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21</v>
      </c>
      <c r="AC256" s="16" t="str">
        <f t="shared" si="60"/>
        <v>HPExt</v>
      </c>
      <c r="AD256" s="29">
        <f t="shared" si="61"/>
        <v>70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23</v>
      </c>
      <c r="AC257" s="16" t="str">
        <f t="shared" si="60"/>
        <v>HPExt</v>
      </c>
      <c r="AD257" s="29">
        <f t="shared" si="61"/>
        <v>78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25</v>
      </c>
      <c r="AC258" s="16" t="str">
        <f t="shared" si="60"/>
        <v>HPExt</v>
      </c>
      <c r="AD258" s="29">
        <f t="shared" si="61"/>
        <v>86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28</v>
      </c>
      <c r="AC259" s="16" t="str">
        <f t="shared" si="60"/>
        <v>HPExt</v>
      </c>
      <c r="AD259" s="29">
        <f t="shared" si="61"/>
        <v>94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30</v>
      </c>
      <c r="AC260" s="16" t="str">
        <f t="shared" si="60"/>
        <v>HPExt</v>
      </c>
      <c r="AD260" s="29">
        <f t="shared" si="61"/>
        <v>102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32</v>
      </c>
      <c r="AC261" s="16" t="str">
        <f t="shared" si="60"/>
        <v>HPExt</v>
      </c>
      <c r="AD261" s="29">
        <f t="shared" si="61"/>
        <v>109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35</v>
      </c>
      <c r="AC262" s="16" t="str">
        <f t="shared" si="60"/>
        <v>HPExt</v>
      </c>
      <c r="AD262" s="29">
        <f t="shared" si="61"/>
        <v>117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37</v>
      </c>
      <c r="AC263" s="16" t="str">
        <f t="shared" si="60"/>
        <v>HPExt</v>
      </c>
      <c r="AD263" s="29">
        <f t="shared" si="61"/>
        <v>125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39</v>
      </c>
      <c r="AC264" s="16" t="str">
        <f t="shared" si="60"/>
        <v>HPExt</v>
      </c>
      <c r="AD264" s="29">
        <f t="shared" si="61"/>
        <v>133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42</v>
      </c>
      <c r="AC265" s="16" t="str">
        <f t="shared" si="60"/>
        <v>HPExt</v>
      </c>
      <c r="AD265" s="29">
        <f t="shared" si="61"/>
        <v>141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44</v>
      </c>
      <c r="AC266" s="16" t="str">
        <f t="shared" si="60"/>
        <v>HPExt</v>
      </c>
      <c r="AD266" s="29">
        <f t="shared" si="61"/>
        <v>148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46</v>
      </c>
      <c r="AC267" s="16" t="str">
        <f t="shared" si="60"/>
        <v>HPExt</v>
      </c>
      <c r="AD267" s="29">
        <f t="shared" si="61"/>
        <v>156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49</v>
      </c>
      <c r="AC268" s="16" t="str">
        <f t="shared" si="60"/>
        <v>HPExt</v>
      </c>
      <c r="AD268" s="29">
        <f t="shared" si="61"/>
        <v>164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51</v>
      </c>
      <c r="AC269" s="16" t="str">
        <f t="shared" si="60"/>
        <v>HPExt</v>
      </c>
      <c r="AD269" s="29">
        <f t="shared" si="61"/>
        <v>172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53</v>
      </c>
      <c r="AC270" s="16" t="str">
        <f t="shared" si="60"/>
        <v>HPExt</v>
      </c>
      <c r="AD270" s="29">
        <f t="shared" si="61"/>
        <v>180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55</v>
      </c>
      <c r="AC271" s="16" t="str">
        <f t="shared" si="60"/>
        <v>HPExt</v>
      </c>
      <c r="AD271" s="29">
        <f t="shared" si="61"/>
        <v>187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58</v>
      </c>
      <c r="AC272" s="16" t="str">
        <f t="shared" si="60"/>
        <v>HPExt</v>
      </c>
      <c r="AD272" s="29">
        <f t="shared" si="61"/>
        <v>195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60</v>
      </c>
      <c r="AC273" s="16" t="str">
        <f t="shared" si="60"/>
        <v>HPExt</v>
      </c>
      <c r="AD273" s="29">
        <f t="shared" si="61"/>
        <v>203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62</v>
      </c>
      <c r="AC274" s="16" t="str">
        <f t="shared" si="60"/>
        <v>HPExt</v>
      </c>
      <c r="AD274" s="29">
        <f t="shared" si="61"/>
        <v>211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65</v>
      </c>
      <c r="AC275" s="16" t="str">
        <f t="shared" si="60"/>
        <v>HPExt</v>
      </c>
      <c r="AD275" s="29">
        <f t="shared" si="61"/>
        <v>219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67</v>
      </c>
      <c r="AC276" s="16" t="str">
        <f t="shared" si="60"/>
        <v>HPExt</v>
      </c>
      <c r="AD276" s="29">
        <f t="shared" si="61"/>
        <v>226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69</v>
      </c>
      <c r="AC277" s="16" t="str">
        <f t="shared" si="60"/>
        <v>HPExt</v>
      </c>
      <c r="AD277" s="29">
        <f t="shared" si="61"/>
        <v>234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5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9</v>
      </c>
      <c r="AC279" s="16" t="str">
        <f t="shared" si="60"/>
        <v>DefExt</v>
      </c>
      <c r="AD279" s="29">
        <f t="shared" si="61"/>
        <v>2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14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19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23</v>
      </c>
      <c r="AC282" s="16" t="str">
        <f t="shared" si="60"/>
        <v>DefExt</v>
      </c>
      <c r="AD282" s="29">
        <f t="shared" si="61"/>
        <v>4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28</v>
      </c>
      <c r="AC283" s="16" t="str">
        <f t="shared" si="60"/>
        <v>DefExt</v>
      </c>
      <c r="AD283" s="29">
        <f t="shared" si="61"/>
        <v>5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33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37</v>
      </c>
      <c r="AC285" s="16" t="str">
        <f t="shared" si="60"/>
        <v>DefExt</v>
      </c>
      <c r="AD285" s="29">
        <f t="shared" si="61"/>
        <v>6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42</v>
      </c>
      <c r="AC286" s="16" t="str">
        <f t="shared" si="60"/>
        <v>DefExt</v>
      </c>
      <c r="AD286" s="29">
        <f t="shared" si="61"/>
        <v>7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47</v>
      </c>
      <c r="AC287" s="16" t="str">
        <f t="shared" si="60"/>
        <v>DefExt</v>
      </c>
      <c r="AD287" s="29">
        <f t="shared" si="61"/>
        <v>8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51</v>
      </c>
      <c r="AC288" s="16" t="str">
        <f t="shared" si="60"/>
        <v>DefExt</v>
      </c>
      <c r="AD288" s="29">
        <f t="shared" si="61"/>
        <v>8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56</v>
      </c>
      <c r="AC289" s="16" t="str">
        <f t="shared" si="60"/>
        <v>DefExt</v>
      </c>
      <c r="AD289" s="29">
        <f t="shared" si="61"/>
        <v>9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61</v>
      </c>
      <c r="AC290" s="16" t="str">
        <f t="shared" si="60"/>
        <v>DefExt</v>
      </c>
      <c r="AD290" s="29">
        <f t="shared" si="61"/>
        <v>10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65</v>
      </c>
      <c r="AC291" s="16" t="str">
        <f t="shared" si="60"/>
        <v>DefExt</v>
      </c>
      <c r="AD291" s="29">
        <f t="shared" si="61"/>
        <v>11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70</v>
      </c>
      <c r="AC292" s="16" t="str">
        <f t="shared" si="60"/>
        <v>DefExt</v>
      </c>
      <c r="AD292" s="29">
        <f t="shared" si="61"/>
        <v>12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74</v>
      </c>
      <c r="AC293" s="16" t="str">
        <f t="shared" si="60"/>
        <v>DefExt</v>
      </c>
      <c r="AD293" s="29">
        <f t="shared" si="61"/>
        <v>12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79</v>
      </c>
      <c r="AC294" s="16" t="str">
        <f t="shared" si="60"/>
        <v>DefExt</v>
      </c>
      <c r="AD294" s="29">
        <f t="shared" si="61"/>
        <v>13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84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14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88</v>
      </c>
      <c r="AC296" s="16" t="str">
        <f t="shared" si="69"/>
        <v>DefExt</v>
      </c>
      <c r="AD296" s="29">
        <f t="shared" si="70"/>
        <v>15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93</v>
      </c>
      <c r="AC297" s="16" t="str">
        <f t="shared" si="69"/>
        <v>DefExt</v>
      </c>
      <c r="AD297" s="29">
        <f t="shared" si="70"/>
        <v>15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98</v>
      </c>
      <c r="AC298" s="16" t="str">
        <f t="shared" si="69"/>
        <v>DefExt</v>
      </c>
      <c r="AD298" s="29">
        <f t="shared" si="70"/>
        <v>16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102</v>
      </c>
      <c r="AC299" s="16" t="str">
        <f t="shared" si="69"/>
        <v>DefExt</v>
      </c>
      <c r="AD299" s="29">
        <f t="shared" si="70"/>
        <v>17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107</v>
      </c>
      <c r="AC300" s="16" t="str">
        <f t="shared" si="69"/>
        <v>DefExt</v>
      </c>
      <c r="AD300" s="29">
        <f t="shared" si="70"/>
        <v>18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112</v>
      </c>
      <c r="AC301" s="16" t="str">
        <f t="shared" si="69"/>
        <v>DefExt</v>
      </c>
      <c r="AD301" s="29">
        <f t="shared" si="70"/>
        <v>18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116</v>
      </c>
      <c r="AC302" s="16" t="str">
        <f t="shared" si="69"/>
        <v>DefExt</v>
      </c>
      <c r="AD302" s="29">
        <f t="shared" si="70"/>
        <v>19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121</v>
      </c>
      <c r="AC303" s="16" t="str">
        <f t="shared" si="69"/>
        <v>DefExt</v>
      </c>
      <c r="AD303" s="29">
        <f t="shared" si="70"/>
        <v>20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126</v>
      </c>
      <c r="AC304" s="16" t="str">
        <f t="shared" si="69"/>
        <v>DefExt</v>
      </c>
      <c r="AD304" s="29">
        <f t="shared" si="70"/>
        <v>21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130</v>
      </c>
      <c r="AC305" s="16" t="str">
        <f t="shared" si="69"/>
        <v>DefExt</v>
      </c>
      <c r="AD305" s="29">
        <f t="shared" si="70"/>
        <v>22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135</v>
      </c>
      <c r="AC306" s="16" t="str">
        <f t="shared" si="69"/>
        <v>DefExt</v>
      </c>
      <c r="AD306" s="29">
        <f t="shared" si="70"/>
        <v>22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140</v>
      </c>
      <c r="AC307" s="16" t="str">
        <f t="shared" si="69"/>
        <v>DefExt</v>
      </c>
      <c r="AD307" s="29">
        <f t="shared" si="70"/>
        <v>23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16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5</v>
      </c>
      <c r="AC309" s="16" t="str">
        <f t="shared" si="69"/>
        <v>HPExt</v>
      </c>
      <c r="AD309" s="29">
        <f t="shared" si="70"/>
        <v>31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7</v>
      </c>
      <c r="AC310" s="16" t="str">
        <f t="shared" si="69"/>
        <v>HPExt</v>
      </c>
      <c r="AD310" s="29">
        <f t="shared" si="70"/>
        <v>47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9</v>
      </c>
      <c r="AC311" s="16" t="str">
        <f t="shared" si="69"/>
        <v>HPExt</v>
      </c>
      <c r="AD311" s="29">
        <f t="shared" si="70"/>
        <v>62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12</v>
      </c>
      <c r="AC312" s="16" t="str">
        <f t="shared" si="69"/>
        <v>HPExt</v>
      </c>
      <c r="AD312" s="29">
        <f t="shared" si="70"/>
        <v>78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14</v>
      </c>
      <c r="AC313" s="16" t="str">
        <f t="shared" si="69"/>
        <v>HPExt</v>
      </c>
      <c r="AD313" s="29">
        <f t="shared" si="70"/>
        <v>94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16</v>
      </c>
      <c r="AC314" s="16" t="str">
        <f t="shared" si="69"/>
        <v>HPExt</v>
      </c>
      <c r="AD314" s="29">
        <f t="shared" si="70"/>
        <v>109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19</v>
      </c>
      <c r="AC315" s="16" t="str">
        <f t="shared" si="69"/>
        <v>HPExt</v>
      </c>
      <c r="AD315" s="29">
        <f t="shared" si="70"/>
        <v>125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21</v>
      </c>
      <c r="AC316" s="16" t="str">
        <f t="shared" si="69"/>
        <v>HPExt</v>
      </c>
      <c r="AD316" s="29">
        <f t="shared" si="70"/>
        <v>141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23</v>
      </c>
      <c r="AC317" s="16" t="str">
        <f t="shared" si="69"/>
        <v>HPExt</v>
      </c>
      <c r="AD317" s="29">
        <f t="shared" si="70"/>
        <v>156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26</v>
      </c>
      <c r="AC318" s="16" t="str">
        <f t="shared" si="69"/>
        <v>HPExt</v>
      </c>
      <c r="AD318" s="29">
        <f t="shared" si="70"/>
        <v>172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28</v>
      </c>
      <c r="AC319" s="16" t="str">
        <f t="shared" si="69"/>
        <v>HPExt</v>
      </c>
      <c r="AD319" s="29">
        <f t="shared" si="70"/>
        <v>187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30</v>
      </c>
      <c r="AC320" s="16" t="str">
        <f t="shared" si="69"/>
        <v>HPExt</v>
      </c>
      <c r="AD320" s="29">
        <f t="shared" si="70"/>
        <v>203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33</v>
      </c>
      <c r="AC321" s="16" t="str">
        <f t="shared" si="69"/>
        <v>HPExt</v>
      </c>
      <c r="AD321" s="29">
        <f t="shared" si="70"/>
        <v>219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35</v>
      </c>
      <c r="AC322" s="16" t="str">
        <f t="shared" si="69"/>
        <v>HPExt</v>
      </c>
      <c r="AD322" s="29">
        <f t="shared" si="70"/>
        <v>234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37</v>
      </c>
      <c r="AC323" s="16" t="str">
        <f t="shared" si="69"/>
        <v>HPExt</v>
      </c>
      <c r="AD323" s="29">
        <f t="shared" si="70"/>
        <v>250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40</v>
      </c>
      <c r="AC324" s="16" t="str">
        <f t="shared" si="69"/>
        <v>HPExt</v>
      </c>
      <c r="AD324" s="29">
        <f t="shared" si="70"/>
        <v>266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42</v>
      </c>
      <c r="AC325" s="16" t="str">
        <f t="shared" si="69"/>
        <v>HPExt</v>
      </c>
      <c r="AD325" s="29">
        <f t="shared" si="70"/>
        <v>281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44</v>
      </c>
      <c r="AC326" s="16" t="str">
        <f t="shared" si="69"/>
        <v>HPExt</v>
      </c>
      <c r="AD326" s="29">
        <f t="shared" si="70"/>
        <v>297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47</v>
      </c>
      <c r="AC327" s="16" t="str">
        <f t="shared" si="69"/>
        <v>HPExt</v>
      </c>
      <c r="AD327" s="29">
        <f t="shared" si="70"/>
        <v>312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49</v>
      </c>
      <c r="AC328" s="16" t="str">
        <f t="shared" si="69"/>
        <v>HPExt</v>
      </c>
      <c r="AD328" s="29">
        <f t="shared" si="70"/>
        <v>328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51</v>
      </c>
      <c r="AC329" s="16" t="str">
        <f t="shared" si="69"/>
        <v>HPExt</v>
      </c>
      <c r="AD329" s="29">
        <f t="shared" si="70"/>
        <v>344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54</v>
      </c>
      <c r="AC330" s="16" t="str">
        <f t="shared" si="69"/>
        <v>HPExt</v>
      </c>
      <c r="AD330" s="29">
        <f t="shared" si="70"/>
        <v>359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56</v>
      </c>
      <c r="AC331" s="16" t="str">
        <f t="shared" si="69"/>
        <v>HPExt</v>
      </c>
      <c r="AD331" s="29">
        <f t="shared" si="70"/>
        <v>375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58</v>
      </c>
      <c r="AC332" s="16" t="str">
        <f t="shared" si="69"/>
        <v>HPExt</v>
      </c>
      <c r="AD332" s="29">
        <f t="shared" si="70"/>
        <v>390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61</v>
      </c>
      <c r="AC333" s="16" t="str">
        <f t="shared" si="69"/>
        <v>HPExt</v>
      </c>
      <c r="AD333" s="29">
        <f t="shared" si="70"/>
        <v>406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63</v>
      </c>
      <c r="AC334" s="16" t="str">
        <f t="shared" si="69"/>
        <v>HPExt</v>
      </c>
      <c r="AD334" s="29">
        <f t="shared" si="70"/>
        <v>422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65</v>
      </c>
      <c r="AC335" s="16" t="str">
        <f t="shared" si="69"/>
        <v>HPExt</v>
      </c>
      <c r="AD335" s="29">
        <f t="shared" si="70"/>
        <v>437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68</v>
      </c>
      <c r="AC336" s="16" t="str">
        <f t="shared" si="69"/>
        <v>HPExt</v>
      </c>
      <c r="AD336" s="29">
        <f t="shared" si="70"/>
        <v>453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70</v>
      </c>
      <c r="AC337" s="16" t="str">
        <f t="shared" si="69"/>
        <v>HPExt</v>
      </c>
      <c r="AD337" s="29">
        <f t="shared" si="70"/>
        <v>469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5</v>
      </c>
      <c r="AC338" s="16" t="str">
        <f t="shared" si="69"/>
        <v>HPExt</v>
      </c>
      <c r="AD338" s="29">
        <f t="shared" si="70"/>
        <v>8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9</v>
      </c>
      <c r="AC339" s="16" t="str">
        <f t="shared" si="69"/>
        <v>HPExt</v>
      </c>
      <c r="AD339" s="29">
        <f t="shared" si="70"/>
        <v>16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14</v>
      </c>
      <c r="AC340" s="16" t="str">
        <f t="shared" si="69"/>
        <v>HPExt</v>
      </c>
      <c r="AD340" s="29">
        <f t="shared" si="70"/>
        <v>23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19</v>
      </c>
      <c r="AC341" s="16" t="str">
        <f t="shared" si="69"/>
        <v>HPExt</v>
      </c>
      <c r="AD341" s="29">
        <f t="shared" si="70"/>
        <v>31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23</v>
      </c>
      <c r="AC342" s="16" t="str">
        <f t="shared" si="69"/>
        <v>HPExt</v>
      </c>
      <c r="AD342" s="29">
        <f t="shared" si="70"/>
        <v>39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28</v>
      </c>
      <c r="AC343" s="16" t="str">
        <f t="shared" si="69"/>
        <v>HPExt</v>
      </c>
      <c r="AD343" s="29">
        <f t="shared" si="70"/>
        <v>47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33</v>
      </c>
      <c r="AC344" s="16" t="str">
        <f t="shared" si="69"/>
        <v>HPExt</v>
      </c>
      <c r="AD344" s="29">
        <f t="shared" si="70"/>
        <v>55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37</v>
      </c>
      <c r="AC345" s="16" t="str">
        <f t="shared" si="69"/>
        <v>HPExt</v>
      </c>
      <c r="AD345" s="29">
        <f t="shared" si="70"/>
        <v>62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42</v>
      </c>
      <c r="AC346" s="16" t="str">
        <f t="shared" si="69"/>
        <v>HPExt</v>
      </c>
      <c r="AD346" s="29">
        <f t="shared" si="70"/>
        <v>70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47</v>
      </c>
      <c r="AC347" s="16" t="str">
        <f t="shared" si="69"/>
        <v>HPExt</v>
      </c>
      <c r="AD347" s="29">
        <f t="shared" si="70"/>
        <v>78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51</v>
      </c>
      <c r="AC348" s="16" t="str">
        <f t="shared" si="69"/>
        <v>HPExt</v>
      </c>
      <c r="AD348" s="29">
        <f t="shared" si="70"/>
        <v>86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56</v>
      </c>
      <c r="AC349" s="16" t="str">
        <f t="shared" si="69"/>
        <v>HPExt</v>
      </c>
      <c r="AD349" s="29">
        <f t="shared" si="70"/>
        <v>94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61</v>
      </c>
      <c r="AC350" s="16" t="str">
        <f t="shared" si="69"/>
        <v>HPExt</v>
      </c>
      <c r="AD350" s="29">
        <f t="shared" si="70"/>
        <v>102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65</v>
      </c>
      <c r="AC351" s="16" t="str">
        <f t="shared" si="69"/>
        <v>HPExt</v>
      </c>
      <c r="AD351" s="29">
        <f t="shared" si="70"/>
        <v>109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70</v>
      </c>
      <c r="AC352" s="16" t="str">
        <f t="shared" si="69"/>
        <v>HPExt</v>
      </c>
      <c r="AD352" s="29">
        <f t="shared" si="70"/>
        <v>117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74</v>
      </c>
      <c r="AC353" s="16" t="str">
        <f t="shared" si="69"/>
        <v>HPExt</v>
      </c>
      <c r="AD353" s="29">
        <f t="shared" si="70"/>
        <v>125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79</v>
      </c>
      <c r="AC354" s="16" t="str">
        <f t="shared" si="69"/>
        <v>HPExt</v>
      </c>
      <c r="AD354" s="29">
        <f t="shared" si="70"/>
        <v>133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84</v>
      </c>
      <c r="AC355" s="16" t="str">
        <f t="shared" si="69"/>
        <v>HPExt</v>
      </c>
      <c r="AD355" s="29">
        <f t="shared" si="70"/>
        <v>141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88</v>
      </c>
      <c r="AC356" s="16" t="str">
        <f t="shared" si="69"/>
        <v>HPExt</v>
      </c>
      <c r="AD356" s="29">
        <f t="shared" si="70"/>
        <v>148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93</v>
      </c>
      <c r="AC357" s="16" t="str">
        <f t="shared" si="69"/>
        <v>HPExt</v>
      </c>
      <c r="AD357" s="29">
        <f t="shared" si="70"/>
        <v>156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98</v>
      </c>
      <c r="AC358" s="16" t="str">
        <f t="shared" si="69"/>
        <v>HPExt</v>
      </c>
      <c r="AD358" s="29">
        <f t="shared" si="70"/>
        <v>164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102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172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107</v>
      </c>
      <c r="AC360" s="16" t="str">
        <f t="shared" si="78"/>
        <v>HPExt</v>
      </c>
      <c r="AD360" s="29">
        <f t="shared" si="79"/>
        <v>180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112</v>
      </c>
      <c r="AC361" s="16" t="str">
        <f t="shared" si="78"/>
        <v>HPExt</v>
      </c>
      <c r="AD361" s="29">
        <f t="shared" si="79"/>
        <v>187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116</v>
      </c>
      <c r="AC362" s="16" t="str">
        <f t="shared" si="78"/>
        <v>HPExt</v>
      </c>
      <c r="AD362" s="29">
        <f t="shared" si="79"/>
        <v>195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121</v>
      </c>
      <c r="AC363" s="16" t="str">
        <f t="shared" si="78"/>
        <v>HPExt</v>
      </c>
      <c r="AD363" s="29">
        <f t="shared" si="79"/>
        <v>203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126</v>
      </c>
      <c r="AC364" s="16" t="str">
        <f t="shared" si="78"/>
        <v>HPExt</v>
      </c>
      <c r="AD364" s="29">
        <f t="shared" si="79"/>
        <v>211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130</v>
      </c>
      <c r="AC365" s="16" t="str">
        <f t="shared" si="78"/>
        <v>HPExt</v>
      </c>
      <c r="AD365" s="29">
        <f t="shared" si="79"/>
        <v>219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135</v>
      </c>
      <c r="AC366" s="16" t="str">
        <f t="shared" si="78"/>
        <v>HPExt</v>
      </c>
      <c r="AD366" s="29">
        <f t="shared" si="79"/>
        <v>226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140</v>
      </c>
      <c r="AC367" s="16" t="str">
        <f t="shared" si="78"/>
        <v>HPExt</v>
      </c>
      <c r="AD367" s="29">
        <f t="shared" si="79"/>
        <v>234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2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5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7</v>
      </c>
      <c r="AC370" s="16" t="str">
        <f t="shared" si="78"/>
        <v>DefExt</v>
      </c>
      <c r="AD370" s="29">
        <f t="shared" si="79"/>
        <v>5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9</v>
      </c>
      <c r="AC371" s="16" t="str">
        <f t="shared" si="78"/>
        <v>DefExt</v>
      </c>
      <c r="AD371" s="29">
        <f t="shared" si="79"/>
        <v>6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12</v>
      </c>
      <c r="AC372" s="16" t="str">
        <f t="shared" si="78"/>
        <v>DefExt</v>
      </c>
      <c r="AD372" s="29">
        <f t="shared" si="79"/>
        <v>8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14</v>
      </c>
      <c r="AC373" s="16" t="str">
        <f t="shared" si="78"/>
        <v>DefExt</v>
      </c>
      <c r="AD373" s="29">
        <f t="shared" si="79"/>
        <v>9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16</v>
      </c>
      <c r="AC374" s="16" t="str">
        <f t="shared" si="78"/>
        <v>DefExt</v>
      </c>
      <c r="AD374" s="29">
        <f t="shared" si="79"/>
        <v>11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19</v>
      </c>
      <c r="AC375" s="16" t="str">
        <f t="shared" si="78"/>
        <v>DefExt</v>
      </c>
      <c r="AD375" s="29">
        <f t="shared" si="79"/>
        <v>12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21</v>
      </c>
      <c r="AC376" s="16" t="str">
        <f t="shared" si="78"/>
        <v>DefExt</v>
      </c>
      <c r="AD376" s="29">
        <f t="shared" si="79"/>
        <v>14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23</v>
      </c>
      <c r="AC377" s="16" t="str">
        <f t="shared" si="78"/>
        <v>DefExt</v>
      </c>
      <c r="AD377" s="29">
        <f t="shared" si="79"/>
        <v>15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26</v>
      </c>
      <c r="AC378" s="16" t="str">
        <f t="shared" si="78"/>
        <v>DefExt</v>
      </c>
      <c r="AD378" s="29">
        <f t="shared" si="79"/>
        <v>17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28</v>
      </c>
      <c r="AC379" s="16" t="str">
        <f t="shared" si="78"/>
        <v>DefExt</v>
      </c>
      <c r="AD379" s="29">
        <f t="shared" si="79"/>
        <v>18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30</v>
      </c>
      <c r="AC380" s="16" t="str">
        <f t="shared" si="78"/>
        <v>DefExt</v>
      </c>
      <c r="AD380" s="29">
        <f t="shared" si="79"/>
        <v>20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33</v>
      </c>
      <c r="AC381" s="16" t="str">
        <f t="shared" si="78"/>
        <v>DefExt</v>
      </c>
      <c r="AD381" s="29">
        <f t="shared" si="79"/>
        <v>22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35</v>
      </c>
      <c r="AC382" s="16" t="str">
        <f t="shared" si="78"/>
        <v>DefExt</v>
      </c>
      <c r="AD382" s="29">
        <f t="shared" si="79"/>
        <v>23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37</v>
      </c>
      <c r="AC383" s="16" t="str">
        <f t="shared" si="78"/>
        <v>DefExt</v>
      </c>
      <c r="AD383" s="29">
        <f t="shared" si="79"/>
        <v>25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40</v>
      </c>
      <c r="AC384" s="16" t="str">
        <f t="shared" si="78"/>
        <v>DefExt</v>
      </c>
      <c r="AD384" s="29">
        <f t="shared" si="79"/>
        <v>26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42</v>
      </c>
      <c r="AC385" s="16" t="str">
        <f t="shared" si="78"/>
        <v>DefExt</v>
      </c>
      <c r="AD385" s="29">
        <f t="shared" si="79"/>
        <v>28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44</v>
      </c>
      <c r="AC386" s="16" t="str">
        <f t="shared" si="78"/>
        <v>DefExt</v>
      </c>
      <c r="AD386" s="29">
        <f t="shared" si="79"/>
        <v>29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47</v>
      </c>
      <c r="AC387" s="16" t="str">
        <f t="shared" si="78"/>
        <v>DefExt</v>
      </c>
      <c r="AD387" s="29">
        <f t="shared" si="79"/>
        <v>31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49</v>
      </c>
      <c r="AC388" s="16" t="str">
        <f t="shared" si="78"/>
        <v>DefExt</v>
      </c>
      <c r="AD388" s="29">
        <f t="shared" si="79"/>
        <v>32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51</v>
      </c>
      <c r="AC389" s="16" t="str">
        <f t="shared" si="78"/>
        <v>DefExt</v>
      </c>
      <c r="AD389" s="29">
        <f t="shared" si="79"/>
        <v>34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54</v>
      </c>
      <c r="AC390" s="16" t="str">
        <f t="shared" si="78"/>
        <v>DefExt</v>
      </c>
      <c r="AD390" s="29">
        <f t="shared" si="79"/>
        <v>35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56</v>
      </c>
      <c r="AC391" s="16" t="str">
        <f t="shared" si="78"/>
        <v>DefExt</v>
      </c>
      <c r="AD391" s="29">
        <f t="shared" si="79"/>
        <v>37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58</v>
      </c>
      <c r="AC392" s="16" t="str">
        <f t="shared" si="78"/>
        <v>DefExt</v>
      </c>
      <c r="AD392" s="29">
        <f t="shared" si="79"/>
        <v>39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61</v>
      </c>
      <c r="AC393" s="16" t="str">
        <f t="shared" si="78"/>
        <v>DefExt</v>
      </c>
      <c r="AD393" s="29">
        <f t="shared" si="79"/>
        <v>40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63</v>
      </c>
      <c r="AC394" s="16" t="str">
        <f t="shared" si="78"/>
        <v>DefExt</v>
      </c>
      <c r="AD394" s="29">
        <f t="shared" si="79"/>
        <v>42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65</v>
      </c>
      <c r="AC395" s="16" t="str">
        <f t="shared" si="78"/>
        <v>DefExt</v>
      </c>
      <c r="AD395" s="29">
        <f t="shared" si="79"/>
        <v>43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68</v>
      </c>
      <c r="AC396" s="16" t="str">
        <f t="shared" si="78"/>
        <v>DefExt</v>
      </c>
      <c r="AD396" s="29">
        <f t="shared" si="79"/>
        <v>45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70</v>
      </c>
      <c r="AC397" s="16" t="str">
        <f t="shared" si="78"/>
        <v>DefExt</v>
      </c>
      <c r="AD397" s="29">
        <f t="shared" si="79"/>
        <v>46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9</v>
      </c>
      <c r="AC398" s="16" t="str">
        <f t="shared" si="78"/>
        <v>DefExt</v>
      </c>
      <c r="AD398" s="29">
        <f t="shared" si="79"/>
        <v>5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19</v>
      </c>
      <c r="AC399" s="16" t="str">
        <f t="shared" si="78"/>
        <v>DefExt</v>
      </c>
      <c r="AD399" s="29">
        <f t="shared" si="79"/>
        <v>9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28</v>
      </c>
      <c r="AC400" s="16" t="str">
        <f t="shared" si="78"/>
        <v>DefExt</v>
      </c>
      <c r="AD400" s="29">
        <f t="shared" si="79"/>
        <v>14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37</v>
      </c>
      <c r="AC401" s="16" t="str">
        <f t="shared" si="78"/>
        <v>DefExt</v>
      </c>
      <c r="AD401" s="29">
        <f t="shared" si="79"/>
        <v>18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47</v>
      </c>
      <c r="AC402" s="16" t="str">
        <f t="shared" si="78"/>
        <v>DefExt</v>
      </c>
      <c r="AD402" s="29">
        <f t="shared" si="79"/>
        <v>23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56</v>
      </c>
      <c r="AC403" s="16" t="str">
        <f t="shared" si="78"/>
        <v>DefExt</v>
      </c>
      <c r="AD403" s="29">
        <f t="shared" si="79"/>
        <v>28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65</v>
      </c>
      <c r="AC404" s="16" t="str">
        <f t="shared" si="78"/>
        <v>DefExt</v>
      </c>
      <c r="AD404" s="29">
        <f t="shared" si="79"/>
        <v>32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74</v>
      </c>
      <c r="AC405" s="16" t="str">
        <f t="shared" si="78"/>
        <v>DefExt</v>
      </c>
      <c r="AD405" s="29">
        <f t="shared" si="79"/>
        <v>37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84</v>
      </c>
      <c r="AC406" s="16" t="str">
        <f t="shared" si="78"/>
        <v>DefExt</v>
      </c>
      <c r="AD406" s="29">
        <f t="shared" si="79"/>
        <v>42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93</v>
      </c>
      <c r="AC407" s="16" t="str">
        <f t="shared" si="78"/>
        <v>DefExt</v>
      </c>
      <c r="AD407" s="29">
        <f t="shared" si="79"/>
        <v>46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102</v>
      </c>
      <c r="AC408" s="16" t="str">
        <f t="shared" si="78"/>
        <v>DefExt</v>
      </c>
      <c r="AD408" s="29">
        <f t="shared" si="79"/>
        <v>51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112</v>
      </c>
      <c r="AC409" s="16" t="str">
        <f t="shared" si="78"/>
        <v>DefExt</v>
      </c>
      <c r="AD409" s="29">
        <f t="shared" si="79"/>
        <v>55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121</v>
      </c>
      <c r="AC410" s="16" t="str">
        <f t="shared" si="78"/>
        <v>DefExt</v>
      </c>
      <c r="AD410" s="29">
        <f t="shared" si="79"/>
        <v>60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130</v>
      </c>
      <c r="AC411" s="16" t="str">
        <f t="shared" si="78"/>
        <v>DefExt</v>
      </c>
      <c r="AD411" s="29">
        <f t="shared" si="79"/>
        <v>65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140</v>
      </c>
      <c r="AC412" s="16" t="str">
        <f t="shared" si="78"/>
        <v>DefExt</v>
      </c>
      <c r="AD412" s="29">
        <f t="shared" si="79"/>
        <v>69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149</v>
      </c>
      <c r="AC413" s="16" t="str">
        <f t="shared" si="78"/>
        <v>DefExt</v>
      </c>
      <c r="AD413" s="29">
        <f t="shared" si="79"/>
        <v>74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158</v>
      </c>
      <c r="AC414" s="16" t="str">
        <f t="shared" si="78"/>
        <v>DefExt</v>
      </c>
      <c r="AD414" s="29">
        <f t="shared" si="79"/>
        <v>79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168</v>
      </c>
      <c r="AC415" s="16" t="str">
        <f t="shared" si="78"/>
        <v>DefExt</v>
      </c>
      <c r="AD415" s="29">
        <f t="shared" si="79"/>
        <v>83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177</v>
      </c>
      <c r="AC416" s="16" t="str">
        <f t="shared" si="78"/>
        <v>DefExt</v>
      </c>
      <c r="AD416" s="29">
        <f t="shared" si="79"/>
        <v>88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186</v>
      </c>
      <c r="AC417" s="16" t="str">
        <f t="shared" si="78"/>
        <v>DefExt</v>
      </c>
      <c r="AD417" s="29">
        <f t="shared" si="79"/>
        <v>92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196</v>
      </c>
      <c r="AC418" s="16" t="str">
        <f t="shared" si="78"/>
        <v>DefExt</v>
      </c>
      <c r="AD418" s="29">
        <f t="shared" si="79"/>
        <v>97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205</v>
      </c>
      <c r="AC419" s="16" t="str">
        <f t="shared" si="78"/>
        <v>DefExt</v>
      </c>
      <c r="AD419" s="29">
        <f t="shared" si="79"/>
        <v>102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214</v>
      </c>
      <c r="AC420" s="16" t="str">
        <f t="shared" si="78"/>
        <v>DefExt</v>
      </c>
      <c r="AD420" s="29">
        <f t="shared" si="79"/>
        <v>106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223</v>
      </c>
      <c r="AC421" s="16" t="str">
        <f t="shared" si="78"/>
        <v>DefExt</v>
      </c>
      <c r="AD421" s="29">
        <f t="shared" si="79"/>
        <v>111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233</v>
      </c>
      <c r="AC422" s="16" t="str">
        <f t="shared" si="78"/>
        <v>DefExt</v>
      </c>
      <c r="AD422" s="29">
        <f t="shared" si="79"/>
        <v>116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242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120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251</v>
      </c>
      <c r="AC424" s="16" t="str">
        <f t="shared" si="87"/>
        <v>DefExt</v>
      </c>
      <c r="AD424" s="29">
        <f t="shared" si="88"/>
        <v>125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261</v>
      </c>
      <c r="AC425" s="16" t="str">
        <f t="shared" si="87"/>
        <v>DefExt</v>
      </c>
      <c r="AD425" s="29">
        <f t="shared" si="88"/>
        <v>129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270</v>
      </c>
      <c r="AC426" s="16" t="str">
        <f t="shared" si="87"/>
        <v>DefExt</v>
      </c>
      <c r="AD426" s="29">
        <f t="shared" si="88"/>
        <v>134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279</v>
      </c>
      <c r="AC427" s="16" t="str">
        <f t="shared" si="87"/>
        <v>DefExt</v>
      </c>
      <c r="AD427" s="29">
        <f t="shared" si="88"/>
        <v>139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9</v>
      </c>
      <c r="AC428" s="16" t="str">
        <f t="shared" si="87"/>
        <v>HPExt</v>
      </c>
      <c r="AD428" s="29">
        <f t="shared" si="88"/>
        <v>23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18</v>
      </c>
      <c r="AC429" s="16" t="str">
        <f t="shared" si="87"/>
        <v>HPExt</v>
      </c>
      <c r="AD429" s="29">
        <f t="shared" si="88"/>
        <v>47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28</v>
      </c>
      <c r="AC430" s="16" t="str">
        <f t="shared" si="87"/>
        <v>HPExt</v>
      </c>
      <c r="AD430" s="29">
        <f t="shared" si="88"/>
        <v>70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37</v>
      </c>
      <c r="AC431" s="16" t="str">
        <f t="shared" si="87"/>
        <v>HPExt</v>
      </c>
      <c r="AD431" s="29">
        <f t="shared" si="88"/>
        <v>94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46</v>
      </c>
      <c r="AC432" s="16" t="str">
        <f t="shared" si="87"/>
        <v>HPExt</v>
      </c>
      <c r="AD432" s="29">
        <f t="shared" si="88"/>
        <v>117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55</v>
      </c>
      <c r="AC433" s="16" t="str">
        <f t="shared" si="87"/>
        <v>HPExt</v>
      </c>
      <c r="AD433" s="29">
        <f t="shared" si="88"/>
        <v>141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65</v>
      </c>
      <c r="AC434" s="16" t="str">
        <f t="shared" si="87"/>
        <v>HPExt</v>
      </c>
      <c r="AD434" s="29">
        <f t="shared" si="88"/>
        <v>164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74</v>
      </c>
      <c r="AC435" s="16" t="str">
        <f t="shared" si="87"/>
        <v>HPExt</v>
      </c>
      <c r="AD435" s="29">
        <f t="shared" si="88"/>
        <v>187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83</v>
      </c>
      <c r="AC436" s="16" t="str">
        <f t="shared" si="87"/>
        <v>HPExt</v>
      </c>
      <c r="AD436" s="29">
        <f t="shared" si="88"/>
        <v>211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92</v>
      </c>
      <c r="AC437" s="16" t="str">
        <f t="shared" si="87"/>
        <v>HPExt</v>
      </c>
      <c r="AD437" s="29">
        <f t="shared" si="88"/>
        <v>234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102</v>
      </c>
      <c r="AC438" s="16" t="str">
        <f t="shared" si="87"/>
        <v>HPExt</v>
      </c>
      <c r="AD438" s="29">
        <f t="shared" si="88"/>
        <v>258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111</v>
      </c>
      <c r="AC439" s="16" t="str">
        <f t="shared" si="87"/>
        <v>HPExt</v>
      </c>
      <c r="AD439" s="29">
        <f t="shared" si="88"/>
        <v>281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120</v>
      </c>
      <c r="AC440" s="16" t="str">
        <f t="shared" si="87"/>
        <v>HPExt</v>
      </c>
      <c r="AD440" s="29">
        <f t="shared" si="88"/>
        <v>305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129</v>
      </c>
      <c r="AC441" s="16" t="str">
        <f t="shared" si="87"/>
        <v>HPExt</v>
      </c>
      <c r="AD441" s="29">
        <f t="shared" si="88"/>
        <v>328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139</v>
      </c>
      <c r="AC442" s="16" t="str">
        <f t="shared" si="87"/>
        <v>HPExt</v>
      </c>
      <c r="AD442" s="29">
        <f t="shared" si="88"/>
        <v>351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148</v>
      </c>
      <c r="AC443" s="16" t="str">
        <f t="shared" si="87"/>
        <v>HPExt</v>
      </c>
      <c r="AD443" s="29">
        <f t="shared" si="88"/>
        <v>375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157</v>
      </c>
      <c r="AC444" s="16" t="str">
        <f t="shared" si="87"/>
        <v>HPExt</v>
      </c>
      <c r="AD444" s="29">
        <f t="shared" si="88"/>
        <v>398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166</v>
      </c>
      <c r="AC445" s="16" t="str">
        <f t="shared" si="87"/>
        <v>HPExt</v>
      </c>
      <c r="AD445" s="29">
        <f t="shared" si="88"/>
        <v>422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176</v>
      </c>
      <c r="AC446" s="16" t="str">
        <f t="shared" si="87"/>
        <v>HPExt</v>
      </c>
      <c r="AD446" s="29">
        <f t="shared" si="88"/>
        <v>445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185</v>
      </c>
      <c r="AC447" s="16" t="str">
        <f t="shared" si="87"/>
        <v>HPExt</v>
      </c>
      <c r="AD447" s="29">
        <f t="shared" si="88"/>
        <v>469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194</v>
      </c>
      <c r="AC448" s="16" t="str">
        <f t="shared" si="87"/>
        <v>HPExt</v>
      </c>
      <c r="AD448" s="29">
        <f t="shared" si="88"/>
        <v>492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203</v>
      </c>
      <c r="AC449" s="16" t="str">
        <f t="shared" si="87"/>
        <v>HPExt</v>
      </c>
      <c r="AD449" s="29">
        <f t="shared" si="88"/>
        <v>515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213</v>
      </c>
      <c r="AC450" s="16" t="str">
        <f t="shared" si="87"/>
        <v>HPExt</v>
      </c>
      <c r="AD450" s="29">
        <f t="shared" si="88"/>
        <v>539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222</v>
      </c>
      <c r="AC451" s="16" t="str">
        <f t="shared" si="87"/>
        <v>HPExt</v>
      </c>
      <c r="AD451" s="29">
        <f t="shared" si="88"/>
        <v>562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231</v>
      </c>
      <c r="AC452" s="16" t="str">
        <f t="shared" si="87"/>
        <v>HPExt</v>
      </c>
      <c r="AD452" s="29">
        <f t="shared" si="88"/>
        <v>586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240</v>
      </c>
      <c r="AC453" s="16" t="str">
        <f t="shared" si="87"/>
        <v>HPExt</v>
      </c>
      <c r="AD453" s="29">
        <f t="shared" si="88"/>
        <v>609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250</v>
      </c>
      <c r="AC454" s="16" t="str">
        <f t="shared" si="87"/>
        <v>HPExt</v>
      </c>
      <c r="AD454" s="29">
        <f t="shared" si="88"/>
        <v>633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259</v>
      </c>
      <c r="AC455" s="16" t="str">
        <f t="shared" si="87"/>
        <v>HPExt</v>
      </c>
      <c r="AD455" s="29">
        <f t="shared" si="88"/>
        <v>656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268</v>
      </c>
      <c r="AC456" s="16" t="str">
        <f t="shared" si="87"/>
        <v>HPExt</v>
      </c>
      <c r="AD456" s="29">
        <f t="shared" si="88"/>
        <v>679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277</v>
      </c>
      <c r="AC457" s="16" t="str">
        <f t="shared" si="87"/>
        <v>HPExt</v>
      </c>
      <c r="AD457" s="29">
        <f t="shared" si="88"/>
        <v>703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9</v>
      </c>
      <c r="AC458" s="16" t="str">
        <f t="shared" si="87"/>
        <v>HPExt</v>
      </c>
      <c r="AD458" s="29">
        <f t="shared" si="88"/>
        <v>47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19</v>
      </c>
      <c r="AC459" s="16" t="str">
        <f t="shared" si="87"/>
        <v>HPExt</v>
      </c>
      <c r="AD459" s="29">
        <f t="shared" si="88"/>
        <v>94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28</v>
      </c>
      <c r="AC460" s="16" t="str">
        <f t="shared" si="87"/>
        <v>HPExt</v>
      </c>
      <c r="AD460" s="29">
        <f t="shared" si="88"/>
        <v>141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37</v>
      </c>
      <c r="AC461" s="16" t="str">
        <f t="shared" si="87"/>
        <v>HPExt</v>
      </c>
      <c r="AD461" s="29">
        <f t="shared" si="88"/>
        <v>187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47</v>
      </c>
      <c r="AC462" s="16" t="str">
        <f t="shared" si="87"/>
        <v>HPExt</v>
      </c>
      <c r="AD462" s="29">
        <f t="shared" si="88"/>
        <v>234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56</v>
      </c>
      <c r="AC463" s="16" t="str">
        <f t="shared" si="87"/>
        <v>HPExt</v>
      </c>
      <c r="AD463" s="29">
        <f t="shared" si="88"/>
        <v>281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65</v>
      </c>
      <c r="AC464" s="16" t="str">
        <f t="shared" si="87"/>
        <v>HPExt</v>
      </c>
      <c r="AD464" s="29">
        <f t="shared" si="88"/>
        <v>328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74</v>
      </c>
      <c r="AC465" s="16" t="str">
        <f t="shared" si="87"/>
        <v>HPExt</v>
      </c>
      <c r="AD465" s="29">
        <f t="shared" si="88"/>
        <v>375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84</v>
      </c>
      <c r="AC466" s="16" t="str">
        <f t="shared" si="87"/>
        <v>HPExt</v>
      </c>
      <c r="AD466" s="29">
        <f t="shared" si="88"/>
        <v>422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93</v>
      </c>
      <c r="AC467" s="16" t="str">
        <f t="shared" si="87"/>
        <v>HPExt</v>
      </c>
      <c r="AD467" s="29">
        <f t="shared" si="88"/>
        <v>469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102</v>
      </c>
      <c r="AC468" s="16" t="str">
        <f t="shared" si="87"/>
        <v>HPExt</v>
      </c>
      <c r="AD468" s="29">
        <f t="shared" si="88"/>
        <v>515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112</v>
      </c>
      <c r="AC469" s="16" t="str">
        <f t="shared" si="87"/>
        <v>HPExt</v>
      </c>
      <c r="AD469" s="29">
        <f t="shared" si="88"/>
        <v>562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121</v>
      </c>
      <c r="AC470" s="16" t="str">
        <f t="shared" si="87"/>
        <v>HPExt</v>
      </c>
      <c r="AD470" s="29">
        <f t="shared" si="88"/>
        <v>609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130</v>
      </c>
      <c r="AC471" s="16" t="str">
        <f t="shared" si="87"/>
        <v>HPExt</v>
      </c>
      <c r="AD471" s="29">
        <f t="shared" si="88"/>
        <v>656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140</v>
      </c>
      <c r="AC472" s="16" t="str">
        <f t="shared" si="87"/>
        <v>HPExt</v>
      </c>
      <c r="AD472" s="29">
        <f t="shared" si="88"/>
        <v>703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149</v>
      </c>
      <c r="AC473" s="16" t="str">
        <f t="shared" si="87"/>
        <v>HPExt</v>
      </c>
      <c r="AD473" s="29">
        <f t="shared" si="88"/>
        <v>750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158</v>
      </c>
      <c r="AC474" s="16" t="str">
        <f t="shared" si="87"/>
        <v>HPExt</v>
      </c>
      <c r="AD474" s="29">
        <f t="shared" si="88"/>
        <v>797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168</v>
      </c>
      <c r="AC475" s="16" t="str">
        <f t="shared" si="87"/>
        <v>HPExt</v>
      </c>
      <c r="AD475" s="29">
        <f t="shared" si="88"/>
        <v>843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177</v>
      </c>
      <c r="AC476" s="16" t="str">
        <f t="shared" si="87"/>
        <v>HPExt</v>
      </c>
      <c r="AD476" s="29">
        <f t="shared" si="88"/>
        <v>890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186</v>
      </c>
      <c r="AC477" s="16" t="str">
        <f t="shared" si="87"/>
        <v>HPExt</v>
      </c>
      <c r="AD477" s="29">
        <f t="shared" si="88"/>
        <v>937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196</v>
      </c>
      <c r="AC478" s="16" t="str">
        <f t="shared" si="87"/>
        <v>HPExt</v>
      </c>
      <c r="AD478" s="29">
        <f t="shared" si="88"/>
        <v>984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205</v>
      </c>
      <c r="AC479" s="16" t="str">
        <f t="shared" si="87"/>
        <v>HPExt</v>
      </c>
      <c r="AD479" s="29">
        <f t="shared" si="88"/>
        <v>1031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214</v>
      </c>
      <c r="AC480" s="16" t="str">
        <f t="shared" si="87"/>
        <v>HPExt</v>
      </c>
      <c r="AD480" s="29">
        <f t="shared" si="88"/>
        <v>1078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223</v>
      </c>
      <c r="AC481" s="16" t="str">
        <f t="shared" si="87"/>
        <v>HPExt</v>
      </c>
      <c r="AD481" s="29">
        <f t="shared" si="88"/>
        <v>1125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233</v>
      </c>
      <c r="AC482" s="16" t="str">
        <f t="shared" si="87"/>
        <v>HPExt</v>
      </c>
      <c r="AD482" s="29">
        <f t="shared" si="88"/>
        <v>1171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242</v>
      </c>
      <c r="AC483" s="16" t="str">
        <f t="shared" si="87"/>
        <v>HPExt</v>
      </c>
      <c r="AD483" s="29">
        <f t="shared" si="88"/>
        <v>1218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251</v>
      </c>
      <c r="AC484" s="16" t="str">
        <f t="shared" si="87"/>
        <v>HPExt</v>
      </c>
      <c r="AD484" s="29">
        <f t="shared" si="88"/>
        <v>1265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261</v>
      </c>
      <c r="AC485" s="16" t="str">
        <f t="shared" si="87"/>
        <v>HPExt</v>
      </c>
      <c r="AD485" s="29">
        <f t="shared" si="88"/>
        <v>1312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270</v>
      </c>
      <c r="AC486" s="16" t="str">
        <f t="shared" si="87"/>
        <v>HPExt</v>
      </c>
      <c r="AD486" s="29">
        <f t="shared" si="88"/>
        <v>1359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279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1406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5</v>
      </c>
      <c r="AC488" s="16" t="str">
        <f t="shared" si="96"/>
        <v>HPExt</v>
      </c>
      <c r="AD488" s="29">
        <f t="shared" si="97"/>
        <v>47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9</v>
      </c>
      <c r="AC489" s="16" t="str">
        <f t="shared" si="96"/>
        <v>HPExt</v>
      </c>
      <c r="AD489" s="29">
        <f t="shared" si="97"/>
        <v>94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14</v>
      </c>
      <c r="AC490" s="16" t="str">
        <f t="shared" si="96"/>
        <v>HPExt</v>
      </c>
      <c r="AD490" s="29">
        <f t="shared" si="97"/>
        <v>141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18</v>
      </c>
      <c r="AC491" s="16" t="str">
        <f t="shared" si="96"/>
        <v>HPExt</v>
      </c>
      <c r="AD491" s="29">
        <f t="shared" si="97"/>
        <v>187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23</v>
      </c>
      <c r="AC492" s="16" t="str">
        <f t="shared" si="96"/>
        <v>HPExt</v>
      </c>
      <c r="AD492" s="29">
        <f t="shared" si="97"/>
        <v>234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28</v>
      </c>
      <c r="AC493" s="16" t="str">
        <f t="shared" si="96"/>
        <v>HPExt</v>
      </c>
      <c r="AD493" s="29">
        <f t="shared" si="97"/>
        <v>281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32</v>
      </c>
      <c r="AC494" s="16" t="str">
        <f t="shared" si="96"/>
        <v>HPExt</v>
      </c>
      <c r="AD494" s="29">
        <f t="shared" si="97"/>
        <v>328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37</v>
      </c>
      <c r="AC495" s="16" t="str">
        <f t="shared" si="96"/>
        <v>HPExt</v>
      </c>
      <c r="AD495" s="29">
        <f t="shared" si="97"/>
        <v>375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42</v>
      </c>
      <c r="AC496" s="16" t="str">
        <f t="shared" si="96"/>
        <v>HPExt</v>
      </c>
      <c r="AD496" s="29">
        <f t="shared" si="97"/>
        <v>422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46</v>
      </c>
      <c r="AC497" s="16" t="str">
        <f t="shared" si="96"/>
        <v>HPExt</v>
      </c>
      <c r="AD497" s="29">
        <f t="shared" si="97"/>
        <v>469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51</v>
      </c>
      <c r="AC498" s="16" t="str">
        <f t="shared" si="96"/>
        <v>HPExt</v>
      </c>
      <c r="AD498" s="29">
        <f t="shared" si="97"/>
        <v>515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55</v>
      </c>
      <c r="AC499" s="16" t="str">
        <f t="shared" si="96"/>
        <v>HPExt</v>
      </c>
      <c r="AD499" s="29">
        <f t="shared" si="97"/>
        <v>562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60</v>
      </c>
      <c r="AC500" s="16" t="str">
        <f t="shared" si="96"/>
        <v>HPExt</v>
      </c>
      <c r="AD500" s="29">
        <f t="shared" si="97"/>
        <v>609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65</v>
      </c>
      <c r="AC501" s="16" t="str">
        <f t="shared" si="96"/>
        <v>HPExt</v>
      </c>
      <c r="AD501" s="29">
        <f t="shared" si="97"/>
        <v>656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69</v>
      </c>
      <c r="AC502" s="16" t="str">
        <f t="shared" si="96"/>
        <v>HPExt</v>
      </c>
      <c r="AD502" s="29">
        <f t="shared" si="97"/>
        <v>703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74</v>
      </c>
      <c r="AC503" s="16" t="str">
        <f t="shared" si="96"/>
        <v>HPExt</v>
      </c>
      <c r="AD503" s="29">
        <f t="shared" si="97"/>
        <v>750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79</v>
      </c>
      <c r="AC504" s="16" t="str">
        <f t="shared" si="96"/>
        <v>HPExt</v>
      </c>
      <c r="AD504" s="29">
        <f t="shared" si="97"/>
        <v>797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83</v>
      </c>
      <c r="AC505" s="16" t="str">
        <f t="shared" si="96"/>
        <v>HPExt</v>
      </c>
      <c r="AD505" s="29">
        <f t="shared" si="97"/>
        <v>843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88</v>
      </c>
      <c r="AC506" s="16" t="str">
        <f t="shared" si="96"/>
        <v>HPExt</v>
      </c>
      <c r="AD506" s="29">
        <f t="shared" si="97"/>
        <v>890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92</v>
      </c>
      <c r="AC507" s="16" t="str">
        <f t="shared" si="96"/>
        <v>HPExt</v>
      </c>
      <c r="AD507" s="29">
        <f t="shared" si="97"/>
        <v>937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97</v>
      </c>
      <c r="AC508" s="16" t="str">
        <f t="shared" si="96"/>
        <v>HPExt</v>
      </c>
      <c r="AD508" s="29">
        <f t="shared" si="97"/>
        <v>984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102</v>
      </c>
      <c r="AC509" s="16" t="str">
        <f t="shared" si="96"/>
        <v>HPExt</v>
      </c>
      <c r="AD509" s="29">
        <f t="shared" si="97"/>
        <v>1031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106</v>
      </c>
      <c r="AC510" s="16" t="str">
        <f t="shared" si="96"/>
        <v>HPExt</v>
      </c>
      <c r="AD510" s="29">
        <f t="shared" si="97"/>
        <v>1078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111</v>
      </c>
      <c r="AC511" s="16" t="str">
        <f t="shared" si="96"/>
        <v>HPExt</v>
      </c>
      <c r="AD511" s="29">
        <f t="shared" si="97"/>
        <v>1125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116</v>
      </c>
      <c r="AC512" s="16" t="str">
        <f t="shared" si="96"/>
        <v>HPExt</v>
      </c>
      <c r="AD512" s="29">
        <f t="shared" si="97"/>
        <v>1171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120</v>
      </c>
      <c r="AC513" s="16" t="str">
        <f t="shared" si="96"/>
        <v>HPExt</v>
      </c>
      <c r="AD513" s="29">
        <f t="shared" si="97"/>
        <v>1218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125</v>
      </c>
      <c r="AC514" s="16" t="str">
        <f t="shared" si="96"/>
        <v>HPExt</v>
      </c>
      <c r="AD514" s="29">
        <f t="shared" si="97"/>
        <v>1265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129</v>
      </c>
      <c r="AC515" s="16" t="str">
        <f t="shared" si="96"/>
        <v>HPExt</v>
      </c>
      <c r="AD515" s="29">
        <f t="shared" si="97"/>
        <v>1312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134</v>
      </c>
      <c r="AC516" s="16" t="str">
        <f t="shared" si="96"/>
        <v>HPExt</v>
      </c>
      <c r="AD516" s="29">
        <f t="shared" si="97"/>
        <v>1359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139</v>
      </c>
      <c r="AC517" s="16" t="str">
        <f t="shared" si="96"/>
        <v>HPExt</v>
      </c>
      <c r="AD517" s="29">
        <f t="shared" si="97"/>
        <v>1406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19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37</v>
      </c>
      <c r="AC519" s="16" t="str">
        <f t="shared" si="96"/>
        <v>DefExt</v>
      </c>
      <c r="AD519" s="29">
        <f t="shared" si="97"/>
        <v>7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56</v>
      </c>
      <c r="AC520" s="16" t="str">
        <f t="shared" si="96"/>
        <v>DefExt</v>
      </c>
      <c r="AD520" s="29">
        <f t="shared" si="97"/>
        <v>10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74</v>
      </c>
      <c r="AC521" s="16" t="str">
        <f t="shared" si="96"/>
        <v>DefExt</v>
      </c>
      <c r="AD521" s="29">
        <f t="shared" si="97"/>
        <v>14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93</v>
      </c>
      <c r="AC522" s="16" t="str">
        <f t="shared" si="96"/>
        <v>DefExt</v>
      </c>
      <c r="AD522" s="29">
        <f t="shared" si="97"/>
        <v>17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112</v>
      </c>
      <c r="AC523" s="16" t="str">
        <f t="shared" si="96"/>
        <v>DefExt</v>
      </c>
      <c r="AD523" s="29">
        <f t="shared" si="97"/>
        <v>21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130</v>
      </c>
      <c r="AC524" s="16" t="str">
        <f t="shared" si="96"/>
        <v>DefExt</v>
      </c>
      <c r="AD524" s="29">
        <f t="shared" si="97"/>
        <v>24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149</v>
      </c>
      <c r="AC525" s="16" t="str">
        <f t="shared" si="96"/>
        <v>DefExt</v>
      </c>
      <c r="AD525" s="29">
        <f t="shared" si="97"/>
        <v>28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168</v>
      </c>
      <c r="AC526" s="16" t="str">
        <f t="shared" si="96"/>
        <v>DefExt</v>
      </c>
      <c r="AD526" s="29">
        <f t="shared" si="97"/>
        <v>31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186</v>
      </c>
      <c r="AC527" s="16" t="str">
        <f t="shared" si="96"/>
        <v>DefExt</v>
      </c>
      <c r="AD527" s="29">
        <f t="shared" si="97"/>
        <v>35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205</v>
      </c>
      <c r="AC528" s="16" t="str">
        <f t="shared" si="96"/>
        <v>DefExt</v>
      </c>
      <c r="AD528" s="29">
        <f t="shared" si="97"/>
        <v>38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223</v>
      </c>
      <c r="AC529" s="16" t="str">
        <f t="shared" si="96"/>
        <v>DefExt</v>
      </c>
      <c r="AD529" s="29">
        <f t="shared" si="97"/>
        <v>42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242</v>
      </c>
      <c r="AC530" s="16" t="str">
        <f t="shared" si="96"/>
        <v>DefExt</v>
      </c>
      <c r="AD530" s="29">
        <f t="shared" si="97"/>
        <v>45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261</v>
      </c>
      <c r="AC531" s="16" t="str">
        <f t="shared" si="96"/>
        <v>DefExt</v>
      </c>
      <c r="AD531" s="29">
        <f t="shared" si="97"/>
        <v>49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279</v>
      </c>
      <c r="AC532" s="16" t="str">
        <f t="shared" si="96"/>
        <v>DefExt</v>
      </c>
      <c r="AD532" s="29">
        <f t="shared" si="97"/>
        <v>52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298</v>
      </c>
      <c r="AC533" s="16" t="str">
        <f t="shared" si="96"/>
        <v>DefExt</v>
      </c>
      <c r="AD533" s="29">
        <f t="shared" si="97"/>
        <v>55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317</v>
      </c>
      <c r="AC534" s="16" t="str">
        <f t="shared" si="96"/>
        <v>DefExt</v>
      </c>
      <c r="AD534" s="29">
        <f t="shared" si="97"/>
        <v>59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335</v>
      </c>
      <c r="AC535" s="16" t="str">
        <f t="shared" si="96"/>
        <v>DefExt</v>
      </c>
      <c r="AD535" s="29">
        <f t="shared" si="97"/>
        <v>62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354</v>
      </c>
      <c r="AC536" s="16" t="str">
        <f t="shared" si="96"/>
        <v>DefExt</v>
      </c>
      <c r="AD536" s="29">
        <f t="shared" si="97"/>
        <v>66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372</v>
      </c>
      <c r="AC537" s="16" t="str">
        <f t="shared" si="96"/>
        <v>DefExt</v>
      </c>
      <c r="AD537" s="29">
        <f t="shared" si="97"/>
        <v>69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391</v>
      </c>
      <c r="AC538" s="16" t="str">
        <f t="shared" si="96"/>
        <v>DefExt</v>
      </c>
      <c r="AD538" s="29">
        <f t="shared" si="97"/>
        <v>73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410</v>
      </c>
      <c r="AC539" s="16" t="str">
        <f t="shared" si="96"/>
        <v>DefExt</v>
      </c>
      <c r="AD539" s="29">
        <f t="shared" si="97"/>
        <v>76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428</v>
      </c>
      <c r="AC540" s="16" t="str">
        <f t="shared" si="96"/>
        <v>DefExt</v>
      </c>
      <c r="AD540" s="29">
        <f t="shared" si="97"/>
        <v>80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447</v>
      </c>
      <c r="AC541" s="16" t="str">
        <f t="shared" si="96"/>
        <v>DefExt</v>
      </c>
      <c r="AD541" s="29">
        <f t="shared" si="97"/>
        <v>83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466</v>
      </c>
      <c r="AC542" s="16" t="str">
        <f t="shared" si="96"/>
        <v>DefExt</v>
      </c>
      <c r="AD542" s="29">
        <f t="shared" si="97"/>
        <v>87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484</v>
      </c>
      <c r="AC543" s="16" t="str">
        <f t="shared" si="96"/>
        <v>DefExt</v>
      </c>
      <c r="AD543" s="29">
        <f t="shared" si="97"/>
        <v>90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503</v>
      </c>
      <c r="AC544" s="16" t="str">
        <f t="shared" si="96"/>
        <v>DefExt</v>
      </c>
      <c r="AD544" s="29">
        <f t="shared" si="97"/>
        <v>94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521</v>
      </c>
      <c r="AC545" s="16" t="str">
        <f t="shared" si="96"/>
        <v>DefExt</v>
      </c>
      <c r="AD545" s="29">
        <f t="shared" si="97"/>
        <v>97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540</v>
      </c>
      <c r="AC546" s="16" t="str">
        <f t="shared" si="96"/>
        <v>DefExt</v>
      </c>
      <c r="AD546" s="29">
        <f t="shared" si="97"/>
        <v>101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559</v>
      </c>
      <c r="AC547" s="16" t="str">
        <f t="shared" si="96"/>
        <v>DefExt</v>
      </c>
      <c r="AD547" s="29">
        <f t="shared" si="97"/>
        <v>104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19</v>
      </c>
      <c r="AC548" s="16" t="str">
        <f t="shared" si="96"/>
        <v>HPExt</v>
      </c>
      <c r="AD548" s="29">
        <f t="shared" si="97"/>
        <v>35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37</v>
      </c>
      <c r="AC549" s="16" t="str">
        <f t="shared" si="96"/>
        <v>HPExt</v>
      </c>
      <c r="AD549" s="29">
        <f t="shared" si="97"/>
        <v>70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56</v>
      </c>
      <c r="AC550" s="16" t="str">
        <f t="shared" si="96"/>
        <v>HPExt</v>
      </c>
      <c r="AD550" s="29">
        <f t="shared" si="97"/>
        <v>105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74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141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93</v>
      </c>
      <c r="AC552" s="16" t="str">
        <f t="shared" si="105"/>
        <v>HPExt</v>
      </c>
      <c r="AD552" s="29">
        <f t="shared" si="106"/>
        <v>176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112</v>
      </c>
      <c r="AC553" s="16" t="str">
        <f t="shared" si="105"/>
        <v>HPExt</v>
      </c>
      <c r="AD553" s="29">
        <f t="shared" si="106"/>
        <v>211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130</v>
      </c>
      <c r="AC554" s="16" t="str">
        <f t="shared" si="105"/>
        <v>HPExt</v>
      </c>
      <c r="AD554" s="29">
        <f t="shared" si="106"/>
        <v>246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149</v>
      </c>
      <c r="AC555" s="16" t="str">
        <f t="shared" si="105"/>
        <v>HPExt</v>
      </c>
      <c r="AD555" s="29">
        <f t="shared" si="106"/>
        <v>281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168</v>
      </c>
      <c r="AC556" s="16" t="str">
        <f t="shared" si="105"/>
        <v>HPExt</v>
      </c>
      <c r="AD556" s="29">
        <f t="shared" si="106"/>
        <v>316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186</v>
      </c>
      <c r="AC557" s="16" t="str">
        <f t="shared" si="105"/>
        <v>HPExt</v>
      </c>
      <c r="AD557" s="29">
        <f t="shared" si="106"/>
        <v>351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205</v>
      </c>
      <c r="AC558" s="16" t="str">
        <f t="shared" si="105"/>
        <v>HPExt</v>
      </c>
      <c r="AD558" s="29">
        <f t="shared" si="106"/>
        <v>387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223</v>
      </c>
      <c r="AC559" s="16" t="str">
        <f t="shared" si="105"/>
        <v>HPExt</v>
      </c>
      <c r="AD559" s="29">
        <f t="shared" si="106"/>
        <v>422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242</v>
      </c>
      <c r="AC560" s="16" t="str">
        <f t="shared" si="105"/>
        <v>HPExt</v>
      </c>
      <c r="AD560" s="29">
        <f t="shared" si="106"/>
        <v>457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261</v>
      </c>
      <c r="AC561" s="16" t="str">
        <f t="shared" si="105"/>
        <v>HPExt</v>
      </c>
      <c r="AD561" s="29">
        <f t="shared" si="106"/>
        <v>492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279</v>
      </c>
      <c r="AC562" s="16" t="str">
        <f t="shared" si="105"/>
        <v>HPExt</v>
      </c>
      <c r="AD562" s="29">
        <f t="shared" si="106"/>
        <v>527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298</v>
      </c>
      <c r="AC563" s="16" t="str">
        <f t="shared" si="105"/>
        <v>HPExt</v>
      </c>
      <c r="AD563" s="29">
        <f t="shared" si="106"/>
        <v>562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317</v>
      </c>
      <c r="AC564" s="16" t="str">
        <f t="shared" si="105"/>
        <v>HPExt</v>
      </c>
      <c r="AD564" s="29">
        <f t="shared" si="106"/>
        <v>597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335</v>
      </c>
      <c r="AC565" s="16" t="str">
        <f t="shared" si="105"/>
        <v>HPExt</v>
      </c>
      <c r="AD565" s="29">
        <f t="shared" si="106"/>
        <v>633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354</v>
      </c>
      <c r="AC566" s="16" t="str">
        <f t="shared" si="105"/>
        <v>HPExt</v>
      </c>
      <c r="AD566" s="29">
        <f t="shared" si="106"/>
        <v>668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372</v>
      </c>
      <c r="AC567" s="16" t="str">
        <f t="shared" si="105"/>
        <v>HPExt</v>
      </c>
      <c r="AD567" s="29">
        <f t="shared" si="106"/>
        <v>703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391</v>
      </c>
      <c r="AC568" s="16" t="str">
        <f t="shared" si="105"/>
        <v>HPExt</v>
      </c>
      <c r="AD568" s="29">
        <f t="shared" si="106"/>
        <v>738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410</v>
      </c>
      <c r="AC569" s="16" t="str">
        <f t="shared" si="105"/>
        <v>HPExt</v>
      </c>
      <c r="AD569" s="29">
        <f t="shared" si="106"/>
        <v>773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428</v>
      </c>
      <c r="AC570" s="16" t="str">
        <f t="shared" si="105"/>
        <v>HPExt</v>
      </c>
      <c r="AD570" s="29">
        <f t="shared" si="106"/>
        <v>808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447</v>
      </c>
      <c r="AC571" s="16" t="str">
        <f t="shared" si="105"/>
        <v>HPExt</v>
      </c>
      <c r="AD571" s="29">
        <f t="shared" si="106"/>
        <v>843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466</v>
      </c>
      <c r="AC572" s="16" t="str">
        <f t="shared" si="105"/>
        <v>HPExt</v>
      </c>
      <c r="AD572" s="29">
        <f t="shared" si="106"/>
        <v>879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484</v>
      </c>
      <c r="AC573" s="16" t="str">
        <f t="shared" si="105"/>
        <v>HPExt</v>
      </c>
      <c r="AD573" s="29">
        <f t="shared" si="106"/>
        <v>914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503</v>
      </c>
      <c r="AC574" s="16" t="str">
        <f t="shared" si="105"/>
        <v>HPExt</v>
      </c>
      <c r="AD574" s="29">
        <f t="shared" si="106"/>
        <v>949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521</v>
      </c>
      <c r="AC575" s="16" t="str">
        <f t="shared" si="105"/>
        <v>HPExt</v>
      </c>
      <c r="AD575" s="29">
        <f t="shared" si="106"/>
        <v>984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540</v>
      </c>
      <c r="AC576" s="16" t="str">
        <f t="shared" si="105"/>
        <v>HPExt</v>
      </c>
      <c r="AD576" s="29">
        <f t="shared" si="106"/>
        <v>1019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559</v>
      </c>
      <c r="AC577" s="16" t="str">
        <f t="shared" si="105"/>
        <v>HPExt</v>
      </c>
      <c r="AD577" s="29">
        <f t="shared" si="106"/>
        <v>1054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9</v>
      </c>
      <c r="AC578" s="16" t="str">
        <f t="shared" si="105"/>
        <v>DefExt</v>
      </c>
      <c r="AD578" s="29">
        <f t="shared" si="106"/>
        <v>5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19</v>
      </c>
      <c r="AC579" s="16" t="str">
        <f t="shared" si="105"/>
        <v>DefExt</v>
      </c>
      <c r="AD579" s="29">
        <f t="shared" si="106"/>
        <v>9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28</v>
      </c>
      <c r="AC580" s="16" t="str">
        <f t="shared" si="105"/>
        <v>DefExt</v>
      </c>
      <c r="AD580" s="29">
        <f t="shared" si="106"/>
        <v>14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37</v>
      </c>
      <c r="AC581" s="16" t="str">
        <f t="shared" si="105"/>
        <v>DefExt</v>
      </c>
      <c r="AD581" s="29">
        <f t="shared" si="106"/>
        <v>18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47</v>
      </c>
      <c r="AC582" s="16" t="str">
        <f t="shared" si="105"/>
        <v>DefExt</v>
      </c>
      <c r="AD582" s="29">
        <f t="shared" si="106"/>
        <v>23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56</v>
      </c>
      <c r="AC583" s="16" t="str">
        <f t="shared" si="105"/>
        <v>DefExt</v>
      </c>
      <c r="AD583" s="29">
        <f t="shared" si="106"/>
        <v>28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65</v>
      </c>
      <c r="AC584" s="16" t="str">
        <f t="shared" si="105"/>
        <v>DefExt</v>
      </c>
      <c r="AD584" s="29">
        <f t="shared" si="106"/>
        <v>32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74</v>
      </c>
      <c r="AC585" s="16" t="str">
        <f t="shared" si="105"/>
        <v>DefExt</v>
      </c>
      <c r="AD585" s="29">
        <f t="shared" si="106"/>
        <v>37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84</v>
      </c>
      <c r="AC586" s="16" t="str">
        <f t="shared" si="105"/>
        <v>DefExt</v>
      </c>
      <c r="AD586" s="29">
        <f t="shared" si="106"/>
        <v>42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93</v>
      </c>
      <c r="AC587" s="16" t="str">
        <f t="shared" si="105"/>
        <v>DefExt</v>
      </c>
      <c r="AD587" s="29">
        <f t="shared" si="106"/>
        <v>46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102</v>
      </c>
      <c r="AC588" s="16" t="str">
        <f t="shared" si="105"/>
        <v>DefExt</v>
      </c>
      <c r="AD588" s="29">
        <f t="shared" si="106"/>
        <v>51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112</v>
      </c>
      <c r="AC589" s="16" t="str">
        <f t="shared" si="105"/>
        <v>DefExt</v>
      </c>
      <c r="AD589" s="29">
        <f t="shared" si="106"/>
        <v>55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121</v>
      </c>
      <c r="AC590" s="16" t="str">
        <f t="shared" si="105"/>
        <v>DefExt</v>
      </c>
      <c r="AD590" s="29">
        <f t="shared" si="106"/>
        <v>60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130</v>
      </c>
      <c r="AC591" s="16" t="str">
        <f t="shared" si="105"/>
        <v>DefExt</v>
      </c>
      <c r="AD591" s="29">
        <f t="shared" si="106"/>
        <v>65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140</v>
      </c>
      <c r="AC592" s="16" t="str">
        <f t="shared" si="105"/>
        <v>DefExt</v>
      </c>
      <c r="AD592" s="29">
        <f t="shared" si="106"/>
        <v>69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149</v>
      </c>
      <c r="AC593" s="16" t="str">
        <f t="shared" si="105"/>
        <v>DefExt</v>
      </c>
      <c r="AD593" s="29">
        <f t="shared" si="106"/>
        <v>74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158</v>
      </c>
      <c r="AC594" s="16" t="str">
        <f t="shared" si="105"/>
        <v>DefExt</v>
      </c>
      <c r="AD594" s="29">
        <f t="shared" si="106"/>
        <v>79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168</v>
      </c>
      <c r="AC595" s="16" t="str">
        <f t="shared" si="105"/>
        <v>DefExt</v>
      </c>
      <c r="AD595" s="29">
        <f t="shared" si="106"/>
        <v>83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177</v>
      </c>
      <c r="AC596" s="16" t="str">
        <f t="shared" si="105"/>
        <v>DefExt</v>
      </c>
      <c r="AD596" s="29">
        <f t="shared" si="106"/>
        <v>88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186</v>
      </c>
      <c r="AC597" s="16" t="str">
        <f t="shared" si="105"/>
        <v>DefExt</v>
      </c>
      <c r="AD597" s="29">
        <f t="shared" si="106"/>
        <v>92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196</v>
      </c>
      <c r="AC598" s="16" t="str">
        <f t="shared" si="105"/>
        <v>DefExt</v>
      </c>
      <c r="AD598" s="29">
        <f t="shared" si="106"/>
        <v>97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205</v>
      </c>
      <c r="AC599" s="16" t="str">
        <f t="shared" si="105"/>
        <v>DefExt</v>
      </c>
      <c r="AD599" s="29">
        <f t="shared" si="106"/>
        <v>102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214</v>
      </c>
      <c r="AC600" s="16" t="str">
        <f t="shared" si="105"/>
        <v>DefExt</v>
      </c>
      <c r="AD600" s="29">
        <f t="shared" si="106"/>
        <v>106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223</v>
      </c>
      <c r="AC601" s="16" t="str">
        <f t="shared" si="105"/>
        <v>DefExt</v>
      </c>
      <c r="AD601" s="29">
        <f t="shared" si="106"/>
        <v>111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233</v>
      </c>
      <c r="AC602" s="16" t="str">
        <f t="shared" si="105"/>
        <v>DefExt</v>
      </c>
      <c r="AD602" s="29">
        <f t="shared" si="106"/>
        <v>116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242</v>
      </c>
      <c r="AC603" s="16" t="str">
        <f t="shared" si="105"/>
        <v>DefExt</v>
      </c>
      <c r="AD603" s="29">
        <f t="shared" si="106"/>
        <v>120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251</v>
      </c>
      <c r="AC604" s="16" t="str">
        <f t="shared" si="105"/>
        <v>DefExt</v>
      </c>
      <c r="AD604" s="29">
        <f t="shared" si="106"/>
        <v>125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261</v>
      </c>
      <c r="AC605" s="16" t="str">
        <f t="shared" si="105"/>
        <v>DefExt</v>
      </c>
      <c r="AD605" s="29">
        <f t="shared" si="106"/>
        <v>129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270</v>
      </c>
      <c r="AC606" s="16" t="str">
        <f t="shared" si="105"/>
        <v>DefExt</v>
      </c>
      <c r="AD606" s="29">
        <f t="shared" si="106"/>
        <v>134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279</v>
      </c>
      <c r="AC607" s="16" t="str">
        <f t="shared" si="105"/>
        <v>DefExt</v>
      </c>
      <c r="AD607" s="29">
        <f t="shared" si="106"/>
        <v>139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9</v>
      </c>
      <c r="AC608" s="16" t="str">
        <f t="shared" si="105"/>
        <v>HPExt</v>
      </c>
      <c r="AD608" s="29">
        <f t="shared" si="106"/>
        <v>23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18</v>
      </c>
      <c r="AC609" s="16" t="str">
        <f t="shared" si="105"/>
        <v>HPExt</v>
      </c>
      <c r="AD609" s="29">
        <f t="shared" si="106"/>
        <v>47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28</v>
      </c>
      <c r="AC610" s="16" t="str">
        <f t="shared" si="105"/>
        <v>HPExt</v>
      </c>
      <c r="AD610" s="29">
        <f t="shared" si="106"/>
        <v>70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37</v>
      </c>
      <c r="AC611" s="16" t="str">
        <f t="shared" si="105"/>
        <v>HPExt</v>
      </c>
      <c r="AD611" s="29">
        <f t="shared" si="106"/>
        <v>94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46</v>
      </c>
      <c r="AC612" s="16" t="str">
        <f t="shared" si="105"/>
        <v>HPExt</v>
      </c>
      <c r="AD612" s="29">
        <f t="shared" si="106"/>
        <v>117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55</v>
      </c>
      <c r="AC613" s="16" t="str">
        <f t="shared" si="105"/>
        <v>HPExt</v>
      </c>
      <c r="AD613" s="29">
        <f t="shared" si="106"/>
        <v>141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65</v>
      </c>
      <c r="AC614" s="16" t="str">
        <f t="shared" si="105"/>
        <v>HPExt</v>
      </c>
      <c r="AD614" s="29">
        <f t="shared" si="106"/>
        <v>164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74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187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83</v>
      </c>
      <c r="AC616" s="16" t="str">
        <f t="shared" si="114"/>
        <v>HPExt</v>
      </c>
      <c r="AD616" s="29">
        <f t="shared" si="115"/>
        <v>211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92</v>
      </c>
      <c r="AC617" s="16" t="str">
        <f t="shared" si="114"/>
        <v>HPExt</v>
      </c>
      <c r="AD617" s="29">
        <f t="shared" si="115"/>
        <v>234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102</v>
      </c>
      <c r="AC618" s="16" t="str">
        <f t="shared" si="114"/>
        <v>HPExt</v>
      </c>
      <c r="AD618" s="29">
        <f t="shared" si="115"/>
        <v>258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111</v>
      </c>
      <c r="AC619" s="16" t="str">
        <f t="shared" si="114"/>
        <v>HPExt</v>
      </c>
      <c r="AD619" s="29">
        <f t="shared" si="115"/>
        <v>281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120</v>
      </c>
      <c r="AC620" s="16" t="str">
        <f t="shared" si="114"/>
        <v>HPExt</v>
      </c>
      <c r="AD620" s="29">
        <f t="shared" si="115"/>
        <v>305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129</v>
      </c>
      <c r="AC621" s="16" t="str">
        <f t="shared" si="114"/>
        <v>HPExt</v>
      </c>
      <c r="AD621" s="29">
        <f t="shared" si="115"/>
        <v>328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139</v>
      </c>
      <c r="AC622" s="16" t="str">
        <f t="shared" si="114"/>
        <v>HPExt</v>
      </c>
      <c r="AD622" s="29">
        <f t="shared" si="115"/>
        <v>351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148</v>
      </c>
      <c r="AC623" s="16" t="str">
        <f t="shared" si="114"/>
        <v>HPExt</v>
      </c>
      <c r="AD623" s="29">
        <f t="shared" si="115"/>
        <v>375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157</v>
      </c>
      <c r="AC624" s="16" t="str">
        <f t="shared" si="114"/>
        <v>HPExt</v>
      </c>
      <c r="AD624" s="29">
        <f t="shared" si="115"/>
        <v>398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166</v>
      </c>
      <c r="AC625" s="16" t="str">
        <f t="shared" si="114"/>
        <v>HPExt</v>
      </c>
      <c r="AD625" s="29">
        <f t="shared" si="115"/>
        <v>422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176</v>
      </c>
      <c r="AC626" s="16" t="str">
        <f t="shared" si="114"/>
        <v>HPExt</v>
      </c>
      <c r="AD626" s="29">
        <f t="shared" si="115"/>
        <v>445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185</v>
      </c>
      <c r="AC627" s="16" t="str">
        <f t="shared" si="114"/>
        <v>HPExt</v>
      </c>
      <c r="AD627" s="29">
        <f t="shared" si="115"/>
        <v>469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194</v>
      </c>
      <c r="AC628" s="16" t="str">
        <f t="shared" si="114"/>
        <v>HPExt</v>
      </c>
      <c r="AD628" s="29">
        <f t="shared" si="115"/>
        <v>492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203</v>
      </c>
      <c r="AC629" s="16" t="str">
        <f t="shared" si="114"/>
        <v>HPExt</v>
      </c>
      <c r="AD629" s="29">
        <f t="shared" si="115"/>
        <v>515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213</v>
      </c>
      <c r="AC630" s="16" t="str">
        <f t="shared" si="114"/>
        <v>HPExt</v>
      </c>
      <c r="AD630" s="29">
        <f t="shared" si="115"/>
        <v>539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222</v>
      </c>
      <c r="AC631" s="16" t="str">
        <f t="shared" si="114"/>
        <v>HPExt</v>
      </c>
      <c r="AD631" s="29">
        <f t="shared" si="115"/>
        <v>562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231</v>
      </c>
      <c r="AC632" s="16" t="str">
        <f t="shared" si="114"/>
        <v>HPExt</v>
      </c>
      <c r="AD632" s="29">
        <f t="shared" si="115"/>
        <v>586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240</v>
      </c>
      <c r="AC633" s="16" t="str">
        <f t="shared" si="114"/>
        <v>HPExt</v>
      </c>
      <c r="AD633" s="29">
        <f t="shared" si="115"/>
        <v>609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250</v>
      </c>
      <c r="AC634" s="16" t="str">
        <f t="shared" si="114"/>
        <v>HPExt</v>
      </c>
      <c r="AD634" s="29">
        <f t="shared" si="115"/>
        <v>633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259</v>
      </c>
      <c r="AC635" s="16" t="str">
        <f t="shared" si="114"/>
        <v>HPExt</v>
      </c>
      <c r="AD635" s="29">
        <f t="shared" si="115"/>
        <v>656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268</v>
      </c>
      <c r="AC636" s="16" t="str">
        <f t="shared" si="114"/>
        <v>HPExt</v>
      </c>
      <c r="AD636" s="29">
        <f t="shared" si="115"/>
        <v>679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277</v>
      </c>
      <c r="AC637" s="16" t="str">
        <f t="shared" si="114"/>
        <v>HPExt</v>
      </c>
      <c r="AD637" s="29">
        <f t="shared" si="115"/>
        <v>703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9</v>
      </c>
      <c r="AC638" s="16" t="str">
        <f t="shared" si="114"/>
        <v>HPExt</v>
      </c>
      <c r="AD638" s="29">
        <f t="shared" si="115"/>
        <v>47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19</v>
      </c>
      <c r="AC639" s="16" t="str">
        <f t="shared" si="114"/>
        <v>HPExt</v>
      </c>
      <c r="AD639" s="29">
        <f t="shared" si="115"/>
        <v>94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28</v>
      </c>
      <c r="AC640" s="16" t="str">
        <f t="shared" si="114"/>
        <v>HPExt</v>
      </c>
      <c r="AD640" s="29">
        <f t="shared" si="115"/>
        <v>141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37</v>
      </c>
      <c r="AC641" s="16" t="str">
        <f t="shared" si="114"/>
        <v>HPExt</v>
      </c>
      <c r="AD641" s="29">
        <f t="shared" si="115"/>
        <v>187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47</v>
      </c>
      <c r="AC642" s="16" t="str">
        <f t="shared" si="114"/>
        <v>HPExt</v>
      </c>
      <c r="AD642" s="29">
        <f t="shared" si="115"/>
        <v>234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56</v>
      </c>
      <c r="AC643" s="16" t="str">
        <f t="shared" si="114"/>
        <v>HPExt</v>
      </c>
      <c r="AD643" s="29">
        <f t="shared" si="115"/>
        <v>281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65</v>
      </c>
      <c r="AC644" s="16" t="str">
        <f t="shared" si="114"/>
        <v>HPExt</v>
      </c>
      <c r="AD644" s="29">
        <f t="shared" si="115"/>
        <v>328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74</v>
      </c>
      <c r="AC645" s="16" t="str">
        <f t="shared" si="114"/>
        <v>HPExt</v>
      </c>
      <c r="AD645" s="29">
        <f t="shared" si="115"/>
        <v>375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84</v>
      </c>
      <c r="AC646" s="16" t="str">
        <f t="shared" si="114"/>
        <v>HPExt</v>
      </c>
      <c r="AD646" s="29">
        <f t="shared" si="115"/>
        <v>422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93</v>
      </c>
      <c r="AC647" s="16" t="str">
        <f t="shared" si="114"/>
        <v>HPExt</v>
      </c>
      <c r="AD647" s="29">
        <f t="shared" si="115"/>
        <v>469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102</v>
      </c>
      <c r="AC648" s="16" t="str">
        <f t="shared" si="114"/>
        <v>HPExt</v>
      </c>
      <c r="AD648" s="29">
        <f t="shared" si="115"/>
        <v>515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112</v>
      </c>
      <c r="AC649" s="16" t="str">
        <f t="shared" si="114"/>
        <v>HPExt</v>
      </c>
      <c r="AD649" s="29">
        <f t="shared" si="115"/>
        <v>562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121</v>
      </c>
      <c r="AC650" s="16" t="str">
        <f t="shared" si="114"/>
        <v>HPExt</v>
      </c>
      <c r="AD650" s="29">
        <f t="shared" si="115"/>
        <v>609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130</v>
      </c>
      <c r="AC651" s="16" t="str">
        <f t="shared" si="114"/>
        <v>HPExt</v>
      </c>
      <c r="AD651" s="29">
        <f t="shared" si="115"/>
        <v>656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140</v>
      </c>
      <c r="AC652" s="16" t="str">
        <f t="shared" si="114"/>
        <v>HPExt</v>
      </c>
      <c r="AD652" s="29">
        <f t="shared" si="115"/>
        <v>703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149</v>
      </c>
      <c r="AC653" s="16" t="str">
        <f t="shared" si="114"/>
        <v>HPExt</v>
      </c>
      <c r="AD653" s="29">
        <f t="shared" si="115"/>
        <v>750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158</v>
      </c>
      <c r="AC654" s="16" t="str">
        <f t="shared" si="114"/>
        <v>HPExt</v>
      </c>
      <c r="AD654" s="29">
        <f t="shared" si="115"/>
        <v>797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168</v>
      </c>
      <c r="AC655" s="16" t="str">
        <f t="shared" si="114"/>
        <v>HPExt</v>
      </c>
      <c r="AD655" s="29">
        <f t="shared" si="115"/>
        <v>843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177</v>
      </c>
      <c r="AC656" s="16" t="str">
        <f t="shared" si="114"/>
        <v>HPExt</v>
      </c>
      <c r="AD656" s="29">
        <f t="shared" si="115"/>
        <v>890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186</v>
      </c>
      <c r="AC657" s="16" t="str">
        <f t="shared" si="114"/>
        <v>HPExt</v>
      </c>
      <c r="AD657" s="29">
        <f t="shared" si="115"/>
        <v>937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196</v>
      </c>
      <c r="AC658" s="16" t="str">
        <f t="shared" si="114"/>
        <v>HPExt</v>
      </c>
      <c r="AD658" s="29">
        <f t="shared" si="115"/>
        <v>984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205</v>
      </c>
      <c r="AC659" s="16" t="str">
        <f t="shared" si="114"/>
        <v>HPExt</v>
      </c>
      <c r="AD659" s="29">
        <f t="shared" si="115"/>
        <v>1031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214</v>
      </c>
      <c r="AC660" s="16" t="str">
        <f t="shared" si="114"/>
        <v>HPExt</v>
      </c>
      <c r="AD660" s="29">
        <f t="shared" si="115"/>
        <v>1078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223</v>
      </c>
      <c r="AC661" s="16" t="str">
        <f t="shared" si="114"/>
        <v>HPExt</v>
      </c>
      <c r="AD661" s="29">
        <f t="shared" si="115"/>
        <v>1125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233</v>
      </c>
      <c r="AC662" s="16" t="str">
        <f t="shared" si="114"/>
        <v>HPExt</v>
      </c>
      <c r="AD662" s="29">
        <f t="shared" si="115"/>
        <v>1171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242</v>
      </c>
      <c r="AC663" s="16" t="str">
        <f t="shared" si="114"/>
        <v>HPExt</v>
      </c>
      <c r="AD663" s="29">
        <f t="shared" si="115"/>
        <v>1218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251</v>
      </c>
      <c r="AC664" s="16" t="str">
        <f t="shared" si="114"/>
        <v>HPExt</v>
      </c>
      <c r="AD664" s="29">
        <f t="shared" si="115"/>
        <v>1265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261</v>
      </c>
      <c r="AC665" s="16" t="str">
        <f t="shared" si="114"/>
        <v>HPExt</v>
      </c>
      <c r="AD665" s="29">
        <f t="shared" si="115"/>
        <v>1312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270</v>
      </c>
      <c r="AC666" s="16" t="str">
        <f t="shared" si="114"/>
        <v>HPExt</v>
      </c>
      <c r="AD666" s="29">
        <f t="shared" si="115"/>
        <v>1359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279</v>
      </c>
      <c r="AC667" s="16" t="str">
        <f t="shared" si="114"/>
        <v>HPExt</v>
      </c>
      <c r="AD667" s="29">
        <f t="shared" si="115"/>
        <v>1406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5</v>
      </c>
      <c r="AC668" s="16" t="str">
        <f t="shared" si="114"/>
        <v>HPExt</v>
      </c>
      <c r="AD668" s="29">
        <f t="shared" si="115"/>
        <v>47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9</v>
      </c>
      <c r="AC669" s="16" t="str">
        <f t="shared" si="114"/>
        <v>HPExt</v>
      </c>
      <c r="AD669" s="29">
        <f t="shared" si="115"/>
        <v>94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14</v>
      </c>
      <c r="AC670" s="16" t="str">
        <f t="shared" si="114"/>
        <v>HPExt</v>
      </c>
      <c r="AD670" s="29">
        <f t="shared" si="115"/>
        <v>141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18</v>
      </c>
      <c r="AC671" s="16" t="str">
        <f t="shared" si="114"/>
        <v>HPExt</v>
      </c>
      <c r="AD671" s="29">
        <f t="shared" si="115"/>
        <v>187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23</v>
      </c>
      <c r="AC672" s="16" t="str">
        <f t="shared" si="114"/>
        <v>HPExt</v>
      </c>
      <c r="AD672" s="29">
        <f t="shared" si="115"/>
        <v>234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28</v>
      </c>
      <c r="AC673" s="16" t="str">
        <f t="shared" si="114"/>
        <v>HPExt</v>
      </c>
      <c r="AD673" s="29">
        <f t="shared" si="115"/>
        <v>281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32</v>
      </c>
      <c r="AC674" s="16" t="str">
        <f t="shared" si="114"/>
        <v>HPExt</v>
      </c>
      <c r="AD674" s="29">
        <f t="shared" si="115"/>
        <v>328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37</v>
      </c>
      <c r="AC675" s="16" t="str">
        <f t="shared" si="114"/>
        <v>HPExt</v>
      </c>
      <c r="AD675" s="29">
        <f t="shared" si="115"/>
        <v>375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42</v>
      </c>
      <c r="AC676" s="16" t="str">
        <f t="shared" si="114"/>
        <v>HPExt</v>
      </c>
      <c r="AD676" s="29">
        <f t="shared" si="115"/>
        <v>422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46</v>
      </c>
      <c r="AC677" s="16" t="str">
        <f t="shared" si="114"/>
        <v>HPExt</v>
      </c>
      <c r="AD677" s="29">
        <f t="shared" si="115"/>
        <v>469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51</v>
      </c>
      <c r="AC678" s="16" t="str">
        <f t="shared" si="114"/>
        <v>HPExt</v>
      </c>
      <c r="AD678" s="29">
        <f t="shared" si="115"/>
        <v>515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55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562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60</v>
      </c>
      <c r="AC680" s="16" t="str">
        <f t="shared" si="123"/>
        <v>HPExt</v>
      </c>
      <c r="AD680" s="29">
        <f t="shared" si="124"/>
        <v>609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65</v>
      </c>
      <c r="AC681" s="16" t="str">
        <f t="shared" si="123"/>
        <v>HPExt</v>
      </c>
      <c r="AD681" s="29">
        <f t="shared" si="124"/>
        <v>656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69</v>
      </c>
      <c r="AC682" s="16" t="str">
        <f t="shared" si="123"/>
        <v>HPExt</v>
      </c>
      <c r="AD682" s="29">
        <f t="shared" si="124"/>
        <v>703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74</v>
      </c>
      <c r="AC683" s="16" t="str">
        <f t="shared" si="123"/>
        <v>HPExt</v>
      </c>
      <c r="AD683" s="29">
        <f t="shared" si="124"/>
        <v>750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79</v>
      </c>
      <c r="AC684" s="16" t="str">
        <f t="shared" si="123"/>
        <v>HPExt</v>
      </c>
      <c r="AD684" s="29">
        <f t="shared" si="124"/>
        <v>797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83</v>
      </c>
      <c r="AC685" s="16" t="str">
        <f t="shared" si="123"/>
        <v>HPExt</v>
      </c>
      <c r="AD685" s="29">
        <f t="shared" si="124"/>
        <v>843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88</v>
      </c>
      <c r="AC686" s="16" t="str">
        <f t="shared" si="123"/>
        <v>HPExt</v>
      </c>
      <c r="AD686" s="29">
        <f t="shared" si="124"/>
        <v>890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92</v>
      </c>
      <c r="AC687" s="16" t="str">
        <f t="shared" si="123"/>
        <v>HPExt</v>
      </c>
      <c r="AD687" s="29">
        <f t="shared" si="124"/>
        <v>937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97</v>
      </c>
      <c r="AC688" s="16" t="str">
        <f t="shared" si="123"/>
        <v>HPExt</v>
      </c>
      <c r="AD688" s="29">
        <f t="shared" si="124"/>
        <v>984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102</v>
      </c>
      <c r="AC689" s="16" t="str">
        <f t="shared" si="123"/>
        <v>HPExt</v>
      </c>
      <c r="AD689" s="29">
        <f t="shared" si="124"/>
        <v>1031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106</v>
      </c>
      <c r="AC690" s="16" t="str">
        <f t="shared" si="123"/>
        <v>HPExt</v>
      </c>
      <c r="AD690" s="29">
        <f t="shared" si="124"/>
        <v>1078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111</v>
      </c>
      <c r="AC691" s="16" t="str">
        <f t="shared" si="123"/>
        <v>HPExt</v>
      </c>
      <c r="AD691" s="29">
        <f t="shared" si="124"/>
        <v>1125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116</v>
      </c>
      <c r="AC692" s="16" t="str">
        <f t="shared" si="123"/>
        <v>HPExt</v>
      </c>
      <c r="AD692" s="29">
        <f t="shared" si="124"/>
        <v>1171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120</v>
      </c>
      <c r="AC693" s="16" t="str">
        <f t="shared" si="123"/>
        <v>HPExt</v>
      </c>
      <c r="AD693" s="29">
        <f t="shared" si="124"/>
        <v>1218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125</v>
      </c>
      <c r="AC694" s="16" t="str">
        <f t="shared" si="123"/>
        <v>HPExt</v>
      </c>
      <c r="AD694" s="29">
        <f t="shared" si="124"/>
        <v>1265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129</v>
      </c>
      <c r="AC695" s="16" t="str">
        <f t="shared" si="123"/>
        <v>HPExt</v>
      </c>
      <c r="AD695" s="29">
        <f t="shared" si="124"/>
        <v>1312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134</v>
      </c>
      <c r="AC696" s="16" t="str">
        <f t="shared" si="123"/>
        <v>HPExt</v>
      </c>
      <c r="AD696" s="29">
        <f t="shared" si="124"/>
        <v>1359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139</v>
      </c>
      <c r="AC697" s="16" t="str">
        <f t="shared" si="123"/>
        <v>HPExt</v>
      </c>
      <c r="AD697" s="29">
        <f t="shared" si="124"/>
        <v>1406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19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37</v>
      </c>
      <c r="AC699" s="16" t="str">
        <f t="shared" si="123"/>
        <v>DefExt</v>
      </c>
      <c r="AD699" s="29">
        <f t="shared" si="124"/>
        <v>7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56</v>
      </c>
      <c r="AC700" s="16" t="str">
        <f t="shared" si="123"/>
        <v>DefExt</v>
      </c>
      <c r="AD700" s="29">
        <f t="shared" si="124"/>
        <v>10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74</v>
      </c>
      <c r="AC701" s="16" t="str">
        <f t="shared" si="123"/>
        <v>DefExt</v>
      </c>
      <c r="AD701" s="29">
        <f t="shared" si="124"/>
        <v>14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93</v>
      </c>
      <c r="AC702" s="16" t="str">
        <f t="shared" si="123"/>
        <v>DefExt</v>
      </c>
      <c r="AD702" s="29">
        <f t="shared" si="124"/>
        <v>17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112</v>
      </c>
      <c r="AC703" s="16" t="str">
        <f t="shared" si="123"/>
        <v>DefExt</v>
      </c>
      <c r="AD703" s="29">
        <f t="shared" si="124"/>
        <v>21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130</v>
      </c>
      <c r="AC704" s="16" t="str">
        <f t="shared" si="123"/>
        <v>DefExt</v>
      </c>
      <c r="AD704" s="29">
        <f t="shared" si="124"/>
        <v>24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149</v>
      </c>
      <c r="AC705" s="16" t="str">
        <f t="shared" si="123"/>
        <v>DefExt</v>
      </c>
      <c r="AD705" s="29">
        <f t="shared" si="124"/>
        <v>28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168</v>
      </c>
      <c r="AC706" s="16" t="str">
        <f t="shared" si="123"/>
        <v>DefExt</v>
      </c>
      <c r="AD706" s="29">
        <f t="shared" si="124"/>
        <v>31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186</v>
      </c>
      <c r="AC707" s="16" t="str">
        <f t="shared" si="123"/>
        <v>DefExt</v>
      </c>
      <c r="AD707" s="29">
        <f t="shared" si="124"/>
        <v>35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205</v>
      </c>
      <c r="AC708" s="16" t="str">
        <f t="shared" si="123"/>
        <v>DefExt</v>
      </c>
      <c r="AD708" s="29">
        <f t="shared" si="124"/>
        <v>38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223</v>
      </c>
      <c r="AC709" s="16" t="str">
        <f t="shared" si="123"/>
        <v>DefExt</v>
      </c>
      <c r="AD709" s="29">
        <f t="shared" si="124"/>
        <v>42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242</v>
      </c>
      <c r="AC710" s="16" t="str">
        <f t="shared" si="123"/>
        <v>DefExt</v>
      </c>
      <c r="AD710" s="29">
        <f t="shared" si="124"/>
        <v>45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261</v>
      </c>
      <c r="AC711" s="16" t="str">
        <f t="shared" si="123"/>
        <v>DefExt</v>
      </c>
      <c r="AD711" s="29">
        <f t="shared" si="124"/>
        <v>49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279</v>
      </c>
      <c r="AC712" s="16" t="str">
        <f t="shared" si="123"/>
        <v>DefExt</v>
      </c>
      <c r="AD712" s="29">
        <f t="shared" si="124"/>
        <v>52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298</v>
      </c>
      <c r="AC713" s="16" t="str">
        <f t="shared" si="123"/>
        <v>DefExt</v>
      </c>
      <c r="AD713" s="29">
        <f t="shared" si="124"/>
        <v>55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317</v>
      </c>
      <c r="AC714" s="16" t="str">
        <f t="shared" si="123"/>
        <v>DefExt</v>
      </c>
      <c r="AD714" s="29">
        <f t="shared" si="124"/>
        <v>59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335</v>
      </c>
      <c r="AC715" s="16" t="str">
        <f t="shared" si="123"/>
        <v>DefExt</v>
      </c>
      <c r="AD715" s="29">
        <f t="shared" si="124"/>
        <v>62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354</v>
      </c>
      <c r="AC716" s="16" t="str">
        <f t="shared" si="123"/>
        <v>DefExt</v>
      </c>
      <c r="AD716" s="29">
        <f t="shared" si="124"/>
        <v>66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372</v>
      </c>
      <c r="AC717" s="16" t="str">
        <f t="shared" si="123"/>
        <v>DefExt</v>
      </c>
      <c r="AD717" s="29">
        <f t="shared" si="124"/>
        <v>69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391</v>
      </c>
      <c r="AC718" s="16" t="str">
        <f t="shared" si="123"/>
        <v>DefExt</v>
      </c>
      <c r="AD718" s="29">
        <f t="shared" si="124"/>
        <v>73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410</v>
      </c>
      <c r="AC719" s="16" t="str">
        <f t="shared" si="123"/>
        <v>DefExt</v>
      </c>
      <c r="AD719" s="29">
        <f t="shared" si="124"/>
        <v>76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428</v>
      </c>
      <c r="AC720" s="16" t="str">
        <f t="shared" si="123"/>
        <v>DefExt</v>
      </c>
      <c r="AD720" s="29">
        <f t="shared" si="124"/>
        <v>80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447</v>
      </c>
      <c r="AC721" s="16" t="str">
        <f t="shared" si="123"/>
        <v>DefExt</v>
      </c>
      <c r="AD721" s="29">
        <f t="shared" si="124"/>
        <v>83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466</v>
      </c>
      <c r="AC722" s="16" t="str">
        <f t="shared" si="123"/>
        <v>DefExt</v>
      </c>
      <c r="AD722" s="29">
        <f t="shared" si="124"/>
        <v>87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484</v>
      </c>
      <c r="AC723" s="16" t="str">
        <f t="shared" si="123"/>
        <v>DefExt</v>
      </c>
      <c r="AD723" s="29">
        <f t="shared" si="124"/>
        <v>90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503</v>
      </c>
      <c r="AC724" s="16" t="str">
        <f t="shared" si="123"/>
        <v>DefExt</v>
      </c>
      <c r="AD724" s="29">
        <f t="shared" si="124"/>
        <v>94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521</v>
      </c>
      <c r="AC725" s="16" t="str">
        <f t="shared" si="123"/>
        <v>DefExt</v>
      </c>
      <c r="AD725" s="29">
        <f t="shared" si="124"/>
        <v>97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540</v>
      </c>
      <c r="AC726" s="16" t="str">
        <f t="shared" si="123"/>
        <v>DefExt</v>
      </c>
      <c r="AD726" s="29">
        <f t="shared" si="124"/>
        <v>101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559</v>
      </c>
      <c r="AC727" s="16" t="str">
        <f t="shared" si="123"/>
        <v>DefExt</v>
      </c>
      <c r="AD727" s="29">
        <f t="shared" si="124"/>
        <v>104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19</v>
      </c>
      <c r="AC728" s="16" t="str">
        <f t="shared" si="123"/>
        <v>HPExt</v>
      </c>
      <c r="AD728" s="29">
        <f t="shared" si="124"/>
        <v>35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37</v>
      </c>
      <c r="AC729" s="16" t="str">
        <f t="shared" si="123"/>
        <v>HPExt</v>
      </c>
      <c r="AD729" s="29">
        <f t="shared" si="124"/>
        <v>70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56</v>
      </c>
      <c r="AC730" s="16" t="str">
        <f t="shared" si="123"/>
        <v>HPExt</v>
      </c>
      <c r="AD730" s="29">
        <f t="shared" si="124"/>
        <v>105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74</v>
      </c>
      <c r="AC731" s="16" t="str">
        <f t="shared" si="123"/>
        <v>HPExt</v>
      </c>
      <c r="AD731" s="29">
        <f t="shared" si="124"/>
        <v>141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93</v>
      </c>
      <c r="AC732" s="16" t="str">
        <f t="shared" si="123"/>
        <v>HPExt</v>
      </c>
      <c r="AD732" s="29">
        <f t="shared" si="124"/>
        <v>176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112</v>
      </c>
      <c r="AC733" s="16" t="str">
        <f t="shared" si="123"/>
        <v>HPExt</v>
      </c>
      <c r="AD733" s="29">
        <f t="shared" si="124"/>
        <v>211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130</v>
      </c>
      <c r="AC734" s="16" t="str">
        <f t="shared" si="123"/>
        <v>HPExt</v>
      </c>
      <c r="AD734" s="29">
        <f t="shared" si="124"/>
        <v>246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149</v>
      </c>
      <c r="AC735" s="16" t="str">
        <f t="shared" si="123"/>
        <v>HPExt</v>
      </c>
      <c r="AD735" s="29">
        <f t="shared" si="124"/>
        <v>281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168</v>
      </c>
      <c r="AC736" s="16" t="str">
        <f t="shared" si="123"/>
        <v>HPExt</v>
      </c>
      <c r="AD736" s="29">
        <f t="shared" si="124"/>
        <v>316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186</v>
      </c>
      <c r="AC737" s="16" t="str">
        <f t="shared" si="123"/>
        <v>HPExt</v>
      </c>
      <c r="AD737" s="29">
        <f t="shared" si="124"/>
        <v>351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205</v>
      </c>
      <c r="AC738" s="16" t="str">
        <f t="shared" si="123"/>
        <v>HPExt</v>
      </c>
      <c r="AD738" s="29">
        <f t="shared" si="124"/>
        <v>387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223</v>
      </c>
      <c r="AC739" s="16" t="str">
        <f t="shared" si="123"/>
        <v>HPExt</v>
      </c>
      <c r="AD739" s="29">
        <f t="shared" si="124"/>
        <v>422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242</v>
      </c>
      <c r="AC740" s="16" t="str">
        <f t="shared" si="123"/>
        <v>HPExt</v>
      </c>
      <c r="AD740" s="29">
        <f t="shared" si="124"/>
        <v>457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261</v>
      </c>
      <c r="AC741" s="16" t="str">
        <f t="shared" si="123"/>
        <v>HPExt</v>
      </c>
      <c r="AD741" s="29">
        <f t="shared" si="124"/>
        <v>492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279</v>
      </c>
      <c r="AC742" s="16" t="str">
        <f t="shared" si="123"/>
        <v>HPExt</v>
      </c>
      <c r="AD742" s="29">
        <f t="shared" si="124"/>
        <v>527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298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562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317</v>
      </c>
      <c r="AC744" s="16" t="str">
        <f t="shared" si="132"/>
        <v>HPExt</v>
      </c>
      <c r="AD744" s="29">
        <f t="shared" si="133"/>
        <v>597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335</v>
      </c>
      <c r="AC745" s="16" t="str">
        <f t="shared" si="132"/>
        <v>HPExt</v>
      </c>
      <c r="AD745" s="29">
        <f t="shared" si="133"/>
        <v>633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354</v>
      </c>
      <c r="AC746" s="16" t="str">
        <f t="shared" si="132"/>
        <v>HPExt</v>
      </c>
      <c r="AD746" s="29">
        <f t="shared" si="133"/>
        <v>668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372</v>
      </c>
      <c r="AC747" s="16" t="str">
        <f t="shared" si="132"/>
        <v>HPExt</v>
      </c>
      <c r="AD747" s="29">
        <f t="shared" si="133"/>
        <v>703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391</v>
      </c>
      <c r="AC748" s="16" t="str">
        <f t="shared" si="132"/>
        <v>HPExt</v>
      </c>
      <c r="AD748" s="29">
        <f t="shared" si="133"/>
        <v>738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410</v>
      </c>
      <c r="AC749" s="16" t="str">
        <f t="shared" si="132"/>
        <v>HPExt</v>
      </c>
      <c r="AD749" s="29">
        <f t="shared" si="133"/>
        <v>773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428</v>
      </c>
      <c r="AC750" s="16" t="str">
        <f t="shared" si="132"/>
        <v>HPExt</v>
      </c>
      <c r="AD750" s="29">
        <f t="shared" si="133"/>
        <v>808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447</v>
      </c>
      <c r="AC751" s="16" t="str">
        <f t="shared" si="132"/>
        <v>HPExt</v>
      </c>
      <c r="AD751" s="29">
        <f t="shared" si="133"/>
        <v>843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466</v>
      </c>
      <c r="AC752" s="16" t="str">
        <f t="shared" si="132"/>
        <v>HPExt</v>
      </c>
      <c r="AD752" s="29">
        <f t="shared" si="133"/>
        <v>879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484</v>
      </c>
      <c r="AC753" s="16" t="str">
        <f t="shared" si="132"/>
        <v>HPExt</v>
      </c>
      <c r="AD753" s="29">
        <f t="shared" si="133"/>
        <v>914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503</v>
      </c>
      <c r="AC754" s="16" t="str">
        <f t="shared" si="132"/>
        <v>HPExt</v>
      </c>
      <c r="AD754" s="29">
        <f t="shared" si="133"/>
        <v>949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521</v>
      </c>
      <c r="AC755" s="16" t="str">
        <f t="shared" si="132"/>
        <v>HPExt</v>
      </c>
      <c r="AD755" s="29">
        <f t="shared" si="133"/>
        <v>984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540</v>
      </c>
      <c r="AC756" s="16" t="str">
        <f t="shared" si="132"/>
        <v>HPExt</v>
      </c>
      <c r="AD756" s="29">
        <f t="shared" si="133"/>
        <v>1019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559</v>
      </c>
      <c r="AC757" s="16" t="str">
        <f t="shared" si="132"/>
        <v>HPExt</v>
      </c>
      <c r="AD757" s="29">
        <f t="shared" si="133"/>
        <v>1054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9</v>
      </c>
      <c r="AC758" s="16" t="str">
        <f t="shared" si="132"/>
        <v>DefExt</v>
      </c>
      <c r="AD758" s="29">
        <f t="shared" si="133"/>
        <v>5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19</v>
      </c>
      <c r="AC759" s="16" t="str">
        <f t="shared" si="132"/>
        <v>DefExt</v>
      </c>
      <c r="AD759" s="29">
        <f t="shared" si="133"/>
        <v>9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28</v>
      </c>
      <c r="AC760" s="16" t="str">
        <f t="shared" si="132"/>
        <v>DefExt</v>
      </c>
      <c r="AD760" s="29">
        <f t="shared" si="133"/>
        <v>14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37</v>
      </c>
      <c r="AC761" s="16" t="str">
        <f t="shared" si="132"/>
        <v>DefExt</v>
      </c>
      <c r="AD761" s="29">
        <f t="shared" si="133"/>
        <v>18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47</v>
      </c>
      <c r="AC762" s="16" t="str">
        <f t="shared" si="132"/>
        <v>DefExt</v>
      </c>
      <c r="AD762" s="29">
        <f t="shared" si="133"/>
        <v>23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56</v>
      </c>
      <c r="AC763" s="16" t="str">
        <f t="shared" si="132"/>
        <v>DefExt</v>
      </c>
      <c r="AD763" s="29">
        <f t="shared" si="133"/>
        <v>28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65</v>
      </c>
      <c r="AC764" s="16" t="str">
        <f t="shared" si="132"/>
        <v>DefExt</v>
      </c>
      <c r="AD764" s="29">
        <f t="shared" si="133"/>
        <v>32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74</v>
      </c>
      <c r="AC765" s="16" t="str">
        <f t="shared" si="132"/>
        <v>DefExt</v>
      </c>
      <c r="AD765" s="29">
        <f t="shared" si="133"/>
        <v>37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84</v>
      </c>
      <c r="AC766" s="16" t="str">
        <f t="shared" si="132"/>
        <v>DefExt</v>
      </c>
      <c r="AD766" s="29">
        <f t="shared" si="133"/>
        <v>42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93</v>
      </c>
      <c r="AC767" s="16" t="str">
        <f t="shared" si="132"/>
        <v>DefExt</v>
      </c>
      <c r="AD767" s="29">
        <f t="shared" si="133"/>
        <v>46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102</v>
      </c>
      <c r="AC768" s="16" t="str">
        <f t="shared" si="132"/>
        <v>DefExt</v>
      </c>
      <c r="AD768" s="29">
        <f t="shared" si="133"/>
        <v>51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112</v>
      </c>
      <c r="AC769" s="16" t="str">
        <f t="shared" si="132"/>
        <v>DefExt</v>
      </c>
      <c r="AD769" s="29">
        <f t="shared" si="133"/>
        <v>55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121</v>
      </c>
      <c r="AC770" s="16" t="str">
        <f t="shared" si="132"/>
        <v>DefExt</v>
      </c>
      <c r="AD770" s="29">
        <f t="shared" si="133"/>
        <v>60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130</v>
      </c>
      <c r="AC771" s="16" t="str">
        <f t="shared" si="132"/>
        <v>DefExt</v>
      </c>
      <c r="AD771" s="29">
        <f t="shared" si="133"/>
        <v>65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140</v>
      </c>
      <c r="AC772" s="16" t="str">
        <f t="shared" si="132"/>
        <v>DefExt</v>
      </c>
      <c r="AD772" s="29">
        <f t="shared" si="133"/>
        <v>69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149</v>
      </c>
      <c r="AC773" s="16" t="str">
        <f t="shared" si="132"/>
        <v>DefExt</v>
      </c>
      <c r="AD773" s="29">
        <f t="shared" si="133"/>
        <v>74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158</v>
      </c>
      <c r="AC774" s="16" t="str">
        <f t="shared" si="132"/>
        <v>DefExt</v>
      </c>
      <c r="AD774" s="29">
        <f t="shared" si="133"/>
        <v>79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168</v>
      </c>
      <c r="AC775" s="16" t="str">
        <f t="shared" si="132"/>
        <v>DefExt</v>
      </c>
      <c r="AD775" s="29">
        <f t="shared" si="133"/>
        <v>83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177</v>
      </c>
      <c r="AC776" s="16" t="str">
        <f t="shared" si="132"/>
        <v>DefExt</v>
      </c>
      <c r="AD776" s="29">
        <f t="shared" si="133"/>
        <v>88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186</v>
      </c>
      <c r="AC777" s="16" t="str">
        <f t="shared" si="132"/>
        <v>DefExt</v>
      </c>
      <c r="AD777" s="29">
        <f t="shared" si="133"/>
        <v>92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196</v>
      </c>
      <c r="AC778" s="16" t="str">
        <f t="shared" si="132"/>
        <v>DefExt</v>
      </c>
      <c r="AD778" s="29">
        <f t="shared" si="133"/>
        <v>97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205</v>
      </c>
      <c r="AC779" s="16" t="str">
        <f t="shared" si="132"/>
        <v>DefExt</v>
      </c>
      <c r="AD779" s="29">
        <f t="shared" si="133"/>
        <v>102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214</v>
      </c>
      <c r="AC780" s="16" t="str">
        <f t="shared" si="132"/>
        <v>DefExt</v>
      </c>
      <c r="AD780" s="29">
        <f t="shared" si="133"/>
        <v>106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223</v>
      </c>
      <c r="AC781" s="16" t="str">
        <f t="shared" si="132"/>
        <v>DefExt</v>
      </c>
      <c r="AD781" s="29">
        <f t="shared" si="133"/>
        <v>111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233</v>
      </c>
      <c r="AC782" s="16" t="str">
        <f t="shared" si="132"/>
        <v>DefExt</v>
      </c>
      <c r="AD782" s="29">
        <f t="shared" si="133"/>
        <v>116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242</v>
      </c>
      <c r="AC783" s="16" t="str">
        <f t="shared" si="132"/>
        <v>DefExt</v>
      </c>
      <c r="AD783" s="29">
        <f t="shared" si="133"/>
        <v>120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251</v>
      </c>
      <c r="AC784" s="16" t="str">
        <f t="shared" si="132"/>
        <v>DefExt</v>
      </c>
      <c r="AD784" s="29">
        <f t="shared" si="133"/>
        <v>125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261</v>
      </c>
      <c r="AC785" s="16" t="str">
        <f t="shared" si="132"/>
        <v>DefExt</v>
      </c>
      <c r="AD785" s="29">
        <f t="shared" si="133"/>
        <v>129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270</v>
      </c>
      <c r="AC786" s="16" t="str">
        <f t="shared" si="132"/>
        <v>DefExt</v>
      </c>
      <c r="AD786" s="29">
        <f t="shared" si="133"/>
        <v>134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279</v>
      </c>
      <c r="AC787" s="16" t="str">
        <f t="shared" si="132"/>
        <v>DefExt</v>
      </c>
      <c r="AD787" s="29">
        <f t="shared" si="133"/>
        <v>139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9</v>
      </c>
      <c r="AC788" s="16" t="str">
        <f t="shared" si="132"/>
        <v>HPExt</v>
      </c>
      <c r="AD788" s="29">
        <f t="shared" si="133"/>
        <v>23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18</v>
      </c>
      <c r="AC789" s="16" t="str">
        <f t="shared" si="132"/>
        <v>HPExt</v>
      </c>
      <c r="AD789" s="29">
        <f t="shared" si="133"/>
        <v>47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28</v>
      </c>
      <c r="AC790" s="16" t="str">
        <f t="shared" si="132"/>
        <v>HPExt</v>
      </c>
      <c r="AD790" s="29">
        <f t="shared" si="133"/>
        <v>70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37</v>
      </c>
      <c r="AC791" s="16" t="str">
        <f t="shared" si="132"/>
        <v>HPExt</v>
      </c>
      <c r="AD791" s="29">
        <f t="shared" si="133"/>
        <v>94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46</v>
      </c>
      <c r="AC792" s="16" t="str">
        <f t="shared" si="132"/>
        <v>HPExt</v>
      </c>
      <c r="AD792" s="29">
        <f t="shared" si="133"/>
        <v>117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55</v>
      </c>
      <c r="AC793" s="16" t="str">
        <f t="shared" si="132"/>
        <v>HPExt</v>
      </c>
      <c r="AD793" s="29">
        <f t="shared" si="133"/>
        <v>141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65</v>
      </c>
      <c r="AC794" s="16" t="str">
        <f t="shared" si="132"/>
        <v>HPExt</v>
      </c>
      <c r="AD794" s="29">
        <f t="shared" si="133"/>
        <v>164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74</v>
      </c>
      <c r="AC795" s="16" t="str">
        <f t="shared" si="132"/>
        <v>HPExt</v>
      </c>
      <c r="AD795" s="29">
        <f t="shared" si="133"/>
        <v>187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83</v>
      </c>
      <c r="AC796" s="16" t="str">
        <f t="shared" si="132"/>
        <v>HPExt</v>
      </c>
      <c r="AD796" s="29">
        <f t="shared" si="133"/>
        <v>211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92</v>
      </c>
      <c r="AC797" s="16" t="str">
        <f t="shared" si="132"/>
        <v>HPExt</v>
      </c>
      <c r="AD797" s="29">
        <f t="shared" si="133"/>
        <v>234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102</v>
      </c>
      <c r="AC798" s="16" t="str">
        <f t="shared" si="132"/>
        <v>HPExt</v>
      </c>
      <c r="AD798" s="29">
        <f t="shared" si="133"/>
        <v>258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111</v>
      </c>
      <c r="AC799" s="16" t="str">
        <f t="shared" si="132"/>
        <v>HPExt</v>
      </c>
      <c r="AD799" s="29">
        <f t="shared" si="133"/>
        <v>281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120</v>
      </c>
      <c r="AC800" s="16" t="str">
        <f t="shared" si="132"/>
        <v>HPExt</v>
      </c>
      <c r="AD800" s="29">
        <f t="shared" si="133"/>
        <v>305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129</v>
      </c>
      <c r="AC801" s="16" t="str">
        <f t="shared" si="132"/>
        <v>HPExt</v>
      </c>
      <c r="AD801" s="29">
        <f t="shared" si="133"/>
        <v>328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139</v>
      </c>
      <c r="AC802" s="16" t="str">
        <f t="shared" si="132"/>
        <v>HPExt</v>
      </c>
      <c r="AD802" s="29">
        <f t="shared" si="133"/>
        <v>351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148</v>
      </c>
      <c r="AC803" s="16" t="str">
        <f t="shared" si="132"/>
        <v>HPExt</v>
      </c>
      <c r="AD803" s="29">
        <f t="shared" si="133"/>
        <v>375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157</v>
      </c>
      <c r="AC804" s="16" t="str">
        <f t="shared" si="132"/>
        <v>HPExt</v>
      </c>
      <c r="AD804" s="29">
        <f t="shared" si="133"/>
        <v>398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166</v>
      </c>
      <c r="AC805" s="16" t="str">
        <f t="shared" si="132"/>
        <v>HPExt</v>
      </c>
      <c r="AD805" s="29">
        <f t="shared" si="133"/>
        <v>422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176</v>
      </c>
      <c r="AC806" s="16" t="str">
        <f t="shared" si="132"/>
        <v>HPExt</v>
      </c>
      <c r="AD806" s="29">
        <f t="shared" si="133"/>
        <v>445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185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469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194</v>
      </c>
      <c r="AC808" s="16" t="str">
        <f t="shared" si="141"/>
        <v>HPExt</v>
      </c>
      <c r="AD808" s="29">
        <f t="shared" si="142"/>
        <v>492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203</v>
      </c>
      <c r="AC809" s="16" t="str">
        <f t="shared" si="141"/>
        <v>HPExt</v>
      </c>
      <c r="AD809" s="29">
        <f t="shared" si="142"/>
        <v>515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213</v>
      </c>
      <c r="AC810" s="16" t="str">
        <f t="shared" si="141"/>
        <v>HPExt</v>
      </c>
      <c r="AD810" s="29">
        <f t="shared" si="142"/>
        <v>539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222</v>
      </c>
      <c r="AC811" s="16" t="str">
        <f t="shared" si="141"/>
        <v>HPExt</v>
      </c>
      <c r="AD811" s="29">
        <f t="shared" si="142"/>
        <v>562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231</v>
      </c>
      <c r="AC812" s="16" t="str">
        <f t="shared" si="141"/>
        <v>HPExt</v>
      </c>
      <c r="AD812" s="29">
        <f t="shared" si="142"/>
        <v>586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240</v>
      </c>
      <c r="AC813" s="16" t="str">
        <f t="shared" si="141"/>
        <v>HPExt</v>
      </c>
      <c r="AD813" s="29">
        <f t="shared" si="142"/>
        <v>609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250</v>
      </c>
      <c r="AC814" s="16" t="str">
        <f t="shared" si="141"/>
        <v>HPExt</v>
      </c>
      <c r="AD814" s="29">
        <f t="shared" si="142"/>
        <v>633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259</v>
      </c>
      <c r="AC815" s="16" t="str">
        <f t="shared" si="141"/>
        <v>HPExt</v>
      </c>
      <c r="AD815" s="29">
        <f t="shared" si="142"/>
        <v>656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268</v>
      </c>
      <c r="AC816" s="16" t="str">
        <f t="shared" si="141"/>
        <v>HPExt</v>
      </c>
      <c r="AD816" s="29">
        <f t="shared" si="142"/>
        <v>679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277</v>
      </c>
      <c r="AC817" s="16" t="str">
        <f t="shared" si="141"/>
        <v>HPExt</v>
      </c>
      <c r="AD817" s="29">
        <f t="shared" si="142"/>
        <v>703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9</v>
      </c>
      <c r="AC818" s="16" t="str">
        <f t="shared" si="141"/>
        <v>HPExt</v>
      </c>
      <c r="AD818" s="29">
        <f t="shared" si="142"/>
        <v>47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19</v>
      </c>
      <c r="AC819" s="16" t="str">
        <f t="shared" si="141"/>
        <v>HPExt</v>
      </c>
      <c r="AD819" s="29">
        <f t="shared" si="142"/>
        <v>94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28</v>
      </c>
      <c r="AC820" s="16" t="str">
        <f t="shared" si="141"/>
        <v>HPExt</v>
      </c>
      <c r="AD820" s="29">
        <f t="shared" si="142"/>
        <v>141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37</v>
      </c>
      <c r="AC821" s="16" t="str">
        <f t="shared" si="141"/>
        <v>HPExt</v>
      </c>
      <c r="AD821" s="29">
        <f t="shared" si="142"/>
        <v>187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47</v>
      </c>
      <c r="AC822" s="16" t="str">
        <f t="shared" si="141"/>
        <v>HPExt</v>
      </c>
      <c r="AD822" s="29">
        <f t="shared" si="142"/>
        <v>234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56</v>
      </c>
      <c r="AC823" s="16" t="str">
        <f t="shared" si="141"/>
        <v>HPExt</v>
      </c>
      <c r="AD823" s="29">
        <f t="shared" si="142"/>
        <v>281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65</v>
      </c>
      <c r="AC824" s="16" t="str">
        <f t="shared" si="141"/>
        <v>HPExt</v>
      </c>
      <c r="AD824" s="29">
        <f t="shared" si="142"/>
        <v>328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74</v>
      </c>
      <c r="AC825" s="16" t="str">
        <f t="shared" si="141"/>
        <v>HPExt</v>
      </c>
      <c r="AD825" s="29">
        <f t="shared" si="142"/>
        <v>375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84</v>
      </c>
      <c r="AC826" s="16" t="str">
        <f t="shared" si="141"/>
        <v>HPExt</v>
      </c>
      <c r="AD826" s="29">
        <f t="shared" si="142"/>
        <v>422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93</v>
      </c>
      <c r="AC827" s="16" t="str">
        <f t="shared" si="141"/>
        <v>HPExt</v>
      </c>
      <c r="AD827" s="29">
        <f t="shared" si="142"/>
        <v>469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102</v>
      </c>
      <c r="AC828" s="16" t="str">
        <f t="shared" si="141"/>
        <v>HPExt</v>
      </c>
      <c r="AD828" s="29">
        <f t="shared" si="142"/>
        <v>515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112</v>
      </c>
      <c r="AC829" s="16" t="str">
        <f t="shared" si="141"/>
        <v>HPExt</v>
      </c>
      <c r="AD829" s="29">
        <f t="shared" si="142"/>
        <v>562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121</v>
      </c>
      <c r="AC830" s="16" t="str">
        <f t="shared" si="141"/>
        <v>HPExt</v>
      </c>
      <c r="AD830" s="29">
        <f t="shared" si="142"/>
        <v>609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130</v>
      </c>
      <c r="AC831" s="16" t="str">
        <f t="shared" si="141"/>
        <v>HPExt</v>
      </c>
      <c r="AD831" s="29">
        <f t="shared" si="142"/>
        <v>656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140</v>
      </c>
      <c r="AC832" s="16" t="str">
        <f t="shared" si="141"/>
        <v>HPExt</v>
      </c>
      <c r="AD832" s="29">
        <f t="shared" si="142"/>
        <v>703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149</v>
      </c>
      <c r="AC833" s="16" t="str">
        <f t="shared" si="141"/>
        <v>HPExt</v>
      </c>
      <c r="AD833" s="29">
        <f t="shared" si="142"/>
        <v>750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158</v>
      </c>
      <c r="AC834" s="16" t="str">
        <f t="shared" si="141"/>
        <v>HPExt</v>
      </c>
      <c r="AD834" s="29">
        <f t="shared" si="142"/>
        <v>797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168</v>
      </c>
      <c r="AC835" s="16" t="str">
        <f t="shared" si="141"/>
        <v>HPExt</v>
      </c>
      <c r="AD835" s="29">
        <f t="shared" si="142"/>
        <v>843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177</v>
      </c>
      <c r="AC836" s="16" t="str">
        <f t="shared" si="141"/>
        <v>HPExt</v>
      </c>
      <c r="AD836" s="29">
        <f t="shared" si="142"/>
        <v>890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186</v>
      </c>
      <c r="AC837" s="16" t="str">
        <f t="shared" si="141"/>
        <v>HPExt</v>
      </c>
      <c r="AD837" s="29">
        <f t="shared" si="142"/>
        <v>937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196</v>
      </c>
      <c r="AC838" s="16" t="str">
        <f t="shared" si="141"/>
        <v>HPExt</v>
      </c>
      <c r="AD838" s="29">
        <f t="shared" si="142"/>
        <v>984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205</v>
      </c>
      <c r="AC839" s="16" t="str">
        <f t="shared" si="141"/>
        <v>HPExt</v>
      </c>
      <c r="AD839" s="29">
        <f t="shared" si="142"/>
        <v>1031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214</v>
      </c>
      <c r="AC840" s="16" t="str">
        <f t="shared" si="141"/>
        <v>HPExt</v>
      </c>
      <c r="AD840" s="29">
        <f t="shared" si="142"/>
        <v>1078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223</v>
      </c>
      <c r="AC841" s="16" t="str">
        <f t="shared" si="141"/>
        <v>HPExt</v>
      </c>
      <c r="AD841" s="29">
        <f t="shared" si="142"/>
        <v>1125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233</v>
      </c>
      <c r="AC842" s="16" t="str">
        <f t="shared" si="141"/>
        <v>HPExt</v>
      </c>
      <c r="AD842" s="29">
        <f t="shared" si="142"/>
        <v>1171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242</v>
      </c>
      <c r="AC843" s="16" t="str">
        <f t="shared" si="141"/>
        <v>HPExt</v>
      </c>
      <c r="AD843" s="29">
        <f t="shared" si="142"/>
        <v>1218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251</v>
      </c>
      <c r="AC844" s="16" t="str">
        <f t="shared" si="141"/>
        <v>HPExt</v>
      </c>
      <c r="AD844" s="29">
        <f t="shared" si="142"/>
        <v>1265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261</v>
      </c>
      <c r="AC845" s="16" t="str">
        <f t="shared" si="141"/>
        <v>HPExt</v>
      </c>
      <c r="AD845" s="29">
        <f t="shared" si="142"/>
        <v>1312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270</v>
      </c>
      <c r="AC846" s="16" t="str">
        <f t="shared" si="141"/>
        <v>HPExt</v>
      </c>
      <c r="AD846" s="29">
        <f t="shared" si="142"/>
        <v>1359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279</v>
      </c>
      <c r="AC847" s="16" t="str">
        <f t="shared" si="141"/>
        <v>HPExt</v>
      </c>
      <c r="AD847" s="29">
        <f t="shared" si="142"/>
        <v>1406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5</v>
      </c>
      <c r="AC848" s="16" t="str">
        <f t="shared" si="141"/>
        <v>HPExt</v>
      </c>
      <c r="AD848" s="29">
        <f t="shared" si="142"/>
        <v>47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9</v>
      </c>
      <c r="AC849" s="16" t="str">
        <f t="shared" si="141"/>
        <v>HPExt</v>
      </c>
      <c r="AD849" s="29">
        <f t="shared" si="142"/>
        <v>94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14</v>
      </c>
      <c r="AC850" s="16" t="str">
        <f t="shared" si="141"/>
        <v>HPExt</v>
      </c>
      <c r="AD850" s="29">
        <f t="shared" si="142"/>
        <v>141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18</v>
      </c>
      <c r="AC851" s="16" t="str">
        <f t="shared" si="141"/>
        <v>HPExt</v>
      </c>
      <c r="AD851" s="29">
        <f t="shared" si="142"/>
        <v>187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23</v>
      </c>
      <c r="AC852" s="16" t="str">
        <f t="shared" si="141"/>
        <v>HPExt</v>
      </c>
      <c r="AD852" s="29">
        <f t="shared" si="142"/>
        <v>234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28</v>
      </c>
      <c r="AC853" s="16" t="str">
        <f t="shared" si="141"/>
        <v>HPExt</v>
      </c>
      <c r="AD853" s="29">
        <f t="shared" si="142"/>
        <v>281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32</v>
      </c>
      <c r="AC854" s="16" t="str">
        <f t="shared" si="141"/>
        <v>HPExt</v>
      </c>
      <c r="AD854" s="29">
        <f t="shared" si="142"/>
        <v>328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37</v>
      </c>
      <c r="AC855" s="16" t="str">
        <f t="shared" si="141"/>
        <v>HPExt</v>
      </c>
      <c r="AD855" s="29">
        <f t="shared" si="142"/>
        <v>375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42</v>
      </c>
      <c r="AC856" s="16" t="str">
        <f t="shared" si="141"/>
        <v>HPExt</v>
      </c>
      <c r="AD856" s="29">
        <f t="shared" si="142"/>
        <v>422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46</v>
      </c>
      <c r="AC857" s="16" t="str">
        <f t="shared" si="141"/>
        <v>HPExt</v>
      </c>
      <c r="AD857" s="29">
        <f t="shared" si="142"/>
        <v>469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51</v>
      </c>
      <c r="AC858" s="16" t="str">
        <f t="shared" si="141"/>
        <v>HPExt</v>
      </c>
      <c r="AD858" s="29">
        <f t="shared" si="142"/>
        <v>515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55</v>
      </c>
      <c r="AC859" s="16" t="str">
        <f t="shared" si="141"/>
        <v>HPExt</v>
      </c>
      <c r="AD859" s="29">
        <f t="shared" si="142"/>
        <v>562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60</v>
      </c>
      <c r="AC860" s="16" t="str">
        <f t="shared" si="141"/>
        <v>HPExt</v>
      </c>
      <c r="AD860" s="29">
        <f t="shared" si="142"/>
        <v>609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65</v>
      </c>
      <c r="AC861" s="16" t="str">
        <f t="shared" si="141"/>
        <v>HPExt</v>
      </c>
      <c r="AD861" s="29">
        <f t="shared" si="142"/>
        <v>656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69</v>
      </c>
      <c r="AC862" s="16" t="str">
        <f t="shared" si="141"/>
        <v>HPExt</v>
      </c>
      <c r="AD862" s="29">
        <f t="shared" si="142"/>
        <v>703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74</v>
      </c>
      <c r="AC863" s="16" t="str">
        <f t="shared" si="141"/>
        <v>HPExt</v>
      </c>
      <c r="AD863" s="29">
        <f t="shared" si="142"/>
        <v>750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79</v>
      </c>
      <c r="AC864" s="16" t="str">
        <f t="shared" si="141"/>
        <v>HPExt</v>
      </c>
      <c r="AD864" s="29">
        <f t="shared" si="142"/>
        <v>797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83</v>
      </c>
      <c r="AC865" s="16" t="str">
        <f t="shared" si="141"/>
        <v>HPExt</v>
      </c>
      <c r="AD865" s="29">
        <f t="shared" si="142"/>
        <v>843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88</v>
      </c>
      <c r="AC866" s="16" t="str">
        <f t="shared" si="141"/>
        <v>HPExt</v>
      </c>
      <c r="AD866" s="29">
        <f t="shared" si="142"/>
        <v>890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92</v>
      </c>
      <c r="AC867" s="16" t="str">
        <f t="shared" si="141"/>
        <v>HPExt</v>
      </c>
      <c r="AD867" s="29">
        <f t="shared" si="142"/>
        <v>937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97</v>
      </c>
      <c r="AC868" s="16" t="str">
        <f t="shared" si="141"/>
        <v>HPExt</v>
      </c>
      <c r="AD868" s="29">
        <f t="shared" si="142"/>
        <v>984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102</v>
      </c>
      <c r="AC869" s="16" t="str">
        <f t="shared" si="141"/>
        <v>HPExt</v>
      </c>
      <c r="AD869" s="29">
        <f t="shared" si="142"/>
        <v>1031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106</v>
      </c>
      <c r="AC870" s="16" t="str">
        <f t="shared" si="141"/>
        <v>HPExt</v>
      </c>
      <c r="AD870" s="29">
        <f t="shared" si="142"/>
        <v>1078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111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1125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116</v>
      </c>
      <c r="AC872" s="16" t="str">
        <f t="shared" si="150"/>
        <v>HPExt</v>
      </c>
      <c r="AD872" s="29">
        <f t="shared" si="151"/>
        <v>1171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120</v>
      </c>
      <c r="AC873" s="16" t="str">
        <f t="shared" si="150"/>
        <v>HPExt</v>
      </c>
      <c r="AD873" s="29">
        <f t="shared" si="151"/>
        <v>1218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125</v>
      </c>
      <c r="AC874" s="16" t="str">
        <f t="shared" si="150"/>
        <v>HPExt</v>
      </c>
      <c r="AD874" s="29">
        <f t="shared" si="151"/>
        <v>1265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129</v>
      </c>
      <c r="AC875" s="16" t="str">
        <f t="shared" si="150"/>
        <v>HPExt</v>
      </c>
      <c r="AD875" s="29">
        <f t="shared" si="151"/>
        <v>1312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134</v>
      </c>
      <c r="AC876" s="16" t="str">
        <f t="shared" si="150"/>
        <v>HPExt</v>
      </c>
      <c r="AD876" s="29">
        <f t="shared" si="151"/>
        <v>1359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139</v>
      </c>
      <c r="AC877" s="16" t="str">
        <f t="shared" si="150"/>
        <v>HPExt</v>
      </c>
      <c r="AD877" s="29">
        <f t="shared" si="151"/>
        <v>1406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19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37</v>
      </c>
      <c r="AC879" s="16" t="str">
        <f t="shared" si="150"/>
        <v>DefExt</v>
      </c>
      <c r="AD879" s="29">
        <f t="shared" si="151"/>
        <v>7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56</v>
      </c>
      <c r="AC880" s="16" t="str">
        <f t="shared" si="150"/>
        <v>DefExt</v>
      </c>
      <c r="AD880" s="29">
        <f t="shared" si="151"/>
        <v>10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74</v>
      </c>
      <c r="AC881" s="16" t="str">
        <f t="shared" si="150"/>
        <v>DefExt</v>
      </c>
      <c r="AD881" s="29">
        <f t="shared" si="151"/>
        <v>14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93</v>
      </c>
      <c r="AC882" s="16" t="str">
        <f t="shared" si="150"/>
        <v>DefExt</v>
      </c>
      <c r="AD882" s="29">
        <f t="shared" si="151"/>
        <v>17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112</v>
      </c>
      <c r="AC883" s="16" t="str">
        <f t="shared" si="150"/>
        <v>DefExt</v>
      </c>
      <c r="AD883" s="29">
        <f t="shared" si="151"/>
        <v>21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130</v>
      </c>
      <c r="AC884" s="16" t="str">
        <f t="shared" si="150"/>
        <v>DefExt</v>
      </c>
      <c r="AD884" s="29">
        <f t="shared" si="151"/>
        <v>24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149</v>
      </c>
      <c r="AC885" s="16" t="str">
        <f t="shared" si="150"/>
        <v>DefExt</v>
      </c>
      <c r="AD885" s="29">
        <f t="shared" si="151"/>
        <v>28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168</v>
      </c>
      <c r="AC886" s="16" t="str">
        <f t="shared" si="150"/>
        <v>DefExt</v>
      </c>
      <c r="AD886" s="29">
        <f t="shared" si="151"/>
        <v>31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186</v>
      </c>
      <c r="AC887" s="16" t="str">
        <f t="shared" si="150"/>
        <v>DefExt</v>
      </c>
      <c r="AD887" s="29">
        <f t="shared" si="151"/>
        <v>35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205</v>
      </c>
      <c r="AC888" s="16" t="str">
        <f t="shared" si="150"/>
        <v>DefExt</v>
      </c>
      <c r="AD888" s="29">
        <f t="shared" si="151"/>
        <v>38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223</v>
      </c>
      <c r="AC889" s="16" t="str">
        <f t="shared" si="150"/>
        <v>DefExt</v>
      </c>
      <c r="AD889" s="29">
        <f t="shared" si="151"/>
        <v>42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242</v>
      </c>
      <c r="AC890" s="16" t="str">
        <f t="shared" si="150"/>
        <v>DefExt</v>
      </c>
      <c r="AD890" s="29">
        <f t="shared" si="151"/>
        <v>45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261</v>
      </c>
      <c r="AC891" s="16" t="str">
        <f t="shared" si="150"/>
        <v>DefExt</v>
      </c>
      <c r="AD891" s="29">
        <f t="shared" si="151"/>
        <v>49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279</v>
      </c>
      <c r="AC892" s="16" t="str">
        <f t="shared" si="150"/>
        <v>DefExt</v>
      </c>
      <c r="AD892" s="29">
        <f t="shared" si="151"/>
        <v>52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298</v>
      </c>
      <c r="AC893" s="16" t="str">
        <f t="shared" si="150"/>
        <v>DefExt</v>
      </c>
      <c r="AD893" s="29">
        <f t="shared" si="151"/>
        <v>55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317</v>
      </c>
      <c r="AC894" s="16" t="str">
        <f t="shared" si="150"/>
        <v>DefExt</v>
      </c>
      <c r="AD894" s="29">
        <f t="shared" si="151"/>
        <v>59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335</v>
      </c>
      <c r="AC895" s="16" t="str">
        <f t="shared" si="150"/>
        <v>DefExt</v>
      </c>
      <c r="AD895" s="29">
        <f t="shared" si="151"/>
        <v>62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354</v>
      </c>
      <c r="AC896" s="16" t="str">
        <f t="shared" si="150"/>
        <v>DefExt</v>
      </c>
      <c r="AD896" s="29">
        <f t="shared" si="151"/>
        <v>66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372</v>
      </c>
      <c r="AC897" s="16" t="str">
        <f t="shared" si="150"/>
        <v>DefExt</v>
      </c>
      <c r="AD897" s="29">
        <f t="shared" si="151"/>
        <v>69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391</v>
      </c>
      <c r="AC898" s="16" t="str">
        <f t="shared" si="150"/>
        <v>DefExt</v>
      </c>
      <c r="AD898" s="29">
        <f t="shared" si="151"/>
        <v>73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410</v>
      </c>
      <c r="AC899" s="16" t="str">
        <f t="shared" si="150"/>
        <v>DefExt</v>
      </c>
      <c r="AD899" s="29">
        <f t="shared" si="151"/>
        <v>76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428</v>
      </c>
      <c r="AC900" s="16" t="str">
        <f t="shared" si="150"/>
        <v>DefExt</v>
      </c>
      <c r="AD900" s="29">
        <f t="shared" si="151"/>
        <v>80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447</v>
      </c>
      <c r="AC901" s="16" t="str">
        <f t="shared" si="150"/>
        <v>DefExt</v>
      </c>
      <c r="AD901" s="29">
        <f t="shared" si="151"/>
        <v>83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466</v>
      </c>
      <c r="AC902" s="16" t="str">
        <f t="shared" si="150"/>
        <v>DefExt</v>
      </c>
      <c r="AD902" s="29">
        <f t="shared" si="151"/>
        <v>87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484</v>
      </c>
      <c r="AC903" s="16" t="str">
        <f t="shared" si="150"/>
        <v>DefExt</v>
      </c>
      <c r="AD903" s="29">
        <f t="shared" si="151"/>
        <v>90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503</v>
      </c>
      <c r="AC904" s="16" t="str">
        <f t="shared" si="150"/>
        <v>DefExt</v>
      </c>
      <c r="AD904" s="29">
        <f t="shared" si="151"/>
        <v>94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521</v>
      </c>
      <c r="AC905" s="16" t="str">
        <f t="shared" si="150"/>
        <v>DefExt</v>
      </c>
      <c r="AD905" s="29">
        <f t="shared" si="151"/>
        <v>97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540</v>
      </c>
      <c r="AC906" s="16" t="str">
        <f t="shared" si="150"/>
        <v>DefExt</v>
      </c>
      <c r="AD906" s="29">
        <f t="shared" si="151"/>
        <v>101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559</v>
      </c>
      <c r="AC907" s="16" t="str">
        <f t="shared" si="150"/>
        <v>DefExt</v>
      </c>
      <c r="AD907" s="29">
        <f t="shared" si="151"/>
        <v>104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19</v>
      </c>
      <c r="AC908" s="16" t="str">
        <f t="shared" si="150"/>
        <v>HPExt</v>
      </c>
      <c r="AD908" s="29">
        <f t="shared" si="151"/>
        <v>35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37</v>
      </c>
      <c r="AC909" s="16" t="str">
        <f t="shared" si="150"/>
        <v>HPExt</v>
      </c>
      <c r="AD909" s="29">
        <f t="shared" si="151"/>
        <v>70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56</v>
      </c>
      <c r="AC910" s="16" t="str">
        <f t="shared" si="150"/>
        <v>HPExt</v>
      </c>
      <c r="AD910" s="29">
        <f t="shared" si="151"/>
        <v>105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74</v>
      </c>
      <c r="AC911" s="16" t="str">
        <f t="shared" si="150"/>
        <v>HPExt</v>
      </c>
      <c r="AD911" s="29">
        <f t="shared" si="151"/>
        <v>141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93</v>
      </c>
      <c r="AC912" s="16" t="str">
        <f t="shared" si="150"/>
        <v>HPExt</v>
      </c>
      <c r="AD912" s="29">
        <f t="shared" si="151"/>
        <v>176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112</v>
      </c>
      <c r="AC913" s="16" t="str">
        <f t="shared" si="150"/>
        <v>HPExt</v>
      </c>
      <c r="AD913" s="29">
        <f t="shared" si="151"/>
        <v>211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130</v>
      </c>
      <c r="AC914" s="16" t="str">
        <f t="shared" si="150"/>
        <v>HPExt</v>
      </c>
      <c r="AD914" s="29">
        <f t="shared" si="151"/>
        <v>246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149</v>
      </c>
      <c r="AC915" s="16" t="str">
        <f t="shared" si="150"/>
        <v>HPExt</v>
      </c>
      <c r="AD915" s="29">
        <f t="shared" si="151"/>
        <v>281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168</v>
      </c>
      <c r="AC916" s="16" t="str">
        <f t="shared" si="150"/>
        <v>HPExt</v>
      </c>
      <c r="AD916" s="29">
        <f t="shared" si="151"/>
        <v>316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186</v>
      </c>
      <c r="AC917" s="16" t="str">
        <f t="shared" si="150"/>
        <v>HPExt</v>
      </c>
      <c r="AD917" s="29">
        <f t="shared" si="151"/>
        <v>351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205</v>
      </c>
      <c r="AC918" s="16" t="str">
        <f t="shared" si="150"/>
        <v>HPExt</v>
      </c>
      <c r="AD918" s="29">
        <f t="shared" si="151"/>
        <v>387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223</v>
      </c>
      <c r="AC919" s="16" t="str">
        <f t="shared" si="150"/>
        <v>HPExt</v>
      </c>
      <c r="AD919" s="29">
        <f t="shared" si="151"/>
        <v>422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242</v>
      </c>
      <c r="AC920" s="16" t="str">
        <f t="shared" si="150"/>
        <v>HPExt</v>
      </c>
      <c r="AD920" s="29">
        <f t="shared" si="151"/>
        <v>457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261</v>
      </c>
      <c r="AC921" s="16" t="str">
        <f t="shared" si="150"/>
        <v>HPExt</v>
      </c>
      <c r="AD921" s="29">
        <f t="shared" si="151"/>
        <v>492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279</v>
      </c>
      <c r="AC922" s="16" t="str">
        <f t="shared" si="150"/>
        <v>HPExt</v>
      </c>
      <c r="AD922" s="29">
        <f t="shared" si="151"/>
        <v>527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298</v>
      </c>
      <c r="AC923" s="16" t="str">
        <f t="shared" si="150"/>
        <v>HPExt</v>
      </c>
      <c r="AD923" s="29">
        <f t="shared" si="151"/>
        <v>562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317</v>
      </c>
      <c r="AC924" s="16" t="str">
        <f t="shared" si="150"/>
        <v>HPExt</v>
      </c>
      <c r="AD924" s="29">
        <f t="shared" si="151"/>
        <v>597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335</v>
      </c>
      <c r="AC925" s="16" t="str">
        <f t="shared" si="150"/>
        <v>HPExt</v>
      </c>
      <c r="AD925" s="29">
        <f t="shared" si="151"/>
        <v>633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354</v>
      </c>
      <c r="AC926" s="16" t="str">
        <f t="shared" si="150"/>
        <v>HPExt</v>
      </c>
      <c r="AD926" s="29">
        <f t="shared" si="151"/>
        <v>668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372</v>
      </c>
      <c r="AC927" s="16" t="str">
        <f t="shared" si="150"/>
        <v>HPExt</v>
      </c>
      <c r="AD927" s="29">
        <f t="shared" si="151"/>
        <v>703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391</v>
      </c>
      <c r="AC928" s="16" t="str">
        <f t="shared" si="150"/>
        <v>HPExt</v>
      </c>
      <c r="AD928" s="29">
        <f t="shared" si="151"/>
        <v>738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410</v>
      </c>
      <c r="AC929" s="16" t="str">
        <f t="shared" si="150"/>
        <v>HPExt</v>
      </c>
      <c r="AD929" s="29">
        <f t="shared" si="151"/>
        <v>773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428</v>
      </c>
      <c r="AC930" s="16" t="str">
        <f t="shared" si="150"/>
        <v>HPExt</v>
      </c>
      <c r="AD930" s="29">
        <f t="shared" si="151"/>
        <v>808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447</v>
      </c>
      <c r="AC931" s="16" t="str">
        <f t="shared" si="150"/>
        <v>HPExt</v>
      </c>
      <c r="AD931" s="29">
        <f t="shared" si="151"/>
        <v>843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466</v>
      </c>
      <c r="AC932" s="16" t="str">
        <f t="shared" si="150"/>
        <v>HPExt</v>
      </c>
      <c r="AD932" s="29">
        <f t="shared" si="151"/>
        <v>879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484</v>
      </c>
      <c r="AC933" s="16" t="str">
        <f t="shared" si="150"/>
        <v>HPExt</v>
      </c>
      <c r="AD933" s="29">
        <f t="shared" si="151"/>
        <v>914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503</v>
      </c>
      <c r="AC934" s="16" t="str">
        <f t="shared" si="150"/>
        <v>HPExt</v>
      </c>
      <c r="AD934" s="29">
        <f t="shared" si="151"/>
        <v>949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521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984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540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1019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559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1054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Z4" sqref="Z4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526</v>
      </c>
      <c r="B2" s="122"/>
      <c r="C2" s="122"/>
    </row>
    <row r="3" spans="1:41" ht="17.25" x14ac:dyDescent="0.2">
      <c r="A3" s="13" t="s">
        <v>527</v>
      </c>
      <c r="B3" s="13" t="s">
        <v>528</v>
      </c>
      <c r="C3" s="13" t="s">
        <v>529</v>
      </c>
    </row>
    <row r="4" spans="1:41" x14ac:dyDescent="0.2">
      <c r="A4" s="16">
        <f>新属性投放!T54</f>
        <v>3269</v>
      </c>
      <c r="B4" s="16">
        <f>新属性投放!U54</f>
        <v>1614</v>
      </c>
      <c r="C4" s="16">
        <f>新属性投放!V54</f>
        <v>16145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541</v>
      </c>
      <c r="B8" s="13" t="s">
        <v>542</v>
      </c>
      <c r="C8" s="13" t="s">
        <v>543</v>
      </c>
      <c r="D8" s="13" t="s">
        <v>527</v>
      </c>
      <c r="E8" s="13" t="s">
        <v>528</v>
      </c>
      <c r="F8" s="13" t="s">
        <v>529</v>
      </c>
      <c r="G8" s="13" t="s">
        <v>550</v>
      </c>
      <c r="H8" s="13"/>
      <c r="I8" s="13" t="s">
        <v>544</v>
      </c>
      <c r="J8" s="13"/>
      <c r="K8" s="13" t="s">
        <v>546</v>
      </c>
      <c r="L8" s="13"/>
      <c r="M8" s="13" t="s">
        <v>548</v>
      </c>
      <c r="N8" s="13" t="s">
        <v>578</v>
      </c>
      <c r="O8" s="13" t="s">
        <v>599</v>
      </c>
      <c r="P8" s="13" t="s">
        <v>600</v>
      </c>
      <c r="Q8" s="13" t="s">
        <v>601</v>
      </c>
      <c r="R8" s="13" t="s">
        <v>602</v>
      </c>
      <c r="S8" s="13" t="s">
        <v>603</v>
      </c>
      <c r="T8" s="13" t="s">
        <v>604</v>
      </c>
      <c r="U8" s="13" t="s">
        <v>605</v>
      </c>
      <c r="V8" s="13" t="s">
        <v>606</v>
      </c>
      <c r="W8" s="13" t="s">
        <v>607</v>
      </c>
      <c r="X8" s="13" t="s">
        <v>608</v>
      </c>
      <c r="Y8" s="13" t="s">
        <v>609</v>
      </c>
      <c r="Z8" s="13" t="s">
        <v>610</v>
      </c>
      <c r="AA8" s="13" t="s">
        <v>611</v>
      </c>
      <c r="AB8" s="13" t="s">
        <v>612</v>
      </c>
      <c r="AC8" s="13" t="s">
        <v>613</v>
      </c>
      <c r="AD8" s="13" t="s">
        <v>652</v>
      </c>
      <c r="AK8" s="13" t="s">
        <v>658</v>
      </c>
      <c r="AL8" s="13" t="s">
        <v>661</v>
      </c>
      <c r="AM8" s="13" t="s">
        <v>663</v>
      </c>
      <c r="AN8" s="13" t="s">
        <v>659</v>
      </c>
      <c r="AO8" s="13" t="s">
        <v>660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545</v>
      </c>
      <c r="I9" s="15">
        <f>INT(A$4*D9*$G9)</f>
        <v>6129</v>
      </c>
      <c r="J9" s="15" t="s">
        <v>547</v>
      </c>
      <c r="K9" s="15">
        <f>INT(A$4*E9*$G9)</f>
        <v>3064</v>
      </c>
      <c r="L9" s="15" t="s">
        <v>549</v>
      </c>
      <c r="M9" s="15">
        <f>INT(A$4*F9*$G9)</f>
        <v>3064</v>
      </c>
      <c r="N9" s="15" t="s">
        <v>576</v>
      </c>
      <c r="O9" s="15" t="s">
        <v>614</v>
      </c>
      <c r="P9" s="15" t="s">
        <v>615</v>
      </c>
      <c r="Q9" s="15"/>
      <c r="R9" s="15" t="s">
        <v>616</v>
      </c>
      <c r="S9" s="15" t="s">
        <v>617</v>
      </c>
      <c r="T9" s="15" t="s">
        <v>618</v>
      </c>
      <c r="U9" s="15" t="s">
        <v>619</v>
      </c>
      <c r="V9" s="15" t="s">
        <v>620</v>
      </c>
      <c r="W9" s="15" t="s">
        <v>621</v>
      </c>
      <c r="X9" s="15" t="s">
        <v>616</v>
      </c>
      <c r="Y9" s="15" t="s">
        <v>617</v>
      </c>
      <c r="Z9" s="15" t="s">
        <v>618</v>
      </c>
      <c r="AA9" s="15" t="s">
        <v>619</v>
      </c>
      <c r="AB9" s="15" t="s">
        <v>620</v>
      </c>
      <c r="AC9" s="15" t="s">
        <v>621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545</v>
      </c>
      <c r="I10" s="15">
        <f t="shared" ref="I10:I29" si="2">INT(A$4*D10*$G10)</f>
        <v>1797</v>
      </c>
      <c r="J10" s="15" t="s">
        <v>547</v>
      </c>
      <c r="K10" s="15">
        <f t="shared" ref="K10:K29" si="3">INT(A$4*E10*$G10)</f>
        <v>4494</v>
      </c>
      <c r="L10" s="15" t="s">
        <v>549</v>
      </c>
      <c r="M10" s="15">
        <f t="shared" ref="M10:M29" si="4">INT(A$4*F10*$G10)</f>
        <v>4494</v>
      </c>
      <c r="N10" s="15" t="s">
        <v>579</v>
      </c>
      <c r="O10" s="15" t="s">
        <v>614</v>
      </c>
      <c r="P10" s="15" t="s">
        <v>615</v>
      </c>
      <c r="Q10" s="15"/>
      <c r="R10" s="15" t="s">
        <v>622</v>
      </c>
      <c r="S10" s="15" t="s">
        <v>623</v>
      </c>
      <c r="T10" s="15" t="s">
        <v>624</v>
      </c>
      <c r="U10" s="15" t="s">
        <v>623</v>
      </c>
      <c r="V10" s="15" t="s">
        <v>619</v>
      </c>
      <c r="W10" s="15" t="s">
        <v>616</v>
      </c>
      <c r="X10" s="15" t="s">
        <v>622</v>
      </c>
      <c r="Y10" s="15" t="s">
        <v>623</v>
      </c>
      <c r="Z10" s="15" t="s">
        <v>624</v>
      </c>
      <c r="AA10" s="15" t="s">
        <v>623</v>
      </c>
      <c r="AB10" s="15" t="s">
        <v>619</v>
      </c>
      <c r="AC10" s="15" t="s">
        <v>616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545</v>
      </c>
      <c r="I11" s="15">
        <f t="shared" si="2"/>
        <v>6472</v>
      </c>
      <c r="J11" s="15" t="s">
        <v>547</v>
      </c>
      <c r="K11" s="15">
        <f t="shared" si="3"/>
        <v>2517</v>
      </c>
      <c r="L11" s="15" t="s">
        <v>549</v>
      </c>
      <c r="M11" s="15">
        <f t="shared" si="4"/>
        <v>1797</v>
      </c>
      <c r="N11" s="15" t="s">
        <v>580</v>
      </c>
      <c r="O11" s="15" t="s">
        <v>614</v>
      </c>
      <c r="P11" s="15" t="s">
        <v>615</v>
      </c>
      <c r="Q11" s="15"/>
      <c r="R11" s="15" t="s">
        <v>625</v>
      </c>
      <c r="S11" s="15" t="s">
        <v>623</v>
      </c>
      <c r="T11" s="15" t="s">
        <v>627</v>
      </c>
      <c r="U11" s="15" t="s">
        <v>628</v>
      </c>
      <c r="V11" s="15" t="s">
        <v>619</v>
      </c>
      <c r="W11" s="15" t="s">
        <v>629</v>
      </c>
      <c r="X11" s="15" t="s">
        <v>625</v>
      </c>
      <c r="Y11" s="15" t="s">
        <v>623</v>
      </c>
      <c r="Z11" s="15" t="s">
        <v>627</v>
      </c>
      <c r="AA11" s="15" t="s">
        <v>628</v>
      </c>
      <c r="AB11" s="15" t="s">
        <v>619</v>
      </c>
      <c r="AC11" s="15" t="s">
        <v>629</v>
      </c>
      <c r="AD11" s="15">
        <v>130300309</v>
      </c>
      <c r="AF11" s="17" t="s">
        <v>650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545</v>
      </c>
      <c r="I12" s="15">
        <f t="shared" si="2"/>
        <v>7191</v>
      </c>
      <c r="J12" s="15" t="s">
        <v>547</v>
      </c>
      <c r="K12" s="15">
        <f t="shared" si="3"/>
        <v>980</v>
      </c>
      <c r="L12" s="15" t="s">
        <v>549</v>
      </c>
      <c r="M12" s="15">
        <f t="shared" si="4"/>
        <v>1634</v>
      </c>
      <c r="N12" s="15" t="s">
        <v>581</v>
      </c>
      <c r="O12" s="15" t="s">
        <v>614</v>
      </c>
      <c r="P12" s="15" t="s">
        <v>615</v>
      </c>
      <c r="Q12" s="15"/>
      <c r="R12" s="15" t="s">
        <v>623</v>
      </c>
      <c r="S12" s="15" t="s">
        <v>628</v>
      </c>
      <c r="T12" s="15" t="s">
        <v>623</v>
      </c>
      <c r="U12" s="15" t="s">
        <v>693</v>
      </c>
      <c r="V12" s="15" t="s">
        <v>630</v>
      </c>
      <c r="W12" s="15" t="s">
        <v>624</v>
      </c>
      <c r="X12" s="15" t="s">
        <v>623</v>
      </c>
      <c r="Y12" s="15" t="s">
        <v>628</v>
      </c>
      <c r="Z12" s="15" t="s">
        <v>623</v>
      </c>
      <c r="AA12" s="15" t="s">
        <v>693</v>
      </c>
      <c r="AB12" s="15" t="s">
        <v>630</v>
      </c>
      <c r="AC12" s="15" t="s">
        <v>624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545</v>
      </c>
      <c r="I13" s="15">
        <f t="shared" si="2"/>
        <v>1797</v>
      </c>
      <c r="J13" s="15" t="s">
        <v>547</v>
      </c>
      <c r="K13" s="15">
        <f t="shared" si="3"/>
        <v>3595</v>
      </c>
      <c r="L13" s="15" t="s">
        <v>549</v>
      </c>
      <c r="M13" s="15">
        <f t="shared" si="4"/>
        <v>5393</v>
      </c>
      <c r="N13" s="15" t="s">
        <v>582</v>
      </c>
      <c r="O13" s="15" t="s">
        <v>614</v>
      </c>
      <c r="P13" s="15" t="s">
        <v>615</v>
      </c>
      <c r="Q13" s="15"/>
      <c r="R13" s="15" t="s">
        <v>624</v>
      </c>
      <c r="S13" s="15" t="s">
        <v>631</v>
      </c>
      <c r="T13" s="15" t="s">
        <v>622</v>
      </c>
      <c r="U13" s="15" t="s">
        <v>619</v>
      </c>
      <c r="V13" s="15" t="s">
        <v>618</v>
      </c>
      <c r="W13" s="15" t="s">
        <v>631</v>
      </c>
      <c r="X13" s="15" t="s">
        <v>624</v>
      </c>
      <c r="Y13" s="15" t="s">
        <v>631</v>
      </c>
      <c r="Z13" s="15" t="s">
        <v>622</v>
      </c>
      <c r="AA13" s="15" t="s">
        <v>619</v>
      </c>
      <c r="AB13" s="15" t="s">
        <v>618</v>
      </c>
      <c r="AC13" s="15" t="s">
        <v>631</v>
      </c>
      <c r="AD13" s="15">
        <v>130300509</v>
      </c>
      <c r="AF13" s="17" t="s">
        <v>694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545</v>
      </c>
      <c r="I14" s="15">
        <f t="shared" si="2"/>
        <v>6129</v>
      </c>
      <c r="J14" s="15" t="s">
        <v>547</v>
      </c>
      <c r="K14" s="15">
        <f t="shared" si="3"/>
        <v>4086</v>
      </c>
      <c r="L14" s="15" t="s">
        <v>549</v>
      </c>
      <c r="M14" s="15">
        <f t="shared" si="4"/>
        <v>2043</v>
      </c>
      <c r="N14" s="15" t="s">
        <v>583</v>
      </c>
      <c r="O14" s="15" t="s">
        <v>614</v>
      </c>
      <c r="P14" s="15" t="s">
        <v>615</v>
      </c>
      <c r="Q14" s="15"/>
      <c r="R14" s="15" t="s">
        <v>623</v>
      </c>
      <c r="S14" s="15" t="s">
        <v>628</v>
      </c>
      <c r="T14" s="15" t="s">
        <v>622</v>
      </c>
      <c r="U14" s="15" t="s">
        <v>693</v>
      </c>
      <c r="V14" s="15" t="s">
        <v>619</v>
      </c>
      <c r="W14" s="15" t="s">
        <v>628</v>
      </c>
      <c r="X14" s="15" t="s">
        <v>623</v>
      </c>
      <c r="Y14" s="15" t="s">
        <v>628</v>
      </c>
      <c r="Z14" s="15" t="s">
        <v>622</v>
      </c>
      <c r="AA14" s="15" t="s">
        <v>693</v>
      </c>
      <c r="AB14" s="15" t="s">
        <v>619</v>
      </c>
      <c r="AC14" s="15" t="s">
        <v>628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545</v>
      </c>
      <c r="I15" s="15">
        <f t="shared" si="2"/>
        <v>5034</v>
      </c>
      <c r="J15" s="15" t="s">
        <v>547</v>
      </c>
      <c r="K15" s="15">
        <f t="shared" si="3"/>
        <v>2876</v>
      </c>
      <c r="L15" s="15" t="s">
        <v>549</v>
      </c>
      <c r="M15" s="15">
        <f t="shared" si="4"/>
        <v>2876</v>
      </c>
      <c r="N15" s="15" t="s">
        <v>584</v>
      </c>
      <c r="O15" s="15" t="s">
        <v>614</v>
      </c>
      <c r="P15" s="15" t="s">
        <v>615</v>
      </c>
      <c r="Q15" s="15"/>
      <c r="R15" s="15" t="s">
        <v>618</v>
      </c>
      <c r="S15" s="15" t="s">
        <v>632</v>
      </c>
      <c r="T15" s="15" t="s">
        <v>622</v>
      </c>
      <c r="U15" s="15" t="s">
        <v>633</v>
      </c>
      <c r="V15" s="15" t="s">
        <v>632</v>
      </c>
      <c r="W15" s="15" t="s">
        <v>639</v>
      </c>
      <c r="X15" s="15" t="s">
        <v>618</v>
      </c>
      <c r="Y15" s="15" t="s">
        <v>632</v>
      </c>
      <c r="Z15" s="15" t="s">
        <v>622</v>
      </c>
      <c r="AA15" s="15" t="s">
        <v>633</v>
      </c>
      <c r="AB15" s="15" t="s">
        <v>632</v>
      </c>
      <c r="AC15" s="15" t="s">
        <v>619</v>
      </c>
      <c r="AD15" s="15">
        <v>130300709</v>
      </c>
      <c r="AF15" s="17" t="s">
        <v>651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545</v>
      </c>
      <c r="I16" s="15">
        <f t="shared" si="2"/>
        <v>8172</v>
      </c>
      <c r="J16" s="15" t="s">
        <v>547</v>
      </c>
      <c r="K16" s="15">
        <f t="shared" si="3"/>
        <v>2043</v>
      </c>
      <c r="L16" s="15" t="s">
        <v>549</v>
      </c>
      <c r="M16" s="15">
        <f t="shared" si="4"/>
        <v>2043</v>
      </c>
      <c r="N16" s="15" t="s">
        <v>585</v>
      </c>
      <c r="O16" s="15" t="s">
        <v>614</v>
      </c>
      <c r="P16" s="15" t="s">
        <v>615</v>
      </c>
      <c r="Q16" s="15"/>
      <c r="R16" s="15" t="s">
        <v>623</v>
      </c>
      <c r="S16" s="15" t="s">
        <v>632</v>
      </c>
      <c r="T16" s="15" t="s">
        <v>622</v>
      </c>
      <c r="U16" s="15" t="s">
        <v>633</v>
      </c>
      <c r="V16" s="15" t="s">
        <v>632</v>
      </c>
      <c r="W16" s="15" t="s">
        <v>635</v>
      </c>
      <c r="X16" s="15" t="s">
        <v>618</v>
      </c>
      <c r="Y16" s="15" t="s">
        <v>632</v>
      </c>
      <c r="Z16" s="15" t="s">
        <v>622</v>
      </c>
      <c r="AA16" s="15" t="s">
        <v>633</v>
      </c>
      <c r="AB16" s="15" t="s">
        <v>632</v>
      </c>
      <c r="AC16" s="15" t="s">
        <v>635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545</v>
      </c>
      <c r="I17" s="15">
        <f t="shared" si="2"/>
        <v>2043</v>
      </c>
      <c r="J17" s="15" t="s">
        <v>547</v>
      </c>
      <c r="K17" s="15">
        <f t="shared" si="3"/>
        <v>6129</v>
      </c>
      <c r="L17" s="15" t="s">
        <v>549</v>
      </c>
      <c r="M17" s="15">
        <f t="shared" si="4"/>
        <v>4086</v>
      </c>
      <c r="N17" s="15" t="s">
        <v>586</v>
      </c>
      <c r="O17" s="15" t="s">
        <v>614</v>
      </c>
      <c r="P17" s="15" t="s">
        <v>615</v>
      </c>
      <c r="Q17" s="15"/>
      <c r="R17" s="15" t="s">
        <v>636</v>
      </c>
      <c r="S17" s="15" t="s">
        <v>617</v>
      </c>
      <c r="T17" s="15" t="s">
        <v>637</v>
      </c>
      <c r="U17" s="15" t="s">
        <v>619</v>
      </c>
      <c r="V17" s="15" t="s">
        <v>638</v>
      </c>
      <c r="W17" s="15" t="s">
        <v>640</v>
      </c>
      <c r="X17" s="15" t="s">
        <v>636</v>
      </c>
      <c r="Y17" s="15" t="s">
        <v>617</v>
      </c>
      <c r="Z17" s="15" t="s">
        <v>637</v>
      </c>
      <c r="AA17" s="15" t="s">
        <v>619</v>
      </c>
      <c r="AB17" s="15" t="s">
        <v>638</v>
      </c>
      <c r="AC17" s="15" t="s">
        <v>640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545</v>
      </c>
      <c r="I18" s="15">
        <f t="shared" si="2"/>
        <v>6129</v>
      </c>
      <c r="J18" s="15" t="s">
        <v>547</v>
      </c>
      <c r="K18" s="15">
        <f t="shared" si="3"/>
        <v>3064</v>
      </c>
      <c r="L18" s="15" t="s">
        <v>549</v>
      </c>
      <c r="M18" s="15">
        <f t="shared" si="4"/>
        <v>3064</v>
      </c>
      <c r="N18" s="15" t="s">
        <v>587</v>
      </c>
      <c r="O18" s="15" t="s">
        <v>614</v>
      </c>
      <c r="P18" s="15" t="s">
        <v>615</v>
      </c>
      <c r="Q18" s="15"/>
      <c r="R18" s="15" t="s">
        <v>623</v>
      </c>
      <c r="S18" s="15" t="s">
        <v>619</v>
      </c>
      <c r="T18" s="15" t="s">
        <v>641</v>
      </c>
      <c r="U18" s="15" t="s">
        <v>632</v>
      </c>
      <c r="V18" s="15" t="s">
        <v>642</v>
      </c>
      <c r="W18" s="15" t="s">
        <v>625</v>
      </c>
      <c r="X18" s="15" t="s">
        <v>623</v>
      </c>
      <c r="Y18" s="15" t="s">
        <v>619</v>
      </c>
      <c r="Z18" s="15" t="s">
        <v>641</v>
      </c>
      <c r="AA18" s="15" t="s">
        <v>632</v>
      </c>
      <c r="AB18" s="15" t="s">
        <v>642</v>
      </c>
      <c r="AC18" s="15" t="s">
        <v>625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545</v>
      </c>
      <c r="I19" s="15">
        <f t="shared" si="2"/>
        <v>3269</v>
      </c>
      <c r="J19" s="15" t="s">
        <v>547</v>
      </c>
      <c r="K19" s="15">
        <f t="shared" si="3"/>
        <v>2043</v>
      </c>
      <c r="L19" s="15" t="s">
        <v>549</v>
      </c>
      <c r="M19" s="15">
        <f t="shared" si="4"/>
        <v>6946</v>
      </c>
      <c r="N19" s="15" t="s">
        <v>588</v>
      </c>
      <c r="O19" s="15" t="s">
        <v>614</v>
      </c>
      <c r="P19" s="15" t="s">
        <v>615</v>
      </c>
      <c r="Q19" s="15"/>
      <c r="R19" s="15" t="s">
        <v>642</v>
      </c>
      <c r="S19" s="15" t="s">
        <v>623</v>
      </c>
      <c r="T19" s="15" t="s">
        <v>642</v>
      </c>
      <c r="U19" s="15" t="s">
        <v>642</v>
      </c>
      <c r="V19" s="15" t="s">
        <v>619</v>
      </c>
      <c r="W19" s="15" t="s">
        <v>642</v>
      </c>
      <c r="X19" s="15" t="s">
        <v>642</v>
      </c>
      <c r="Y19" s="15" t="s">
        <v>623</v>
      </c>
      <c r="Z19" s="15" t="s">
        <v>642</v>
      </c>
      <c r="AA19" s="15" t="s">
        <v>642</v>
      </c>
      <c r="AB19" s="15" t="s">
        <v>619</v>
      </c>
      <c r="AC19" s="15" t="s">
        <v>642</v>
      </c>
      <c r="AD19" s="15">
        <v>130301109</v>
      </c>
      <c r="AF19" s="17" t="s">
        <v>527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545</v>
      </c>
      <c r="I20" s="15">
        <f t="shared" si="2"/>
        <v>4086</v>
      </c>
      <c r="J20" s="15" t="s">
        <v>547</v>
      </c>
      <c r="K20" s="15">
        <f t="shared" si="3"/>
        <v>4086</v>
      </c>
      <c r="L20" s="15" t="s">
        <v>549</v>
      </c>
      <c r="M20" s="15">
        <f t="shared" si="4"/>
        <v>4086</v>
      </c>
      <c r="N20" s="15" t="s">
        <v>589</v>
      </c>
      <c r="O20" s="15" t="s">
        <v>614</v>
      </c>
      <c r="P20" s="15" t="s">
        <v>615</v>
      </c>
      <c r="Q20" s="15"/>
      <c r="R20" s="15" t="s">
        <v>623</v>
      </c>
      <c r="S20" s="15" t="s">
        <v>643</v>
      </c>
      <c r="T20" s="15" t="s">
        <v>631</v>
      </c>
      <c r="U20" s="15" t="s">
        <v>623</v>
      </c>
      <c r="V20" s="15" t="s">
        <v>628</v>
      </c>
      <c r="W20" s="15" t="s">
        <v>643</v>
      </c>
      <c r="X20" s="15" t="s">
        <v>623</v>
      </c>
      <c r="Y20" s="15" t="s">
        <v>643</v>
      </c>
      <c r="Z20" s="15" t="s">
        <v>631</v>
      </c>
      <c r="AA20" s="15" t="s">
        <v>623</v>
      </c>
      <c r="AB20" s="15" t="s">
        <v>628</v>
      </c>
      <c r="AC20" s="15" t="s">
        <v>643</v>
      </c>
      <c r="AD20" s="15">
        <v>130301209</v>
      </c>
      <c r="AF20" s="17" t="s">
        <v>528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545</v>
      </c>
      <c r="I21" s="15">
        <f t="shared" si="2"/>
        <v>6538</v>
      </c>
      <c r="J21" s="15" t="s">
        <v>547</v>
      </c>
      <c r="K21" s="15">
        <f t="shared" si="3"/>
        <v>1634</v>
      </c>
      <c r="L21" s="15" t="s">
        <v>549</v>
      </c>
      <c r="M21" s="15">
        <f t="shared" si="4"/>
        <v>1634</v>
      </c>
      <c r="N21" s="15" t="s">
        <v>590</v>
      </c>
      <c r="O21" s="15" t="s">
        <v>614</v>
      </c>
      <c r="P21" s="15" t="s">
        <v>615</v>
      </c>
      <c r="Q21" s="15"/>
      <c r="R21" s="15" t="s">
        <v>623</v>
      </c>
      <c r="S21" s="15" t="s">
        <v>625</v>
      </c>
      <c r="T21" s="15" t="s">
        <v>617</v>
      </c>
      <c r="U21" s="15" t="s">
        <v>693</v>
      </c>
      <c r="V21" s="15" t="s">
        <v>619</v>
      </c>
      <c r="W21" s="15" t="s">
        <v>623</v>
      </c>
      <c r="X21" s="15" t="s">
        <v>623</v>
      </c>
      <c r="Y21" s="15" t="s">
        <v>625</v>
      </c>
      <c r="Z21" s="15" t="s">
        <v>617</v>
      </c>
      <c r="AA21" s="15" t="s">
        <v>693</v>
      </c>
      <c r="AB21" s="15" t="s">
        <v>619</v>
      </c>
      <c r="AC21" s="15" t="s">
        <v>623</v>
      </c>
      <c r="AD21" s="15">
        <v>130301309</v>
      </c>
      <c r="AF21" s="17" t="s">
        <v>529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545</v>
      </c>
      <c r="I22" s="15">
        <f t="shared" si="2"/>
        <v>5393</v>
      </c>
      <c r="J22" s="15" t="s">
        <v>547</v>
      </c>
      <c r="K22" s="15">
        <f t="shared" si="3"/>
        <v>3595</v>
      </c>
      <c r="L22" s="15" t="s">
        <v>549</v>
      </c>
      <c r="M22" s="15">
        <f t="shared" si="4"/>
        <v>1797</v>
      </c>
      <c r="N22" s="15" t="s">
        <v>591</v>
      </c>
      <c r="O22" s="15" t="s">
        <v>614</v>
      </c>
      <c r="P22" s="15" t="s">
        <v>615</v>
      </c>
      <c r="Q22" s="15"/>
      <c r="R22" s="15" t="s">
        <v>633</v>
      </c>
      <c r="S22" s="15" t="s">
        <v>624</v>
      </c>
      <c r="T22" s="15" t="s">
        <v>637</v>
      </c>
      <c r="U22" s="15" t="s">
        <v>693</v>
      </c>
      <c r="V22" s="15" t="s">
        <v>623</v>
      </c>
      <c r="W22" s="15" t="s">
        <v>625</v>
      </c>
      <c r="X22" s="15" t="s">
        <v>633</v>
      </c>
      <c r="Y22" s="15" t="s">
        <v>624</v>
      </c>
      <c r="Z22" s="15" t="s">
        <v>637</v>
      </c>
      <c r="AA22" s="15" t="s">
        <v>693</v>
      </c>
      <c r="AB22" s="15" t="s">
        <v>623</v>
      </c>
      <c r="AC22" s="15" t="s">
        <v>625</v>
      </c>
      <c r="AD22" s="15">
        <v>130301409</v>
      </c>
      <c r="AF22" s="17" t="s">
        <v>626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545</v>
      </c>
      <c r="I23" s="15">
        <f t="shared" si="2"/>
        <v>3269</v>
      </c>
      <c r="J23" s="15" t="s">
        <v>547</v>
      </c>
      <c r="K23" s="15">
        <f t="shared" si="3"/>
        <v>3269</v>
      </c>
      <c r="L23" s="15" t="s">
        <v>549</v>
      </c>
      <c r="M23" s="15">
        <f t="shared" si="4"/>
        <v>3269</v>
      </c>
      <c r="N23" s="15" t="s">
        <v>592</v>
      </c>
      <c r="O23" s="15" t="s">
        <v>614</v>
      </c>
      <c r="P23" s="15" t="s">
        <v>615</v>
      </c>
      <c r="Q23" s="15"/>
      <c r="R23" s="15" t="s">
        <v>633</v>
      </c>
      <c r="S23" s="15" t="s">
        <v>624</v>
      </c>
      <c r="T23" s="15" t="s">
        <v>637</v>
      </c>
      <c r="U23" s="15" t="s">
        <v>638</v>
      </c>
      <c r="V23" s="15" t="s">
        <v>623</v>
      </c>
      <c r="W23" s="15" t="s">
        <v>619</v>
      </c>
      <c r="X23" s="15" t="s">
        <v>633</v>
      </c>
      <c r="Y23" s="15" t="s">
        <v>624</v>
      </c>
      <c r="Z23" s="15" t="s">
        <v>637</v>
      </c>
      <c r="AA23" s="15" t="s">
        <v>638</v>
      </c>
      <c r="AB23" s="15" t="s">
        <v>623</v>
      </c>
      <c r="AC23" s="15" t="s">
        <v>619</v>
      </c>
      <c r="AD23" s="15">
        <v>130301509</v>
      </c>
      <c r="AF23" s="17" t="s">
        <v>634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545</v>
      </c>
      <c r="I24" s="15">
        <f t="shared" si="2"/>
        <v>2043</v>
      </c>
      <c r="J24" s="15" t="s">
        <v>547</v>
      </c>
      <c r="K24" s="15">
        <f t="shared" si="3"/>
        <v>6129</v>
      </c>
      <c r="L24" s="15" t="s">
        <v>549</v>
      </c>
      <c r="M24" s="15">
        <f t="shared" si="4"/>
        <v>4086</v>
      </c>
      <c r="N24" s="15" t="s">
        <v>593</v>
      </c>
      <c r="O24" s="15" t="s">
        <v>614</v>
      </c>
      <c r="P24" s="15" t="s">
        <v>615</v>
      </c>
      <c r="Q24" s="15"/>
      <c r="R24" s="15" t="s">
        <v>631</v>
      </c>
      <c r="S24" s="15" t="s">
        <v>623</v>
      </c>
      <c r="T24" s="15" t="s">
        <v>640</v>
      </c>
      <c r="U24" s="15" t="s">
        <v>644</v>
      </c>
      <c r="V24" s="15" t="s">
        <v>631</v>
      </c>
      <c r="W24" s="15" t="s">
        <v>645</v>
      </c>
      <c r="X24" s="15" t="s">
        <v>631</v>
      </c>
      <c r="Y24" s="15" t="s">
        <v>623</v>
      </c>
      <c r="Z24" s="15" t="s">
        <v>640</v>
      </c>
      <c r="AA24" s="15" t="s">
        <v>644</v>
      </c>
      <c r="AB24" s="15" t="s">
        <v>631</v>
      </c>
      <c r="AC24" s="15" t="s">
        <v>645</v>
      </c>
      <c r="AD24" s="15">
        <v>130301609</v>
      </c>
      <c r="AF24" s="17" t="s">
        <v>306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545</v>
      </c>
      <c r="I25" s="15">
        <f t="shared" si="2"/>
        <v>7191</v>
      </c>
      <c r="J25" s="15" t="s">
        <v>547</v>
      </c>
      <c r="K25" s="15">
        <f t="shared" si="3"/>
        <v>1797</v>
      </c>
      <c r="L25" s="15" t="s">
        <v>549</v>
      </c>
      <c r="M25" s="15">
        <f t="shared" si="4"/>
        <v>1797</v>
      </c>
      <c r="N25" s="15" t="s">
        <v>594</v>
      </c>
      <c r="O25" s="15" t="s">
        <v>614</v>
      </c>
      <c r="P25" s="15" t="s">
        <v>615</v>
      </c>
      <c r="Q25" s="15"/>
      <c r="R25" s="15" t="s">
        <v>633</v>
      </c>
      <c r="S25" s="15" t="s">
        <v>628</v>
      </c>
      <c r="T25" s="15" t="s">
        <v>629</v>
      </c>
      <c r="U25" s="15" t="s">
        <v>646</v>
      </c>
      <c r="V25" s="15" t="s">
        <v>633</v>
      </c>
      <c r="W25" s="15" t="s">
        <v>693</v>
      </c>
      <c r="X25" s="15" t="s">
        <v>633</v>
      </c>
      <c r="Y25" s="15" t="s">
        <v>628</v>
      </c>
      <c r="Z25" s="15" t="s">
        <v>629</v>
      </c>
      <c r="AA25" s="15" t="s">
        <v>646</v>
      </c>
      <c r="AB25" s="15" t="s">
        <v>633</v>
      </c>
      <c r="AC25" s="15" t="s">
        <v>693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545</v>
      </c>
      <c r="I26" s="15">
        <f t="shared" si="2"/>
        <v>6538</v>
      </c>
      <c r="J26" s="15" t="s">
        <v>547</v>
      </c>
      <c r="K26" s="15">
        <f t="shared" si="3"/>
        <v>1634</v>
      </c>
      <c r="L26" s="15" t="s">
        <v>549</v>
      </c>
      <c r="M26" s="15">
        <f t="shared" si="4"/>
        <v>1634</v>
      </c>
      <c r="N26" s="15" t="s">
        <v>595</v>
      </c>
      <c r="O26" s="15" t="s">
        <v>614</v>
      </c>
      <c r="P26" s="15" t="s">
        <v>615</v>
      </c>
      <c r="Q26" s="15"/>
      <c r="R26" s="15" t="s">
        <v>628</v>
      </c>
      <c r="S26" s="15" t="s">
        <v>633</v>
      </c>
      <c r="T26" s="15" t="s">
        <v>640</v>
      </c>
      <c r="U26" s="15" t="s">
        <v>633</v>
      </c>
      <c r="V26" s="15" t="s">
        <v>646</v>
      </c>
      <c r="W26" s="15" t="s">
        <v>693</v>
      </c>
      <c r="X26" s="15" t="s">
        <v>628</v>
      </c>
      <c r="Y26" s="15" t="s">
        <v>633</v>
      </c>
      <c r="Z26" s="15" t="s">
        <v>640</v>
      </c>
      <c r="AA26" s="15" t="s">
        <v>633</v>
      </c>
      <c r="AB26" s="15" t="s">
        <v>646</v>
      </c>
      <c r="AC26" s="15" t="s">
        <v>693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545</v>
      </c>
      <c r="I27" s="15">
        <f t="shared" si="2"/>
        <v>2615</v>
      </c>
      <c r="J27" s="15" t="s">
        <v>547</v>
      </c>
      <c r="K27" s="15">
        <f t="shared" si="3"/>
        <v>3922</v>
      </c>
      <c r="L27" s="15" t="s">
        <v>549</v>
      </c>
      <c r="M27" s="15">
        <f t="shared" si="4"/>
        <v>3269</v>
      </c>
      <c r="N27" s="15" t="s">
        <v>596</v>
      </c>
      <c r="O27" s="15" t="s">
        <v>614</v>
      </c>
      <c r="P27" s="15" t="s">
        <v>615</v>
      </c>
      <c r="Q27" s="15"/>
      <c r="R27" s="15" t="s">
        <v>619</v>
      </c>
      <c r="S27" s="15" t="s">
        <v>633</v>
      </c>
      <c r="T27" s="15" t="s">
        <v>647</v>
      </c>
      <c r="U27" s="15" t="s">
        <v>619</v>
      </c>
      <c r="V27" s="15" t="s">
        <v>647</v>
      </c>
      <c r="W27" s="15" t="s">
        <v>648</v>
      </c>
      <c r="X27" s="15" t="s">
        <v>619</v>
      </c>
      <c r="Y27" s="15" t="s">
        <v>633</v>
      </c>
      <c r="Z27" s="15" t="s">
        <v>647</v>
      </c>
      <c r="AA27" s="15" t="s">
        <v>619</v>
      </c>
      <c r="AB27" s="15" t="s">
        <v>647</v>
      </c>
      <c r="AC27" s="15" t="s">
        <v>648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545</v>
      </c>
      <c r="I28" s="15">
        <f t="shared" si="2"/>
        <v>7191</v>
      </c>
      <c r="J28" s="15" t="s">
        <v>547</v>
      </c>
      <c r="K28" s="15">
        <f t="shared" si="3"/>
        <v>1797</v>
      </c>
      <c r="L28" s="15" t="s">
        <v>549</v>
      </c>
      <c r="M28" s="15">
        <f t="shared" si="4"/>
        <v>1797</v>
      </c>
      <c r="N28" s="15" t="s">
        <v>597</v>
      </c>
      <c r="O28" s="15" t="s">
        <v>614</v>
      </c>
      <c r="P28" s="15" t="s">
        <v>615</v>
      </c>
      <c r="Q28" s="15"/>
      <c r="R28" s="15" t="s">
        <v>641</v>
      </c>
      <c r="S28" s="15" t="s">
        <v>628</v>
      </c>
      <c r="T28" s="15" t="s">
        <v>693</v>
      </c>
      <c r="U28" s="15" t="s">
        <v>649</v>
      </c>
      <c r="V28" s="15" t="s">
        <v>693</v>
      </c>
      <c r="W28" s="15" t="s">
        <v>641</v>
      </c>
      <c r="X28" s="15" t="s">
        <v>641</v>
      </c>
      <c r="Y28" s="15" t="s">
        <v>628</v>
      </c>
      <c r="Z28" s="15" t="s">
        <v>693</v>
      </c>
      <c r="AA28" s="15" t="s">
        <v>649</v>
      </c>
      <c r="AB28" s="15" t="s">
        <v>693</v>
      </c>
      <c r="AC28" s="15" t="s">
        <v>641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545</v>
      </c>
      <c r="I29" s="15">
        <f t="shared" si="2"/>
        <v>4903</v>
      </c>
      <c r="J29" s="15" t="s">
        <v>547</v>
      </c>
      <c r="K29" s="15">
        <f t="shared" si="3"/>
        <v>2451</v>
      </c>
      <c r="L29" s="15" t="s">
        <v>549</v>
      </c>
      <c r="M29" s="15">
        <f t="shared" si="4"/>
        <v>2451</v>
      </c>
      <c r="N29" s="15" t="s">
        <v>598</v>
      </c>
      <c r="O29" s="15" t="s">
        <v>614</v>
      </c>
      <c r="P29" s="15" t="s">
        <v>615</v>
      </c>
      <c r="Q29" s="15"/>
      <c r="R29" s="15" t="s">
        <v>641</v>
      </c>
      <c r="S29" s="15" t="s">
        <v>624</v>
      </c>
      <c r="T29" s="15" t="s">
        <v>618</v>
      </c>
      <c r="U29" s="15" t="s">
        <v>628</v>
      </c>
      <c r="V29" s="15" t="s">
        <v>631</v>
      </c>
      <c r="W29" s="15" t="s">
        <v>623</v>
      </c>
      <c r="X29" s="15" t="s">
        <v>641</v>
      </c>
      <c r="Y29" s="15" t="s">
        <v>624</v>
      </c>
      <c r="Z29" s="15" t="s">
        <v>618</v>
      </c>
      <c r="AA29" s="15" t="s">
        <v>628</v>
      </c>
      <c r="AB29" s="15" t="s">
        <v>631</v>
      </c>
      <c r="AC29" s="15" t="s">
        <v>623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574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573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551</v>
      </c>
      <c r="B35" s="13" t="s">
        <v>552</v>
      </c>
      <c r="C35" s="13" t="s">
        <v>553</v>
      </c>
      <c r="D35" s="13" t="s">
        <v>554</v>
      </c>
      <c r="E35" s="13" t="s">
        <v>563</v>
      </c>
      <c r="F35" s="13" t="s">
        <v>564</v>
      </c>
      <c r="G35" s="13" t="s">
        <v>565</v>
      </c>
      <c r="H35" s="13" t="s">
        <v>566</v>
      </c>
      <c r="I35" s="13" t="s">
        <v>567</v>
      </c>
      <c r="J35" s="13" t="s">
        <v>568</v>
      </c>
      <c r="M35" s="13" t="s">
        <v>553</v>
      </c>
      <c r="N35" s="13" t="s">
        <v>559</v>
      </c>
      <c r="O35" s="13" t="s">
        <v>555</v>
      </c>
      <c r="P35" s="13" t="s">
        <v>556</v>
      </c>
      <c r="Q35" s="13" t="s">
        <v>557</v>
      </c>
      <c r="R35" s="13" t="s">
        <v>558</v>
      </c>
      <c r="S35" s="13" t="s">
        <v>569</v>
      </c>
      <c r="T35" s="13" t="s">
        <v>570</v>
      </c>
      <c r="U35" s="13" t="s">
        <v>571</v>
      </c>
      <c r="Y35" s="13" t="s">
        <v>551</v>
      </c>
      <c r="Z35" s="13" t="s">
        <v>552</v>
      </c>
      <c r="AA35" s="13" t="s">
        <v>542</v>
      </c>
      <c r="AB35" s="13" t="s">
        <v>553</v>
      </c>
      <c r="AC35" s="13" t="s">
        <v>575</v>
      </c>
      <c r="AD35" s="13" t="s">
        <v>654</v>
      </c>
      <c r="AE35" s="13" t="s">
        <v>655</v>
      </c>
      <c r="AF35" s="13" t="s">
        <v>653</v>
      </c>
      <c r="AG35" s="13" t="s">
        <v>656</v>
      </c>
      <c r="AH35" s="13" t="s">
        <v>664</v>
      </c>
      <c r="AI35" s="13" t="s">
        <v>657</v>
      </c>
      <c r="AJ35" s="13" t="s">
        <v>665</v>
      </c>
      <c r="AK35" s="13" t="s">
        <v>666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572</v>
      </c>
      <c r="Q36" s="15">
        <v>1000</v>
      </c>
      <c r="R36" s="15" t="s">
        <v>560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663</v>
      </c>
      <c r="AG36" s="15"/>
      <c r="AH36" s="15" t="s">
        <v>662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572</v>
      </c>
      <c r="Q37" s="15">
        <v>2000</v>
      </c>
      <c r="R37" s="15" t="s">
        <v>560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663</v>
      </c>
      <c r="AG37" s="15"/>
      <c r="AH37" s="15" t="s">
        <v>662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572</v>
      </c>
      <c r="Q38" s="15">
        <v>3000</v>
      </c>
      <c r="R38" s="15" t="s">
        <v>560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663</v>
      </c>
      <c r="AG38" s="15"/>
      <c r="AH38" s="15" t="s">
        <v>662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572</v>
      </c>
      <c r="Q39" s="15">
        <v>4000</v>
      </c>
      <c r="R39" s="15" t="s">
        <v>560</v>
      </c>
      <c r="S39" s="15">
        <v>20</v>
      </c>
      <c r="T39" s="15" t="s">
        <v>561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663</v>
      </c>
      <c r="AG39" s="15"/>
      <c r="AH39" s="15" t="s">
        <v>662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572</v>
      </c>
      <c r="Q40" s="15">
        <v>5000</v>
      </c>
      <c r="R40" s="15" t="s">
        <v>560</v>
      </c>
      <c r="S40" s="15">
        <v>20</v>
      </c>
      <c r="T40" s="15" t="s">
        <v>561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663</v>
      </c>
      <c r="AG40" s="15"/>
      <c r="AH40" s="15" t="s">
        <v>662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572</v>
      </c>
      <c r="Q41" s="15">
        <v>6000</v>
      </c>
      <c r="R41" s="15" t="s">
        <v>560</v>
      </c>
      <c r="S41" s="15">
        <v>20</v>
      </c>
      <c r="T41" s="15" t="s">
        <v>561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663</v>
      </c>
      <c r="AG41" s="15"/>
      <c r="AH41" s="15" t="s">
        <v>662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572</v>
      </c>
      <c r="Q42" s="15">
        <v>7000</v>
      </c>
      <c r="R42" s="15" t="s">
        <v>561</v>
      </c>
      <c r="S42" s="15">
        <v>20</v>
      </c>
      <c r="T42" s="15" t="s">
        <v>562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663</v>
      </c>
      <c r="AG42" s="15"/>
      <c r="AH42" s="15" t="s">
        <v>662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572</v>
      </c>
      <c r="Q43" s="15">
        <v>8000</v>
      </c>
      <c r="R43" s="15" t="s">
        <v>561</v>
      </c>
      <c r="S43" s="15">
        <v>20</v>
      </c>
      <c r="T43" s="15" t="s">
        <v>562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663</v>
      </c>
      <c r="AG43" s="15"/>
      <c r="AH43" s="15" t="s">
        <v>662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572</v>
      </c>
      <c r="Q44" s="15">
        <v>9000</v>
      </c>
      <c r="R44" s="15" t="s">
        <v>561</v>
      </c>
      <c r="S44" s="15">
        <v>20</v>
      </c>
      <c r="T44" s="15" t="s">
        <v>562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663</v>
      </c>
      <c r="AG44" s="15"/>
      <c r="AH44" s="15" t="s">
        <v>662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572</v>
      </c>
      <c r="Q45" s="15">
        <v>10000</v>
      </c>
      <c r="R45" s="15" t="s">
        <v>561</v>
      </c>
      <c r="S45" s="15">
        <v>20</v>
      </c>
      <c r="T45" s="15" t="s">
        <v>562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663</v>
      </c>
      <c r="AG45" s="15"/>
      <c r="AH45" s="15" t="s">
        <v>662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663</v>
      </c>
      <c r="AG46" s="15"/>
      <c r="AH46" s="15" t="s">
        <v>662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663</v>
      </c>
      <c r="AG47" s="15"/>
      <c r="AH47" s="15" t="s">
        <v>662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663</v>
      </c>
      <c r="AG48" s="15"/>
      <c r="AH48" s="15" t="s">
        <v>662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663</v>
      </c>
      <c r="AG49" s="15"/>
      <c r="AH49" s="15" t="s">
        <v>662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663</v>
      </c>
      <c r="AG50" s="15"/>
      <c r="AH50" s="15" t="s">
        <v>662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663</v>
      </c>
      <c r="AG51" s="15"/>
      <c r="AH51" s="15" t="s">
        <v>662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663</v>
      </c>
      <c r="AG52" s="15"/>
      <c r="AH52" s="15" t="s">
        <v>662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663</v>
      </c>
      <c r="AG53" s="15"/>
      <c r="AH53" s="15" t="s">
        <v>662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663</v>
      </c>
      <c r="AG54" s="15"/>
      <c r="AH54" s="15" t="s">
        <v>662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663</v>
      </c>
      <c r="AG55" s="15"/>
      <c r="AH55" s="15" t="s">
        <v>662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663</v>
      </c>
      <c r="AG56" s="15"/>
      <c r="AH56" s="15" t="s">
        <v>662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663</v>
      </c>
      <c r="AG57" s="15"/>
      <c r="AH57" s="15" t="s">
        <v>662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663</v>
      </c>
      <c r="AG58" s="15"/>
      <c r="AH58" s="15" t="s">
        <v>662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663</v>
      </c>
      <c r="AG59" s="15"/>
      <c r="AH59" s="15" t="s">
        <v>662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663</v>
      </c>
      <c r="AG60" s="15"/>
      <c r="AH60" s="15" t="s">
        <v>662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663</v>
      </c>
      <c r="AG61" s="15"/>
      <c r="AH61" s="15" t="s">
        <v>662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663</v>
      </c>
      <c r="AG62" s="15"/>
      <c r="AH62" s="15" t="s">
        <v>662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663</v>
      </c>
      <c r="AG63" s="15"/>
      <c r="AH63" s="15" t="s">
        <v>662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663</v>
      </c>
      <c r="AG64" s="15"/>
      <c r="AH64" s="15" t="s">
        <v>662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663</v>
      </c>
      <c r="AG65" s="15"/>
      <c r="AH65" s="15" t="s">
        <v>662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663</v>
      </c>
      <c r="AG66" s="15"/>
      <c r="AH66" s="15" t="s">
        <v>662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663</v>
      </c>
      <c r="AG67" s="15"/>
      <c r="AH67" s="15" t="s">
        <v>662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663</v>
      </c>
      <c r="AG68" s="15"/>
      <c r="AH68" s="15" t="s">
        <v>662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663</v>
      </c>
      <c r="AG69" s="15"/>
      <c r="AH69" s="15" t="s">
        <v>662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663</v>
      </c>
      <c r="AG70" s="15"/>
      <c r="AH70" s="15" t="s">
        <v>662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663</v>
      </c>
      <c r="AG71" s="15"/>
      <c r="AH71" s="15" t="s">
        <v>662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663</v>
      </c>
      <c r="AG72" s="15"/>
      <c r="AH72" s="15" t="s">
        <v>662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663</v>
      </c>
      <c r="AG73" s="15"/>
      <c r="AH73" s="15" t="s">
        <v>662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663</v>
      </c>
      <c r="AG74" s="15"/>
      <c r="AH74" s="15" t="s">
        <v>662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663</v>
      </c>
      <c r="AG75" s="15"/>
      <c r="AH75" s="15" t="s">
        <v>662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663</v>
      </c>
      <c r="AG76" s="15"/>
      <c r="AH76" s="15" t="s">
        <v>662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663</v>
      </c>
      <c r="AG77" s="15"/>
      <c r="AH77" s="15" t="s">
        <v>662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663</v>
      </c>
      <c r="AG78" s="15"/>
      <c r="AH78" s="15" t="s">
        <v>662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663</v>
      </c>
      <c r="AG79" s="15"/>
      <c r="AH79" s="15" t="s">
        <v>662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663</v>
      </c>
      <c r="AG80" s="15"/>
      <c r="AH80" s="15" t="s">
        <v>662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663</v>
      </c>
      <c r="AG81" s="15"/>
      <c r="AH81" s="15" t="s">
        <v>662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663</v>
      </c>
      <c r="AG82" s="15"/>
      <c r="AH82" s="15" t="s">
        <v>662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663</v>
      </c>
      <c r="AG83" s="15"/>
      <c r="AH83" s="15" t="s">
        <v>662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663</v>
      </c>
      <c r="AG84" s="15"/>
      <c r="AH84" s="15" t="s">
        <v>662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663</v>
      </c>
      <c r="AG85" s="15"/>
      <c r="AH85" s="15" t="s">
        <v>662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663</v>
      </c>
      <c r="AG86" s="15"/>
      <c r="AH86" s="15" t="s">
        <v>662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663</v>
      </c>
      <c r="AG87" s="15"/>
      <c r="AH87" s="15" t="s">
        <v>662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663</v>
      </c>
      <c r="AG88" s="15"/>
      <c r="AH88" s="15" t="s">
        <v>662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663</v>
      </c>
      <c r="AG89" s="15"/>
      <c r="AH89" s="15" t="s">
        <v>662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663</v>
      </c>
      <c r="AG90" s="15"/>
      <c r="AH90" s="15" t="s">
        <v>662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663</v>
      </c>
      <c r="AG91" s="15"/>
      <c r="AH91" s="15" t="s">
        <v>662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663</v>
      </c>
      <c r="AG92" s="15"/>
      <c r="AH92" s="15" t="s">
        <v>662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663</v>
      </c>
      <c r="AG93" s="15"/>
      <c r="AH93" s="15" t="s">
        <v>662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663</v>
      </c>
      <c r="AG94" s="15"/>
      <c r="AH94" s="15" t="s">
        <v>662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663</v>
      </c>
      <c r="AG95" s="15"/>
      <c r="AH95" s="15" t="s">
        <v>662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663</v>
      </c>
      <c r="AG96" s="15"/>
      <c r="AH96" s="15" t="s">
        <v>662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663</v>
      </c>
      <c r="AG97" s="15"/>
      <c r="AH97" s="15" t="s">
        <v>662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663</v>
      </c>
      <c r="AG98" s="15"/>
      <c r="AH98" s="15" t="s">
        <v>662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663</v>
      </c>
      <c r="AG99" s="15"/>
      <c r="AH99" s="15" t="s">
        <v>662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663</v>
      </c>
      <c r="AG100" s="15"/>
      <c r="AH100" s="15" t="s">
        <v>662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663</v>
      </c>
      <c r="AG101" s="15"/>
      <c r="AH101" s="15" t="s">
        <v>662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663</v>
      </c>
      <c r="AG102" s="15"/>
      <c r="AH102" s="15" t="s">
        <v>662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663</v>
      </c>
      <c r="AG103" s="15"/>
      <c r="AH103" s="15" t="s">
        <v>662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663</v>
      </c>
      <c r="AG104" s="15"/>
      <c r="AH104" s="15" t="s">
        <v>662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663</v>
      </c>
      <c r="AG105" s="15"/>
      <c r="AH105" s="15" t="s">
        <v>662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663</v>
      </c>
      <c r="AG106" s="15"/>
      <c r="AH106" s="15" t="s">
        <v>662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663</v>
      </c>
      <c r="AG107" s="15"/>
      <c r="AH107" s="15" t="s">
        <v>662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663</v>
      </c>
      <c r="AG108" s="15"/>
      <c r="AH108" s="15" t="s">
        <v>662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663</v>
      </c>
      <c r="AG109" s="15"/>
      <c r="AH109" s="15" t="s">
        <v>662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663</v>
      </c>
      <c r="AG110" s="15"/>
      <c r="AH110" s="15" t="s">
        <v>662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663</v>
      </c>
      <c r="AG111" s="15"/>
      <c r="AH111" s="15" t="s">
        <v>662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663</v>
      </c>
      <c r="AG112" s="15"/>
      <c r="AH112" s="15" t="s">
        <v>662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663</v>
      </c>
      <c r="AG113" s="15"/>
      <c r="AH113" s="15" t="s">
        <v>662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663</v>
      </c>
      <c r="AG114" s="15"/>
      <c r="AH114" s="15" t="s">
        <v>662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663</v>
      </c>
      <c r="AG115" s="15"/>
      <c r="AH115" s="15" t="s">
        <v>662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663</v>
      </c>
      <c r="AG116" s="15"/>
      <c r="AH116" s="15" t="s">
        <v>662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663</v>
      </c>
      <c r="AG117" s="15"/>
      <c r="AH117" s="15" t="s">
        <v>662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663</v>
      </c>
      <c r="AG118" s="15"/>
      <c r="AH118" s="15" t="s">
        <v>662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663</v>
      </c>
      <c r="AG119" s="15"/>
      <c r="AH119" s="15" t="s">
        <v>662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663</v>
      </c>
      <c r="AG120" s="15"/>
      <c r="AH120" s="15" t="s">
        <v>662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663</v>
      </c>
      <c r="AG121" s="15"/>
      <c r="AH121" s="15" t="s">
        <v>662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663</v>
      </c>
      <c r="AG122" s="15"/>
      <c r="AH122" s="15" t="s">
        <v>662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663</v>
      </c>
      <c r="AG123" s="15"/>
      <c r="AH123" s="15" t="s">
        <v>662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663</v>
      </c>
      <c r="AG124" s="15"/>
      <c r="AH124" s="15" t="s">
        <v>662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663</v>
      </c>
      <c r="AG125" s="15"/>
      <c r="AH125" s="15" t="s">
        <v>662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663</v>
      </c>
      <c r="AG126" s="15"/>
      <c r="AH126" s="15" t="s">
        <v>662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663</v>
      </c>
      <c r="AG127" s="15"/>
      <c r="AH127" s="15" t="s">
        <v>662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663</v>
      </c>
      <c r="AG128" s="15"/>
      <c r="AH128" s="15" t="s">
        <v>662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663</v>
      </c>
      <c r="AG129" s="15"/>
      <c r="AH129" s="15" t="s">
        <v>662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663</v>
      </c>
      <c r="AG130" s="15"/>
      <c r="AH130" s="15" t="s">
        <v>662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663</v>
      </c>
      <c r="AG131" s="15"/>
      <c r="AH131" s="15" t="s">
        <v>662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663</v>
      </c>
      <c r="AG132" s="15"/>
      <c r="AH132" s="15" t="s">
        <v>662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663</v>
      </c>
      <c r="AG133" s="15"/>
      <c r="AH133" s="15" t="s">
        <v>662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663</v>
      </c>
      <c r="AG134" s="15"/>
      <c r="AH134" s="15" t="s">
        <v>662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663</v>
      </c>
      <c r="AG135" s="15"/>
      <c r="AH135" s="15" t="s">
        <v>662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663</v>
      </c>
      <c r="AG136" s="15"/>
      <c r="AH136" s="15" t="s">
        <v>662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663</v>
      </c>
      <c r="AG137" s="15"/>
      <c r="AH137" s="15" t="s">
        <v>662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663</v>
      </c>
      <c r="AG138" s="15"/>
      <c r="AH138" s="15" t="s">
        <v>662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663</v>
      </c>
      <c r="AG139" s="15"/>
      <c r="AH139" s="15" t="s">
        <v>662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663</v>
      </c>
      <c r="AG140" s="15"/>
      <c r="AH140" s="15" t="s">
        <v>662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663</v>
      </c>
      <c r="AG141" s="15"/>
      <c r="AH141" s="15" t="s">
        <v>662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663</v>
      </c>
      <c r="AG142" s="15"/>
      <c r="AH142" s="15" t="s">
        <v>662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663</v>
      </c>
      <c r="AG143" s="15"/>
      <c r="AH143" s="15" t="s">
        <v>662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663</v>
      </c>
      <c r="AG144" s="15"/>
      <c r="AH144" s="15" t="s">
        <v>662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663</v>
      </c>
      <c r="AG145" s="15"/>
      <c r="AH145" s="15" t="s">
        <v>662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663</v>
      </c>
      <c r="AG146" s="15"/>
      <c r="AH146" s="15" t="s">
        <v>662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663</v>
      </c>
      <c r="AG147" s="15"/>
      <c r="AH147" s="15" t="s">
        <v>662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663</v>
      </c>
      <c r="AG148" s="15"/>
      <c r="AH148" s="15" t="s">
        <v>662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663</v>
      </c>
      <c r="AG149" s="15"/>
      <c r="AH149" s="15" t="s">
        <v>662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663</v>
      </c>
      <c r="AG150" s="15"/>
      <c r="AH150" s="15" t="s">
        <v>662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663</v>
      </c>
      <c r="AG151" s="15"/>
      <c r="AH151" s="15" t="s">
        <v>662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663</v>
      </c>
      <c r="AG152" s="15"/>
      <c r="AH152" s="15" t="s">
        <v>662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663</v>
      </c>
      <c r="AG153" s="15"/>
      <c r="AH153" s="15" t="s">
        <v>662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663</v>
      </c>
      <c r="AG154" s="15"/>
      <c r="AH154" s="15" t="s">
        <v>662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663</v>
      </c>
      <c r="AG155" s="15"/>
      <c r="AH155" s="15" t="s">
        <v>662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663</v>
      </c>
      <c r="AG156" s="15"/>
      <c r="AH156" s="15" t="s">
        <v>662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663</v>
      </c>
      <c r="AG157" s="15"/>
      <c r="AH157" s="15" t="s">
        <v>662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663</v>
      </c>
      <c r="AG158" s="15"/>
      <c r="AH158" s="15" t="s">
        <v>662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663</v>
      </c>
      <c r="AG159" s="15"/>
      <c r="AH159" s="15" t="s">
        <v>662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663</v>
      </c>
      <c r="AG160" s="15"/>
      <c r="AH160" s="15" t="s">
        <v>662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663</v>
      </c>
      <c r="AG161" s="15"/>
      <c r="AH161" s="15" t="s">
        <v>662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663</v>
      </c>
      <c r="AG162" s="15"/>
      <c r="AH162" s="15" t="s">
        <v>662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663</v>
      </c>
      <c r="AG163" s="15"/>
      <c r="AH163" s="15" t="s">
        <v>662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663</v>
      </c>
      <c r="AG164" s="15"/>
      <c r="AH164" s="15" t="s">
        <v>662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663</v>
      </c>
      <c r="AG165" s="15"/>
      <c r="AH165" s="15" t="s">
        <v>662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663</v>
      </c>
      <c r="AG166" s="15"/>
      <c r="AH166" s="15" t="s">
        <v>662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663</v>
      </c>
      <c r="AG167" s="15"/>
      <c r="AH167" s="15" t="s">
        <v>662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663</v>
      </c>
      <c r="AG168" s="15"/>
      <c r="AH168" s="15" t="s">
        <v>662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663</v>
      </c>
      <c r="AG169" s="15"/>
      <c r="AH169" s="15" t="s">
        <v>662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663</v>
      </c>
      <c r="AG170" s="15"/>
      <c r="AH170" s="15" t="s">
        <v>662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663</v>
      </c>
      <c r="AG171" s="15"/>
      <c r="AH171" s="15" t="s">
        <v>662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663</v>
      </c>
      <c r="AG172" s="15"/>
      <c r="AH172" s="15" t="s">
        <v>662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663</v>
      </c>
      <c r="AG173" s="15"/>
      <c r="AH173" s="15" t="s">
        <v>662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663</v>
      </c>
      <c r="AG174" s="15"/>
      <c r="AH174" s="15" t="s">
        <v>662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663</v>
      </c>
      <c r="AG175" s="15"/>
      <c r="AH175" s="15" t="s">
        <v>662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663</v>
      </c>
      <c r="AG176" s="15"/>
      <c r="AH176" s="15" t="s">
        <v>662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663</v>
      </c>
      <c r="AG177" s="15"/>
      <c r="AH177" s="15" t="s">
        <v>662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663</v>
      </c>
      <c r="AG178" s="15"/>
      <c r="AH178" s="15" t="s">
        <v>662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663</v>
      </c>
      <c r="AG179" s="15"/>
      <c r="AH179" s="15" t="s">
        <v>662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663</v>
      </c>
      <c r="AG180" s="15"/>
      <c r="AH180" s="15" t="s">
        <v>662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663</v>
      </c>
      <c r="AG181" s="15"/>
      <c r="AH181" s="15" t="s">
        <v>662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663</v>
      </c>
      <c r="AG182" s="15"/>
      <c r="AH182" s="15" t="s">
        <v>662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663</v>
      </c>
      <c r="AG183" s="15"/>
      <c r="AH183" s="15" t="s">
        <v>662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663</v>
      </c>
      <c r="AG184" s="15"/>
      <c r="AH184" s="15" t="s">
        <v>662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663</v>
      </c>
      <c r="AG185" s="15"/>
      <c r="AH185" s="15" t="s">
        <v>662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663</v>
      </c>
      <c r="AG186" s="15"/>
      <c r="AH186" s="15" t="s">
        <v>662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663</v>
      </c>
      <c r="AG187" s="15"/>
      <c r="AH187" s="15" t="s">
        <v>662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663</v>
      </c>
      <c r="AG188" s="15"/>
      <c r="AH188" s="15" t="s">
        <v>662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663</v>
      </c>
      <c r="AG189" s="15"/>
      <c r="AH189" s="15" t="s">
        <v>662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663</v>
      </c>
      <c r="AG190" s="15"/>
      <c r="AH190" s="15" t="s">
        <v>662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663</v>
      </c>
      <c r="AG191" s="15"/>
      <c r="AH191" s="15" t="s">
        <v>662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663</v>
      </c>
      <c r="AG192" s="15"/>
      <c r="AH192" s="15" t="s">
        <v>662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663</v>
      </c>
      <c r="AG193" s="15"/>
      <c r="AH193" s="15" t="s">
        <v>662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663</v>
      </c>
      <c r="AG194" s="15"/>
      <c r="AH194" s="15" t="s">
        <v>662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663</v>
      </c>
      <c r="AG195" s="15"/>
      <c r="AH195" s="15" t="s">
        <v>662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663</v>
      </c>
      <c r="AG196" s="15"/>
      <c r="AH196" s="15" t="s">
        <v>662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663</v>
      </c>
      <c r="AG197" s="15"/>
      <c r="AH197" s="15" t="s">
        <v>662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663</v>
      </c>
      <c r="AG198" s="15"/>
      <c r="AH198" s="15" t="s">
        <v>662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663</v>
      </c>
      <c r="AG199" s="15"/>
      <c r="AH199" s="15" t="s">
        <v>662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663</v>
      </c>
      <c r="AG200" s="15"/>
      <c r="AH200" s="15" t="s">
        <v>662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663</v>
      </c>
      <c r="AG201" s="15"/>
      <c r="AH201" s="15" t="s">
        <v>662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663</v>
      </c>
      <c r="AG202" s="15"/>
      <c r="AH202" s="15" t="s">
        <v>662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663</v>
      </c>
      <c r="AG203" s="15"/>
      <c r="AH203" s="15" t="s">
        <v>662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663</v>
      </c>
      <c r="AG204" s="15"/>
      <c r="AH204" s="15" t="s">
        <v>662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663</v>
      </c>
      <c r="AG205" s="15"/>
      <c r="AH205" s="15" t="s">
        <v>662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663</v>
      </c>
      <c r="AG206" s="15"/>
      <c r="AH206" s="15" t="s">
        <v>662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663</v>
      </c>
      <c r="AG207" s="15"/>
      <c r="AH207" s="15" t="s">
        <v>662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663</v>
      </c>
      <c r="AG208" s="15"/>
      <c r="AH208" s="15" t="s">
        <v>662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663</v>
      </c>
      <c r="AG209" s="15"/>
      <c r="AH209" s="15" t="s">
        <v>662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663</v>
      </c>
      <c r="AG210" s="15"/>
      <c r="AH210" s="15" t="s">
        <v>662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663</v>
      </c>
      <c r="AG211" s="15"/>
      <c r="AH211" s="15" t="s">
        <v>662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663</v>
      </c>
      <c r="AG212" s="15"/>
      <c r="AH212" s="15" t="s">
        <v>662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663</v>
      </c>
      <c r="AG213" s="15"/>
      <c r="AH213" s="15" t="s">
        <v>662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663</v>
      </c>
      <c r="AG214" s="15"/>
      <c r="AH214" s="15" t="s">
        <v>662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663</v>
      </c>
      <c r="AG215" s="15"/>
      <c r="AH215" s="15" t="s">
        <v>662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663</v>
      </c>
      <c r="AG216" s="15"/>
      <c r="AH216" s="15" t="s">
        <v>662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663</v>
      </c>
      <c r="AG217" s="15"/>
      <c r="AH217" s="15" t="s">
        <v>662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663</v>
      </c>
      <c r="AG218" s="15"/>
      <c r="AH218" s="15" t="s">
        <v>662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663</v>
      </c>
      <c r="AG219" s="15"/>
      <c r="AH219" s="15" t="s">
        <v>662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663</v>
      </c>
      <c r="AG220" s="15"/>
      <c r="AH220" s="15" t="s">
        <v>662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663</v>
      </c>
      <c r="AG221" s="15"/>
      <c r="AH221" s="15" t="s">
        <v>662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663</v>
      </c>
      <c r="AG222" s="15"/>
      <c r="AH222" s="15" t="s">
        <v>662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663</v>
      </c>
      <c r="AG223" s="15"/>
      <c r="AH223" s="15" t="s">
        <v>662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663</v>
      </c>
      <c r="AG224" s="15"/>
      <c r="AH224" s="15" t="s">
        <v>662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663</v>
      </c>
      <c r="AG225" s="15"/>
      <c r="AH225" s="15" t="s">
        <v>662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663</v>
      </c>
      <c r="AG226" s="15"/>
      <c r="AH226" s="15" t="s">
        <v>662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663</v>
      </c>
      <c r="AG227" s="15"/>
      <c r="AH227" s="15" t="s">
        <v>662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663</v>
      </c>
      <c r="AG228" s="15"/>
      <c r="AH228" s="15" t="s">
        <v>662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663</v>
      </c>
      <c r="AG229" s="15"/>
      <c r="AH229" s="15" t="s">
        <v>662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663</v>
      </c>
      <c r="AG230" s="15"/>
      <c r="AH230" s="15" t="s">
        <v>662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663</v>
      </c>
      <c r="AG231" s="15"/>
      <c r="AH231" s="15" t="s">
        <v>662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663</v>
      </c>
      <c r="AG232" s="15"/>
      <c r="AH232" s="15" t="s">
        <v>662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663</v>
      </c>
      <c r="AG233" s="15"/>
      <c r="AH233" s="15" t="s">
        <v>662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663</v>
      </c>
      <c r="AG234" s="15"/>
      <c r="AH234" s="15" t="s">
        <v>662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663</v>
      </c>
      <c r="AG235" s="15"/>
      <c r="AH235" s="15" t="s">
        <v>662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663</v>
      </c>
      <c r="AG236" s="15"/>
      <c r="AH236" s="15" t="s">
        <v>662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663</v>
      </c>
      <c r="AG237" s="15"/>
      <c r="AH237" s="15" t="s">
        <v>662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663</v>
      </c>
      <c r="AG238" s="15"/>
      <c r="AH238" s="15" t="s">
        <v>662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663</v>
      </c>
      <c r="AG239" s="15"/>
      <c r="AH239" s="15" t="s">
        <v>662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663</v>
      </c>
      <c r="AG240" s="15"/>
      <c r="AH240" s="15" t="s">
        <v>662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663</v>
      </c>
      <c r="AG241" s="15"/>
      <c r="AH241" s="15" t="s">
        <v>662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663</v>
      </c>
      <c r="AG242" s="15"/>
      <c r="AH242" s="15" t="s">
        <v>662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663</v>
      </c>
      <c r="AG243" s="15"/>
      <c r="AH243" s="15" t="s">
        <v>662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663</v>
      </c>
      <c r="AG244" s="15"/>
      <c r="AH244" s="15" t="s">
        <v>662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663</v>
      </c>
      <c r="AG245" s="15"/>
      <c r="AH245" s="15" t="s">
        <v>662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663</v>
      </c>
      <c r="AG246" s="15"/>
      <c r="AH246" s="15" t="s">
        <v>662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663</v>
      </c>
      <c r="AG247" s="15"/>
      <c r="AH247" s="15" t="s">
        <v>662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663</v>
      </c>
      <c r="AG248" s="15"/>
      <c r="AH248" s="15" t="s">
        <v>662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663</v>
      </c>
      <c r="AG249" s="15"/>
      <c r="AH249" s="15" t="s">
        <v>662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663</v>
      </c>
      <c r="AG250" s="15"/>
      <c r="AH250" s="15" t="s">
        <v>662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663</v>
      </c>
      <c r="AG251" s="15"/>
      <c r="AH251" s="15" t="s">
        <v>662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663</v>
      </c>
      <c r="AG252" s="15"/>
      <c r="AH252" s="15" t="s">
        <v>662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663</v>
      </c>
      <c r="AG253" s="15"/>
      <c r="AH253" s="15" t="s">
        <v>662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663</v>
      </c>
      <c r="AG254" s="15"/>
      <c r="AH254" s="15" t="s">
        <v>662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663</v>
      </c>
      <c r="AG255" s="15"/>
      <c r="AH255" s="15" t="s">
        <v>662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663</v>
      </c>
      <c r="AG256" s="15"/>
      <c r="AH256" s="15" t="s">
        <v>662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663</v>
      </c>
      <c r="AG257" s="15"/>
      <c r="AH257" s="15" t="s">
        <v>662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663</v>
      </c>
      <c r="AG258" s="15"/>
      <c r="AH258" s="15" t="s">
        <v>662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663</v>
      </c>
      <c r="AG259" s="15"/>
      <c r="AH259" s="15" t="s">
        <v>662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663</v>
      </c>
      <c r="AG260" s="15"/>
      <c r="AH260" s="15" t="s">
        <v>662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663</v>
      </c>
      <c r="AG261" s="15"/>
      <c r="AH261" s="15" t="s">
        <v>662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663</v>
      </c>
      <c r="AG262" s="15"/>
      <c r="AH262" s="15" t="s">
        <v>662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663</v>
      </c>
      <c r="AG263" s="15"/>
      <c r="AH263" s="15" t="s">
        <v>662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663</v>
      </c>
      <c r="AG264" s="15"/>
      <c r="AH264" s="15" t="s">
        <v>662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663</v>
      </c>
      <c r="AG265" s="15"/>
      <c r="AH265" s="15" t="s">
        <v>662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663</v>
      </c>
      <c r="AG266" s="15"/>
      <c r="AH266" s="15" t="s">
        <v>662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663</v>
      </c>
      <c r="AG267" s="15"/>
      <c r="AH267" s="15" t="s">
        <v>662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663</v>
      </c>
      <c r="AG268" s="15"/>
      <c r="AH268" s="15" t="s">
        <v>662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663</v>
      </c>
      <c r="AG269" s="15"/>
      <c r="AH269" s="15" t="s">
        <v>662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663</v>
      </c>
      <c r="AG270" s="15"/>
      <c r="AH270" s="15" t="s">
        <v>662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663</v>
      </c>
      <c r="AG271" s="15"/>
      <c r="AH271" s="15" t="s">
        <v>662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663</v>
      </c>
      <c r="AG272" s="15"/>
      <c r="AH272" s="15" t="s">
        <v>662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663</v>
      </c>
      <c r="AG273" s="15"/>
      <c r="AH273" s="15" t="s">
        <v>662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663</v>
      </c>
      <c r="AG274" s="15"/>
      <c r="AH274" s="15" t="s">
        <v>662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663</v>
      </c>
      <c r="AG275" s="15"/>
      <c r="AH275" s="15" t="s">
        <v>662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663</v>
      </c>
      <c r="AG276" s="15"/>
      <c r="AH276" s="15" t="s">
        <v>662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663</v>
      </c>
      <c r="AG277" s="15"/>
      <c r="AH277" s="15" t="s">
        <v>662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663</v>
      </c>
      <c r="AG278" s="15"/>
      <c r="AH278" s="15" t="s">
        <v>662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663</v>
      </c>
      <c r="AG279" s="15"/>
      <c r="AH279" s="15" t="s">
        <v>662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663</v>
      </c>
      <c r="AG280" s="15"/>
      <c r="AH280" s="15" t="s">
        <v>662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663</v>
      </c>
      <c r="AG281" s="15"/>
      <c r="AH281" s="15" t="s">
        <v>662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663</v>
      </c>
      <c r="AG282" s="15"/>
      <c r="AH282" s="15" t="s">
        <v>662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663</v>
      </c>
      <c r="AG283" s="15"/>
      <c r="AH283" s="15" t="s">
        <v>662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663</v>
      </c>
      <c r="AG284" s="15"/>
      <c r="AH284" s="15" t="s">
        <v>662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663</v>
      </c>
      <c r="AG285" s="15"/>
      <c r="AH285" s="15" t="s">
        <v>662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663</v>
      </c>
      <c r="AG286" s="15"/>
      <c r="AH286" s="15" t="s">
        <v>662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663</v>
      </c>
      <c r="AG287" s="15"/>
      <c r="AH287" s="15" t="s">
        <v>662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663</v>
      </c>
      <c r="AG288" s="15"/>
      <c r="AH288" s="15" t="s">
        <v>662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663</v>
      </c>
      <c r="AG289" s="15"/>
      <c r="AH289" s="15" t="s">
        <v>662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663</v>
      </c>
      <c r="AG290" s="15"/>
      <c r="AH290" s="15" t="s">
        <v>662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663</v>
      </c>
      <c r="AG291" s="15"/>
      <c r="AH291" s="15" t="s">
        <v>662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663</v>
      </c>
      <c r="AG292" s="15"/>
      <c r="AH292" s="15" t="s">
        <v>662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663</v>
      </c>
      <c r="AG293" s="15"/>
      <c r="AH293" s="15" t="s">
        <v>662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663</v>
      </c>
      <c r="AG294" s="15"/>
      <c r="AH294" s="15" t="s">
        <v>662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663</v>
      </c>
      <c r="AG295" s="15"/>
      <c r="AH295" s="15" t="s">
        <v>662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663</v>
      </c>
      <c r="AG296" s="15"/>
      <c r="AH296" s="15" t="s">
        <v>662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663</v>
      </c>
      <c r="AG297" s="15"/>
      <c r="AH297" s="15" t="s">
        <v>662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663</v>
      </c>
      <c r="AG298" s="15"/>
      <c r="AH298" s="15" t="s">
        <v>662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663</v>
      </c>
      <c r="AG299" s="15"/>
      <c r="AH299" s="15" t="s">
        <v>662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663</v>
      </c>
      <c r="AG300" s="15"/>
      <c r="AH300" s="15" t="s">
        <v>662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663</v>
      </c>
      <c r="AG301" s="15"/>
      <c r="AH301" s="15" t="s">
        <v>662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663</v>
      </c>
      <c r="AG302" s="15"/>
      <c r="AH302" s="15" t="s">
        <v>662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663</v>
      </c>
      <c r="AG303" s="15"/>
      <c r="AH303" s="15" t="s">
        <v>662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663</v>
      </c>
      <c r="AG304" s="15"/>
      <c r="AH304" s="15" t="s">
        <v>662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663</v>
      </c>
      <c r="AG305" s="15"/>
      <c r="AH305" s="15" t="s">
        <v>662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663</v>
      </c>
      <c r="AG306" s="15"/>
      <c r="AH306" s="15" t="s">
        <v>662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663</v>
      </c>
      <c r="AG307" s="15"/>
      <c r="AH307" s="15" t="s">
        <v>662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663</v>
      </c>
      <c r="AG308" s="15"/>
      <c r="AH308" s="15" t="s">
        <v>662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663</v>
      </c>
      <c r="AG309" s="15"/>
      <c r="AH309" s="15" t="s">
        <v>662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663</v>
      </c>
      <c r="AG310" s="15"/>
      <c r="AH310" s="15" t="s">
        <v>662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663</v>
      </c>
      <c r="AG311" s="15"/>
      <c r="AH311" s="15" t="s">
        <v>662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663</v>
      </c>
      <c r="AG312" s="15"/>
      <c r="AH312" s="15" t="s">
        <v>662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663</v>
      </c>
      <c r="AG313" s="15"/>
      <c r="AH313" s="15" t="s">
        <v>662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663</v>
      </c>
      <c r="AG314" s="15"/>
      <c r="AH314" s="15" t="s">
        <v>662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663</v>
      </c>
      <c r="AG315" s="15"/>
      <c r="AH315" s="15" t="s">
        <v>662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663</v>
      </c>
      <c r="AG316" s="15"/>
      <c r="AH316" s="15" t="s">
        <v>662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663</v>
      </c>
      <c r="AG317" s="15"/>
      <c r="AH317" s="15" t="s">
        <v>662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663</v>
      </c>
      <c r="AG318" s="15"/>
      <c r="AH318" s="15" t="s">
        <v>662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663</v>
      </c>
      <c r="AG319" s="15"/>
      <c r="AH319" s="15" t="s">
        <v>662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663</v>
      </c>
      <c r="AG320" s="15"/>
      <c r="AH320" s="15" t="s">
        <v>662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663</v>
      </c>
      <c r="AG321" s="15"/>
      <c r="AH321" s="15" t="s">
        <v>662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663</v>
      </c>
      <c r="AG322" s="15"/>
      <c r="AH322" s="15" t="s">
        <v>662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663</v>
      </c>
      <c r="AG323" s="15"/>
      <c r="AH323" s="15" t="s">
        <v>662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663</v>
      </c>
      <c r="AG324" s="15"/>
      <c r="AH324" s="15" t="s">
        <v>662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663</v>
      </c>
      <c r="AG325" s="15"/>
      <c r="AH325" s="15" t="s">
        <v>662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663</v>
      </c>
      <c r="AG326" s="15"/>
      <c r="AH326" s="15" t="s">
        <v>662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663</v>
      </c>
      <c r="AG327" s="15"/>
      <c r="AH327" s="15" t="s">
        <v>662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663</v>
      </c>
      <c r="AG328" s="15"/>
      <c r="AH328" s="15" t="s">
        <v>662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663</v>
      </c>
      <c r="AG329" s="15"/>
      <c r="AH329" s="15" t="s">
        <v>662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663</v>
      </c>
      <c r="AG330" s="15"/>
      <c r="AH330" s="15" t="s">
        <v>662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663</v>
      </c>
      <c r="AG331" s="15"/>
      <c r="AH331" s="15" t="s">
        <v>662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663</v>
      </c>
      <c r="AG332" s="15"/>
      <c r="AH332" s="15" t="s">
        <v>662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663</v>
      </c>
      <c r="AG333" s="15"/>
      <c r="AH333" s="15" t="s">
        <v>662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663</v>
      </c>
      <c r="AG334" s="15"/>
      <c r="AH334" s="15" t="s">
        <v>662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663</v>
      </c>
      <c r="AG335" s="15"/>
      <c r="AH335" s="15" t="s">
        <v>662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663</v>
      </c>
      <c r="AG336" s="15"/>
      <c r="AH336" s="15" t="s">
        <v>662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663</v>
      </c>
      <c r="AG337" s="15"/>
      <c r="AH337" s="15" t="s">
        <v>662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663</v>
      </c>
      <c r="AG338" s="15"/>
      <c r="AH338" s="15" t="s">
        <v>662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663</v>
      </c>
      <c r="AG339" s="15"/>
      <c r="AH339" s="15" t="s">
        <v>662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663</v>
      </c>
      <c r="AG340" s="15"/>
      <c r="AH340" s="15" t="s">
        <v>662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663</v>
      </c>
      <c r="AG341" s="15"/>
      <c r="AH341" s="15" t="s">
        <v>662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663</v>
      </c>
      <c r="AG342" s="15"/>
      <c r="AH342" s="15" t="s">
        <v>662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663</v>
      </c>
      <c r="AG343" s="15"/>
      <c r="AH343" s="15" t="s">
        <v>662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663</v>
      </c>
      <c r="AG344" s="15"/>
      <c r="AH344" s="15" t="s">
        <v>662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663</v>
      </c>
      <c r="AG345" s="15"/>
      <c r="AH345" s="15" t="s">
        <v>662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663</v>
      </c>
      <c r="AG346" s="15"/>
      <c r="AH346" s="15" t="s">
        <v>662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663</v>
      </c>
      <c r="AG347" s="15"/>
      <c r="AH347" s="15" t="s">
        <v>662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663</v>
      </c>
      <c r="AG348" s="15"/>
      <c r="AH348" s="15" t="s">
        <v>662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663</v>
      </c>
      <c r="AG349" s="15"/>
      <c r="AH349" s="15" t="s">
        <v>662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663</v>
      </c>
      <c r="AG350" s="15"/>
      <c r="AH350" s="15" t="s">
        <v>662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2019-03-29T08:24:57Z</dcterms:modified>
</cp:coreProperties>
</file>