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6A7C065C-C433-45C1-AAEF-26A4B223D80E}" xr6:coauthVersionLast="43" xr6:coauthVersionMax="43" xr10:uidLastSave="{00000000-0000-0000-0000-000000000000}"/>
  <bookViews>
    <workbookView xWindow="28680" yWindow="-120" windowWidth="29040" windowHeight="15840" activeTab="6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26" l="1"/>
  <c r="E54" i="26"/>
  <c r="F54" i="26"/>
  <c r="G54" i="26"/>
  <c r="G53" i="26"/>
  <c r="F53" i="26"/>
  <c r="E53" i="26"/>
  <c r="D53" i="26"/>
  <c r="D59" i="26"/>
  <c r="E59" i="26"/>
  <c r="F59" i="26"/>
  <c r="G59" i="26"/>
  <c r="D60" i="26"/>
  <c r="E60" i="26"/>
  <c r="F60" i="26"/>
  <c r="G60" i="26"/>
  <c r="G58" i="26"/>
  <c r="E58" i="26"/>
  <c r="D58" i="26"/>
  <c r="F58" i="26"/>
  <c r="D56" i="26"/>
  <c r="E56" i="26"/>
  <c r="F56" i="26"/>
  <c r="G56" i="26"/>
  <c r="D57" i="26"/>
  <c r="E57" i="26"/>
  <c r="F57" i="26"/>
  <c r="G57" i="26"/>
  <c r="G55" i="26"/>
  <c r="F55" i="26"/>
  <c r="E55" i="26"/>
  <c r="D55" i="26"/>
  <c r="K86" i="30" l="1"/>
  <c r="I86" i="30"/>
  <c r="D86" i="30"/>
  <c r="J86" i="30" s="1"/>
  <c r="B86" i="30"/>
  <c r="K78" i="30"/>
  <c r="I78" i="30"/>
  <c r="D78" i="30"/>
  <c r="J78" i="30" s="1"/>
  <c r="B78" i="30"/>
  <c r="K76" i="30" l="1"/>
  <c r="I76" i="30"/>
  <c r="D76" i="30"/>
  <c r="J76" i="30" s="1"/>
  <c r="B76" i="30"/>
  <c r="K80" i="30" l="1"/>
  <c r="I80" i="30"/>
  <c r="D80" i="30"/>
  <c r="J80" i="30" s="1"/>
  <c r="B80" i="30"/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62" i="30"/>
  <c r="B63" i="30"/>
  <c r="B64" i="30"/>
  <c r="B65" i="30"/>
  <c r="B66" i="30"/>
  <c r="B67" i="30"/>
  <c r="B68" i="30"/>
  <c r="B69" i="30"/>
  <c r="B70" i="30"/>
  <c r="B71" i="30"/>
  <c r="B44" i="30"/>
  <c r="B45" i="30"/>
  <c r="B46" i="30"/>
  <c r="B47" i="30"/>
  <c r="B48" i="30"/>
  <c r="B49" i="30"/>
  <c r="B50" i="30"/>
  <c r="B51" i="30"/>
  <c r="B52" i="30"/>
  <c r="B72" i="30"/>
  <c r="B73" i="30"/>
  <c r="B74" i="30"/>
  <c r="B75" i="30"/>
  <c r="B77" i="30"/>
  <c r="B79" i="30"/>
  <c r="B81" i="30"/>
  <c r="B82" i="30"/>
  <c r="B83" i="30"/>
  <c r="B84" i="30"/>
  <c r="B85" i="30"/>
  <c r="B87" i="30"/>
  <c r="B88" i="30"/>
  <c r="B89" i="30"/>
  <c r="B90" i="30"/>
  <c r="B91" i="30"/>
  <c r="B92" i="30"/>
  <c r="B93" i="30"/>
  <c r="B94" i="30"/>
  <c r="B95" i="30"/>
  <c r="B53" i="30"/>
  <c r="B54" i="30"/>
  <c r="B55" i="30"/>
  <c r="B96" i="30"/>
  <c r="B97" i="30"/>
  <c r="B98" i="30"/>
  <c r="B56" i="30"/>
  <c r="B57" i="30"/>
  <c r="B58" i="30"/>
  <c r="B99" i="30"/>
  <c r="B59" i="30"/>
  <c r="B60" i="30"/>
  <c r="B61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4" i="30"/>
  <c r="K64" i="30" l="1"/>
  <c r="K65" i="30"/>
  <c r="K66" i="30"/>
  <c r="K67" i="30"/>
  <c r="K68" i="30"/>
  <c r="K71" i="30"/>
  <c r="K47" i="30"/>
  <c r="K48" i="30"/>
  <c r="K49" i="30"/>
  <c r="K50" i="30"/>
  <c r="K51" i="30"/>
  <c r="K52" i="30"/>
  <c r="K72" i="30"/>
  <c r="K73" i="30"/>
  <c r="K74" i="30"/>
  <c r="K75" i="30"/>
  <c r="K77" i="30"/>
  <c r="K79" i="30"/>
  <c r="K85" i="30"/>
  <c r="K87" i="30"/>
  <c r="K88" i="30"/>
  <c r="K89" i="30"/>
  <c r="K90" i="30"/>
  <c r="K94" i="30"/>
  <c r="K95" i="30"/>
  <c r="K53" i="30"/>
  <c r="K54" i="30"/>
  <c r="K55" i="30"/>
  <c r="K97" i="30"/>
  <c r="K56" i="30"/>
  <c r="K57" i="30"/>
  <c r="K58" i="30"/>
  <c r="K100" i="30"/>
  <c r="K101" i="30"/>
  <c r="K102" i="30"/>
  <c r="K103" i="30"/>
  <c r="K104" i="30"/>
  <c r="K105" i="30"/>
  <c r="K106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4" i="30"/>
  <c r="K5" i="30"/>
  <c r="K6" i="30"/>
  <c r="K7" i="30"/>
  <c r="K8" i="30"/>
  <c r="K9" i="30"/>
  <c r="K11" i="30"/>
  <c r="K12" i="30"/>
  <c r="K15" i="30"/>
  <c r="K16" i="30"/>
  <c r="K17" i="30"/>
  <c r="K21" i="30"/>
  <c r="K23" i="30"/>
  <c r="K25" i="30"/>
  <c r="K26" i="30"/>
  <c r="K27" i="30"/>
  <c r="K28" i="30"/>
  <c r="K29" i="30"/>
  <c r="K31" i="30"/>
  <c r="K33" i="30"/>
  <c r="K36" i="30"/>
  <c r="K37" i="30"/>
  <c r="K38" i="30"/>
  <c r="K39" i="30"/>
  <c r="K40" i="30"/>
  <c r="K41" i="30"/>
  <c r="K42" i="30"/>
  <c r="K43" i="30"/>
  <c r="K62" i="30"/>
  <c r="K63" i="30"/>
  <c r="I64" i="30" l="1"/>
  <c r="I65" i="30"/>
  <c r="I66" i="30"/>
  <c r="I67" i="30"/>
  <c r="I68" i="30"/>
  <c r="I71" i="30"/>
  <c r="I47" i="30"/>
  <c r="I48" i="30"/>
  <c r="I49" i="30"/>
  <c r="I50" i="30"/>
  <c r="I51" i="30"/>
  <c r="I52" i="30"/>
  <c r="I72" i="30"/>
  <c r="I73" i="30"/>
  <c r="I74" i="30"/>
  <c r="I75" i="30"/>
  <c r="I77" i="30"/>
  <c r="I79" i="30"/>
  <c r="I85" i="30"/>
  <c r="I87" i="30"/>
  <c r="I88" i="30"/>
  <c r="I89" i="30"/>
  <c r="I90" i="30"/>
  <c r="I94" i="30"/>
  <c r="I95" i="30"/>
  <c r="I53" i="30"/>
  <c r="I54" i="30"/>
  <c r="I55" i="30"/>
  <c r="I97" i="30"/>
  <c r="I56" i="30"/>
  <c r="I57" i="30"/>
  <c r="I58" i="30"/>
  <c r="I100" i="30"/>
  <c r="I101" i="30"/>
  <c r="I102" i="30"/>
  <c r="I103" i="30"/>
  <c r="I104" i="30"/>
  <c r="I105" i="30"/>
  <c r="I106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4" i="30"/>
  <c r="I5" i="30"/>
  <c r="I6" i="30"/>
  <c r="I7" i="30"/>
  <c r="I8" i="30"/>
  <c r="I9" i="30"/>
  <c r="I11" i="30"/>
  <c r="I12" i="30"/>
  <c r="I15" i="30"/>
  <c r="I16" i="30"/>
  <c r="I17" i="30"/>
  <c r="I21" i="30"/>
  <c r="I23" i="30"/>
  <c r="I25" i="30"/>
  <c r="I26" i="30"/>
  <c r="I27" i="30"/>
  <c r="I28" i="30"/>
  <c r="I29" i="30"/>
  <c r="I31" i="30"/>
  <c r="I33" i="30"/>
  <c r="I36" i="30"/>
  <c r="I37" i="30"/>
  <c r="I38" i="30"/>
  <c r="I39" i="30"/>
  <c r="I40" i="30"/>
  <c r="I41" i="30"/>
  <c r="I42" i="30"/>
  <c r="I43" i="30"/>
  <c r="I62" i="30"/>
  <c r="I63" i="30"/>
  <c r="H5" i="31" l="1"/>
  <c r="H6" i="31"/>
  <c r="H7" i="31"/>
  <c r="H10" i="31"/>
  <c r="H11" i="31"/>
  <c r="H12" i="31"/>
  <c r="H13" i="31"/>
  <c r="H14" i="31"/>
  <c r="H15" i="31"/>
  <c r="H16" i="31"/>
  <c r="H17" i="31"/>
  <c r="H18" i="31"/>
  <c r="H19" i="31"/>
  <c r="H22" i="31"/>
  <c r="H23" i="31"/>
  <c r="H26" i="31"/>
  <c r="H27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D63" i="30"/>
  <c r="J63" i="30" s="1"/>
  <c r="D64" i="30"/>
  <c r="J64" i="30" s="1"/>
  <c r="D65" i="30"/>
  <c r="J65" i="30" s="1"/>
  <c r="D66" i="30"/>
  <c r="J66" i="30" s="1"/>
  <c r="D67" i="30"/>
  <c r="J67" i="30" s="1"/>
  <c r="D68" i="30"/>
  <c r="J68" i="30" s="1"/>
  <c r="D69" i="30"/>
  <c r="D70" i="30"/>
  <c r="D71" i="30"/>
  <c r="J71" i="30" s="1"/>
  <c r="D44" i="30"/>
  <c r="D45" i="30"/>
  <c r="D46" i="30"/>
  <c r="D47" i="30"/>
  <c r="D48" i="30"/>
  <c r="D49" i="30"/>
  <c r="D50" i="30"/>
  <c r="D51" i="30"/>
  <c r="D52" i="30"/>
  <c r="D72" i="30"/>
  <c r="J72" i="30" s="1"/>
  <c r="D73" i="30"/>
  <c r="J73" i="30" s="1"/>
  <c r="D74" i="30"/>
  <c r="J74" i="30" s="1"/>
  <c r="D75" i="30"/>
  <c r="J75" i="30" s="1"/>
  <c r="D77" i="30"/>
  <c r="J77" i="30" s="1"/>
  <c r="D79" i="30"/>
  <c r="J79" i="30" s="1"/>
  <c r="D81" i="30"/>
  <c r="D82" i="30"/>
  <c r="D83" i="30"/>
  <c r="D84" i="30"/>
  <c r="D85" i="30"/>
  <c r="J85" i="30" s="1"/>
  <c r="D87" i="30"/>
  <c r="J87" i="30" s="1"/>
  <c r="D88" i="30"/>
  <c r="J88" i="30" s="1"/>
  <c r="D89" i="30"/>
  <c r="J89" i="30" s="1"/>
  <c r="D90" i="30"/>
  <c r="J90" i="30" s="1"/>
  <c r="D91" i="30"/>
  <c r="D92" i="30"/>
  <c r="D93" i="30"/>
  <c r="D94" i="30"/>
  <c r="J94" i="30" s="1"/>
  <c r="D95" i="30"/>
  <c r="J95" i="30" s="1"/>
  <c r="D53" i="30"/>
  <c r="D54" i="30"/>
  <c r="D55" i="30"/>
  <c r="D96" i="30"/>
  <c r="D97" i="30"/>
  <c r="J97" i="30" s="1"/>
  <c r="D98" i="30"/>
  <c r="D56" i="30"/>
  <c r="D57" i="30"/>
  <c r="D58" i="30"/>
  <c r="D99" i="30"/>
  <c r="D59" i="30"/>
  <c r="D60" i="30"/>
  <c r="D61" i="30"/>
  <c r="D100" i="30"/>
  <c r="J100" i="30" s="1"/>
  <c r="D101" i="30"/>
  <c r="J101" i="30" s="1"/>
  <c r="D102" i="30"/>
  <c r="J102" i="30" s="1"/>
  <c r="D103" i="30"/>
  <c r="J103" i="30" s="1"/>
  <c r="D104" i="30"/>
  <c r="J104" i="30" s="1"/>
  <c r="D105" i="30"/>
  <c r="J105" i="30" s="1"/>
  <c r="D106" i="30"/>
  <c r="J106" i="30" s="1"/>
  <c r="D107" i="30"/>
  <c r="D108" i="30"/>
  <c r="D109" i="30"/>
  <c r="D110" i="30"/>
  <c r="D111" i="30"/>
  <c r="J111" i="30" s="1"/>
  <c r="D112" i="30"/>
  <c r="J112" i="30" s="1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K81" i="30" l="1"/>
  <c r="J81" i="30"/>
  <c r="I81" i="30"/>
  <c r="K108" i="30"/>
  <c r="I108" i="30"/>
  <c r="J108" i="30"/>
  <c r="K99" i="30"/>
  <c r="I99" i="30"/>
  <c r="J99" i="30"/>
  <c r="K98" i="30"/>
  <c r="I98" i="30"/>
  <c r="J98" i="30"/>
  <c r="K93" i="30"/>
  <c r="I93" i="30"/>
  <c r="J93" i="30"/>
  <c r="K84" i="30"/>
  <c r="I84" i="30"/>
  <c r="J84" i="30"/>
  <c r="K70" i="30"/>
  <c r="I70" i="30"/>
  <c r="J70" i="30"/>
  <c r="K109" i="30"/>
  <c r="I109" i="30"/>
  <c r="J109" i="30"/>
  <c r="K107" i="30"/>
  <c r="I107" i="30"/>
  <c r="J107" i="30"/>
  <c r="K92" i="30"/>
  <c r="I92" i="30"/>
  <c r="J92" i="30"/>
  <c r="K83" i="30"/>
  <c r="I83" i="30"/>
  <c r="J83" i="30"/>
  <c r="K69" i="30"/>
  <c r="I69" i="30"/>
  <c r="J69" i="30"/>
  <c r="K110" i="30"/>
  <c r="J110" i="30"/>
  <c r="I110" i="30"/>
  <c r="K96" i="30"/>
  <c r="J96" i="30"/>
  <c r="I96" i="30"/>
  <c r="K91" i="30"/>
  <c r="J91" i="30"/>
  <c r="I91" i="30"/>
  <c r="K82" i="30"/>
  <c r="J82" i="30"/>
  <c r="I82" i="30"/>
  <c r="G5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J3" i="30" l="1"/>
  <c r="B7" i="31"/>
  <c r="B6" i="31"/>
  <c r="B8" i="31" s="1"/>
  <c r="H8" i="31" s="1"/>
  <c r="E5" i="31"/>
  <c r="E4" i="31"/>
  <c r="G7" i="31" l="1"/>
  <c r="F8" i="31"/>
  <c r="G8" i="31"/>
  <c r="E8" i="31"/>
  <c r="B9" i="31"/>
  <c r="H9" i="31" s="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E13" i="31"/>
  <c r="G15" i="31" l="1"/>
  <c r="E15" i="3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H20" i="31" s="1"/>
  <c r="E18" i="31"/>
  <c r="E19" i="31"/>
  <c r="B21" i="31"/>
  <c r="H21" i="31" s="1"/>
  <c r="F21" i="31" l="1"/>
  <c r="G21" i="31"/>
  <c r="F20" i="31"/>
  <c r="G20" i="31"/>
  <c r="B23" i="31"/>
  <c r="E21" i="31"/>
  <c r="B22" i="31"/>
  <c r="G22" i="31" s="1"/>
  <c r="E20" i="31"/>
  <c r="G23" i="31" l="1"/>
  <c r="B24" i="31"/>
  <c r="H24" i="31" s="1"/>
  <c r="E22" i="31"/>
  <c r="E23" i="31"/>
  <c r="B25" i="31"/>
  <c r="H25" i="31" s="1"/>
  <c r="F25" i="31" l="1"/>
  <c r="G25" i="31"/>
  <c r="G24" i="31"/>
  <c r="F24" i="31"/>
  <c r="B27" i="31"/>
  <c r="E25" i="31"/>
  <c r="E24" i="31"/>
  <c r="B26" i="31"/>
  <c r="G26" i="31" s="1"/>
  <c r="G27" i="31" l="1"/>
  <c r="B28" i="31"/>
  <c r="H28" i="31" s="1"/>
  <c r="E26" i="31"/>
  <c r="E27" i="31"/>
  <c r="B29" i="31"/>
  <c r="H29" i="31" s="1"/>
  <c r="F29" i="31" l="1"/>
  <c r="G29" i="31"/>
  <c r="F28" i="31"/>
  <c r="G28" i="31"/>
  <c r="E28" i="31"/>
  <c r="B30" i="31"/>
  <c r="H30" i="31" s="1"/>
  <c r="B31" i="31"/>
  <c r="H31" i="31" s="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E37" i="31"/>
  <c r="B38" i="31"/>
  <c r="G38" i="31" s="1"/>
  <c r="E36" i="31"/>
  <c r="G39" i="31" l="1"/>
  <c r="B40" i="3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<sst xmlns="http://schemas.openxmlformats.org/spreadsheetml/2006/main" count="1635" uniqueCount="930">
  <si>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</si>
  <si>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</si>
  <si>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</si>
  <si>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</si>
  <si>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</si>
  <si>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</si>
  <si>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</si>
  <si>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</si>
  <si>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</si>
  <si>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</si>
  <si>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</si>
  <si>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</si>
  <si>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</si>
  <si>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</si>
  <si>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</si>
  <si>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</si>
  <si>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</si>
  <si>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</si>
  <si>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</si>
  <si>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</si>
  <si>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</si>
  <si>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</si>
  <si>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</si>
  <si>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</si>
  <si>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</si>
  <si>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</si>
  <si>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</si>
  <si>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</si>
  <si>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</si>
  <si>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</si>
  <si>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</si>
  <si>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</si>
  <si>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</si>
  <si>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</si>
  <si>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</si>
  <si>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</si>
  <si>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</si>
  <si>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</si>
  <si>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</si>
  <si>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</si>
  <si>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</si>
  <si>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</si>
  <si>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</si>
  <si>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</si>
  <si>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</si>
  <si>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</si>
  <si>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</si>
  <si>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</si>
  <si>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</si>
  <si>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</si>
  <si>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</si>
  <si>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</si>
  <si>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</si>
  <si>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</si>
  <si>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</si>
  <si>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</si>
  <si>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</si>
  <si>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</si>
  <si>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</si>
  <si>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</si>
  <si>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</si>
  <si>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</si>
  <si>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</si>
  <si>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</si>
  <si>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</si>
  <si>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</si>
  <si>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</si>
  <si>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</si>
  <si>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</si>
  <si>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</si>
  <si>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</si>
  <si>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</si>
  <si>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</si>
  <si>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</si>
  <si>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</si>
  <si>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</si>
  <si>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</si>
  <si>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</si>
  <si>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</si>
  <si>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</si>
  <si>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</si>
  <si>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</si>
  <si>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</si>
  <si>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</si>
  <si>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</si>
  <si>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</si>
  <si>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</si>
  <si>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</si>
  <si>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</si>
  <si>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</si>
  <si>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</si>
  <si>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</si>
  <si>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</si>
  <si>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</si>
  <si>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</si>
  <si>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</si>
  <si>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</si>
  <si>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</si>
  <si>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</si>
  <si>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</si>
  <si>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</si>
  <si>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</si>
  <si>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</si>
  <si>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</si>
  <si>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</si>
  <si>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</si>
  <si>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</si>
  <si>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</si>
  <si>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</si>
  <si>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</si>
  <si>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</si>
  <si>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</si>
  <si>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</si>
  <si>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</si>
  <si>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</si>
  <si>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</si>
  <si>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</si>
  <si>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</si>
  <si>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</si>
  <si>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</si>
  <si>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</si>
  <si>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</si>
  <si>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</si>
  <si>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</si>
  <si>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</si>
  <si>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</si>
  <si>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</si>
  <si>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</si>
  <si>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</si>
  <si>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</si>
  <si>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</si>
  <si>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</si>
  <si>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</si>
  <si>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</si>
  <si>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</si>
  <si>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</si>
  <si>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</si>
  <si>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</si>
  <si>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</si>
  <si>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</si>
  <si>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</si>
  <si>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</si>
  <si>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</si>
  <si>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</si>
  <si>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</si>
  <si>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</si>
  <si>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</si>
  <si>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</si>
  <si>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</si>
  <si>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</si>
  <si>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</si>
  <si>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</si>
  <si>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</si>
  <si>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</si>
  <si>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</si>
  <si>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</si>
  <si>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</si>
  <si>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</si>
  <si>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</si>
  <si>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</si>
  <si>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</si>
  <si>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</si>
  <si>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</si>
  <si>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</si>
  <si>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</si>
  <si>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</si>
  <si>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</si>
  <si>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</si>
  <si>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</si>
  <si>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</si>
  <si>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</si>
  <si>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</si>
  <si>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</si>
  <si>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</si>
  <si>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</si>
  <si>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</si>
  <si>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</si>
  <si>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</si>
  <si>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</si>
  <si>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</si>
  <si>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</si>
  <si>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</si>
  <si>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</si>
  <si>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</si>
  <si>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</si>
  <si>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</si>
  <si>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</si>
  <si>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</si>
  <si>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</si>
  <si>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</si>
  <si>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</si>
  <si>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</si>
  <si>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</si>
  <si>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</si>
  <si>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</si>
  <si>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</si>
  <si>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</si>
  <si>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</si>
  <si>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</si>
  <si>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</si>
  <si>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</si>
  <si>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</si>
  <si>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</si>
  <si>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</si>
  <si>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</si>
  <si>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</si>
  <si>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</si>
  <si>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</si>
  <si>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</si>
  <si>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</si>
  <si>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</si>
  <si>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</si>
  <si>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</si>
  <si>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</si>
  <si>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</si>
  <si>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</si>
  <si>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</si>
  <si>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</si>
  <si>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</si>
  <si>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</si>
  <si>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</si>
  <si>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</si>
  <si>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</si>
  <si>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</si>
  <si>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</si>
  <si>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</si>
  <si>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</si>
  <si>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</si>
  <si>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</si>
  <si>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</si>
  <si>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</si>
  <si>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</si>
  <si>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</si>
  <si>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</si>
  <si>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</si>
  <si>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</si>
  <si>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</si>
  <si>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</si>
  <si>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</si>
  <si>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</si>
  <si>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</si>
  <si>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</si>
  <si>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</si>
  <si>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</si>
  <si>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</si>
  <si>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</si>
  <si>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</si>
  <si>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</si>
  <si>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</si>
  <si>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</si>
  <si>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</si>
  <si>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</si>
  <si>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</si>
  <si>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</si>
  <si>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</si>
  <si>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</si>
  <si>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</si>
  <si>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</si>
  <si>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</si>
  <si>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</si>
  <si>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</si>
  <si>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</si>
  <si>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</si>
  <si>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</si>
  <si>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</si>
  <si>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</si>
  <si>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</si>
  <si>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</si>
  <si>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</si>
  <si>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</si>
  <si>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</si>
  <si>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</si>
  <si>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</si>
  <si>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</si>
  <si>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</si>
  <si>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</si>
  <si>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</si>
  <si>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</si>
  <si>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</si>
  <si>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</si>
  <si>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</si>
  <si>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</si>
  <si>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</si>
  <si>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</si>
  <si>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</si>
  <si>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</si>
  <si>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</si>
  <si>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</si>
  <si>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</si>
  <si>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</si>
  <si>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</si>
  <si>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</si>
  <si>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</si>
  <si>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</si>
  <si>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</si>
  <si>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</si>
  <si>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</si>
  <si>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</si>
  <si>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</si>
  <si>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</si>
  <si>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</si>
  <si>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</si>
  <si>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</si>
  <si>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</si>
  <si>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</si>
  <si>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</si>
  <si>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</si>
  <si>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</si>
  <si>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</si>
  <si>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</si>
  <si>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</si>
  <si>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</si>
  <si>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</si>
  <si>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</si>
  <si>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</si>
  <si>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</si>
  <si>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</si>
  <si>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</si>
  <si>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</si>
  <si>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</si>
  <si>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</si>
  <si>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</si>
  <si>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</si>
  <si>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</si>
  <si>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</si>
  <si>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</si>
  <si>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</si>
  <si>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</si>
  <si>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</si>
  <si>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</si>
  <si>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</si>
  <si>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</si>
  <si>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</si>
  <si>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</si>
  <si>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</si>
  <si>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</si>
  <si>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</si>
  <si>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</si>
  <si>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</si>
  <si>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</si>
  <si>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</si>
  <si>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</si>
  <si>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</si>
  <si>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</si>
  <si>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</si>
  <si>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</si>
  <si>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</si>
  <si>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</si>
  <si>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</si>
  <si>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</si>
  <si>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</si>
  <si>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</si>
  <si>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</si>
  <si>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</si>
  <si>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</si>
  <si>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</si>
  <si>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</si>
  <si>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</si>
  <si>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</si>
  <si>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</si>
  <si>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</si>
  <si>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</si>
  <si>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</si>
  <si>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</si>
  <si>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</si>
  <si>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</si>
  <si>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</si>
  <si>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</si>
  <si>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</si>
  <si>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</si>
  <si>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</si>
  <si>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</si>
  <si>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</si>
  <si>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</si>
  <si>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</si>
  <si>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</si>
  <si>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</si>
  <si>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</si>
  <si>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</si>
  <si>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</si>
  <si>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</si>
  <si>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</si>
  <si>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</si>
  <si>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</si>
  <si>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</si>
  <si>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</si>
  <si>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</si>
  <si>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</si>
  <si>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</si>
  <si>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</si>
  <si>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</si>
  <si>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</si>
  <si>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</si>
  <si>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</si>
  <si>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</si>
  <si>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</si>
  <si>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</si>
  <si>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</si>
  <si>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</si>
  <si>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</si>
  <si>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</si>
  <si>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</si>
  <si>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</si>
  <si>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</si>
  <si>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</si>
  <si>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</si>
  <si>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</si>
  <si>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</si>
  <si>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</si>
  <si>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</si>
  <si>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</si>
  <si>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</si>
  <si>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</si>
  <si>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</si>
  <si>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</si>
  <si>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</si>
  <si>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</si>
  <si>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</si>
  <si>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</si>
  <si>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</si>
  <si>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</si>
  <si>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</si>
  <si>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</si>
  <si>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</si>
  <si>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</si>
  <si>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</si>
  <si>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</si>
  <si>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</si>
  <si>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</si>
  <si>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</si>
  <si>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</si>
  <si>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</si>
  <si>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</si>
  <si>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</si>
  <si>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</si>
  <si>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</si>
  <si>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</si>
  <si>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</si>
  <si>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</si>
  <si>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</si>
  <si>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</si>
  <si>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</si>
  <si>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</si>
  <si>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</si>
  <si>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</si>
  <si>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</si>
  <si>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</si>
  <si>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</si>
  <si>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</si>
  <si>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</si>
  <si>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</si>
  <si>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</si>
  <si>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</si>
  <si>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</si>
  <si>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</si>
  <si>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</si>
  <si>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</si>
  <si>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</si>
  <si>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</si>
  <si>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</si>
  <si>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</si>
  <si>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</si>
  <si>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</si>
  <si>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</si>
  <si>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</si>
  <si>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</si>
  <si>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</si>
  <si>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</si>
  <si>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</si>
  <si>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</si>
  <si>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</si>
  <si>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</si>
  <si>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</si>
  <si>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</si>
  <si>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</si>
  <si>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</si>
  <si>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</si>
  <si>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</si>
  <si>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</si>
  <si>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</si>
  <si>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</si>
  <si>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</si>
  <si>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</si>
  <si>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</si>
  <si>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</si>
  <si>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</si>
  <si>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</si>
  <si>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</si>
  <si>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</si>
  <si>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</si>
  <si>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</si>
  <si>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</si>
  <si>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Art/Roles/rol_1201001/Pefabs/model_jsgb1_1201001_p.prefab</t>
  </si>
  <si>
    <t>head_jsgb1_1201001</t>
  </si>
  <si>
    <t>双刃鬼兵</t>
  </si>
  <si>
    <t>Art/Roles/rol_1201002/Pefabs/model_jsgb2_1201002_p.prefab</t>
  </si>
  <si>
    <t>head_jsgb2_1201002</t>
  </si>
  <si>
    <t>链球鬼兵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</si>
  <si>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</si>
  <si>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</si>
  <si>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</si>
  <si>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</si>
  <si>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</si>
  <si>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</si>
  <si>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</si>
  <si>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</si>
  <si>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</si>
  <si>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</si>
  <si>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</si>
  <si>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</si>
  <si>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</si>
  <si>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</si>
  <si>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</si>
  <si>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</si>
  <si>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</si>
  <si>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</si>
  <si>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</si>
  <si>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</si>
  <si>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</si>
  <si>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</si>
  <si>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</si>
  <si>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</si>
  <si>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</si>
  <si>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</si>
  <si>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</si>
  <si>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</si>
  <si>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</si>
  <si>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</si>
  <si>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</si>
  <si>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</si>
  <si>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</si>
  <si>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</si>
  <si>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</si>
  <si>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</si>
  <si>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</si>
  <si>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</si>
  <si>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</si>
  <si>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</si>
  <si>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</si>
  <si>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</si>
  <si>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</si>
  <si>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</si>
  <si>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</si>
  <si>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</si>
  <si>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</si>
  <si>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</si>
  <si>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</si>
  <si>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</si>
  <si>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</si>
  <si>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</si>
  <si>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</si>
  <si>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</si>
  <si>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</si>
  <si>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</si>
  <si>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</si>
  <si>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</si>
  <si>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</si>
  <si>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</si>
  <si>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</si>
  <si>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</si>
  <si>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</si>
  <si>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</si>
  <si>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</si>
  <si>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</si>
  <si>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</si>
  <si>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</si>
  <si>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</si>
  <si>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</si>
  <si>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</si>
  <si>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</si>
  <si>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</si>
  <si>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</si>
  <si>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</si>
  <si>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</si>
  <si>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</si>
  <si>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</si>
  <si>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</si>
  <si>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</si>
  <si>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</si>
  <si>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</si>
  <si>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</si>
  <si>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</si>
  <si>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</si>
  <si>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</si>
  <si>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</si>
  <si>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</si>
  <si>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</si>
  <si>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</si>
  <si>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</si>
  <si>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</si>
  <si>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</si>
  <si>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</si>
  <si>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</si>
  <si>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</si>
  <si>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</si>
  <si>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</si>
  <si>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</si>
  <si>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</si>
  <si>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</si>
  <si>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</si>
  <si>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</si>
  <si>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</si>
  <si>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</si>
  <si>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</si>
  <si>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</si>
  <si>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</si>
  <si>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</si>
  <si>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</si>
  <si>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</si>
  <si>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</si>
  <si>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</si>
  <si>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</si>
  <si>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</si>
  <si>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</si>
  <si>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</si>
  <si>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</si>
  <si>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</si>
  <si>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</si>
  <si>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</si>
  <si>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</si>
  <si>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</si>
  <si>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</si>
  <si>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</si>
  <si>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</si>
  <si>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</si>
  <si>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</si>
  <si>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</si>
  <si>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</si>
  <si>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</si>
  <si>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</si>
  <si>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</si>
  <si>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</si>
  <si>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</si>
  <si>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</si>
  <si>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</si>
  <si>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</si>
  <si>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</si>
  <si>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</si>
  <si>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</si>
  <si>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</si>
  <si>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</si>
  <si>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</si>
  <si>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</si>
  <si>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</si>
  <si>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</si>
  <si>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</si>
  <si>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</si>
  <si>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</si>
  <si>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</si>
  <si>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</si>
  <si>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</si>
  <si>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</si>
  <si>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</si>
  <si>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</si>
  <si>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</si>
  <si>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</si>
  <si>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</si>
  <si>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</si>
  <si>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</si>
  <si>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</si>
  <si>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</si>
  <si>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</si>
  <si>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</si>
  <si>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</si>
  <si>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</si>
  <si>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</si>
  <si>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</si>
  <si>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</si>
  <si>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</si>
  <si>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</si>
  <si>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</si>
  <si>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</si>
  <si>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</si>
  <si>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</si>
  <si>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</si>
  <si>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</si>
  <si>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</si>
  <si>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</si>
  <si>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</si>
  <si>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</si>
  <si>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</si>
  <si>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</si>
  <si>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</si>
  <si>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</si>
  <si>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</si>
  <si>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</si>
  <si>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</si>
  <si>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</si>
  <si>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</si>
  <si>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</si>
  <si>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</si>
  <si>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</si>
  <si>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</si>
  <si>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</si>
  <si>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</si>
  <si>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</si>
  <si>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</si>
  <si>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</si>
  <si>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</si>
  <si>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</si>
  <si>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</si>
  <si>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</si>
  <si>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</si>
  <si>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2" type="noConversion"/>
  </si>
  <si>
    <t>int:e</t>
    <phoneticPr fontId="12" type="noConversion"/>
  </si>
  <si>
    <t>角色类型：1-寄灵人和怪物2-守护灵</t>
    <phoneticPr fontId="12" type="noConversion"/>
  </si>
  <si>
    <t>环境音效</t>
    <phoneticPr fontId="12" type="noConversion"/>
  </si>
  <si>
    <t>Amb</t>
    <phoneticPr fontId="12" type="noConversion"/>
  </si>
  <si>
    <t>Amb_01</t>
    <phoneticPr fontId="12" type="noConversion"/>
  </si>
  <si>
    <t>Amb_02</t>
    <phoneticPr fontId="12" type="noConversion"/>
  </si>
  <si>
    <t>Amb_03</t>
    <phoneticPr fontId="12" type="noConversion"/>
  </si>
  <si>
    <t>Amb_04</t>
    <phoneticPr fontId="12" type="noConversion"/>
  </si>
  <si>
    <t>Amb_05</t>
    <phoneticPr fontId="12" type="noConversion"/>
  </si>
  <si>
    <t>Amb_06</t>
    <phoneticPr fontId="12" type="noConversion"/>
  </si>
  <si>
    <t>float:e&lt;</t>
    <phoneticPr fontId="12" type="noConversion"/>
  </si>
  <si>
    <t>压黑参数</t>
    <phoneticPr fontId="12" type="noConversion"/>
  </si>
  <si>
    <t>RGBA[1]</t>
    <phoneticPr fontId="12" type="noConversion"/>
  </si>
  <si>
    <t>RGBA[2]</t>
  </si>
  <si>
    <t>RGBA[3]</t>
  </si>
  <si>
    <t>RGBA[4]</t>
  </si>
  <si>
    <t>skill_2</t>
  </si>
  <si>
    <t>IfSplit</t>
    <phoneticPr fontId="12" type="noConversion"/>
  </si>
  <si>
    <t>int:e</t>
    <phoneticPr fontId="12" type="noConversion"/>
  </si>
  <si>
    <t>是否已拆分0-否，1是</t>
    <phoneticPr fontId="12" type="noConversion"/>
  </si>
  <si>
    <t>1301003-1</t>
    <phoneticPr fontId="12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</si>
  <si>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</si>
  <si>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</si>
  <si>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</si>
  <si>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</si>
  <si>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</si>
  <si>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</si>
  <si>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</si>
  <si>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</si>
  <si>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</si>
  <si>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</si>
  <si>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</si>
  <si>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</si>
  <si>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</si>
  <si>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</si>
  <si>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</si>
  <si>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2" type="noConversion"/>
  </si>
  <si>
    <t>1306020-1</t>
    <phoneticPr fontId="12" type="noConversion"/>
  </si>
  <si>
    <t>1306022-1</t>
    <phoneticPr fontId="12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</si>
  <si>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</si>
  <si>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</si>
  <si>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</si>
  <si>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</si>
  <si>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</si>
  <si>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</si>
  <si>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</si>
  <si>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</si>
  <si>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</si>
  <si>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</si>
  <si>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</si>
  <si>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</si>
  <si>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</si>
  <si>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</si>
  <si>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</si>
  <si>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</si>
  <si>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</si>
  <si>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</si>
  <si>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</si>
  <si>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</si>
  <si>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</si>
  <si>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2" type="noConversion"/>
  </si>
  <si>
    <t>model_yq_1102030_p</t>
    <phoneticPr fontId="12" type="noConversion"/>
  </si>
  <si>
    <t>Art/Roles/rol_1102030/Pefabs/model_yq_1102030_p.prefab</t>
    <phoneticPr fontId="12" type="noConversion"/>
  </si>
  <si>
    <t>Art/Roles/rol_1102030/Animations/1102030_win.playable</t>
    <phoneticPr fontId="12" type="noConversion"/>
  </si>
  <si>
    <t>head_yq_1102030</t>
    <phoneticPr fontId="12" type="noConversion"/>
  </si>
  <si>
    <t>1307030-1</t>
    <phoneticPr fontId="12" type="noConversion"/>
  </si>
  <si>
    <t>1303030-1</t>
    <phoneticPr fontId="12" type="noConversion"/>
  </si>
  <si>
    <t>CallPrepare</t>
    <phoneticPr fontId="12" type="noConversion"/>
  </si>
  <si>
    <t>召唤预备</t>
    <phoneticPr fontId="12" type="noConversion"/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</si>
  <si>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</si>
  <si>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</si>
  <si>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</si>
  <si>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</si>
  <si>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</si>
  <si>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</si>
  <si>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</si>
  <si>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</si>
  <si>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</si>
  <si>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</si>
  <si>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</si>
  <si>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</si>
  <si>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Art/Roles/rol_1102002/Animations/1102002_skill_2.playable</t>
  </si>
  <si>
    <t>Art/Roles/rol_1102004/Animations/1102004_skill_2.playable</t>
  </si>
  <si>
    <t>Art/Roles/rol_1102005/Animations/1102005_skill_2.playable</t>
  </si>
  <si>
    <t>Art/Roles/rol_1102006/Animations/1102006_skill_2.playable</t>
  </si>
  <si>
    <t>Art/Roles/rol_1102007/Animations/1102007_skill_2.playable</t>
  </si>
  <si>
    <t>Art/Roles/rol_1102008/Animations/1102008_skill_2.playable</t>
  </si>
  <si>
    <t>Art/Roles/rol_1102010/Animations/1102010_skill_2.playable</t>
  </si>
  <si>
    <t>Art/Roles/rol_1102012/Animations/1102012_skill_2.playable</t>
  </si>
  <si>
    <t>Art/Roles/rol_1102015/Animations/1102015_skill_2.playable</t>
  </si>
  <si>
    <t>Art/Roles/rol_1102016/Animations/1102016_skill_2.playable</t>
  </si>
  <si>
    <t>Art/Roles/rol_1102017/Animations/1102017_skill_2.playable</t>
  </si>
  <si>
    <t>Art/Roles/rol_1102018/Animations/1102018_skill_2.playable</t>
  </si>
  <si>
    <t>Art/Roles/rol_1102019/Animations/1102019_skill_2.playable</t>
  </si>
  <si>
    <t>Art/Roles/rol_1102020/Animations/1102020_skill_2.playable</t>
  </si>
  <si>
    <t>Art/Roles/rol_1102021/Animations/1102021_skill_2.playable</t>
  </si>
  <si>
    <t>Art/Roles/rol_1102030/Animations/1102030_skill_2.playable</t>
  </si>
  <si>
    <t>Art/Roles/rol_1101007/Animations/1101007_exskill_3_3.playable</t>
    <phoneticPr fontId="12" type="noConversion"/>
  </si>
  <si>
    <t>Art/Roles/rol_1101007/Animations/1101007_exskill_3_2.playable</t>
    <phoneticPr fontId="12" type="noConversion"/>
  </si>
  <si>
    <t>Art/Roles/rol_1101007/Animations/1101007_exskill_3_1.playable</t>
    <phoneticPr fontId="12" type="noConversion"/>
  </si>
  <si>
    <t>Art/Roles/rol_1101010/Animations/1101010_exskill_3_3.playable</t>
    <phoneticPr fontId="12" type="noConversion"/>
  </si>
  <si>
    <t>Art/Roles/rol_1101010/Animations/1101010_exskill_3_2.playable</t>
    <phoneticPr fontId="12" type="noConversion"/>
  </si>
  <si>
    <t>Art/Roles/rol_1101010/Animations/1101010_exskill_3_1.playable</t>
    <phoneticPr fontId="12" type="noConversion"/>
  </si>
  <si>
    <t>Art/Roles/rol_1101011/Animations/1101011_exskill_3_3.playable</t>
    <phoneticPr fontId="12" type="noConversion"/>
  </si>
  <si>
    <t>Art/Roles/rol_1101011/Animations/1101011_exskill_3_2.playable</t>
    <phoneticPr fontId="12" type="noConversion"/>
  </si>
  <si>
    <t>Art/Roles/rol_1101011/Animations/1101011_exskill_3_1.playable</t>
    <phoneticPr fontId="12" type="noConversion"/>
  </si>
  <si>
    <t>Art/Roles/rol_1101015/Animations/1101015_exskill_3_1.playable</t>
    <phoneticPr fontId="12" type="noConversion"/>
  </si>
  <si>
    <t>Art/Roles/rol_1101017/Animations/1101017_exskill_3_1.playable</t>
    <phoneticPr fontId="12" type="noConversion"/>
  </si>
  <si>
    <t>Art/Roles/rol_1101020/Animations/1101020_exskill_3_1.playable</t>
    <phoneticPr fontId="12" type="noConversion"/>
  </si>
  <si>
    <t>Art/Roles/rol_1101015/Animations/1101015_exskill_3_2.playable</t>
    <phoneticPr fontId="12" type="noConversion"/>
  </si>
  <si>
    <t>Art/Roles/rol_1101017/Animations/1101017_exskill_3_2.playable</t>
    <phoneticPr fontId="12" type="noConversion"/>
  </si>
  <si>
    <t>Art/Roles/rol_1101020/Animations/1101020_exskill_3_2.playable</t>
    <phoneticPr fontId="12" type="noConversion"/>
  </si>
  <si>
    <t>Art/Roles/rol_1101015/Animations/1101015_exskill_3_3.playable</t>
    <phoneticPr fontId="12" type="noConversion"/>
  </si>
  <si>
    <t>Art/Roles/rol_1101017/Animations/1101017_exskill_3_3.playable</t>
    <phoneticPr fontId="12" type="noConversion"/>
  </si>
  <si>
    <t>Art/Roles/rol_1101020/Animations/1101020_exskill_3_3.playable</t>
    <phoneticPr fontId="12" type="noConversion"/>
  </si>
  <si>
    <t>Art/Roles/rol_1102001/Animations/1102001_skill_2_3.playable</t>
    <phoneticPr fontId="12" type="noConversion"/>
  </si>
  <si>
    <t>Art/Roles/rol_1102001/Animations/1102001_skill_2_2.playable</t>
    <phoneticPr fontId="12" type="noConversion"/>
  </si>
  <si>
    <t>Art/Roles/rol_1102001/Animations/1102001_skill_2_1.playable</t>
    <phoneticPr fontId="12" type="noConversion"/>
  </si>
  <si>
    <t>Art/Roles/rol_1102003/Animations/1102003_skill_2_1.playable</t>
    <phoneticPr fontId="12" type="noConversion"/>
  </si>
  <si>
    <t>Art/Roles/rol_1102003/Animations/1102003_skill_2_2.playable</t>
    <phoneticPr fontId="12" type="noConversion"/>
  </si>
  <si>
    <t>Art/Roles/rol_1102003/Animations/1102003_skill_2_3.playable</t>
    <phoneticPr fontId="12" type="noConversion"/>
  </si>
  <si>
    <t>Art/Roles/rol_1102009/Animations/1102009_skill_2_1.playable</t>
    <phoneticPr fontId="12" type="noConversion"/>
  </si>
  <si>
    <t>Art/Roles/rol_1102009/Animations/1102009_skill_2_2.playable</t>
    <phoneticPr fontId="12" type="noConversion"/>
  </si>
  <si>
    <t>Art/Roles/rol_1102009/Animations/1102009_skill_2_3.playable</t>
    <phoneticPr fontId="12" type="noConversion"/>
  </si>
  <si>
    <t>Art/Roles/rol_1102011/Animations/1102011_skill_2_1.playable</t>
    <phoneticPr fontId="12" type="noConversion"/>
  </si>
  <si>
    <t>Art/Roles/rol_1102011/Animations/1102011_skill_2_2.playable</t>
    <phoneticPr fontId="12" type="noConversion"/>
  </si>
  <si>
    <t>Art/Roles/rol_1102011/Animations/1102011_skill_2_3.playable</t>
    <phoneticPr fontId="12" type="noConversion"/>
  </si>
  <si>
    <t>Art/Roles/rol_1102013/Animations/1102013_skill_2_1.playable</t>
    <phoneticPr fontId="12" type="noConversion"/>
  </si>
  <si>
    <t>Art/Roles/rol_1102013/Animations/1102013_skill_2_2.playable</t>
    <phoneticPr fontId="12" type="noConversion"/>
  </si>
  <si>
    <t>Art/Roles/rol_1102013/Animations/1102013_skill_2_3.playable</t>
    <phoneticPr fontId="12" type="noConversion"/>
  </si>
  <si>
    <t>Art/Roles/rol_1102014/Animations/1102014_skill_2_1.playable</t>
    <phoneticPr fontId="12" type="noConversion"/>
  </si>
  <si>
    <t>Art/Roles/rol_1102014/Animations/1102014_skill_2_2.playable</t>
    <phoneticPr fontId="12" type="noConversion"/>
  </si>
  <si>
    <t>Art/Roles/rol_1102014/Animations/1102014_skill_2_3.playable</t>
    <phoneticPr fontId="12" type="noConversion"/>
  </si>
  <si>
    <t>Name</t>
    <phoneticPr fontId="12" type="noConversion"/>
  </si>
  <si>
    <t>角色名</t>
    <phoneticPr fontId="12" type="noConversion"/>
  </si>
  <si>
    <t>动作分类</t>
    <phoneticPr fontId="12" type="noConversion"/>
  </si>
  <si>
    <t>普通攻击</t>
    <phoneticPr fontId="12" type="noConversion"/>
  </si>
  <si>
    <t>三连击</t>
    <phoneticPr fontId="12" type="noConversion"/>
  </si>
  <si>
    <t>天赋技能</t>
    <phoneticPr fontId="12" type="noConversion"/>
  </si>
  <si>
    <t>Art/Roles/rol_1102001/Animations/1102001_skill_2_1.playable</t>
  </si>
  <si>
    <t>Art/Roles/rol_1102014/Animations/1102014_skill_2_1.playable</t>
  </si>
  <si>
    <t>Art/Roles/rol_1102001/Animations/1102001_exskill_1_2.playable</t>
    <phoneticPr fontId="12" type="noConversion"/>
  </si>
  <si>
    <t>Art/Roles/rol_1102001/Animations/1102001_exskill_1_a_2.playable</t>
    <phoneticPr fontId="12" type="noConversion"/>
  </si>
  <si>
    <t>Art/Roles/rol_1102001/Animations/1102001_exskill_1_b_2.playable</t>
    <phoneticPr fontId="12" type="noConversion"/>
  </si>
  <si>
    <t>Art/Roles/rol_1102001/Animations/1102001_exskill_1_3.playable</t>
    <phoneticPr fontId="12" type="noConversion"/>
  </si>
  <si>
    <t>Art/Roles/rol_1102001/Animations/1102001_exskill_1_a_3.playable</t>
    <phoneticPr fontId="12" type="noConversion"/>
  </si>
  <si>
    <t>Art/Roles/rol_1102001/Animations/1102001_exskill_1_b_3.playable</t>
    <phoneticPr fontId="12" type="noConversion"/>
  </si>
  <si>
    <t>Art/Roles/rol_1102014/Animations/1102014_exskill_1_a_2.playable</t>
    <phoneticPr fontId="12" type="noConversion"/>
  </si>
  <si>
    <t>Art/Roles/rol_1102014/Animations/1102014_exskill_1_b_2.playable</t>
    <phoneticPr fontId="12" type="noConversion"/>
  </si>
  <si>
    <t>Art/Roles/rol_1102014/Animations/1102014_exskill_1_2.playable</t>
    <phoneticPr fontId="12" type="noConversion"/>
  </si>
  <si>
    <t>Art/Roles/rol_1102014/Animations/1102014_exskill_1_3.playable</t>
    <phoneticPr fontId="12" type="noConversion"/>
  </si>
  <si>
    <t>Art/Roles/rol_1102014/Animations/1102014_exskill_1_b_3.playable</t>
    <phoneticPr fontId="12" type="noConversion"/>
  </si>
  <si>
    <t>Art/Roles/rol_1102014/Animations/1102014_exskill_1_a_3.playable</t>
    <phoneticPr fontId="12" type="noConversion"/>
  </si>
  <si>
    <t>ActionDes</t>
    <phoneticPr fontId="12" type="noConversion"/>
  </si>
  <si>
    <t>string:e</t>
    <phoneticPr fontId="12" type="noConversion"/>
  </si>
  <si>
    <t>Art/Roles/rol_1102008/Pefabs/model_xhy_1102008_p.prefab</t>
  </si>
  <si>
    <t>Art/Roles/rol_1102030/Pefabs/model_yq_1102030_p.prefab</t>
  </si>
  <si>
    <t>Art/Roles/rol_1101007/Pefabs/model_zdcyb_1101007_z.prefab</t>
    <phoneticPr fontId="12" type="noConversion"/>
  </si>
  <si>
    <t>Art/Roles/rol_1102030/Animations/1102030_exskill_1.playable</t>
    <phoneticPr fontId="12" type="noConversion"/>
  </si>
  <si>
    <t>Art/Roles/rol_1101015/Pefabs/model_yqq_1101015_z.prefab</t>
    <phoneticPr fontId="12" type="noConversion"/>
  </si>
  <si>
    <t>Art/Roles/rol_1101001/Animations/1101001_summon_1.playable</t>
  </si>
  <si>
    <t>Art/Roles/rol_1101002/Animations/1101002_summon_1.playable</t>
  </si>
  <si>
    <t>Art/Roles/rol_1101003/Animations/1101003_summon_1.playable</t>
  </si>
  <si>
    <t>Art/Roles/rol_1101007/Animations/1101007_summon_1.playable</t>
  </si>
  <si>
    <t>Art/Roles/rol_1101008/Animations/1101008_summon_1.playable</t>
  </si>
  <si>
    <t>Art/Roles/rol_1101004/Animations/1101004_summon_1.playable</t>
  </si>
  <si>
    <t>Art/Roles/rol_1101005/Animations/1101005_summon_1.playable</t>
  </si>
  <si>
    <t>Art/Roles/rol_1101006/Animations/1101006_summon_1.playable</t>
  </si>
  <si>
    <t>Art/Roles/rol_1101009/Animations/1101009_summon_1.playable</t>
  </si>
  <si>
    <t>Art/Roles/rol_1101010/Animations/1101010_summon_1.playable</t>
  </si>
  <si>
    <t>Art/Roles/rol_1101011/Animations/1101011_summon_1.playable</t>
  </si>
  <si>
    <t>Art/Roles/rol_1101012/Animations/1101012_summon_1.playable</t>
  </si>
  <si>
    <t>Art/Roles/rol_1101013/Animations/1101013_summon_1.playable</t>
  </si>
  <si>
    <t>Art/Roles/rol_1101014/Animations/1101014_summon_1.playable</t>
  </si>
  <si>
    <t>Art/Roles/rol_1101015/Animations/1101015_summon_1.playable</t>
  </si>
  <si>
    <t>Art/Roles/rol_1101017/Animations/1101017_summon_1.playable</t>
  </si>
  <si>
    <t>Art/Roles/rol_1101020/Animations/1101020_summon_1.playable</t>
  </si>
  <si>
    <t>Art/Roles/rol_1101022/Animations/1101022_summon_1.playable</t>
  </si>
  <si>
    <t>Map_luoshajiedao_1-3</t>
    <phoneticPr fontId="12" type="noConversion"/>
  </si>
  <si>
    <t>1302009-1</t>
    <phoneticPr fontId="12" type="noConversion"/>
  </si>
  <si>
    <t>1302005-1</t>
    <phoneticPr fontId="12" type="noConversion"/>
  </si>
  <si>
    <t>Art/Roles/rol_1102002/Animations/1102002_exskill_1.playable</t>
  </si>
  <si>
    <t>Art/Roles/rol_1102004/Animations/1102004_exskill_1.playable</t>
  </si>
  <si>
    <t>Art/Roles/rol_1102007/Animations/1102007_exskill_1.playable</t>
  </si>
  <si>
    <t>Art/Roles/rol_1102012/Animations/1102012_exskill_1.playable</t>
  </si>
  <si>
    <t>Art/Roles/rol_1102002/Animations/1102002_exskill_1_a.playable</t>
    <phoneticPr fontId="12" type="noConversion"/>
  </si>
  <si>
    <t>Art/Roles/rol_1102002/Animations/1102002_exskill_1_b.playable</t>
    <phoneticPr fontId="12" type="noConversion"/>
  </si>
  <si>
    <t>Art/Roles/rol_1102004/Animations/1102004_exskill_1_a.playable</t>
    <phoneticPr fontId="12" type="noConversion"/>
  </si>
  <si>
    <t>Art/Roles/rol_1102004/Animations/1102004_exskill_1_b.playable</t>
    <phoneticPr fontId="12" type="noConversion"/>
  </si>
  <si>
    <t>Art/Roles/rol_1102007/Animations/1102007_exskill_1_a.playable</t>
    <phoneticPr fontId="12" type="noConversion"/>
  </si>
  <si>
    <t>Art/Roles/rol_1102007/Animations/1102007_exskill_1_b.playable</t>
    <phoneticPr fontId="12" type="noConversion"/>
  </si>
  <si>
    <t>Art/Roles/rol_1102012/Animations/1102012_exskill_1_a.playable</t>
    <phoneticPr fontId="12" type="noConversion"/>
  </si>
  <si>
    <t>Art/Roles/rol_1102012/Animations/1102012_exskill_1_b.playable</t>
    <phoneticPr fontId="12" type="noConversion"/>
  </si>
  <si>
    <t>skill_1</t>
    <phoneticPr fontId="12" type="noConversion"/>
  </si>
  <si>
    <t>1302006-1</t>
    <phoneticPr fontId="12" type="noConversion"/>
  </si>
  <si>
    <t>1302012-1</t>
    <phoneticPr fontId="12" type="noConversion"/>
  </si>
  <si>
    <t>Map_luoshajiedao_1-6</t>
    <phoneticPr fontId="12" type="noConversion"/>
  </si>
  <si>
    <t>黑尔坎普</t>
    <phoneticPr fontId="12" type="noConversion"/>
  </si>
  <si>
    <t>Art/Roles/rol_1201001/Animations/1201001_skill_1.playable</t>
  </si>
  <si>
    <t>Art/Roles/rol_1201002/Animations/1201002_skill_1.playable</t>
  </si>
  <si>
    <t>Art/Roles/rol_1201003/Animations/1201003_skill_1.playable</t>
  </si>
  <si>
    <t>Art/Roles/rol_1201004/Animations/1201004_skill_1.playable</t>
  </si>
  <si>
    <t>Art/Roles/rol_1201005/Animations/1201005_skill_1.playable</t>
  </si>
  <si>
    <t>Art/Roles/rol_1201005/Animations/1201005_skill_2.playable</t>
  </si>
  <si>
    <t>Art/Roles/rol_1201006/Animations/1201006_skill_1.playable</t>
  </si>
  <si>
    <t>Art/Roles/rol_1201007/Animations/1201007_skill_1.playable</t>
  </si>
  <si>
    <t>Art/Roles/rol_1201008/Animations/1201008_skill_1.playable</t>
  </si>
  <si>
    <t>Art/Roles/rol_1201008/Animations/1201008_skill_2.playable</t>
  </si>
  <si>
    <t>Art/Roles/rol_1201008/Animations/1201008_skill_3.playable</t>
  </si>
  <si>
    <t>Art/Roles/rol_1201009/Animations/1201009_skill_1.playable</t>
  </si>
  <si>
    <t>Art/Roles/rol_1201009/Animations/1201009_skill_2.playable</t>
  </si>
  <si>
    <t>Art/Roles/rol_1201010/Animations/1201010_skill_1.playable</t>
  </si>
  <si>
    <t>Art/Roles/rol_1201011/Animations/1201011_skill_1.playable</t>
  </si>
  <si>
    <t>Art/Roles/rol_1201012/Animations/1201012_skill_1.playable</t>
  </si>
  <si>
    <t>Art/Roles/rol_1201012/Animations/1201012_skill_2.playable</t>
  </si>
  <si>
    <t>Art/Roles/rol_1201012/Animations/1201012_skill_3.playable</t>
  </si>
  <si>
    <t>Art/Roles/rol_1201004/Animations/1201004_skill_2.playable</t>
    <phoneticPr fontId="12" type="noConversion"/>
  </si>
  <si>
    <t>Art/EffectRes/Common/FX_c_buff_yanfengZha.prefab</t>
    <phoneticPr fontId="12" type="noConversion"/>
  </si>
  <si>
    <t>model_jsgb3_1201003_p</t>
    <phoneticPr fontId="12" type="noConversion"/>
  </si>
  <si>
    <t>model_jsgb1_1201001_p</t>
    <phoneticPr fontId="12" type="noConversion"/>
  </si>
  <si>
    <t>双刃鬼兵</t>
    <phoneticPr fontId="12" type="noConversion"/>
  </si>
  <si>
    <t>model_jsgb2_1201002_p</t>
    <phoneticPr fontId="12" type="noConversion"/>
  </si>
  <si>
    <t>砍刀鬼兵</t>
    <phoneticPr fontId="12" type="noConversion"/>
  </si>
  <si>
    <t>链球鬼兵</t>
    <phoneticPr fontId="12" type="noConversion"/>
  </si>
  <si>
    <t>FxType</t>
  </si>
  <si>
    <t>特效类型1-常规特效2-围绕身体旋转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</si>
</sst>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6" fillId="5" borderId="1">
      <alignment horizontal="center" vertical="center" shrinkToFit="1"/>
    </xf>
    <xf numFmtId="177" fontId="7" fillId="0" borderId="0" applyFont="0" applyFill="0" applyBorder="0" applyAlignment="0" applyProtection="0"/>
    <xf numFmtId="0" fontId="2" fillId="0" borderId="0">
      <alignment horizontal="center" vertical="center"/>
    </xf>
    <xf numFmtId="0" fontId="3" fillId="6" borderId="1">
      <alignment horizontal="center" vertical="center" wrapText="1"/>
    </xf>
    <xf numFmtId="176" fontId="7" fillId="0" borderId="0" applyFont="0" applyFill="0" applyBorder="0" applyAlignment="0" applyProtection="0"/>
    <xf numFmtId="0" fontId="3" fillId="0" borderId="1">
      <alignment vertical="top" wrapText="1"/>
    </xf>
    <xf numFmtId="0" fontId="9" fillId="0" borderId="4">
      <alignment horizontal="center"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center"/>
    </xf>
    <xf numFmtId="9" fontId="7" fillId="0" borderId="0" applyFont="0" applyFill="0" applyBorder="0" applyAlignment="0" applyProtection="0"/>
    <xf numFmtId="0" fontId="11" fillId="0" borderId="0"/>
    <xf numFmtId="0" fontId="10" fillId="0" borderId="0" applyNumberFormat="0" applyFill="0" applyBorder="0" applyAlignment="0" applyProtection="0"/>
    <xf numFmtId="0" fontId="3" fillId="3" borderId="0"/>
    <xf numFmtId="0" fontId="8" fillId="7" borderId="0"/>
    <xf numFmtId="0" fontId="2" fillId="2" borderId="0">
      <alignment horizontal="center" vertical="top" wrapText="1"/>
    </xf>
    <xf numFmtId="0" fontId="4" fillId="8" borderId="1" applyFont="0">
      <alignment horizontal="center" vertical="center" wrapText="1"/>
    </xf>
  </cellStyleXfs>
  <cellXfs count="34">
    <xf numFmtId="0" fontId="0" fillId="0" borderId="0" xfId="0" applyAlignment="1"/>
    <xf numFmtId="0" fontId="2" fillId="0" borderId="0" xfId="3">
      <alignment horizontal="center" vertical="center"/>
    </xf>
    <xf numFmtId="0" fontId="2" fillId="2" borderId="0" xfId="16">
      <alignment horizontal="center" vertical="top" wrapText="1"/>
    </xf>
    <xf numFmtId="0" fontId="2" fillId="2" borderId="1" xfId="16" applyBorder="1">
      <alignment horizontal="center" vertical="top" wrapText="1"/>
    </xf>
    <xf numFmtId="0" fontId="3" fillId="0" borderId="1" xfId="6">
      <alignment vertical="top" wrapText="1"/>
    </xf>
    <xf numFmtId="0" fontId="0" fillId="0" borderId="0" xfId="0">
      <alignment vertical="center"/>
    </xf>
    <xf numFmtId="0" fontId="4" fillId="0" borderId="0" xfId="0" applyFont="1" applyAlignment="1"/>
    <xf numFmtId="0" fontId="4" fillId="0" borderId="0" xfId="10" applyAlignment="1"/>
    <xf numFmtId="0" fontId="0" fillId="0" borderId="1" xfId="0" applyBorder="1" applyAlignment="1"/>
    <xf numFmtId="0" fontId="3" fillId="0" borderId="1" xfId="6" applyAlignment="1">
      <alignment vertical="top"/>
    </xf>
    <xf numFmtId="0" fontId="4" fillId="0" borderId="1" xfId="0" applyFont="1" applyBorder="1" applyAlignment="1"/>
    <xf numFmtId="0" fontId="5" fillId="0" borderId="1" xfId="6" applyFont="1" applyFill="1" applyAlignment="1">
      <alignment vertical="top" wrapText="1"/>
    </xf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3" xfId="6" applyBorder="1">
      <alignment vertical="top" wrapText="1"/>
    </xf>
    <xf numFmtId="0" fontId="0" fillId="4" borderId="1" xfId="0" applyFill="1" applyBorder="1" applyAlignment="1"/>
    <xf numFmtId="0" fontId="4" fillId="0" borderId="0" xfId="10">
      <alignment vertical="center"/>
    </xf>
    <xf numFmtId="0" fontId="3" fillId="0" borderId="3" xfId="6" applyBorder="1" applyAlignment="1">
      <alignment vertical="top"/>
    </xf>
    <xf numFmtId="0" fontId="0" fillId="0" borderId="0" xfId="0" applyFont="1" applyFill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0" xfId="0" applyFont="1" applyAlignment="1"/>
    <xf numFmtId="0" fontId="3" fillId="0" borderId="1" xfId="6" applyFont="1" applyBorder="1">
      <alignment vertical="top" wrapText="1"/>
    </xf>
    <xf numFmtId="0" fontId="2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10" applyAlignment="1">
      <alignment wrapText="1"/>
    </xf>
    <xf numFmtId="0" fontId="4" fillId="0" borderId="0" xfId="0" applyFont="1" applyAlignment="1">
      <alignment wrapText="1"/>
    </xf>
    <xf numFmtId="0" fontId="2" fillId="2" borderId="0" xfId="16" applyAlignment="1">
      <alignment horizontal="center" vertical="top" wrapText="1"/>
    </xf>
    <xf numFmtId="0" fontId="3" fillId="0" borderId="1" xfId="6" applyAlignment="1">
      <alignment vertical="top" wrapText="1"/>
    </xf>
    <xf numFmtId="0" fontId="3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6" applyFill="1" applyBorder="1" applyAlignment="1">
      <alignment vertical="top" wrapText="1"/>
    </xf>
    <xf numFmtId="0" fontId="3" fillId="0" borderId="2" xfId="6" applyBorder="1" applyAlignment="1">
      <alignment vertical="top"/>
    </xf>
    <xf numFmtId="0" fontId="1" fillId="0" borderId="0" xfId="0" applyFont="1" applyAlignment="1"/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0" t="s">
        <v>22</v>
      </c>
      <c r="B7" s="10" t="s">
        <v>23</v>
      </c>
      <c r="C7" s="8"/>
      <c r="D7" s="10" t="s">
        <v>12</v>
      </c>
      <c r="E7" s="10" t="s">
        <v>12</v>
      </c>
      <c r="F7" s="8"/>
      <c r="G7" s="8" t="b">
        <v>1</v>
      </c>
      <c r="H7" s="8"/>
      <c r="I7" s="8"/>
    </row>
    <row r="10" spans="1:9" x14ac:dyDescent="0.2">
      <c r="A10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C22" activePane="bottomRight" state="frozen"/>
      <selection pane="topRight"/>
      <selection pane="bottomLeft"/>
      <selection pane="bottomRight" activeCell="E37" sqref="E37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707</v>
      </c>
      <c r="D1" s="1" t="s">
        <v>716</v>
      </c>
      <c r="E1" s="1" t="s">
        <v>717</v>
      </c>
      <c r="F1" s="1" t="s">
        <v>718</v>
      </c>
      <c r="G1" s="1" t="s">
        <v>719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7" t="s">
        <v>111</v>
      </c>
      <c r="B2" s="7" t="s">
        <v>112</v>
      </c>
      <c r="C2" s="7" t="s">
        <v>114</v>
      </c>
      <c r="D2" s="7" t="s">
        <v>714</v>
      </c>
      <c r="E2" s="7" t="s">
        <v>714</v>
      </c>
      <c r="F2" s="7" t="s">
        <v>714</v>
      </c>
      <c r="G2" s="7" t="s">
        <v>714</v>
      </c>
      <c r="H2" s="7" t="s">
        <v>113</v>
      </c>
      <c r="I2" s="7" t="s">
        <v>113</v>
      </c>
      <c r="J2" s="7" t="s">
        <v>113</v>
      </c>
      <c r="K2" s="7" t="s">
        <v>113</v>
      </c>
      <c r="L2" s="7" t="s">
        <v>113</v>
      </c>
      <c r="M2" s="7" t="s">
        <v>113</v>
      </c>
      <c r="N2" s="7" t="s">
        <v>113</v>
      </c>
      <c r="O2" s="7" t="s">
        <v>114</v>
      </c>
      <c r="P2" s="7" t="s">
        <v>113</v>
      </c>
      <c r="Q2" s="7" t="s">
        <v>113</v>
      </c>
      <c r="R2" s="7" t="s">
        <v>113</v>
      </c>
      <c r="S2" s="7" t="s">
        <v>113</v>
      </c>
      <c r="T2" s="7" t="s">
        <v>113</v>
      </c>
      <c r="U2" s="7" t="s">
        <v>113</v>
      </c>
      <c r="V2" s="7" t="s">
        <v>113</v>
      </c>
      <c r="W2" s="7" t="s">
        <v>113</v>
      </c>
      <c r="X2" s="7" t="s">
        <v>113</v>
      </c>
      <c r="Y2" s="7" t="s">
        <v>113</v>
      </c>
      <c r="Z2" s="7" t="s">
        <v>113</v>
      </c>
      <c r="AA2" s="7" t="s">
        <v>113</v>
      </c>
      <c r="AB2" s="7" t="s">
        <v>113</v>
      </c>
      <c r="AC2" s="7" t="s">
        <v>113</v>
      </c>
      <c r="AD2" s="7" t="s">
        <v>113</v>
      </c>
      <c r="AE2" s="7" t="s">
        <v>113</v>
      </c>
      <c r="AF2" s="7" t="s">
        <v>113</v>
      </c>
      <c r="AG2" s="7" t="s">
        <v>113</v>
      </c>
      <c r="AH2" s="7" t="s">
        <v>113</v>
      </c>
      <c r="AI2" s="7" t="s">
        <v>113</v>
      </c>
      <c r="AJ2" s="7" t="s">
        <v>113</v>
      </c>
      <c r="AK2" s="7" t="s">
        <v>113</v>
      </c>
      <c r="AL2" s="7" t="s">
        <v>113</v>
      </c>
      <c r="AM2" s="7" t="s">
        <v>113</v>
      </c>
      <c r="AN2" s="7" t="s">
        <v>113</v>
      </c>
      <c r="AO2" s="7" t="s">
        <v>113</v>
      </c>
      <c r="AP2" s="7" t="s">
        <v>113</v>
      </c>
      <c r="AQ2" s="7" t="s">
        <v>113</v>
      </c>
      <c r="AR2" s="7" t="s">
        <v>113</v>
      </c>
      <c r="AS2" s="7" t="s">
        <v>113</v>
      </c>
      <c r="AT2" s="7" t="s">
        <v>113</v>
      </c>
      <c r="AU2" s="7" t="s">
        <v>113</v>
      </c>
      <c r="AV2" s="7" t="s">
        <v>113</v>
      </c>
      <c r="AW2" s="7" t="s">
        <v>113</v>
      </c>
      <c r="AX2" s="7" t="s">
        <v>113</v>
      </c>
      <c r="AY2" s="7" t="s">
        <v>113</v>
      </c>
      <c r="AZ2" s="7" t="s">
        <v>113</v>
      </c>
      <c r="BA2" s="7" t="s">
        <v>113</v>
      </c>
      <c r="BB2" s="7" t="s">
        <v>113</v>
      </c>
      <c r="BC2" s="7" t="s">
        <v>113</v>
      </c>
      <c r="BD2" s="7" t="s">
        <v>113</v>
      </c>
      <c r="BE2" s="7" t="s">
        <v>113</v>
      </c>
      <c r="BF2" s="7" t="s">
        <v>113</v>
      </c>
      <c r="BG2" s="7" t="s">
        <v>113</v>
      </c>
      <c r="BH2" s="7" t="s">
        <v>113</v>
      </c>
      <c r="BI2" s="7" t="s">
        <v>113</v>
      </c>
      <c r="BJ2" s="7" t="s">
        <v>113</v>
      </c>
      <c r="BK2" s="7" t="s">
        <v>113</v>
      </c>
      <c r="BL2" s="7" t="s">
        <v>113</v>
      </c>
      <c r="BM2" s="7" t="s">
        <v>113</v>
      </c>
      <c r="BN2" s="7" t="s">
        <v>113</v>
      </c>
      <c r="BO2" s="7" t="s">
        <v>113</v>
      </c>
      <c r="BP2" s="7" t="s">
        <v>113</v>
      </c>
      <c r="BQ2" s="7" t="s">
        <v>113</v>
      </c>
      <c r="BR2" s="7" t="s">
        <v>113</v>
      </c>
      <c r="BS2" s="7" t="s">
        <v>113</v>
      </c>
      <c r="BT2" s="7" t="s">
        <v>113</v>
      </c>
      <c r="BU2" s="7" t="s">
        <v>113</v>
      </c>
      <c r="BV2" s="7" t="s">
        <v>113</v>
      </c>
      <c r="BW2" s="7" t="s">
        <v>113</v>
      </c>
      <c r="BX2" s="7" t="s">
        <v>113</v>
      </c>
      <c r="BY2" s="7" t="s">
        <v>113</v>
      </c>
      <c r="BZ2" s="7" t="s">
        <v>113</v>
      </c>
      <c r="CA2" s="7" t="s">
        <v>113</v>
      </c>
      <c r="CB2" s="7" t="s">
        <v>113</v>
      </c>
      <c r="CC2" s="7" t="s">
        <v>113</v>
      </c>
      <c r="CD2" s="7" t="s">
        <v>113</v>
      </c>
      <c r="CE2" s="7" t="s">
        <v>113</v>
      </c>
      <c r="CF2" s="7" t="s">
        <v>113</v>
      </c>
      <c r="CG2" s="7" t="s">
        <v>113</v>
      </c>
      <c r="CH2" s="7" t="s">
        <v>113</v>
      </c>
      <c r="CI2" s="7" t="s">
        <v>113</v>
      </c>
      <c r="CJ2" s="7" t="s">
        <v>113</v>
      </c>
      <c r="CK2" s="7" t="s">
        <v>113</v>
      </c>
      <c r="CL2" s="7" t="s">
        <v>113</v>
      </c>
      <c r="CM2" s="7" t="s">
        <v>113</v>
      </c>
      <c r="CN2" s="7" t="s">
        <v>113</v>
      </c>
      <c r="CO2" s="7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706</v>
      </c>
      <c r="D3" s="2" t="s">
        <v>715</v>
      </c>
      <c r="E3" s="2" t="s">
        <v>715</v>
      </c>
      <c r="F3" s="2" t="s">
        <v>715</v>
      </c>
      <c r="G3" s="2" t="s">
        <v>715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882</v>
      </c>
      <c r="C9" s="4" t="s">
        <v>708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708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708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215.5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711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711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711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713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713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712</v>
      </c>
      <c r="D53" s="4">
        <f>CEILING(20/255,0.001)</f>
        <v>7.9000000000000001E-2</v>
      </c>
      <c r="E53" s="4">
        <f>CEILING(0/255,0.001)</f>
        <v>0</v>
      </c>
      <c r="F53" s="4">
        <f>CEILING(30/255,0.001)</f>
        <v>0.11800000000000001</v>
      </c>
      <c r="G53" s="4">
        <f>CEILING(170/255,0.001)</f>
        <v>0.66700000000000004</v>
      </c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712</v>
      </c>
      <c r="D54" s="4">
        <f>CEILING(20/255,0.001)</f>
        <v>7.9000000000000001E-2</v>
      </c>
      <c r="E54" s="4">
        <f>CEILING(0/255,0.001)</f>
        <v>0</v>
      </c>
      <c r="F54" s="4">
        <f>CEILING(30/255,0.001)</f>
        <v>0.11800000000000001</v>
      </c>
      <c r="G54" s="4">
        <f>CEILING(170/255,0.001)</f>
        <v>0.66700000000000004</v>
      </c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709</v>
      </c>
      <c r="D55" s="4">
        <f>CEILING(30/255,0.001)</f>
        <v>0.11800000000000001</v>
      </c>
      <c r="E55" s="4">
        <f>CEILING(10/255,0.001)</f>
        <v>0.04</v>
      </c>
      <c r="F55" s="4">
        <f>CEILING(0/255,0.001)</f>
        <v>0</v>
      </c>
      <c r="G55" s="4">
        <f>CEILING(150/255,0.001)</f>
        <v>0.58899999999999997</v>
      </c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709</v>
      </c>
      <c r="D56" s="4">
        <f t="shared" ref="D56:D57" si="11">CEILING(30/255,0.001)</f>
        <v>0.11800000000000001</v>
      </c>
      <c r="E56" s="4">
        <f t="shared" ref="E56:E57" si="12">CEILING(10/255,0.001)</f>
        <v>0.04</v>
      </c>
      <c r="F56" s="4">
        <f t="shared" ref="F56:F57" si="13">CEILING(0/255,0.001)</f>
        <v>0</v>
      </c>
      <c r="G56" s="4">
        <f t="shared" ref="G56:G57" si="14">CEILING(150/255,0.001)</f>
        <v>0.58899999999999997</v>
      </c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900</v>
      </c>
      <c r="C57" s="4" t="s">
        <v>709</v>
      </c>
      <c r="D57" s="4">
        <f t="shared" si="11"/>
        <v>0.11800000000000001</v>
      </c>
      <c r="E57" s="4">
        <f t="shared" si="12"/>
        <v>0.04</v>
      </c>
      <c r="F57" s="4">
        <f t="shared" si="13"/>
        <v>0</v>
      </c>
      <c r="G57" s="4">
        <f t="shared" si="14"/>
        <v>0.58899999999999997</v>
      </c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710</v>
      </c>
      <c r="D58" s="4">
        <f>CEILING(35/255,0.001)</f>
        <v>0.13800000000000001</v>
      </c>
      <c r="E58" s="4">
        <f>CEILING(15/255,0.001)</f>
        <v>5.9000000000000004E-2</v>
      </c>
      <c r="F58" s="4">
        <f>CEILING(0/255,0.001)</f>
        <v>0</v>
      </c>
      <c r="G58" s="4">
        <f>CEILING(170/255,0.001)</f>
        <v>0.66700000000000004</v>
      </c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710</v>
      </c>
      <c r="D59" s="4">
        <f t="shared" ref="D59:D60" si="15">CEILING(35/255,0.001)</f>
        <v>0.13800000000000001</v>
      </c>
      <c r="E59" s="4">
        <f t="shared" ref="E59:E60" si="16">CEILING(15/255,0.001)</f>
        <v>5.9000000000000004E-2</v>
      </c>
      <c r="F59" s="4">
        <f t="shared" ref="F59:F60" si="17">CEILING(0/255,0.001)</f>
        <v>0</v>
      </c>
      <c r="G59" s="4">
        <f t="shared" ref="G59:G60" si="18">CEILING(170/255,0.001)</f>
        <v>0.66700000000000004</v>
      </c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710</v>
      </c>
      <c r="D60" s="4">
        <f t="shared" si="15"/>
        <v>0.13800000000000001</v>
      </c>
      <c r="E60" s="4">
        <f t="shared" si="16"/>
        <v>5.9000000000000004E-2</v>
      </c>
      <c r="F60" s="4">
        <f t="shared" si="17"/>
        <v>0</v>
      </c>
      <c r="G60" s="4">
        <f t="shared" si="18"/>
        <v>0.66700000000000004</v>
      </c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A25" workbookViewId="0">
      <selection activeCell="G38" sqref="G38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bestFit="1" customWidth="1"/>
    <col min="17" max="17" width="62.375" customWidth="1"/>
    <col min="18" max="22" width="20.625" customWidth="1"/>
  </cols>
  <sheetData>
    <row r="1" spans="1:22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23" t="s">
        <v>771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</row>
    <row r="2" spans="1:22" x14ac:dyDescent="0.2">
      <c r="A2" s="7" t="s">
        <v>239</v>
      </c>
      <c r="B2" s="7" t="s">
        <v>240</v>
      </c>
      <c r="C2" s="7" t="s">
        <v>240</v>
      </c>
      <c r="D2" s="7" t="s">
        <v>240</v>
      </c>
      <c r="E2" s="7" t="s">
        <v>240</v>
      </c>
      <c r="F2" s="7" t="s">
        <v>240</v>
      </c>
      <c r="G2" s="7" t="s">
        <v>240</v>
      </c>
      <c r="H2" s="7" t="s">
        <v>240</v>
      </c>
      <c r="I2" t="s">
        <v>241</v>
      </c>
      <c r="J2" t="s">
        <v>241</v>
      </c>
      <c r="K2" t="s">
        <v>241</v>
      </c>
      <c r="L2" s="7" t="s">
        <v>241</v>
      </c>
      <c r="M2" s="7" t="s">
        <v>241</v>
      </c>
      <c r="N2" s="7" t="s">
        <v>114</v>
      </c>
      <c r="O2" s="25" t="s">
        <v>114</v>
      </c>
      <c r="P2" s="7" t="s">
        <v>114</v>
      </c>
      <c r="Q2" s="7" t="s">
        <v>114</v>
      </c>
      <c r="R2" t="s">
        <v>243</v>
      </c>
      <c r="S2" s="6" t="s">
        <v>244</v>
      </c>
      <c r="T2" t="s">
        <v>114</v>
      </c>
      <c r="U2" t="s">
        <v>114</v>
      </c>
      <c r="V2" s="6" t="s">
        <v>111</v>
      </c>
    </row>
    <row r="3" spans="1:22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7" t="s">
        <v>772</v>
      </c>
      <c r="P3" s="2" t="s">
        <v>259</v>
      </c>
      <c r="Q3" s="2" t="s">
        <v>260</v>
      </c>
      <c r="R3" s="2" t="s">
        <v>261</v>
      </c>
      <c r="S3" s="2" t="s">
        <v>262</v>
      </c>
      <c r="T3" s="2" t="s">
        <v>263</v>
      </c>
      <c r="U3" s="2" t="s">
        <v>264</v>
      </c>
      <c r="V3" s="2" t="s">
        <v>265</v>
      </c>
    </row>
    <row r="4" spans="1:22" ht="16.5" x14ac:dyDescent="0.2">
      <c r="A4" s="4">
        <v>1101001</v>
      </c>
      <c r="B4" s="4" t="s">
        <v>266</v>
      </c>
      <c r="C4" s="4" t="s">
        <v>267</v>
      </c>
      <c r="D4" s="17" t="s">
        <v>268</v>
      </c>
      <c r="E4" s="4">
        <v>1.5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2">
        <v>0.96</v>
      </c>
      <c r="M4" s="13">
        <v>1.4</v>
      </c>
      <c r="N4" s="14" t="s">
        <v>268</v>
      </c>
      <c r="O4" s="4" t="s">
        <v>864</v>
      </c>
      <c r="P4" s="4" t="s">
        <v>269</v>
      </c>
      <c r="Q4" s="4" t="s">
        <v>270</v>
      </c>
      <c r="R4" s="4" t="s">
        <v>271</v>
      </c>
      <c r="S4" s="4" t="s">
        <v>266</v>
      </c>
      <c r="T4" s="4" t="s">
        <v>272</v>
      </c>
      <c r="U4" s="4" t="s">
        <v>273</v>
      </c>
      <c r="V4" s="4">
        <v>3</v>
      </c>
    </row>
    <row r="5" spans="1:22" ht="16.5" x14ac:dyDescent="0.2">
      <c r="A5" s="4">
        <v>1101002</v>
      </c>
      <c r="B5" s="4" t="s">
        <v>274</v>
      </c>
      <c r="C5" s="4" t="s">
        <v>275</v>
      </c>
      <c r="D5" s="17" t="s">
        <v>276</v>
      </c>
      <c r="E5" s="4">
        <v>1.9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2">
        <v>0.54</v>
      </c>
      <c r="M5" s="13">
        <v>1.4</v>
      </c>
      <c r="N5" s="14" t="s">
        <v>276</v>
      </c>
      <c r="O5" s="4" t="s">
        <v>865</v>
      </c>
      <c r="P5" s="4" t="s">
        <v>277</v>
      </c>
      <c r="Q5" s="4" t="s">
        <v>278</v>
      </c>
      <c r="R5" s="4" t="s">
        <v>279</v>
      </c>
      <c r="S5" s="4" t="s">
        <v>274</v>
      </c>
      <c r="T5" s="4" t="s">
        <v>280</v>
      </c>
      <c r="U5" s="4" t="s">
        <v>281</v>
      </c>
      <c r="V5" s="4">
        <v>2</v>
      </c>
    </row>
    <row r="6" spans="1:22" ht="16.5" x14ac:dyDescent="0.2">
      <c r="A6" s="4">
        <v>1101003</v>
      </c>
      <c r="B6" s="4" t="s">
        <v>282</v>
      </c>
      <c r="C6" s="4" t="s">
        <v>283</v>
      </c>
      <c r="D6" s="17" t="s">
        <v>284</v>
      </c>
      <c r="E6" s="18">
        <v>1.6</v>
      </c>
      <c r="F6" s="18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2">
        <v>0.84</v>
      </c>
      <c r="M6" s="13">
        <v>1.4</v>
      </c>
      <c r="N6" s="14" t="s">
        <v>284</v>
      </c>
      <c r="O6" s="4" t="s">
        <v>866</v>
      </c>
      <c r="P6" s="4" t="s">
        <v>285</v>
      </c>
      <c r="Q6" s="4" t="s">
        <v>286</v>
      </c>
      <c r="R6" s="4" t="s">
        <v>287</v>
      </c>
      <c r="S6" s="4" t="s">
        <v>282</v>
      </c>
      <c r="T6" s="4" t="s">
        <v>288</v>
      </c>
      <c r="U6" s="4" t="s">
        <v>273</v>
      </c>
      <c r="V6" s="4">
        <v>3</v>
      </c>
    </row>
    <row r="7" spans="1:22" ht="16.5" x14ac:dyDescent="0.2">
      <c r="A7" s="4">
        <v>1101007</v>
      </c>
      <c r="B7" s="4" t="s">
        <v>289</v>
      </c>
      <c r="C7" s="4" t="s">
        <v>290</v>
      </c>
      <c r="D7" s="17" t="s">
        <v>861</v>
      </c>
      <c r="E7" s="4">
        <v>1.5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2">
        <v>0.96</v>
      </c>
      <c r="M7" s="13">
        <v>1.4</v>
      </c>
      <c r="N7" s="14" t="s">
        <v>291</v>
      </c>
      <c r="O7" s="4" t="s">
        <v>867</v>
      </c>
      <c r="P7" s="4" t="s">
        <v>292</v>
      </c>
      <c r="Q7" s="4" t="s">
        <v>293</v>
      </c>
      <c r="R7" s="4" t="s">
        <v>294</v>
      </c>
      <c r="S7" s="4" t="s">
        <v>289</v>
      </c>
      <c r="T7" s="4" t="s">
        <v>295</v>
      </c>
      <c r="U7" s="4" t="s">
        <v>296</v>
      </c>
      <c r="V7" s="4">
        <v>4</v>
      </c>
    </row>
    <row r="8" spans="1:22" ht="16.5" x14ac:dyDescent="0.2">
      <c r="A8" s="4">
        <v>1101008</v>
      </c>
      <c r="B8" s="4" t="s">
        <v>901</v>
      </c>
      <c r="C8" s="4" t="s">
        <v>297</v>
      </c>
      <c r="D8" s="17" t="s">
        <v>298</v>
      </c>
      <c r="E8" s="4">
        <v>1.5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2">
        <v>0.93</v>
      </c>
      <c r="M8" s="13">
        <v>1.4</v>
      </c>
      <c r="N8" s="14" t="s">
        <v>298</v>
      </c>
      <c r="O8" s="4" t="s">
        <v>868</v>
      </c>
      <c r="P8" s="4" t="s">
        <v>299</v>
      </c>
      <c r="Q8" s="4" t="s">
        <v>300</v>
      </c>
      <c r="R8" s="4" t="s">
        <v>301</v>
      </c>
      <c r="S8" s="4" t="s">
        <v>302</v>
      </c>
      <c r="T8" s="4" t="s">
        <v>303</v>
      </c>
      <c r="U8" s="4" t="s">
        <v>281</v>
      </c>
      <c r="V8" s="4">
        <v>2</v>
      </c>
    </row>
    <row r="9" spans="1:22" ht="16.5" x14ac:dyDescent="0.2">
      <c r="A9" s="4">
        <v>1102001</v>
      </c>
      <c r="B9" s="4" t="s">
        <v>304</v>
      </c>
      <c r="C9" s="4" t="s">
        <v>305</v>
      </c>
      <c r="D9" s="17" t="s">
        <v>306</v>
      </c>
      <c r="E9" s="4">
        <v>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2">
        <v>2.4300000000000002</v>
      </c>
      <c r="M9" s="13">
        <v>1</v>
      </c>
      <c r="N9" s="14" t="s">
        <v>306</v>
      </c>
      <c r="O9" s="4"/>
      <c r="P9" s="4"/>
      <c r="Q9" s="4" t="s">
        <v>307</v>
      </c>
      <c r="R9" s="4" t="s">
        <v>308</v>
      </c>
      <c r="S9" s="4" t="s">
        <v>304</v>
      </c>
      <c r="T9" s="4" t="s">
        <v>309</v>
      </c>
      <c r="U9" s="4" t="s">
        <v>296</v>
      </c>
      <c r="V9" s="4">
        <v>4</v>
      </c>
    </row>
    <row r="10" spans="1:22" ht="16.5" x14ac:dyDescent="0.2">
      <c r="A10" s="4">
        <v>1102002</v>
      </c>
      <c r="B10" s="4" t="s">
        <v>310</v>
      </c>
      <c r="C10" s="4" t="s">
        <v>311</v>
      </c>
      <c r="D10" s="17" t="s">
        <v>312</v>
      </c>
      <c r="E10" s="4">
        <v>1.1499999999999999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2">
        <v>2.09</v>
      </c>
      <c r="M10" s="13">
        <v>1</v>
      </c>
      <c r="N10" s="14" t="s">
        <v>312</v>
      </c>
      <c r="O10" s="4"/>
      <c r="P10" s="4"/>
      <c r="Q10" s="4" t="s">
        <v>313</v>
      </c>
      <c r="R10" s="4" t="s">
        <v>314</v>
      </c>
      <c r="S10" s="4" t="s">
        <v>310</v>
      </c>
      <c r="T10" s="4" t="s">
        <v>315</v>
      </c>
      <c r="U10" s="4" t="s">
        <v>273</v>
      </c>
      <c r="V10" s="4">
        <v>3</v>
      </c>
    </row>
    <row r="11" spans="1:22" ht="16.5" x14ac:dyDescent="0.2">
      <c r="A11" s="4">
        <v>1102004</v>
      </c>
      <c r="B11" s="4" t="s">
        <v>316</v>
      </c>
      <c r="C11" s="4" t="s">
        <v>317</v>
      </c>
      <c r="D11" s="17" t="s">
        <v>318</v>
      </c>
      <c r="E11" s="4">
        <v>1.75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2">
        <v>2.34</v>
      </c>
      <c r="M11" s="13">
        <v>1</v>
      </c>
      <c r="N11" s="14" t="s">
        <v>318</v>
      </c>
      <c r="O11" s="4"/>
      <c r="P11" s="4"/>
      <c r="Q11" s="4" t="s">
        <v>319</v>
      </c>
      <c r="R11" s="4" t="s">
        <v>320</v>
      </c>
      <c r="S11" s="4" t="s">
        <v>316</v>
      </c>
      <c r="T11" s="4" t="s">
        <v>321</v>
      </c>
      <c r="U11" s="4" t="s">
        <v>281</v>
      </c>
      <c r="V11" s="4">
        <v>2</v>
      </c>
    </row>
    <row r="12" spans="1:22" ht="16.5" x14ac:dyDescent="0.2">
      <c r="A12" s="4">
        <v>1102015</v>
      </c>
      <c r="B12" s="4" t="s">
        <v>322</v>
      </c>
      <c r="C12" s="4" t="s">
        <v>323</v>
      </c>
      <c r="D12" s="17" t="s">
        <v>324</v>
      </c>
      <c r="E12" s="4">
        <v>1.2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2">
        <v>1.92</v>
      </c>
      <c r="M12" s="13">
        <v>1</v>
      </c>
      <c r="N12" s="14" t="s">
        <v>324</v>
      </c>
      <c r="O12" s="4"/>
      <c r="P12" s="4"/>
      <c r="Q12" s="4" t="s">
        <v>325</v>
      </c>
      <c r="R12" s="4" t="s">
        <v>326</v>
      </c>
      <c r="S12" s="4" t="s">
        <v>322</v>
      </c>
      <c r="T12" s="4" t="s">
        <v>327</v>
      </c>
      <c r="U12" s="4" t="s">
        <v>281</v>
      </c>
      <c r="V12" s="4">
        <v>2</v>
      </c>
    </row>
    <row r="13" spans="1:22" ht="16.5" x14ac:dyDescent="0.2">
      <c r="A13" s="4">
        <v>1101004</v>
      </c>
      <c r="B13" s="4" t="s">
        <v>328</v>
      </c>
      <c r="C13" s="4" t="s">
        <v>329</v>
      </c>
      <c r="D13" s="17" t="s">
        <v>330</v>
      </c>
      <c r="E13" s="4">
        <v>1.5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2">
        <v>1.1100000000000001</v>
      </c>
      <c r="M13" s="13">
        <v>1.4</v>
      </c>
      <c r="N13" s="14" t="s">
        <v>330</v>
      </c>
      <c r="O13" s="4" t="s">
        <v>869</v>
      </c>
      <c r="P13" s="4" t="s">
        <v>331</v>
      </c>
      <c r="Q13" s="4" t="s">
        <v>332</v>
      </c>
      <c r="R13" s="4" t="s">
        <v>271</v>
      </c>
      <c r="S13" s="4" t="s">
        <v>328</v>
      </c>
      <c r="T13" s="4" t="s">
        <v>333</v>
      </c>
      <c r="U13" s="4" t="s">
        <v>296</v>
      </c>
      <c r="V13" s="4">
        <v>4</v>
      </c>
    </row>
    <row r="14" spans="1:22" ht="16.5" x14ac:dyDescent="0.2">
      <c r="A14" s="4">
        <v>1101005</v>
      </c>
      <c r="B14" s="4" t="s">
        <v>334</v>
      </c>
      <c r="C14" s="4" t="s">
        <v>335</v>
      </c>
      <c r="D14" s="17" t="s">
        <v>336</v>
      </c>
      <c r="E14" s="4">
        <v>1.5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2">
        <v>0.87</v>
      </c>
      <c r="M14" s="13">
        <v>1.4</v>
      </c>
      <c r="N14" s="14" t="s">
        <v>336</v>
      </c>
      <c r="O14" s="4" t="s">
        <v>870</v>
      </c>
      <c r="P14" s="4" t="s">
        <v>337</v>
      </c>
      <c r="Q14" s="4" t="s">
        <v>338</v>
      </c>
      <c r="R14" s="4" t="s">
        <v>271</v>
      </c>
      <c r="S14" s="4" t="s">
        <v>334</v>
      </c>
      <c r="T14" s="4" t="s">
        <v>339</v>
      </c>
      <c r="U14" s="4" t="s">
        <v>273</v>
      </c>
      <c r="V14" s="4">
        <v>4</v>
      </c>
    </row>
    <row r="15" spans="1:22" ht="16.5" x14ac:dyDescent="0.2">
      <c r="A15" s="4">
        <v>1101006</v>
      </c>
      <c r="B15" s="4" t="s">
        <v>340</v>
      </c>
      <c r="C15" s="4" t="s">
        <v>341</v>
      </c>
      <c r="D15" s="17" t="s">
        <v>342</v>
      </c>
      <c r="E15" s="4">
        <v>1.5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2">
        <v>0.96</v>
      </c>
      <c r="M15" s="13">
        <v>1.4</v>
      </c>
      <c r="N15" s="14" t="s">
        <v>342</v>
      </c>
      <c r="O15" s="4" t="s">
        <v>871</v>
      </c>
      <c r="P15" s="4" t="s">
        <v>343</v>
      </c>
      <c r="Q15" s="4" t="s">
        <v>344</v>
      </c>
      <c r="R15" s="4" t="s">
        <v>345</v>
      </c>
      <c r="S15" s="4" t="s">
        <v>346</v>
      </c>
      <c r="T15" s="4" t="s">
        <v>347</v>
      </c>
      <c r="U15" s="4" t="s">
        <v>273</v>
      </c>
      <c r="V15" s="4">
        <v>3</v>
      </c>
    </row>
    <row r="16" spans="1:22" ht="16.5" x14ac:dyDescent="0.2">
      <c r="A16" s="4">
        <v>1101009</v>
      </c>
      <c r="B16" s="4" t="s">
        <v>348</v>
      </c>
      <c r="C16" s="4" t="s">
        <v>349</v>
      </c>
      <c r="D16" s="17" t="s">
        <v>350</v>
      </c>
      <c r="E16" s="4">
        <v>1.55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2">
        <v>1.08</v>
      </c>
      <c r="M16" s="13">
        <v>1.4</v>
      </c>
      <c r="N16" s="14" t="s">
        <v>350</v>
      </c>
      <c r="O16" s="4" t="s">
        <v>872</v>
      </c>
      <c r="P16" s="4" t="s">
        <v>351</v>
      </c>
      <c r="Q16" s="4" t="s">
        <v>352</v>
      </c>
      <c r="R16" s="4" t="s">
        <v>271</v>
      </c>
      <c r="S16" s="4" t="s">
        <v>348</v>
      </c>
      <c r="T16" s="4" t="s">
        <v>353</v>
      </c>
      <c r="U16" s="4" t="s">
        <v>273</v>
      </c>
      <c r="V16" s="4">
        <v>3</v>
      </c>
    </row>
    <row r="17" spans="1:22" ht="16.5" x14ac:dyDescent="0.2">
      <c r="A17" s="4">
        <v>1101010</v>
      </c>
      <c r="B17" s="4" t="s">
        <v>354</v>
      </c>
      <c r="C17" s="4" t="s">
        <v>355</v>
      </c>
      <c r="D17" s="17" t="s">
        <v>356</v>
      </c>
      <c r="E17" s="4">
        <v>1.5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2">
        <v>1.31</v>
      </c>
      <c r="M17" s="13">
        <v>1.4</v>
      </c>
      <c r="N17" s="14" t="s">
        <v>356</v>
      </c>
      <c r="O17" s="4" t="s">
        <v>873</v>
      </c>
      <c r="P17" s="4" t="s">
        <v>357</v>
      </c>
      <c r="Q17" s="4" t="s">
        <v>358</v>
      </c>
      <c r="R17" s="4" t="s">
        <v>271</v>
      </c>
      <c r="S17" s="4" t="s">
        <v>354</v>
      </c>
      <c r="T17" s="4" t="s">
        <v>359</v>
      </c>
      <c r="U17" s="4" t="s">
        <v>296</v>
      </c>
      <c r="V17" s="4">
        <v>4</v>
      </c>
    </row>
    <row r="18" spans="1:22" ht="16.5" x14ac:dyDescent="0.2">
      <c r="A18" s="4">
        <v>1101011</v>
      </c>
      <c r="B18" s="4" t="s">
        <v>360</v>
      </c>
      <c r="C18" s="4" t="s">
        <v>361</v>
      </c>
      <c r="D18" s="17" t="s">
        <v>362</v>
      </c>
      <c r="E18" s="4">
        <v>1.55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2">
        <v>0.93</v>
      </c>
      <c r="M18" s="13">
        <v>1.4</v>
      </c>
      <c r="N18" s="14" t="s">
        <v>362</v>
      </c>
      <c r="O18" s="4" t="s">
        <v>874</v>
      </c>
      <c r="P18" s="4" t="s">
        <v>363</v>
      </c>
      <c r="Q18" s="4" t="s">
        <v>364</v>
      </c>
      <c r="R18" s="4" t="s">
        <v>271</v>
      </c>
      <c r="S18" s="4" t="s">
        <v>360</v>
      </c>
      <c r="T18" s="4" t="s">
        <v>365</v>
      </c>
      <c r="U18" s="4" t="s">
        <v>273</v>
      </c>
      <c r="V18" s="4">
        <v>3</v>
      </c>
    </row>
    <row r="19" spans="1:22" ht="16.5" x14ac:dyDescent="0.2">
      <c r="A19" s="4">
        <v>1101012</v>
      </c>
      <c r="B19" s="4" t="s">
        <v>366</v>
      </c>
      <c r="C19" s="4" t="s">
        <v>367</v>
      </c>
      <c r="D19" s="17" t="s">
        <v>368</v>
      </c>
      <c r="E19" s="4">
        <v>1.5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2">
        <v>1</v>
      </c>
      <c r="M19" s="13">
        <v>1.4</v>
      </c>
      <c r="N19" s="14" t="s">
        <v>368</v>
      </c>
      <c r="O19" s="4" t="s">
        <v>875</v>
      </c>
      <c r="P19" s="4" t="s">
        <v>369</v>
      </c>
      <c r="Q19" s="4" t="s">
        <v>370</v>
      </c>
      <c r="R19" s="4" t="s">
        <v>271</v>
      </c>
      <c r="S19" s="4" t="s">
        <v>366</v>
      </c>
      <c r="T19" s="4" t="s">
        <v>371</v>
      </c>
      <c r="U19" s="4" t="s">
        <v>273</v>
      </c>
      <c r="V19" s="4">
        <v>2</v>
      </c>
    </row>
    <row r="20" spans="1:22" ht="16.5" x14ac:dyDescent="0.2">
      <c r="A20" s="4">
        <v>1101013</v>
      </c>
      <c r="B20" s="4" t="s">
        <v>372</v>
      </c>
      <c r="C20" s="4" t="s">
        <v>373</v>
      </c>
      <c r="D20" s="17" t="s">
        <v>374</v>
      </c>
      <c r="E20" s="4">
        <v>1.55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2">
        <v>0.93</v>
      </c>
      <c r="M20" s="13">
        <v>1.4</v>
      </c>
      <c r="N20" s="14" t="s">
        <v>374</v>
      </c>
      <c r="O20" s="4" t="s">
        <v>876</v>
      </c>
      <c r="P20" s="4" t="s">
        <v>375</v>
      </c>
      <c r="Q20" s="4" t="s">
        <v>376</v>
      </c>
      <c r="R20" s="4" t="s">
        <v>271</v>
      </c>
      <c r="S20" s="4" t="s">
        <v>372</v>
      </c>
      <c r="T20" s="4" t="s">
        <v>377</v>
      </c>
      <c r="U20" s="4" t="s">
        <v>273</v>
      </c>
      <c r="V20" s="4">
        <v>2</v>
      </c>
    </row>
    <row r="21" spans="1:22" ht="16.5" x14ac:dyDescent="0.2">
      <c r="A21" s="4">
        <v>1101014</v>
      </c>
      <c r="B21" s="4" t="s">
        <v>378</v>
      </c>
      <c r="C21" s="4" t="s">
        <v>379</v>
      </c>
      <c r="D21" s="17" t="s">
        <v>380</v>
      </c>
      <c r="E21" s="4">
        <v>1.55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2">
        <v>0.99</v>
      </c>
      <c r="M21" s="13">
        <v>1.4</v>
      </c>
      <c r="N21" s="14" t="s">
        <v>380</v>
      </c>
      <c r="O21" s="4" t="s">
        <v>877</v>
      </c>
      <c r="P21" s="4" t="s">
        <v>381</v>
      </c>
      <c r="Q21" s="4" t="s">
        <v>382</v>
      </c>
      <c r="R21" s="4" t="s">
        <v>271</v>
      </c>
      <c r="S21" s="4" t="s">
        <v>378</v>
      </c>
      <c r="T21" s="4" t="s">
        <v>383</v>
      </c>
      <c r="U21" s="4" t="s">
        <v>273</v>
      </c>
      <c r="V21" s="4">
        <v>3</v>
      </c>
    </row>
    <row r="22" spans="1:22" ht="16.5" x14ac:dyDescent="0.2">
      <c r="A22" s="4">
        <v>1101015</v>
      </c>
      <c r="B22" s="4" t="s">
        <v>384</v>
      </c>
      <c r="C22" s="4" t="s">
        <v>385</v>
      </c>
      <c r="D22" s="17" t="s">
        <v>863</v>
      </c>
      <c r="E22" s="4">
        <v>1.55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2">
        <v>0.72</v>
      </c>
      <c r="M22" s="13">
        <v>1.4</v>
      </c>
      <c r="N22" s="14" t="s">
        <v>386</v>
      </c>
      <c r="O22" s="4" t="s">
        <v>878</v>
      </c>
      <c r="P22" s="4" t="s">
        <v>387</v>
      </c>
      <c r="Q22" s="4" t="s">
        <v>388</v>
      </c>
      <c r="R22" s="4" t="s">
        <v>271</v>
      </c>
      <c r="S22" s="4" t="s">
        <v>384</v>
      </c>
      <c r="T22" s="4" t="s">
        <v>389</v>
      </c>
      <c r="U22" s="4" t="s">
        <v>273</v>
      </c>
      <c r="V22" s="4">
        <v>2</v>
      </c>
    </row>
    <row r="23" spans="1:22" ht="16.5" x14ac:dyDescent="0.2">
      <c r="A23" s="4">
        <v>1101017</v>
      </c>
      <c r="B23" s="4" t="s">
        <v>390</v>
      </c>
      <c r="C23" s="4" t="s">
        <v>391</v>
      </c>
      <c r="D23" s="17" t="s">
        <v>392</v>
      </c>
      <c r="E23" s="4">
        <v>1.6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2">
        <v>0.72</v>
      </c>
      <c r="M23" s="13">
        <v>1.4</v>
      </c>
      <c r="N23" s="14" t="s">
        <v>392</v>
      </c>
      <c r="O23" s="4" t="s">
        <v>879</v>
      </c>
      <c r="P23" s="4" t="s">
        <v>393</v>
      </c>
      <c r="Q23" s="4" t="s">
        <v>394</v>
      </c>
      <c r="R23" s="4" t="s">
        <v>271</v>
      </c>
      <c r="S23" s="4" t="s">
        <v>390</v>
      </c>
      <c r="T23" s="4" t="s">
        <v>395</v>
      </c>
      <c r="U23" s="4" t="s">
        <v>273</v>
      </c>
      <c r="V23" s="4">
        <v>2</v>
      </c>
    </row>
    <row r="24" spans="1:22" ht="16.5" x14ac:dyDescent="0.2">
      <c r="A24" s="4">
        <v>1101020</v>
      </c>
      <c r="B24" s="4" t="s">
        <v>396</v>
      </c>
      <c r="C24" s="4" t="s">
        <v>397</v>
      </c>
      <c r="D24" s="17" t="s">
        <v>398</v>
      </c>
      <c r="E24" s="4">
        <v>1.5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2">
        <v>0.72</v>
      </c>
      <c r="M24" s="13">
        <v>1.4</v>
      </c>
      <c r="N24" s="14" t="s">
        <v>398</v>
      </c>
      <c r="O24" s="4" t="s">
        <v>880</v>
      </c>
      <c r="P24" s="4" t="s">
        <v>399</v>
      </c>
      <c r="Q24" s="4" t="s">
        <v>400</v>
      </c>
      <c r="R24" s="4" t="s">
        <v>271</v>
      </c>
      <c r="S24" s="4" t="s">
        <v>396</v>
      </c>
      <c r="T24" s="4" t="s">
        <v>401</v>
      </c>
      <c r="U24" s="4" t="s">
        <v>273</v>
      </c>
      <c r="V24" s="4">
        <v>2</v>
      </c>
    </row>
    <row r="25" spans="1:22" ht="16.5" x14ac:dyDescent="0.2">
      <c r="A25" s="4">
        <v>1101022</v>
      </c>
      <c r="B25" s="4" t="s">
        <v>402</v>
      </c>
      <c r="C25" s="4" t="s">
        <v>403</v>
      </c>
      <c r="D25" s="17" t="s">
        <v>404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2">
        <v>0.72</v>
      </c>
      <c r="M25" s="13">
        <v>1.4</v>
      </c>
      <c r="N25" s="14" t="s">
        <v>404</v>
      </c>
      <c r="O25" s="4" t="s">
        <v>881</v>
      </c>
      <c r="P25" s="4" t="s">
        <v>405</v>
      </c>
      <c r="Q25" s="4" t="s">
        <v>406</v>
      </c>
      <c r="R25" s="4" t="s">
        <v>271</v>
      </c>
      <c r="S25" s="4" t="s">
        <v>402</v>
      </c>
      <c r="T25" s="4" t="s">
        <v>407</v>
      </c>
      <c r="U25" s="4" t="s">
        <v>273</v>
      </c>
      <c r="V25" s="4">
        <v>2</v>
      </c>
    </row>
    <row r="26" spans="1:22" ht="16.5" x14ac:dyDescent="0.2">
      <c r="A26" s="4">
        <v>1102003</v>
      </c>
      <c r="B26" s="4" t="s">
        <v>408</v>
      </c>
      <c r="C26" s="4" t="s">
        <v>409</v>
      </c>
      <c r="D26" s="17" t="s">
        <v>410</v>
      </c>
      <c r="E26" s="18">
        <v>1.05</v>
      </c>
      <c r="F26" s="18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2">
        <v>2.63</v>
      </c>
      <c r="M26" s="13">
        <v>1</v>
      </c>
      <c r="N26" s="14" t="s">
        <v>410</v>
      </c>
      <c r="O26" s="14"/>
      <c r="P26" s="4"/>
      <c r="Q26" s="4" t="s">
        <v>411</v>
      </c>
      <c r="R26" s="4" t="s">
        <v>412</v>
      </c>
      <c r="S26" s="4" t="s">
        <v>408</v>
      </c>
      <c r="T26" s="4" t="s">
        <v>413</v>
      </c>
      <c r="U26" s="4" t="s">
        <v>273</v>
      </c>
      <c r="V26" s="4">
        <v>3</v>
      </c>
    </row>
    <row r="27" spans="1:22" ht="16.5" x14ac:dyDescent="0.2">
      <c r="A27" s="4">
        <v>1102005</v>
      </c>
      <c r="B27" s="4" t="s">
        <v>414</v>
      </c>
      <c r="C27" s="4" t="s">
        <v>415</v>
      </c>
      <c r="D27" s="17" t="s">
        <v>416</v>
      </c>
      <c r="E27" s="4">
        <v>1.25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2">
        <v>0.96</v>
      </c>
      <c r="M27" s="13">
        <v>1</v>
      </c>
      <c r="N27" s="14" t="s">
        <v>416</v>
      </c>
      <c r="O27" s="14"/>
      <c r="P27" s="4"/>
      <c r="Q27" s="4" t="s">
        <v>417</v>
      </c>
      <c r="R27" s="4" t="s">
        <v>271</v>
      </c>
      <c r="S27" s="4" t="s">
        <v>414</v>
      </c>
      <c r="T27" s="4" t="s">
        <v>418</v>
      </c>
      <c r="U27" s="4" t="s">
        <v>273</v>
      </c>
      <c r="V27" s="4">
        <v>3</v>
      </c>
    </row>
    <row r="28" spans="1:22" ht="16.5" x14ac:dyDescent="0.2">
      <c r="A28" s="4">
        <v>1102006</v>
      </c>
      <c r="B28" s="4" t="s">
        <v>419</v>
      </c>
      <c r="C28" s="4" t="s">
        <v>420</v>
      </c>
      <c r="D28" s="17" t="s">
        <v>421</v>
      </c>
      <c r="E28" s="4">
        <v>1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2">
        <v>2.7</v>
      </c>
      <c r="M28" s="13">
        <v>1</v>
      </c>
      <c r="N28" s="14" t="s">
        <v>421</v>
      </c>
      <c r="O28" s="14"/>
      <c r="P28" s="4"/>
      <c r="Q28" s="4" t="s">
        <v>422</v>
      </c>
      <c r="R28" s="4" t="s">
        <v>271</v>
      </c>
      <c r="S28" s="4" t="s">
        <v>419</v>
      </c>
      <c r="T28" s="4" t="s">
        <v>423</v>
      </c>
      <c r="U28" s="4" t="s">
        <v>296</v>
      </c>
      <c r="V28" s="4">
        <v>4</v>
      </c>
    </row>
    <row r="29" spans="1:22" ht="16.5" x14ac:dyDescent="0.2">
      <c r="A29" s="4">
        <v>1102007</v>
      </c>
      <c r="B29" s="4" t="s">
        <v>424</v>
      </c>
      <c r="C29" s="4" t="s">
        <v>425</v>
      </c>
      <c r="D29" s="17" t="s">
        <v>426</v>
      </c>
      <c r="E29" s="4">
        <v>1.7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2">
        <v>1.35</v>
      </c>
      <c r="M29" s="13">
        <v>1</v>
      </c>
      <c r="N29" s="14" t="s">
        <v>426</v>
      </c>
      <c r="O29" s="14"/>
      <c r="P29" s="4"/>
      <c r="Q29" s="4" t="s">
        <v>427</v>
      </c>
      <c r="R29" s="4" t="s">
        <v>271</v>
      </c>
      <c r="S29" s="4" t="s">
        <v>424</v>
      </c>
      <c r="T29" s="4" t="s">
        <v>428</v>
      </c>
      <c r="U29" s="4" t="s">
        <v>273</v>
      </c>
      <c r="V29" s="4">
        <v>3</v>
      </c>
    </row>
    <row r="30" spans="1:22" ht="16.5" x14ac:dyDescent="0.2">
      <c r="A30" s="4">
        <v>1102008</v>
      </c>
      <c r="B30" s="4" t="s">
        <v>429</v>
      </c>
      <c r="C30" s="4" t="s">
        <v>430</v>
      </c>
      <c r="D30" s="17" t="s">
        <v>859</v>
      </c>
      <c r="E30" s="4">
        <v>0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2">
        <v>2.42</v>
      </c>
      <c r="M30" s="13">
        <v>1</v>
      </c>
      <c r="N30" s="14" t="s">
        <v>426</v>
      </c>
      <c r="O30" s="14"/>
      <c r="P30" s="4"/>
      <c r="Q30" s="4" t="s">
        <v>427</v>
      </c>
      <c r="R30" s="4" t="s">
        <v>271</v>
      </c>
      <c r="S30" s="4" t="s">
        <v>429</v>
      </c>
      <c r="T30" s="4" t="s">
        <v>428</v>
      </c>
      <c r="U30" s="4" t="s">
        <v>296</v>
      </c>
      <c r="V30" s="4">
        <v>4</v>
      </c>
    </row>
    <row r="31" spans="1:22" ht="16.5" x14ac:dyDescent="0.2">
      <c r="A31" s="4">
        <v>1102009</v>
      </c>
      <c r="B31" s="4" t="s">
        <v>431</v>
      </c>
      <c r="C31" s="4" t="s">
        <v>432</v>
      </c>
      <c r="D31" s="17" t="s">
        <v>433</v>
      </c>
      <c r="E31" s="4">
        <v>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2">
        <v>2.31</v>
      </c>
      <c r="M31" s="13">
        <v>1</v>
      </c>
      <c r="N31" s="14" t="s">
        <v>433</v>
      </c>
      <c r="O31" s="14"/>
      <c r="P31" s="4"/>
      <c r="Q31" s="4" t="s">
        <v>434</v>
      </c>
      <c r="R31" s="4" t="s">
        <v>271</v>
      </c>
      <c r="S31" s="4" t="s">
        <v>431</v>
      </c>
      <c r="T31" s="4" t="s">
        <v>435</v>
      </c>
      <c r="U31" s="4" t="s">
        <v>273</v>
      </c>
      <c r="V31" s="4">
        <v>4</v>
      </c>
    </row>
    <row r="32" spans="1:22" ht="16.5" x14ac:dyDescent="0.2">
      <c r="A32" s="4">
        <v>1102010</v>
      </c>
      <c r="B32" s="4" t="s">
        <v>436</v>
      </c>
      <c r="C32" s="4" t="s">
        <v>437</v>
      </c>
      <c r="D32" s="17" t="s">
        <v>438</v>
      </c>
      <c r="E32" s="4">
        <v>0.93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2">
        <v>2.2799999999999998</v>
      </c>
      <c r="M32" s="13">
        <v>1</v>
      </c>
      <c r="N32" s="14" t="s">
        <v>438</v>
      </c>
      <c r="O32" s="14"/>
      <c r="P32" s="4"/>
      <c r="Q32" s="4" t="s">
        <v>439</v>
      </c>
      <c r="R32" s="4" t="s">
        <v>271</v>
      </c>
      <c r="S32" s="4" t="s">
        <v>436</v>
      </c>
      <c r="T32" s="4" t="s">
        <v>440</v>
      </c>
      <c r="U32" s="4" t="s">
        <v>296</v>
      </c>
      <c r="V32" s="4">
        <v>4</v>
      </c>
    </row>
    <row r="33" spans="1:22" ht="16.5" x14ac:dyDescent="0.2">
      <c r="A33" s="4">
        <v>1102011</v>
      </c>
      <c r="B33" s="4" t="s">
        <v>441</v>
      </c>
      <c r="C33" s="4" t="s">
        <v>442</v>
      </c>
      <c r="D33" s="17" t="s">
        <v>443</v>
      </c>
      <c r="E33" s="4">
        <v>1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2">
        <v>2.34</v>
      </c>
      <c r="M33" s="13">
        <v>1</v>
      </c>
      <c r="N33" s="14" t="s">
        <v>443</v>
      </c>
      <c r="O33" s="14"/>
      <c r="P33" s="4"/>
      <c r="Q33" s="4" t="s">
        <v>444</v>
      </c>
      <c r="R33" s="4" t="s">
        <v>271</v>
      </c>
      <c r="S33" s="4" t="s">
        <v>441</v>
      </c>
      <c r="T33" s="4" t="s">
        <v>445</v>
      </c>
      <c r="U33" s="4" t="s">
        <v>296</v>
      </c>
      <c r="V33" s="4">
        <v>4</v>
      </c>
    </row>
    <row r="34" spans="1:22" ht="16.5" x14ac:dyDescent="0.2">
      <c r="A34" s="4">
        <v>1102012</v>
      </c>
      <c r="B34" s="4" t="s">
        <v>446</v>
      </c>
      <c r="C34" s="4" t="s">
        <v>447</v>
      </c>
      <c r="D34" s="17" t="s">
        <v>448</v>
      </c>
      <c r="E34" s="4">
        <v>1.05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2">
        <v>2.15</v>
      </c>
      <c r="M34" s="13">
        <v>1</v>
      </c>
      <c r="N34" s="14" t="s">
        <v>448</v>
      </c>
      <c r="O34" s="14"/>
      <c r="P34" s="4"/>
      <c r="Q34" s="4" t="s">
        <v>449</v>
      </c>
      <c r="R34" s="4" t="s">
        <v>271</v>
      </c>
      <c r="S34" s="4" t="s">
        <v>446</v>
      </c>
      <c r="T34" s="4" t="s">
        <v>450</v>
      </c>
      <c r="U34" s="4" t="s">
        <v>273</v>
      </c>
      <c r="V34" s="4">
        <v>4</v>
      </c>
    </row>
    <row r="35" spans="1:22" ht="16.5" x14ac:dyDescent="0.2">
      <c r="A35" s="4">
        <v>1102013</v>
      </c>
      <c r="B35" s="4" t="s">
        <v>451</v>
      </c>
      <c r="C35" s="4" t="s">
        <v>452</v>
      </c>
      <c r="D35" s="17" t="s">
        <v>453</v>
      </c>
      <c r="E35" s="4">
        <v>1.3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2">
        <v>2.72</v>
      </c>
      <c r="M35" s="13">
        <v>1</v>
      </c>
      <c r="N35" s="14" t="s">
        <v>453</v>
      </c>
      <c r="O35" s="14"/>
      <c r="P35" s="4"/>
      <c r="Q35" s="4" t="s">
        <v>454</v>
      </c>
      <c r="R35" s="4" t="s">
        <v>271</v>
      </c>
      <c r="S35" s="4" t="s">
        <v>451</v>
      </c>
      <c r="T35" s="4" t="s">
        <v>455</v>
      </c>
      <c r="U35" s="4" t="s">
        <v>281</v>
      </c>
      <c r="V35" s="4">
        <v>2</v>
      </c>
    </row>
    <row r="36" spans="1:22" ht="16.5" x14ac:dyDescent="0.2">
      <c r="A36" s="4">
        <v>1102014</v>
      </c>
      <c r="B36" s="4" t="s">
        <v>456</v>
      </c>
      <c r="C36" s="4" t="s">
        <v>457</v>
      </c>
      <c r="D36" s="17" t="s">
        <v>458</v>
      </c>
      <c r="E36" s="4">
        <v>1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2">
        <v>2.42</v>
      </c>
      <c r="M36" s="13">
        <v>1</v>
      </c>
      <c r="N36" s="14" t="s">
        <v>458</v>
      </c>
      <c r="O36" s="14"/>
      <c r="P36" s="4"/>
      <c r="Q36" s="4" t="s">
        <v>459</v>
      </c>
      <c r="R36" s="4" t="s">
        <v>271</v>
      </c>
      <c r="S36" s="4" t="s">
        <v>456</v>
      </c>
      <c r="T36" s="4" t="s">
        <v>460</v>
      </c>
      <c r="U36" s="4" t="s">
        <v>273</v>
      </c>
      <c r="V36" s="4">
        <v>3</v>
      </c>
    </row>
    <row r="37" spans="1:22" ht="16.5" x14ac:dyDescent="0.2">
      <c r="A37" s="4">
        <v>1102016</v>
      </c>
      <c r="B37" s="4" t="s">
        <v>461</v>
      </c>
      <c r="C37" s="4" t="s">
        <v>462</v>
      </c>
      <c r="D37" s="17" t="s">
        <v>463</v>
      </c>
      <c r="E37" s="4">
        <v>1.05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2">
        <v>2.1</v>
      </c>
      <c r="M37" s="13">
        <v>1</v>
      </c>
      <c r="N37" s="14" t="s">
        <v>463</v>
      </c>
      <c r="O37" s="14"/>
      <c r="P37" s="4"/>
      <c r="Q37" s="4" t="s">
        <v>464</v>
      </c>
      <c r="R37" s="4" t="s">
        <v>271</v>
      </c>
      <c r="S37" s="4" t="s">
        <v>461</v>
      </c>
      <c r="T37" s="4" t="s">
        <v>465</v>
      </c>
      <c r="U37" s="4" t="s">
        <v>296</v>
      </c>
      <c r="V37" s="4">
        <v>4</v>
      </c>
    </row>
    <row r="38" spans="1:22" ht="16.5" x14ac:dyDescent="0.2">
      <c r="A38" s="4">
        <v>1102017</v>
      </c>
      <c r="B38" s="4" t="s">
        <v>466</v>
      </c>
      <c r="C38" s="4" t="s">
        <v>467</v>
      </c>
      <c r="D38" s="17" t="s">
        <v>468</v>
      </c>
      <c r="E38" s="4">
        <v>1.1000000000000001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2">
        <v>2.04</v>
      </c>
      <c r="M38" s="13">
        <v>1</v>
      </c>
      <c r="N38" s="14" t="s">
        <v>468</v>
      </c>
      <c r="O38" s="14"/>
      <c r="P38" s="4"/>
      <c r="Q38" s="4" t="s">
        <v>469</v>
      </c>
      <c r="R38" s="4" t="s">
        <v>271</v>
      </c>
      <c r="S38" s="4" t="s">
        <v>466</v>
      </c>
      <c r="T38" s="4" t="s">
        <v>470</v>
      </c>
      <c r="U38" s="4" t="s">
        <v>273</v>
      </c>
      <c r="V38" s="4">
        <v>3</v>
      </c>
    </row>
    <row r="39" spans="1:22" ht="16.5" x14ac:dyDescent="0.2">
      <c r="A39" s="4">
        <v>1102018</v>
      </c>
      <c r="B39" s="4" t="s">
        <v>471</v>
      </c>
      <c r="C39" s="4" t="s">
        <v>472</v>
      </c>
      <c r="D39" s="17" t="s">
        <v>473</v>
      </c>
      <c r="E39" s="4">
        <v>0.9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2">
        <v>2.17</v>
      </c>
      <c r="M39" s="13">
        <v>1</v>
      </c>
      <c r="N39" s="14" t="s">
        <v>473</v>
      </c>
      <c r="O39" s="14"/>
      <c r="P39" s="4"/>
      <c r="Q39" s="4" t="s">
        <v>474</v>
      </c>
      <c r="R39" s="4" t="s">
        <v>271</v>
      </c>
      <c r="S39" s="4" t="s">
        <v>471</v>
      </c>
      <c r="T39" s="4" t="s">
        <v>475</v>
      </c>
      <c r="U39" s="4" t="s">
        <v>273</v>
      </c>
      <c r="V39" s="4">
        <v>2</v>
      </c>
    </row>
    <row r="40" spans="1:22" ht="16.5" x14ac:dyDescent="0.2">
      <c r="A40" s="4">
        <v>1102019</v>
      </c>
      <c r="B40" s="4" t="s">
        <v>476</v>
      </c>
      <c r="C40" s="4" t="s">
        <v>477</v>
      </c>
      <c r="D40" s="17" t="s">
        <v>478</v>
      </c>
      <c r="E40" s="4">
        <v>1.1000000000000001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2">
        <v>1.2</v>
      </c>
      <c r="M40" s="13">
        <v>1</v>
      </c>
      <c r="N40" s="14" t="s">
        <v>478</v>
      </c>
      <c r="O40" s="14"/>
      <c r="P40" s="4"/>
      <c r="Q40" s="4" t="s">
        <v>479</v>
      </c>
      <c r="R40" s="4" t="s">
        <v>271</v>
      </c>
      <c r="S40" s="4" t="s">
        <v>476</v>
      </c>
      <c r="T40" s="4" t="s">
        <v>480</v>
      </c>
      <c r="U40" s="4" t="s">
        <v>273</v>
      </c>
      <c r="V40" s="4">
        <v>2</v>
      </c>
    </row>
    <row r="41" spans="1:22" ht="16.5" x14ac:dyDescent="0.2">
      <c r="A41" s="4">
        <v>1102020</v>
      </c>
      <c r="B41" s="4" t="s">
        <v>481</v>
      </c>
      <c r="C41" s="4" t="s">
        <v>482</v>
      </c>
      <c r="D41" s="17" t="s">
        <v>483</v>
      </c>
      <c r="E41" s="4">
        <v>1.05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2">
        <v>2.42</v>
      </c>
      <c r="M41" s="13">
        <v>1</v>
      </c>
      <c r="N41" s="14" t="s">
        <v>483</v>
      </c>
      <c r="O41" s="14"/>
      <c r="P41" s="4"/>
      <c r="Q41" s="4" t="s">
        <v>484</v>
      </c>
      <c r="R41" s="4" t="s">
        <v>271</v>
      </c>
      <c r="S41" s="4" t="s">
        <v>481</v>
      </c>
      <c r="T41" s="4" t="s">
        <v>485</v>
      </c>
      <c r="U41" s="4" t="s">
        <v>273</v>
      </c>
      <c r="V41" s="4">
        <v>3</v>
      </c>
    </row>
    <row r="42" spans="1:22" ht="16.5" x14ac:dyDescent="0.2">
      <c r="A42" s="4">
        <v>1102021</v>
      </c>
      <c r="B42" s="4" t="s">
        <v>486</v>
      </c>
      <c r="C42" s="4" t="s">
        <v>487</v>
      </c>
      <c r="D42" s="17" t="s">
        <v>488</v>
      </c>
      <c r="E42" s="4">
        <v>1.2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2">
        <v>1.83</v>
      </c>
      <c r="M42" s="13">
        <v>1</v>
      </c>
      <c r="N42" s="14" t="s">
        <v>488</v>
      </c>
      <c r="O42" s="14"/>
      <c r="P42" s="4"/>
      <c r="Q42" s="4" t="s">
        <v>489</v>
      </c>
      <c r="R42" s="4" t="s">
        <v>271</v>
      </c>
      <c r="S42" s="4" t="s">
        <v>486</v>
      </c>
      <c r="T42" s="4" t="s">
        <v>490</v>
      </c>
      <c r="U42" s="4" t="s">
        <v>273</v>
      </c>
      <c r="V42" s="4">
        <v>2</v>
      </c>
    </row>
    <row r="43" spans="1:22" ht="16.5" x14ac:dyDescent="0.2">
      <c r="A43" s="4">
        <v>1201001</v>
      </c>
      <c r="B43" s="4" t="s">
        <v>927</v>
      </c>
      <c r="C43" s="4" t="s">
        <v>923</v>
      </c>
      <c r="D43" s="17" t="s">
        <v>492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2">
        <v>1.51</v>
      </c>
      <c r="M43" s="13">
        <v>1</v>
      </c>
      <c r="N43" s="14" t="s">
        <v>492</v>
      </c>
      <c r="O43" s="14"/>
      <c r="P43" s="4"/>
      <c r="Q43" s="4"/>
      <c r="R43" s="4"/>
      <c r="S43" s="4" t="s">
        <v>491</v>
      </c>
      <c r="T43" s="15" t="s">
        <v>493</v>
      </c>
      <c r="U43" s="15"/>
      <c r="V43" s="15">
        <v>1</v>
      </c>
    </row>
    <row r="44" spans="1:22" ht="16.5" x14ac:dyDescent="0.2">
      <c r="A44" s="4">
        <v>1201002</v>
      </c>
      <c r="B44" s="4" t="s">
        <v>926</v>
      </c>
      <c r="C44" s="4" t="s">
        <v>925</v>
      </c>
      <c r="D44" s="17" t="s">
        <v>495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2">
        <v>1.2</v>
      </c>
      <c r="M44" s="13">
        <v>1</v>
      </c>
      <c r="N44" s="14" t="s">
        <v>495</v>
      </c>
      <c r="O44" s="14"/>
      <c r="P44" s="4"/>
      <c r="Q44" s="4"/>
      <c r="R44" s="4"/>
      <c r="S44" s="4" t="s">
        <v>494</v>
      </c>
      <c r="T44" s="15" t="s">
        <v>496</v>
      </c>
      <c r="U44" s="15"/>
      <c r="V44" s="15">
        <v>1</v>
      </c>
    </row>
    <row r="45" spans="1:22" ht="16.5" x14ac:dyDescent="0.2">
      <c r="A45" s="4">
        <v>1201003</v>
      </c>
      <c r="B45" s="4" t="s">
        <v>924</v>
      </c>
      <c r="C45" s="4" t="s">
        <v>922</v>
      </c>
      <c r="D45" s="17" t="s">
        <v>498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2">
        <v>0.96</v>
      </c>
      <c r="M45" s="13">
        <v>1</v>
      </c>
      <c r="N45" s="14" t="s">
        <v>498</v>
      </c>
      <c r="O45" s="14"/>
      <c r="P45" s="4"/>
      <c r="Q45" s="4"/>
      <c r="R45" s="4"/>
      <c r="S45" s="4" t="s">
        <v>497</v>
      </c>
      <c r="T45" s="15" t="s">
        <v>499</v>
      </c>
      <c r="U45" s="15"/>
      <c r="V45" s="15">
        <v>1</v>
      </c>
    </row>
    <row r="46" spans="1:22" ht="16.5" x14ac:dyDescent="0.2">
      <c r="A46" s="4">
        <v>1201004</v>
      </c>
      <c r="B46" s="4" t="s">
        <v>500</v>
      </c>
      <c r="C46" s="4" t="s">
        <v>501</v>
      </c>
      <c r="D46" s="17" t="s">
        <v>502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2">
        <v>2.34</v>
      </c>
      <c r="M46" s="13">
        <v>1</v>
      </c>
      <c r="N46" s="14" t="s">
        <v>502</v>
      </c>
      <c r="O46" s="14"/>
      <c r="P46" s="4"/>
      <c r="Q46" s="4"/>
      <c r="R46" s="4"/>
      <c r="S46" s="4" t="s">
        <v>500</v>
      </c>
      <c r="T46" s="15" t="s">
        <v>503</v>
      </c>
      <c r="U46" s="15"/>
      <c r="V46" s="15">
        <v>1</v>
      </c>
    </row>
    <row r="47" spans="1:22" ht="16.5" x14ac:dyDescent="0.2">
      <c r="A47" s="4">
        <v>1201005</v>
      </c>
      <c r="B47" s="4" t="s">
        <v>504</v>
      </c>
      <c r="C47" s="4" t="s">
        <v>505</v>
      </c>
      <c r="D47" s="17" t="s">
        <v>506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2">
        <v>2.34</v>
      </c>
      <c r="M47" s="13">
        <v>1</v>
      </c>
      <c r="N47" s="14" t="s">
        <v>506</v>
      </c>
      <c r="O47" s="14"/>
      <c r="P47" s="4"/>
      <c r="Q47" s="4"/>
      <c r="R47" s="4"/>
      <c r="S47" s="4" t="s">
        <v>504</v>
      </c>
      <c r="T47" s="15" t="s">
        <v>507</v>
      </c>
      <c r="U47" s="15"/>
      <c r="V47" s="15">
        <v>1</v>
      </c>
    </row>
    <row r="48" spans="1:22" ht="16.5" x14ac:dyDescent="0.2">
      <c r="A48" s="4">
        <v>1201006</v>
      </c>
      <c r="B48" s="4" t="s">
        <v>508</v>
      </c>
      <c r="C48" s="4" t="s">
        <v>509</v>
      </c>
      <c r="D48" s="17" t="s">
        <v>510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2">
        <v>1.38</v>
      </c>
      <c r="M48" s="13">
        <v>1</v>
      </c>
      <c r="N48" s="14" t="s">
        <v>510</v>
      </c>
      <c r="O48" s="14"/>
      <c r="P48" s="4"/>
      <c r="Q48" s="4"/>
      <c r="R48" s="4"/>
      <c r="S48" s="4" t="s">
        <v>508</v>
      </c>
      <c r="T48" s="15" t="s">
        <v>511</v>
      </c>
      <c r="U48" s="15"/>
      <c r="V48" s="15">
        <v>1</v>
      </c>
    </row>
    <row r="49" spans="1:22" ht="16.5" x14ac:dyDescent="0.2">
      <c r="A49" s="4">
        <v>1201007</v>
      </c>
      <c r="B49" s="4" t="s">
        <v>512</v>
      </c>
      <c r="C49" s="4" t="s">
        <v>513</v>
      </c>
      <c r="D49" s="17" t="s">
        <v>514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2">
        <v>1.38</v>
      </c>
      <c r="M49" s="13">
        <v>1</v>
      </c>
      <c r="N49" s="14" t="s">
        <v>514</v>
      </c>
      <c r="O49" s="14"/>
      <c r="P49" s="4"/>
      <c r="Q49" s="4"/>
      <c r="R49" s="4"/>
      <c r="S49" s="4" t="s">
        <v>512</v>
      </c>
      <c r="T49" s="15" t="s">
        <v>515</v>
      </c>
      <c r="U49" s="15"/>
      <c r="V49" s="15">
        <v>1</v>
      </c>
    </row>
    <row r="50" spans="1:22" ht="16.5" x14ac:dyDescent="0.2">
      <c r="A50" s="4">
        <v>1201008</v>
      </c>
      <c r="B50" s="4" t="s">
        <v>516</v>
      </c>
      <c r="C50" s="4" t="s">
        <v>517</v>
      </c>
      <c r="D50" s="17" t="s">
        <v>518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2">
        <v>2.33</v>
      </c>
      <c r="M50" s="13">
        <v>1</v>
      </c>
      <c r="N50" s="14" t="s">
        <v>518</v>
      </c>
      <c r="O50" s="14"/>
      <c r="P50" s="4"/>
      <c r="Q50" s="4"/>
      <c r="R50" s="4"/>
      <c r="S50" s="4" t="s">
        <v>516</v>
      </c>
      <c r="T50" s="15" t="s">
        <v>519</v>
      </c>
      <c r="U50" s="15"/>
      <c r="V50" s="15">
        <v>1</v>
      </c>
    </row>
    <row r="51" spans="1:22" ht="16.5" x14ac:dyDescent="0.2">
      <c r="A51" s="4">
        <v>1201009</v>
      </c>
      <c r="B51" s="4" t="s">
        <v>520</v>
      </c>
      <c r="C51" s="4" t="s">
        <v>521</v>
      </c>
      <c r="D51" s="17" t="s">
        <v>522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2">
        <v>2.2400000000000002</v>
      </c>
      <c r="M51" s="13">
        <v>1</v>
      </c>
      <c r="N51" s="14" t="s">
        <v>522</v>
      </c>
      <c r="O51" s="14"/>
      <c r="P51" s="4"/>
      <c r="Q51" s="4"/>
      <c r="R51" s="4"/>
      <c r="S51" s="4" t="s">
        <v>520</v>
      </c>
      <c r="T51" s="15" t="s">
        <v>523</v>
      </c>
      <c r="U51" s="15"/>
      <c r="V51" s="15">
        <v>1</v>
      </c>
    </row>
    <row r="52" spans="1:22" ht="16.5" x14ac:dyDescent="0.2">
      <c r="A52" s="4">
        <v>1201010</v>
      </c>
      <c r="B52" s="4" t="s">
        <v>524</v>
      </c>
      <c r="C52" s="4" t="s">
        <v>525</v>
      </c>
      <c r="D52" s="17" t="s">
        <v>526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2">
        <v>1.7</v>
      </c>
      <c r="M52" s="13">
        <v>1</v>
      </c>
      <c r="N52" s="14" t="s">
        <v>526</v>
      </c>
      <c r="O52" s="14"/>
      <c r="P52" s="4"/>
      <c r="Q52" s="4"/>
      <c r="R52" s="4"/>
      <c r="S52" s="4" t="s">
        <v>524</v>
      </c>
      <c r="T52" s="15" t="s">
        <v>527</v>
      </c>
      <c r="U52" s="15"/>
      <c r="V52" s="15">
        <v>1</v>
      </c>
    </row>
    <row r="53" spans="1:22" ht="16.5" x14ac:dyDescent="0.2">
      <c r="A53" s="4">
        <v>1201011</v>
      </c>
      <c r="B53" s="4" t="s">
        <v>528</v>
      </c>
      <c r="C53" s="4" t="s">
        <v>529</v>
      </c>
      <c r="D53" s="17" t="s">
        <v>530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2">
        <v>1.2</v>
      </c>
      <c r="M53" s="13">
        <v>1</v>
      </c>
      <c r="N53" s="14" t="s">
        <v>530</v>
      </c>
      <c r="O53" s="14"/>
      <c r="P53" s="4"/>
      <c r="Q53" s="4"/>
      <c r="R53" s="4"/>
      <c r="S53" s="4" t="s">
        <v>528</v>
      </c>
      <c r="T53" s="15" t="s">
        <v>531</v>
      </c>
      <c r="U53" s="15"/>
      <c r="V53" s="15">
        <v>1</v>
      </c>
    </row>
    <row r="54" spans="1:22" ht="16.5" x14ac:dyDescent="0.2">
      <c r="A54" s="4">
        <v>1201012</v>
      </c>
      <c r="B54" s="4" t="s">
        <v>532</v>
      </c>
      <c r="C54" s="4" t="s">
        <v>533</v>
      </c>
      <c r="D54" s="17" t="s">
        <v>534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2">
        <v>2.25</v>
      </c>
      <c r="M54" s="13">
        <v>1</v>
      </c>
      <c r="N54" s="14" t="s">
        <v>534</v>
      </c>
      <c r="O54" s="14"/>
      <c r="P54" s="4"/>
      <c r="Q54" s="4"/>
      <c r="R54" s="4"/>
      <c r="S54" s="4" t="s">
        <v>532</v>
      </c>
      <c r="T54" s="15" t="s">
        <v>535</v>
      </c>
      <c r="U54" s="15"/>
      <c r="V54" s="15">
        <v>1</v>
      </c>
    </row>
    <row r="55" spans="1:22" ht="16.5" x14ac:dyDescent="0.2">
      <c r="A55" s="4">
        <v>1102030</v>
      </c>
      <c r="B55" s="4" t="s">
        <v>764</v>
      </c>
      <c r="C55" s="4" t="s">
        <v>765</v>
      </c>
      <c r="D55" s="17" t="s">
        <v>860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2">
        <v>2.34</v>
      </c>
      <c r="M55" s="13">
        <v>1</v>
      </c>
      <c r="N55" s="14" t="s">
        <v>766</v>
      </c>
      <c r="O55" s="14"/>
      <c r="P55" s="4"/>
      <c r="Q55" s="4" t="s">
        <v>767</v>
      </c>
      <c r="R55" s="4" t="s">
        <v>271</v>
      </c>
      <c r="S55" s="4" t="s">
        <v>441</v>
      </c>
      <c r="T55" s="4" t="s">
        <v>768</v>
      </c>
      <c r="U55" s="4" t="s">
        <v>296</v>
      </c>
      <c r="V55" s="4">
        <v>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1"/>
  <sheetViews>
    <sheetView topLeftCell="H106" workbookViewId="0">
      <selection activeCell="I119" sqref="I119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bestFit="1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6384" width="9" style="24"/>
  </cols>
  <sheetData>
    <row r="1" spans="1:12" ht="15" x14ac:dyDescent="0.2">
      <c r="A1" s="23" t="s">
        <v>12</v>
      </c>
      <c r="B1" s="23" t="s">
        <v>837</v>
      </c>
      <c r="C1" s="23" t="s">
        <v>857</v>
      </c>
      <c r="D1" s="23" t="s">
        <v>703</v>
      </c>
      <c r="E1" s="23" t="s">
        <v>536</v>
      </c>
      <c r="F1" s="23" t="s">
        <v>721</v>
      </c>
      <c r="G1" s="23" t="s">
        <v>537</v>
      </c>
      <c r="H1" s="23" t="s">
        <v>538</v>
      </c>
      <c r="I1" s="23" t="s">
        <v>539</v>
      </c>
      <c r="J1" s="23" t="s">
        <v>540</v>
      </c>
      <c r="K1" s="23" t="s">
        <v>541</v>
      </c>
      <c r="L1" s="23" t="s">
        <v>542</v>
      </c>
    </row>
    <row r="2" spans="1:12" x14ac:dyDescent="0.2">
      <c r="A2" s="25" t="s">
        <v>111</v>
      </c>
      <c r="B2" s="25" t="s">
        <v>858</v>
      </c>
      <c r="C2" s="25" t="s">
        <v>858</v>
      </c>
      <c r="D2" s="25" t="s">
        <v>704</v>
      </c>
      <c r="E2" s="25" t="s">
        <v>543</v>
      </c>
      <c r="F2" s="26" t="s">
        <v>722</v>
      </c>
      <c r="G2" s="25" t="s">
        <v>543</v>
      </c>
      <c r="H2" s="25" t="s">
        <v>240</v>
      </c>
      <c r="I2" s="25" t="s">
        <v>114</v>
      </c>
      <c r="J2" s="25" t="s">
        <v>114</v>
      </c>
      <c r="K2" s="25" t="s">
        <v>114</v>
      </c>
      <c r="L2" s="25" t="s">
        <v>114</v>
      </c>
    </row>
    <row r="3" spans="1:12" ht="45" x14ac:dyDescent="0.2">
      <c r="A3" s="27" t="s">
        <v>12</v>
      </c>
      <c r="B3" s="27" t="s">
        <v>838</v>
      </c>
      <c r="C3" s="27" t="s">
        <v>839</v>
      </c>
      <c r="D3" s="27" t="s">
        <v>705</v>
      </c>
      <c r="E3" s="27" t="s">
        <v>544</v>
      </c>
      <c r="F3" s="27" t="s">
        <v>723</v>
      </c>
      <c r="G3" s="27" t="s">
        <v>545</v>
      </c>
      <c r="H3" s="27" t="s">
        <v>546</v>
      </c>
      <c r="I3" s="27" t="s">
        <v>547</v>
      </c>
      <c r="J3" s="27" t="str">
        <f>RIGHT(LEFT(G44,4),1)</f>
        <v>3</v>
      </c>
      <c r="K3" s="27" t="s">
        <v>549</v>
      </c>
      <c r="L3" s="27" t="s">
        <v>550</v>
      </c>
    </row>
    <row r="4" spans="1:12" ht="16.5" x14ac:dyDescent="0.2">
      <c r="A4" s="28">
        <v>1101001</v>
      </c>
      <c r="B4" s="28" t="str">
        <f>INDEX(战场角色!B:B,MATCH(skillInfo!A4,战场角色!A:A,0))</f>
        <v>常服曹焱兵</v>
      </c>
      <c r="C4" s="28" t="s">
        <v>840</v>
      </c>
      <c r="D4" s="30">
        <v>2</v>
      </c>
      <c r="E4" s="28" t="s">
        <v>13</v>
      </c>
      <c r="F4" s="28">
        <v>0</v>
      </c>
      <c r="G4" s="31" t="s">
        <v>725</v>
      </c>
      <c r="H4" s="11">
        <v>1</v>
      </c>
      <c r="I4" s="28" t="str">
        <f t="shared" ref="I4:I9" si="0">IF(F4=0,"",IF(D4=1,"Art/Roles/rol_"&amp;A4&amp;"/Animations/"&amp;A4&amp;"_exskill_"&amp;RIGHT(LEFT(G4,4),1)&amp;"_1.playable","Art/Roles/rol_"&amp;A4&amp;"/Animations/"&amp;A4&amp;"_skill_2_1.playable"))</f>
        <v/>
      </c>
      <c r="J4" s="28" t="s">
        <v>773</v>
      </c>
      <c r="K4" s="28" t="str">
        <f t="shared" ref="K4:K9" si="1">IF(F4=0,"","Art/Roles/rol_"&amp;A4&amp;"/Animations/"&amp;A4&amp;"_exskill_"&amp;IF(D4=2,1,RIGHT(LEFT(G4,4),1))&amp;"_3.playable")</f>
        <v/>
      </c>
      <c r="L4" s="28">
        <v>1</v>
      </c>
    </row>
    <row r="5" spans="1:12" ht="16.5" x14ac:dyDescent="0.2">
      <c r="A5" s="28">
        <v>1101002</v>
      </c>
      <c r="B5" s="28" t="str">
        <f>INDEX(战场角色!B:B,MATCH(skillInfo!A5,战场角色!A:A,0))</f>
        <v>曹玄亮</v>
      </c>
      <c r="C5" s="28" t="s">
        <v>840</v>
      </c>
      <c r="D5" s="30">
        <v>2</v>
      </c>
      <c r="E5" s="28" t="s">
        <v>13</v>
      </c>
      <c r="F5" s="28">
        <v>0</v>
      </c>
      <c r="G5" s="31" t="s">
        <v>726</v>
      </c>
      <c r="H5" s="11">
        <v>1</v>
      </c>
      <c r="I5" s="28" t="str">
        <f t="shared" si="0"/>
        <v/>
      </c>
      <c r="J5" s="28" t="s">
        <v>774</v>
      </c>
      <c r="K5" s="28" t="str">
        <f t="shared" si="1"/>
        <v/>
      </c>
      <c r="L5" s="28">
        <v>1</v>
      </c>
    </row>
    <row r="6" spans="1:12" ht="16.5" x14ac:dyDescent="0.2">
      <c r="A6" s="28">
        <v>1101003</v>
      </c>
      <c r="B6" s="28" t="str">
        <f>INDEX(战场角色!B:B,MATCH(skillInfo!A6,战场角色!A:A,0))</f>
        <v>战斗夏铃</v>
      </c>
      <c r="C6" s="28" t="s">
        <v>840</v>
      </c>
      <c r="D6" s="30">
        <v>2</v>
      </c>
      <c r="E6" s="28" t="s">
        <v>13</v>
      </c>
      <c r="F6" s="28">
        <v>0</v>
      </c>
      <c r="G6" s="31" t="s">
        <v>727</v>
      </c>
      <c r="H6" s="11">
        <v>1</v>
      </c>
      <c r="I6" s="28" t="str">
        <f t="shared" si="0"/>
        <v/>
      </c>
      <c r="J6" s="28" t="s">
        <v>775</v>
      </c>
      <c r="K6" s="28" t="str">
        <f t="shared" si="1"/>
        <v/>
      </c>
      <c r="L6" s="28">
        <v>1</v>
      </c>
    </row>
    <row r="7" spans="1:12" ht="16.5" x14ac:dyDescent="0.2">
      <c r="A7" s="28">
        <v>1101004</v>
      </c>
      <c r="B7" s="28" t="str">
        <f>INDEX(战场角色!B:B,MATCH(skillInfo!A7,战场角色!A:A,0))</f>
        <v>项昆仑</v>
      </c>
      <c r="C7" s="28" t="s">
        <v>840</v>
      </c>
      <c r="D7" s="30">
        <v>2</v>
      </c>
      <c r="E7" s="28" t="s">
        <v>13</v>
      </c>
      <c r="F7" s="28">
        <v>0</v>
      </c>
      <c r="G7" s="31" t="s">
        <v>728</v>
      </c>
      <c r="H7" s="11">
        <v>1</v>
      </c>
      <c r="I7" s="28" t="str">
        <f t="shared" si="0"/>
        <v/>
      </c>
      <c r="J7" s="28" t="s">
        <v>776</v>
      </c>
      <c r="K7" s="28" t="str">
        <f t="shared" si="1"/>
        <v/>
      </c>
      <c r="L7" s="28">
        <v>1</v>
      </c>
    </row>
    <row r="8" spans="1:12" ht="16.5" x14ac:dyDescent="0.2">
      <c r="A8" s="28">
        <v>1101005</v>
      </c>
      <c r="B8" s="28" t="str">
        <f>INDEX(战场角色!B:B,MATCH(skillInfo!A8,战场角色!A:A,0))</f>
        <v>刘羽禅</v>
      </c>
      <c r="C8" s="28" t="s">
        <v>840</v>
      </c>
      <c r="D8" s="30">
        <v>2</v>
      </c>
      <c r="E8" s="28" t="s">
        <v>13</v>
      </c>
      <c r="F8" s="28">
        <v>0</v>
      </c>
      <c r="G8" s="31" t="s">
        <v>729</v>
      </c>
      <c r="H8" s="11">
        <v>1</v>
      </c>
      <c r="I8" s="28" t="str">
        <f t="shared" si="0"/>
        <v/>
      </c>
      <c r="J8" s="28" t="s">
        <v>777</v>
      </c>
      <c r="K8" s="28" t="str">
        <f t="shared" si="1"/>
        <v/>
      </c>
      <c r="L8" s="28">
        <v>1</v>
      </c>
    </row>
    <row r="9" spans="1:12" ht="16.5" x14ac:dyDescent="0.2">
      <c r="A9" s="28">
        <v>1101006</v>
      </c>
      <c r="B9" s="28" t="str">
        <f>INDEX(战场角色!B:B,MATCH(skillInfo!A9,战场角色!A:A,0))</f>
        <v>红莲缇娜</v>
      </c>
      <c r="C9" s="28" t="s">
        <v>840</v>
      </c>
      <c r="D9" s="30">
        <v>2</v>
      </c>
      <c r="E9" s="28" t="s">
        <v>13</v>
      </c>
      <c r="F9" s="28">
        <v>0</v>
      </c>
      <c r="G9" s="31" t="s">
        <v>730</v>
      </c>
      <c r="H9" s="11">
        <v>1</v>
      </c>
      <c r="I9" s="28" t="str">
        <f t="shared" si="0"/>
        <v/>
      </c>
      <c r="J9" s="28" t="s">
        <v>778</v>
      </c>
      <c r="K9" s="28" t="str">
        <f t="shared" si="1"/>
        <v/>
      </c>
      <c r="L9" s="28">
        <v>1</v>
      </c>
    </row>
    <row r="10" spans="1:12" ht="16.5" x14ac:dyDescent="0.2">
      <c r="A10" s="28">
        <v>1101007</v>
      </c>
      <c r="B10" s="28" t="str">
        <f>INDEX(战场角色!B:B,MATCH(skillInfo!A10,战场角色!A:A,0))</f>
        <v>战斗曹焱兵</v>
      </c>
      <c r="C10" s="28" t="s">
        <v>840</v>
      </c>
      <c r="D10" s="30">
        <v>2</v>
      </c>
      <c r="E10" s="28" t="s">
        <v>13</v>
      </c>
      <c r="F10" s="28">
        <v>0</v>
      </c>
      <c r="G10" s="31" t="s">
        <v>731</v>
      </c>
      <c r="H10" s="11">
        <v>1</v>
      </c>
      <c r="I10" s="28" t="s">
        <v>803</v>
      </c>
      <c r="J10" s="28" t="s">
        <v>802</v>
      </c>
      <c r="K10" s="28" t="s">
        <v>801</v>
      </c>
      <c r="L10" s="28">
        <v>1</v>
      </c>
    </row>
    <row r="11" spans="1:12" ht="16.5" x14ac:dyDescent="0.2">
      <c r="A11" s="28">
        <v>1101008</v>
      </c>
      <c r="B11" s="28" t="str">
        <f>INDEX(战场角色!B:B,MATCH(skillInfo!A11,战场角色!A:A,0))</f>
        <v>黑尔坎普</v>
      </c>
      <c r="C11" s="28" t="s">
        <v>840</v>
      </c>
      <c r="D11" s="30">
        <v>2</v>
      </c>
      <c r="E11" s="28" t="s">
        <v>13</v>
      </c>
      <c r="F11" s="28">
        <v>0</v>
      </c>
      <c r="G11" s="31" t="s">
        <v>732</v>
      </c>
      <c r="H11" s="11">
        <v>1</v>
      </c>
      <c r="I11" s="28" t="str">
        <f>IF(F11=0,"",IF(D11=1,"Art/Roles/rol_"&amp;A11&amp;"/Animations/"&amp;A11&amp;"_exskill_"&amp;RIGHT(LEFT(G11,4),1)&amp;"_1.playable","Art/Roles/rol_"&amp;A11&amp;"/Animations/"&amp;A11&amp;"_skill_2_1.playable"))</f>
        <v/>
      </c>
      <c r="J11" s="28" t="s">
        <v>779</v>
      </c>
      <c r="K11" s="28" t="str">
        <f>IF(F11=0,"","Art/Roles/rol_"&amp;A11&amp;"/Animations/"&amp;A11&amp;"_exskill_"&amp;IF(D11=2,1,RIGHT(LEFT(G11,4),1))&amp;"_3.playable")</f>
        <v/>
      </c>
      <c r="L11" s="28">
        <v>1</v>
      </c>
    </row>
    <row r="12" spans="1:12" ht="16.5" x14ac:dyDescent="0.2">
      <c r="A12" s="28">
        <v>1101009</v>
      </c>
      <c r="B12" s="28" t="str">
        <f>INDEX(战场角色!B:B,MATCH(skillInfo!A12,战场角色!A:A,0))</f>
        <v>北落师门</v>
      </c>
      <c r="C12" s="28" t="s">
        <v>840</v>
      </c>
      <c r="D12" s="30">
        <v>2</v>
      </c>
      <c r="E12" s="28" t="s">
        <v>13</v>
      </c>
      <c r="F12" s="28">
        <v>0</v>
      </c>
      <c r="G12" s="31" t="s">
        <v>733</v>
      </c>
      <c r="H12" s="11">
        <v>1</v>
      </c>
      <c r="I12" s="28" t="str">
        <f>IF(F12=0,"",IF(D12=1,"Art/Roles/rol_"&amp;A12&amp;"/Animations/"&amp;A12&amp;"_exskill_"&amp;RIGHT(LEFT(G12,4),1)&amp;"_1.playable","Art/Roles/rol_"&amp;A12&amp;"/Animations/"&amp;A12&amp;"_skill_2_1.playable"))</f>
        <v/>
      </c>
      <c r="J12" s="28" t="s">
        <v>780</v>
      </c>
      <c r="K12" s="28" t="str">
        <f>IF(F12=0,"","Art/Roles/rol_"&amp;A12&amp;"/Animations/"&amp;A12&amp;"_exskill_"&amp;IF(D12=2,1,RIGHT(LEFT(G12,4),1))&amp;"_3.playable")</f>
        <v/>
      </c>
      <c r="L12" s="28">
        <v>1</v>
      </c>
    </row>
    <row r="13" spans="1:12" ht="16.5" x14ac:dyDescent="0.2">
      <c r="A13" s="28">
        <v>1101010</v>
      </c>
      <c r="B13" s="28" t="str">
        <f>INDEX(战场角色!B:B,MATCH(skillInfo!A13,战场角色!A:A,0))</f>
        <v>盖文</v>
      </c>
      <c r="C13" s="28" t="s">
        <v>840</v>
      </c>
      <c r="D13" s="30">
        <v>2</v>
      </c>
      <c r="E13" s="28" t="s">
        <v>13</v>
      </c>
      <c r="F13" s="28">
        <v>0</v>
      </c>
      <c r="G13" s="31" t="s">
        <v>734</v>
      </c>
      <c r="H13" s="11">
        <v>1</v>
      </c>
      <c r="I13" s="28" t="s">
        <v>806</v>
      </c>
      <c r="J13" s="28" t="s">
        <v>805</v>
      </c>
      <c r="K13" s="28" t="s">
        <v>804</v>
      </c>
      <c r="L13" s="28">
        <v>1</v>
      </c>
    </row>
    <row r="14" spans="1:12" ht="16.5" x14ac:dyDescent="0.2">
      <c r="A14" s="28">
        <v>1101011</v>
      </c>
      <c r="B14" s="28" t="str">
        <f>INDEX(战场角色!B:B,MATCH(skillInfo!A14,战场角色!A:A,0))</f>
        <v>阎风吒</v>
      </c>
      <c r="C14" s="28" t="s">
        <v>840</v>
      </c>
      <c r="D14" s="30">
        <v>2</v>
      </c>
      <c r="E14" s="28" t="s">
        <v>13</v>
      </c>
      <c r="F14" s="28">
        <v>0</v>
      </c>
      <c r="G14" s="31" t="s">
        <v>735</v>
      </c>
      <c r="H14" s="11">
        <v>1</v>
      </c>
      <c r="I14" s="28" t="s">
        <v>809</v>
      </c>
      <c r="J14" s="28" t="s">
        <v>808</v>
      </c>
      <c r="K14" s="28" t="s">
        <v>807</v>
      </c>
      <c r="L14" s="28">
        <v>1</v>
      </c>
    </row>
    <row r="15" spans="1:12" ht="16.5" x14ac:dyDescent="0.2">
      <c r="A15" s="28">
        <v>1101012</v>
      </c>
      <c r="B15" s="28" t="str">
        <f>INDEX(战场角色!B:B,MATCH(skillInfo!A15,战场角色!A:A,0))</f>
        <v>南御夫</v>
      </c>
      <c r="C15" s="28" t="s">
        <v>840</v>
      </c>
      <c r="D15" s="30">
        <v>2</v>
      </c>
      <c r="E15" s="28" t="s">
        <v>13</v>
      </c>
      <c r="F15" s="28">
        <v>0</v>
      </c>
      <c r="G15" s="31" t="s">
        <v>736</v>
      </c>
      <c r="H15" s="11">
        <v>1</v>
      </c>
      <c r="I15" s="28" t="str">
        <f>IF(F15=0,"",IF(D15=1,"Art/Roles/rol_"&amp;A15&amp;"/Animations/"&amp;A15&amp;"_exskill_"&amp;RIGHT(LEFT(G15,4),1)&amp;"_1.playable","Art/Roles/rol_"&amp;A15&amp;"/Animations/"&amp;A15&amp;"_skill_2_1.playable"))</f>
        <v/>
      </c>
      <c r="J15" s="28" t="s">
        <v>781</v>
      </c>
      <c r="K15" s="28" t="str">
        <f>IF(F15=0,"","Art/Roles/rol_"&amp;A15&amp;"/Animations/"&amp;A15&amp;"_exskill_"&amp;IF(D15=2,1,RIGHT(LEFT(G15,4),1))&amp;"_3.playable")</f>
        <v/>
      </c>
      <c r="L15" s="28">
        <v>1</v>
      </c>
    </row>
    <row r="16" spans="1:12" ht="16.5" x14ac:dyDescent="0.2">
      <c r="A16" s="28">
        <v>1101013</v>
      </c>
      <c r="B16" s="28" t="str">
        <f>INDEX(战场角色!B:B,MATCH(skillInfo!A16,战场角色!A:A,0))</f>
        <v>吉拉</v>
      </c>
      <c r="C16" s="28" t="s">
        <v>840</v>
      </c>
      <c r="D16" s="30">
        <v>2</v>
      </c>
      <c r="E16" s="28" t="s">
        <v>13</v>
      </c>
      <c r="F16" s="28">
        <v>0</v>
      </c>
      <c r="G16" s="31" t="s">
        <v>737</v>
      </c>
      <c r="H16" s="11">
        <v>1</v>
      </c>
      <c r="I16" s="28" t="str">
        <f>IF(F16=0,"",IF(D16=1,"Art/Roles/rol_"&amp;A16&amp;"/Animations/"&amp;A16&amp;"_exskill_"&amp;RIGHT(LEFT(G16,4),1)&amp;"_1.playable","Art/Roles/rol_"&amp;A16&amp;"/Animations/"&amp;A16&amp;"_skill_2_1.playable"))</f>
        <v/>
      </c>
      <c r="J16" s="28" t="s">
        <v>782</v>
      </c>
      <c r="K16" s="28" t="str">
        <f>IF(F16=0,"","Art/Roles/rol_"&amp;A16&amp;"/Animations/"&amp;A16&amp;"_exskill_"&amp;IF(D16=2,1,RIGHT(LEFT(G16,4),1))&amp;"_3.playable")</f>
        <v/>
      </c>
      <c r="L16" s="28">
        <v>1</v>
      </c>
    </row>
    <row r="17" spans="1:12" ht="16.5" x14ac:dyDescent="0.2">
      <c r="A17" s="28">
        <v>1101014</v>
      </c>
      <c r="B17" s="28" t="str">
        <f>INDEX(战场角色!B:B,MATCH(skillInfo!A17,战场角色!A:A,0))</f>
        <v>吕仙宫</v>
      </c>
      <c r="C17" s="28" t="s">
        <v>840</v>
      </c>
      <c r="D17" s="30">
        <v>2</v>
      </c>
      <c r="E17" s="28" t="s">
        <v>13</v>
      </c>
      <c r="F17" s="28">
        <v>0</v>
      </c>
      <c r="G17" s="31" t="s">
        <v>738</v>
      </c>
      <c r="H17" s="11">
        <v>1</v>
      </c>
      <c r="I17" s="28" t="str">
        <f>IF(F17=0,"",IF(D17=1,"Art/Roles/rol_"&amp;A17&amp;"/Animations/"&amp;A17&amp;"_exskill_"&amp;RIGHT(LEFT(G17,4),1)&amp;"_1.playable","Art/Roles/rol_"&amp;A17&amp;"/Animations/"&amp;A17&amp;"_skill_2_1.playable"))</f>
        <v/>
      </c>
      <c r="J17" s="28" t="s">
        <v>783</v>
      </c>
      <c r="K17" s="28" t="str">
        <f>IF(F17=0,"","Art/Roles/rol_"&amp;A17&amp;"/Animations/"&amp;A17&amp;"_exskill_"&amp;IF(D17=2,1,RIGHT(LEFT(G17,4),1))&amp;"_3.playable")</f>
        <v/>
      </c>
      <c r="L17" s="28">
        <v>1</v>
      </c>
    </row>
    <row r="18" spans="1:12" ht="16.5" x14ac:dyDescent="0.2">
      <c r="A18" s="28">
        <v>1101015</v>
      </c>
      <c r="B18" s="28" t="str">
        <f>INDEX(战场角色!B:B,MATCH(skillInfo!A18,战场角色!A:A,0))</f>
        <v>阎巧巧</v>
      </c>
      <c r="C18" s="28" t="s">
        <v>840</v>
      </c>
      <c r="D18" s="30">
        <v>2</v>
      </c>
      <c r="E18" s="28" t="s">
        <v>13</v>
      </c>
      <c r="F18" s="28">
        <v>0</v>
      </c>
      <c r="G18" s="31" t="s">
        <v>739</v>
      </c>
      <c r="H18" s="11">
        <v>1</v>
      </c>
      <c r="I18" s="28" t="s">
        <v>810</v>
      </c>
      <c r="J18" s="28" t="s">
        <v>813</v>
      </c>
      <c r="K18" s="28" t="s">
        <v>816</v>
      </c>
      <c r="L18" s="28">
        <v>1</v>
      </c>
    </row>
    <row r="19" spans="1:12" ht="16.5" x14ac:dyDescent="0.2">
      <c r="A19" s="28">
        <v>1101017</v>
      </c>
      <c r="B19" s="28" t="str">
        <f>INDEX(战场角色!B:B,MATCH(skillInfo!A19,战场角色!A:A,0))</f>
        <v>诸葛一心</v>
      </c>
      <c r="C19" s="28" t="s">
        <v>840</v>
      </c>
      <c r="D19" s="30">
        <v>2</v>
      </c>
      <c r="E19" s="28" t="s">
        <v>13</v>
      </c>
      <c r="F19" s="28">
        <v>0</v>
      </c>
      <c r="G19" s="31" t="s">
        <v>740</v>
      </c>
      <c r="H19" s="11">
        <v>1</v>
      </c>
      <c r="I19" s="28" t="s">
        <v>811</v>
      </c>
      <c r="J19" s="28" t="s">
        <v>814</v>
      </c>
      <c r="K19" s="28" t="s">
        <v>817</v>
      </c>
      <c r="L19" s="28">
        <v>1</v>
      </c>
    </row>
    <row r="20" spans="1:12" ht="16.5" x14ac:dyDescent="0.2">
      <c r="A20" s="28">
        <v>1101020</v>
      </c>
      <c r="B20" s="28" t="str">
        <f>INDEX(战场角色!B:B,MATCH(skillInfo!A20,战场角色!A:A,0))</f>
        <v>姬烟华</v>
      </c>
      <c r="C20" s="28" t="s">
        <v>840</v>
      </c>
      <c r="D20" s="30">
        <v>2</v>
      </c>
      <c r="E20" s="28" t="s">
        <v>13</v>
      </c>
      <c r="F20" s="28">
        <v>0</v>
      </c>
      <c r="G20" s="31" t="s">
        <v>741</v>
      </c>
      <c r="H20" s="11">
        <v>1</v>
      </c>
      <c r="I20" s="28" t="s">
        <v>812</v>
      </c>
      <c r="J20" s="28" t="s">
        <v>815</v>
      </c>
      <c r="K20" s="28" t="s">
        <v>818</v>
      </c>
      <c r="L20" s="28">
        <v>1</v>
      </c>
    </row>
    <row r="21" spans="1:12" ht="16.5" x14ac:dyDescent="0.2">
      <c r="A21" s="28">
        <v>1101022</v>
      </c>
      <c r="B21" s="28" t="str">
        <f>INDEX(战场角色!B:B,MATCH(skillInfo!A21,战场角色!A:A,0))</f>
        <v>幻</v>
      </c>
      <c r="C21" s="28" t="s">
        <v>840</v>
      </c>
      <c r="D21" s="30">
        <v>2</v>
      </c>
      <c r="E21" s="28" t="s">
        <v>13</v>
      </c>
      <c r="F21" s="28">
        <v>0</v>
      </c>
      <c r="G21" s="31" t="s">
        <v>742</v>
      </c>
      <c r="H21" s="11">
        <v>1</v>
      </c>
      <c r="I21" s="28" t="str">
        <f>IF(F21=0,"",IF(D21=1,"Art/Roles/rol_"&amp;A21&amp;"/Animations/"&amp;A21&amp;"_exskill_"&amp;RIGHT(LEFT(G21,4),1)&amp;"_1.playable","Art/Roles/rol_"&amp;A21&amp;"/Animations/"&amp;A21&amp;"_skill_2_1.playable"))</f>
        <v/>
      </c>
      <c r="J21" s="28" t="s">
        <v>784</v>
      </c>
      <c r="K21" s="28" t="str">
        <f>IF(F21=0,"","Art/Roles/rol_"&amp;A21&amp;"/Animations/"&amp;A21&amp;"_exskill_"&amp;IF(D21=2,1,RIGHT(LEFT(G21,4),1))&amp;"_3.playable")</f>
        <v/>
      </c>
      <c r="L21" s="28">
        <v>1</v>
      </c>
    </row>
    <row r="22" spans="1:12" ht="16.5" x14ac:dyDescent="0.2">
      <c r="A22" s="28">
        <v>1102001</v>
      </c>
      <c r="B22" s="28" t="str">
        <f>INDEX(战场角色!B:B,MATCH(skillInfo!A22,战场角色!A:A,0))</f>
        <v>关羽</v>
      </c>
      <c r="C22" s="28" t="s">
        <v>840</v>
      </c>
      <c r="D22" s="30">
        <v>2</v>
      </c>
      <c r="E22" s="28" t="s">
        <v>13</v>
      </c>
      <c r="F22" s="28">
        <v>0</v>
      </c>
      <c r="G22" s="31" t="s">
        <v>743</v>
      </c>
      <c r="H22" s="11">
        <v>1</v>
      </c>
      <c r="I22" s="28" t="s">
        <v>821</v>
      </c>
      <c r="J22" s="28" t="s">
        <v>820</v>
      </c>
      <c r="K22" s="28" t="s">
        <v>819</v>
      </c>
      <c r="L22" s="28">
        <v>1</v>
      </c>
    </row>
    <row r="23" spans="1:12" ht="16.5" x14ac:dyDescent="0.2">
      <c r="A23" s="28">
        <v>1102002</v>
      </c>
      <c r="B23" s="28" t="str">
        <f>INDEX(战场角色!B:B,MATCH(skillInfo!A23,战场角色!A:A,0))</f>
        <v>许褚</v>
      </c>
      <c r="C23" s="28" t="s">
        <v>840</v>
      </c>
      <c r="D23" s="30">
        <v>2</v>
      </c>
      <c r="E23" s="28" t="s">
        <v>13</v>
      </c>
      <c r="F23" s="28">
        <v>0</v>
      </c>
      <c r="G23" s="31" t="s">
        <v>744</v>
      </c>
      <c r="H23" s="11">
        <v>1</v>
      </c>
      <c r="I23" s="28" t="str">
        <f>IF(F23=0,"",IF(D23=1,"Art/Roles/rol_"&amp;A23&amp;"/Animations/"&amp;A23&amp;"_exskill_"&amp;RIGHT(LEFT(G23,4),1)&amp;"_1.playable","Art/Roles/rol_"&amp;A23&amp;"/Animations/"&amp;A23&amp;"_skill_2_1.playable"))</f>
        <v/>
      </c>
      <c r="J23" s="28" t="s">
        <v>785</v>
      </c>
      <c r="K23" s="28" t="str">
        <f>IF(F23=0,"","Art/Roles/rol_"&amp;A23&amp;"/Animations/"&amp;A23&amp;"_exskill_"&amp;IF(D23=2,1,RIGHT(LEFT(G23,4),1))&amp;"_3.playable")</f>
        <v/>
      </c>
      <c r="L23" s="28">
        <v>1</v>
      </c>
    </row>
    <row r="24" spans="1:12" ht="16.5" x14ac:dyDescent="0.2">
      <c r="A24" s="28">
        <v>1102003</v>
      </c>
      <c r="B24" s="28" t="str">
        <f>INDEX(战场角色!B:B,MATCH(skillInfo!A24,战场角色!A:A,0))</f>
        <v>典韦</v>
      </c>
      <c r="C24" s="28" t="s">
        <v>840</v>
      </c>
      <c r="D24" s="30">
        <v>2</v>
      </c>
      <c r="E24" s="28" t="s">
        <v>13</v>
      </c>
      <c r="F24" s="28">
        <v>0</v>
      </c>
      <c r="G24" s="31" t="s">
        <v>745</v>
      </c>
      <c r="H24" s="11">
        <v>1</v>
      </c>
      <c r="I24" s="28" t="s">
        <v>822</v>
      </c>
      <c r="J24" s="28" t="s">
        <v>823</v>
      </c>
      <c r="K24" s="28" t="s">
        <v>824</v>
      </c>
      <c r="L24" s="28">
        <v>1</v>
      </c>
    </row>
    <row r="25" spans="1:12" ht="16.5" x14ac:dyDescent="0.2">
      <c r="A25" s="28">
        <v>1102004</v>
      </c>
      <c r="B25" s="28" t="str">
        <f>INDEX(战场角色!B:B,MATCH(skillInfo!A25,战场角色!A:A,0))</f>
        <v>唐流雨</v>
      </c>
      <c r="C25" s="28" t="s">
        <v>840</v>
      </c>
      <c r="D25" s="30">
        <v>2</v>
      </c>
      <c r="E25" s="28" t="s">
        <v>13</v>
      </c>
      <c r="F25" s="28">
        <v>0</v>
      </c>
      <c r="G25" s="31" t="s">
        <v>746</v>
      </c>
      <c r="H25" s="11">
        <v>1</v>
      </c>
      <c r="I25" s="28" t="str">
        <f>IF(F25=0,"",IF(D25=1,"Art/Roles/rol_"&amp;A25&amp;"/Animations/"&amp;A25&amp;"_exskill_"&amp;RIGHT(LEFT(G25,4),1)&amp;"_1.playable","Art/Roles/rol_"&amp;A25&amp;"/Animations/"&amp;A25&amp;"_skill_2_1.playable"))</f>
        <v/>
      </c>
      <c r="J25" s="28" t="s">
        <v>786</v>
      </c>
      <c r="K25" s="28" t="str">
        <f>IF(F25=0,"","Art/Roles/rol_"&amp;A25&amp;"/Animations/"&amp;A25&amp;"_exskill_"&amp;IF(D25=2,1,RIGHT(LEFT(G25,4),1))&amp;"_3.playable")</f>
        <v/>
      </c>
      <c r="L25" s="28">
        <v>1</v>
      </c>
    </row>
    <row r="26" spans="1:12" ht="16.5" x14ac:dyDescent="0.2">
      <c r="A26" s="28">
        <v>1102005</v>
      </c>
      <c r="B26" s="28" t="str">
        <f>INDEX(战场角色!B:B,MATCH(skillInfo!A26,战场角色!A:A,0))</f>
        <v>李轩辕</v>
      </c>
      <c r="C26" s="28" t="s">
        <v>840</v>
      </c>
      <c r="D26" s="30">
        <v>2</v>
      </c>
      <c r="E26" s="28" t="s">
        <v>13</v>
      </c>
      <c r="F26" s="28">
        <v>0</v>
      </c>
      <c r="G26" s="31" t="s">
        <v>747</v>
      </c>
      <c r="H26" s="11">
        <v>1</v>
      </c>
      <c r="I26" s="28" t="str">
        <f>IF(F26=0,"",IF(D26=1,"Art/Roles/rol_"&amp;A26&amp;"/Animations/"&amp;A26&amp;"_exskill_"&amp;RIGHT(LEFT(G26,4),1)&amp;"_1.playable","Art/Roles/rol_"&amp;A26&amp;"/Animations/"&amp;A26&amp;"_skill_2_1.playable"))</f>
        <v/>
      </c>
      <c r="J26" s="28" t="s">
        <v>787</v>
      </c>
      <c r="K26" s="28" t="str">
        <f>IF(F26=0,"","Art/Roles/rol_"&amp;A26&amp;"/Animations/"&amp;A26&amp;"_exskill_"&amp;IF(D26=2,1,RIGHT(LEFT(G26,4),1))&amp;"_3.playable")</f>
        <v/>
      </c>
      <c r="L26" s="28">
        <v>1</v>
      </c>
    </row>
    <row r="27" spans="1:12" ht="16.5" x14ac:dyDescent="0.2">
      <c r="A27" s="28">
        <v>1102006</v>
      </c>
      <c r="B27" s="28" t="str">
        <f>INDEX(战场角色!B:B,MATCH(skillInfo!A27,战场角色!A:A,0))</f>
        <v>项羽</v>
      </c>
      <c r="C27" s="28" t="s">
        <v>840</v>
      </c>
      <c r="D27" s="30">
        <v>2</v>
      </c>
      <c r="E27" s="28" t="s">
        <v>13</v>
      </c>
      <c r="F27" s="28">
        <v>0</v>
      </c>
      <c r="G27" s="31" t="s">
        <v>748</v>
      </c>
      <c r="H27" s="11">
        <v>1</v>
      </c>
      <c r="I27" s="28" t="str">
        <f>IF(F27=0,"",IF(D27=1,"Art/Roles/rol_"&amp;A27&amp;"/Animations/"&amp;A27&amp;"_exskill_"&amp;RIGHT(LEFT(G27,4),1)&amp;"_1.playable","Art/Roles/rol_"&amp;A27&amp;"/Animations/"&amp;A27&amp;"_skill_2_1.playable"))</f>
        <v/>
      </c>
      <c r="J27" s="28" t="s">
        <v>788</v>
      </c>
      <c r="K27" s="28" t="str">
        <f>IF(F27=0,"","Art/Roles/rol_"&amp;A27&amp;"/Animations/"&amp;A27&amp;"_exskill_"&amp;IF(D27=2,1,RIGHT(LEFT(G27,4),1))&amp;"_3.playable")</f>
        <v/>
      </c>
      <c r="L27" s="28">
        <v>1</v>
      </c>
    </row>
    <row r="28" spans="1:12" ht="16.5" x14ac:dyDescent="0.2">
      <c r="A28" s="28">
        <v>1102007</v>
      </c>
      <c r="B28" s="28" t="str">
        <f>INDEX(战场角色!B:B,MATCH(skillInfo!A28,战场角色!A:A,0))</f>
        <v>天使缇娜</v>
      </c>
      <c r="C28" s="28" t="s">
        <v>840</v>
      </c>
      <c r="D28" s="30">
        <v>2</v>
      </c>
      <c r="E28" s="28" t="s">
        <v>13</v>
      </c>
      <c r="F28" s="28">
        <v>0</v>
      </c>
      <c r="G28" s="31" t="s">
        <v>749</v>
      </c>
      <c r="H28" s="11">
        <v>1</v>
      </c>
      <c r="I28" s="28" t="str">
        <f>IF(F28=0,"",IF(D28=1,"Art/Roles/rol_"&amp;A28&amp;"/Animations/"&amp;A28&amp;"_exskill_"&amp;RIGHT(LEFT(G28,4),1)&amp;"_1.playable","Art/Roles/rol_"&amp;A28&amp;"/Animations/"&amp;A28&amp;"_skill_2_1.playable"))</f>
        <v/>
      </c>
      <c r="J28" s="28" t="s">
        <v>789</v>
      </c>
      <c r="K28" s="28" t="str">
        <f>IF(F28=0,"","Art/Roles/rol_"&amp;A28&amp;"/Animations/"&amp;A28&amp;"_exskill_"&amp;IF(D28=2,1,RIGHT(LEFT(G28,4),1))&amp;"_3.playable")</f>
        <v/>
      </c>
      <c r="L28" s="28">
        <v>1</v>
      </c>
    </row>
    <row r="29" spans="1:12" ht="16.5" x14ac:dyDescent="0.2">
      <c r="A29" s="28">
        <v>1102008</v>
      </c>
      <c r="B29" s="28" t="str">
        <f>INDEX(战场角色!B:B,MATCH(skillInfo!A29,战场角色!A:A,0))</f>
        <v>夏侯渊</v>
      </c>
      <c r="C29" s="28" t="s">
        <v>840</v>
      </c>
      <c r="D29" s="30">
        <v>2</v>
      </c>
      <c r="E29" s="28" t="s">
        <v>13</v>
      </c>
      <c r="F29" s="28">
        <v>0</v>
      </c>
      <c r="G29" s="31" t="s">
        <v>750</v>
      </c>
      <c r="H29" s="11">
        <v>1</v>
      </c>
      <c r="I29" s="28" t="str">
        <f>IF(F29=0,"",IF(D29=1,"Art/Roles/rol_"&amp;A29&amp;"/Animations/"&amp;A29&amp;"_exskill_"&amp;RIGHT(LEFT(G29,4),1)&amp;"_1.playable","Art/Roles/rol_"&amp;A29&amp;"/Animations/"&amp;A29&amp;"_skill_2_1.playable"))</f>
        <v/>
      </c>
      <c r="J29" s="28" t="s">
        <v>790</v>
      </c>
      <c r="K29" s="28" t="str">
        <f>IF(F29=0,"","Art/Roles/rol_"&amp;A29&amp;"/Animations/"&amp;A29&amp;"_exskill_"&amp;IF(D29=2,1,RIGHT(LEFT(G29,4),1))&amp;"_3.playable")</f>
        <v/>
      </c>
      <c r="L29" s="28">
        <v>1</v>
      </c>
    </row>
    <row r="30" spans="1:12" ht="16.5" x14ac:dyDescent="0.2">
      <c r="A30" s="28">
        <v>1102009</v>
      </c>
      <c r="B30" s="28" t="str">
        <f>INDEX(战场角色!B:B,MATCH(skillInfo!A30,战场角色!A:A,0))</f>
        <v>徐晃</v>
      </c>
      <c r="C30" s="28" t="s">
        <v>840</v>
      </c>
      <c r="D30" s="30">
        <v>2</v>
      </c>
      <c r="E30" s="28" t="s">
        <v>13</v>
      </c>
      <c r="F30" s="28">
        <v>0</v>
      </c>
      <c r="G30" s="31" t="s">
        <v>751</v>
      </c>
      <c r="H30" s="11">
        <v>1</v>
      </c>
      <c r="I30" s="28" t="s">
        <v>825</v>
      </c>
      <c r="J30" s="28" t="s">
        <v>826</v>
      </c>
      <c r="K30" s="28" t="s">
        <v>827</v>
      </c>
      <c r="L30" s="28">
        <v>1</v>
      </c>
    </row>
    <row r="31" spans="1:12" ht="16.5" x14ac:dyDescent="0.2">
      <c r="A31" s="28">
        <v>1102010</v>
      </c>
      <c r="B31" s="28" t="str">
        <f>INDEX(战场角色!B:B,MATCH(skillInfo!A31,战场角色!A:A,0))</f>
        <v>张郃</v>
      </c>
      <c r="C31" s="28" t="s">
        <v>840</v>
      </c>
      <c r="D31" s="30">
        <v>2</v>
      </c>
      <c r="E31" s="28" t="s">
        <v>13</v>
      </c>
      <c r="F31" s="28">
        <v>0</v>
      </c>
      <c r="G31" s="31" t="s">
        <v>752</v>
      </c>
      <c r="H31" s="11">
        <v>1</v>
      </c>
      <c r="I31" s="28" t="str">
        <f>IF(F31=0,"",IF(D31=1,"Art/Roles/rol_"&amp;A31&amp;"/Animations/"&amp;A31&amp;"_exskill_"&amp;RIGHT(LEFT(G31,4),1)&amp;"_1.playable","Art/Roles/rol_"&amp;A31&amp;"/Animations/"&amp;A31&amp;"_skill_2_1.playable"))</f>
        <v/>
      </c>
      <c r="J31" s="28" t="s">
        <v>791</v>
      </c>
      <c r="K31" s="28" t="str">
        <f>IF(F31=0,"","Art/Roles/rol_"&amp;A31&amp;"/Animations/"&amp;A31&amp;"_exskill_"&amp;IF(D31=2,1,RIGHT(LEFT(G31,4),1))&amp;"_3.playable")</f>
        <v/>
      </c>
      <c r="L31" s="28">
        <v>1</v>
      </c>
    </row>
    <row r="32" spans="1:12" ht="16.5" x14ac:dyDescent="0.2">
      <c r="A32" s="28">
        <v>1102011</v>
      </c>
      <c r="B32" s="28" t="str">
        <f>INDEX(战场角色!B:B,MATCH(skillInfo!A32,战场角色!A:A,0))</f>
        <v>张飞</v>
      </c>
      <c r="C32" s="28" t="s">
        <v>840</v>
      </c>
      <c r="D32" s="30">
        <v>2</v>
      </c>
      <c r="E32" s="28" t="s">
        <v>13</v>
      </c>
      <c r="F32" s="28">
        <v>0</v>
      </c>
      <c r="G32" s="31" t="s">
        <v>753</v>
      </c>
      <c r="H32" s="11">
        <v>1</v>
      </c>
      <c r="I32" s="28" t="s">
        <v>828</v>
      </c>
      <c r="J32" s="28" t="s">
        <v>829</v>
      </c>
      <c r="K32" s="28" t="s">
        <v>830</v>
      </c>
      <c r="L32" s="28">
        <v>1</v>
      </c>
    </row>
    <row r="33" spans="1:12" ht="16.5" x14ac:dyDescent="0.2">
      <c r="A33" s="28">
        <v>1102012</v>
      </c>
      <c r="B33" s="28" t="str">
        <f>INDEX(战场角色!B:B,MATCH(skillInfo!A33,战场角色!A:A,0))</f>
        <v>夏侯惇</v>
      </c>
      <c r="C33" s="28" t="s">
        <v>840</v>
      </c>
      <c r="D33" s="30">
        <v>2</v>
      </c>
      <c r="E33" s="28" t="s">
        <v>13</v>
      </c>
      <c r="F33" s="28">
        <v>0</v>
      </c>
      <c r="G33" s="31" t="s">
        <v>754</v>
      </c>
      <c r="H33" s="11">
        <v>1</v>
      </c>
      <c r="I33" s="28" t="str">
        <f>IF(F33=0,"",IF(D33=1,"Art/Roles/rol_"&amp;A33&amp;"/Animations/"&amp;A33&amp;"_exskill_"&amp;RIGHT(LEFT(G33,4),1)&amp;"_1.playable","Art/Roles/rol_"&amp;A33&amp;"/Animations/"&amp;A33&amp;"_skill_2_1.playable"))</f>
        <v/>
      </c>
      <c r="J33" s="28" t="s">
        <v>792</v>
      </c>
      <c r="K33" s="28" t="str">
        <f>IF(F33=0,"","Art/Roles/rol_"&amp;A33&amp;"/Animations/"&amp;A33&amp;"_exskill_"&amp;IF(D33=2,1,RIGHT(LEFT(G33,4),1))&amp;"_3.playable")</f>
        <v/>
      </c>
      <c r="L33" s="28">
        <v>1</v>
      </c>
    </row>
    <row r="34" spans="1:12" ht="16.5" x14ac:dyDescent="0.2">
      <c r="A34" s="28">
        <v>1102013</v>
      </c>
      <c r="B34" s="28" t="str">
        <f>INDEX(战场角色!B:B,MATCH(skillInfo!A34,战场角色!A:A,0))</f>
        <v>塞伯洛斯</v>
      </c>
      <c r="C34" s="28" t="s">
        <v>840</v>
      </c>
      <c r="D34" s="30">
        <v>2</v>
      </c>
      <c r="E34" s="28" t="s">
        <v>13</v>
      </c>
      <c r="F34" s="28">
        <v>0</v>
      </c>
      <c r="G34" s="31" t="s">
        <v>755</v>
      </c>
      <c r="H34" s="11">
        <v>1</v>
      </c>
      <c r="I34" s="28" t="s">
        <v>831</v>
      </c>
      <c r="J34" s="28" t="s">
        <v>832</v>
      </c>
      <c r="K34" s="28" t="s">
        <v>833</v>
      </c>
      <c r="L34" s="28">
        <v>1</v>
      </c>
    </row>
    <row r="35" spans="1:12" ht="16.5" x14ac:dyDescent="0.2">
      <c r="A35" s="28">
        <v>1102014</v>
      </c>
      <c r="B35" s="28" t="str">
        <f>INDEX(战场角色!B:B,MATCH(skillInfo!A35,战场角色!A:A,0))</f>
        <v>石灵明</v>
      </c>
      <c r="C35" s="28" t="s">
        <v>840</v>
      </c>
      <c r="D35" s="30">
        <v>2</v>
      </c>
      <c r="E35" s="28" t="s">
        <v>13</v>
      </c>
      <c r="F35" s="28">
        <v>0</v>
      </c>
      <c r="G35" s="31" t="s">
        <v>756</v>
      </c>
      <c r="H35" s="11">
        <v>1</v>
      </c>
      <c r="I35" s="28" t="s">
        <v>834</v>
      </c>
      <c r="J35" s="28" t="s">
        <v>835</v>
      </c>
      <c r="K35" s="28" t="s">
        <v>836</v>
      </c>
      <c r="L35" s="28">
        <v>1</v>
      </c>
    </row>
    <row r="36" spans="1:12" ht="16.5" x14ac:dyDescent="0.2">
      <c r="A36" s="28">
        <v>1102015</v>
      </c>
      <c r="B36" s="28" t="str">
        <f>INDEX(战场角色!B:B,MATCH(skillInfo!A36,战场角色!A:A,0))</f>
        <v>于禁</v>
      </c>
      <c r="C36" s="28" t="s">
        <v>840</v>
      </c>
      <c r="D36" s="30">
        <v>2</v>
      </c>
      <c r="E36" s="28" t="s">
        <v>13</v>
      </c>
      <c r="F36" s="28">
        <v>0</v>
      </c>
      <c r="G36" s="31" t="s">
        <v>757</v>
      </c>
      <c r="H36" s="11">
        <v>1</v>
      </c>
      <c r="I36" s="28" t="str">
        <f t="shared" ref="I36:I63" si="2">IF(F36=0,"",IF(D36=1,"Art/Roles/rol_"&amp;A36&amp;"/Animations/"&amp;A36&amp;"_exskill_"&amp;RIGHT(LEFT(G36,4),1)&amp;"_1.playable","Art/Roles/rol_"&amp;A36&amp;"/Animations/"&amp;A36&amp;"_skill_2_1.playable"))</f>
        <v/>
      </c>
      <c r="J36" s="28" t="s">
        <v>793</v>
      </c>
      <c r="K36" s="28" t="str">
        <f t="shared" ref="K36:K63" si="3">IF(F36=0,"","Art/Roles/rol_"&amp;A36&amp;"/Animations/"&amp;A36&amp;"_exskill_"&amp;IF(D36=2,1,RIGHT(LEFT(G36,4),1))&amp;"_3.playable")</f>
        <v/>
      </c>
      <c r="L36" s="28">
        <v>1</v>
      </c>
    </row>
    <row r="37" spans="1:12" ht="16.5" x14ac:dyDescent="0.2">
      <c r="A37" s="28">
        <v>1102016</v>
      </c>
      <c r="B37" s="28" t="str">
        <f>INDEX(战场角色!B:B,MATCH(skillInfo!A37,战场角色!A:A,0))</f>
        <v>西方龙</v>
      </c>
      <c r="C37" s="28" t="s">
        <v>840</v>
      </c>
      <c r="D37" s="30">
        <v>2</v>
      </c>
      <c r="E37" s="28" t="s">
        <v>13</v>
      </c>
      <c r="F37" s="28">
        <v>0</v>
      </c>
      <c r="G37" s="31" t="s">
        <v>758</v>
      </c>
      <c r="H37" s="11">
        <v>1</v>
      </c>
      <c r="I37" s="28" t="str">
        <f t="shared" si="2"/>
        <v/>
      </c>
      <c r="J37" s="28" t="s">
        <v>794</v>
      </c>
      <c r="K37" s="28" t="str">
        <f t="shared" si="3"/>
        <v/>
      </c>
      <c r="L37" s="28">
        <v>1</v>
      </c>
    </row>
    <row r="38" spans="1:12" ht="16.5" x14ac:dyDescent="0.2">
      <c r="A38" s="28">
        <v>1102017</v>
      </c>
      <c r="B38" s="28" t="str">
        <f>INDEX(战场角色!B:B,MATCH(skillInfo!A38,战场角色!A:A,0))</f>
        <v>飞廉</v>
      </c>
      <c r="C38" s="28" t="s">
        <v>840</v>
      </c>
      <c r="D38" s="30">
        <v>2</v>
      </c>
      <c r="E38" s="28" t="s">
        <v>13</v>
      </c>
      <c r="F38" s="28">
        <v>0</v>
      </c>
      <c r="G38" s="31" t="s">
        <v>759</v>
      </c>
      <c r="H38" s="11">
        <v>1</v>
      </c>
      <c r="I38" s="28" t="str">
        <f t="shared" si="2"/>
        <v/>
      </c>
      <c r="J38" s="28" t="s">
        <v>795</v>
      </c>
      <c r="K38" s="28" t="str">
        <f t="shared" si="3"/>
        <v/>
      </c>
      <c r="L38" s="28">
        <v>1</v>
      </c>
    </row>
    <row r="39" spans="1:12" ht="16.5" x14ac:dyDescent="0.2">
      <c r="A39" s="28">
        <v>1102018</v>
      </c>
      <c r="B39" s="28" t="str">
        <f>INDEX(战场角色!B:B,MATCH(skillInfo!A39,战场角色!A:A,0))</f>
        <v>噬日</v>
      </c>
      <c r="C39" s="28" t="s">
        <v>840</v>
      </c>
      <c r="D39" s="30">
        <v>2</v>
      </c>
      <c r="E39" s="28" t="s">
        <v>13</v>
      </c>
      <c r="F39" s="28">
        <v>0</v>
      </c>
      <c r="G39" s="31" t="s">
        <v>760</v>
      </c>
      <c r="H39" s="11">
        <v>1</v>
      </c>
      <c r="I39" s="28" t="str">
        <f t="shared" si="2"/>
        <v/>
      </c>
      <c r="J39" s="28" t="s">
        <v>796</v>
      </c>
      <c r="K39" s="28" t="str">
        <f t="shared" si="3"/>
        <v/>
      </c>
      <c r="L39" s="28">
        <v>1</v>
      </c>
    </row>
    <row r="40" spans="1:12" ht="16.5" x14ac:dyDescent="0.2">
      <c r="A40" s="28">
        <v>1102019</v>
      </c>
      <c r="B40" s="28" t="str">
        <f>INDEX(战场角色!B:B,MATCH(skillInfo!A40,战场角色!A:A,0))</f>
        <v>食火蜥</v>
      </c>
      <c r="C40" s="28" t="s">
        <v>840</v>
      </c>
      <c r="D40" s="30">
        <v>2</v>
      </c>
      <c r="E40" s="28" t="s">
        <v>13</v>
      </c>
      <c r="F40" s="28">
        <v>0</v>
      </c>
      <c r="G40" s="31" t="s">
        <v>761</v>
      </c>
      <c r="H40" s="11">
        <v>1</v>
      </c>
      <c r="I40" s="28" t="str">
        <f t="shared" si="2"/>
        <v/>
      </c>
      <c r="J40" s="28" t="s">
        <v>797</v>
      </c>
      <c r="K40" s="28" t="str">
        <f t="shared" si="3"/>
        <v/>
      </c>
      <c r="L40" s="28">
        <v>1</v>
      </c>
    </row>
    <row r="41" spans="1:12" ht="16.5" x14ac:dyDescent="0.2">
      <c r="A41" s="28">
        <v>1102020</v>
      </c>
      <c r="B41" s="28" t="str">
        <f>INDEX(战场角色!B:B,MATCH(skillInfo!A41,战场角色!A:A,0))</f>
        <v>高顺</v>
      </c>
      <c r="C41" s="28" t="s">
        <v>840</v>
      </c>
      <c r="D41" s="30">
        <v>2</v>
      </c>
      <c r="E41" s="28" t="s">
        <v>13</v>
      </c>
      <c r="F41" s="28">
        <v>0</v>
      </c>
      <c r="G41" s="31" t="s">
        <v>762</v>
      </c>
      <c r="H41" s="11">
        <v>1</v>
      </c>
      <c r="I41" s="28" t="str">
        <f t="shared" si="2"/>
        <v/>
      </c>
      <c r="J41" s="28" t="s">
        <v>798</v>
      </c>
      <c r="K41" s="28" t="str">
        <f t="shared" si="3"/>
        <v/>
      </c>
      <c r="L41" s="28">
        <v>1</v>
      </c>
    </row>
    <row r="42" spans="1:12" ht="16.5" x14ac:dyDescent="0.2">
      <c r="A42" s="28">
        <v>1102021</v>
      </c>
      <c r="B42" s="28" t="str">
        <f>INDEX(战场角色!B:B,MATCH(skillInfo!A42,战场角色!A:A,0))</f>
        <v>烈风螳螂</v>
      </c>
      <c r="C42" s="28" t="s">
        <v>840</v>
      </c>
      <c r="D42" s="30">
        <v>2</v>
      </c>
      <c r="E42" s="28" t="s">
        <v>13</v>
      </c>
      <c r="F42" s="28">
        <v>0</v>
      </c>
      <c r="G42" s="31" t="s">
        <v>763</v>
      </c>
      <c r="H42" s="11">
        <v>1</v>
      </c>
      <c r="I42" s="28" t="str">
        <f t="shared" si="2"/>
        <v/>
      </c>
      <c r="J42" s="28" t="s">
        <v>799</v>
      </c>
      <c r="K42" s="28" t="str">
        <f t="shared" si="3"/>
        <v/>
      </c>
      <c r="L42" s="28">
        <v>1</v>
      </c>
    </row>
    <row r="43" spans="1:12" ht="16.5" x14ac:dyDescent="0.2">
      <c r="A43" s="28">
        <v>1102030</v>
      </c>
      <c r="B43" s="28" t="str">
        <f>INDEX(战场角色!B:B,MATCH(skillInfo!A43,战场角色!A:A,0))</f>
        <v>燕青</v>
      </c>
      <c r="C43" s="28" t="s">
        <v>840</v>
      </c>
      <c r="D43" s="30">
        <v>2</v>
      </c>
      <c r="E43" s="28" t="s">
        <v>13</v>
      </c>
      <c r="F43" s="28">
        <v>0</v>
      </c>
      <c r="G43" s="31" t="s">
        <v>769</v>
      </c>
      <c r="H43" s="11">
        <v>1</v>
      </c>
      <c r="I43" s="28" t="str">
        <f t="shared" si="2"/>
        <v/>
      </c>
      <c r="J43" s="28" t="s">
        <v>800</v>
      </c>
      <c r="K43" s="28" t="str">
        <f t="shared" si="3"/>
        <v/>
      </c>
      <c r="L43" s="28">
        <v>1</v>
      </c>
    </row>
    <row r="44" spans="1:12" ht="16.5" x14ac:dyDescent="0.2">
      <c r="A44" s="28">
        <v>1102001</v>
      </c>
      <c r="B44" s="28" t="str">
        <f>INDEX(战场角色!B:B,MATCH(skillInfo!A44,战场角色!A:A,0))</f>
        <v>关羽</v>
      </c>
      <c r="C44" s="28" t="s">
        <v>841</v>
      </c>
      <c r="D44" s="28">
        <f t="shared" ref="D44:D61" si="4">IF(RIGHT(LEFT(A44,4),1)*1=2,2,1)</f>
        <v>2</v>
      </c>
      <c r="E44" s="28" t="s">
        <v>13</v>
      </c>
      <c r="F44" s="28">
        <v>1</v>
      </c>
      <c r="G44" s="28" t="s">
        <v>559</v>
      </c>
      <c r="H44" s="11">
        <v>1</v>
      </c>
      <c r="I44" s="28" t="s">
        <v>843</v>
      </c>
      <c r="J44" s="9" t="s">
        <v>846</v>
      </c>
      <c r="K44" s="28" t="s">
        <v>849</v>
      </c>
      <c r="L44" s="28">
        <v>1</v>
      </c>
    </row>
    <row r="45" spans="1:12" ht="16.5" x14ac:dyDescent="0.2">
      <c r="A45" s="28">
        <v>1102001</v>
      </c>
      <c r="B45" s="28" t="str">
        <f>INDEX(战场角色!B:B,MATCH(skillInfo!A45,战场角色!A:A,0))</f>
        <v>关羽</v>
      </c>
      <c r="C45" s="28" t="s">
        <v>841</v>
      </c>
      <c r="D45" s="28">
        <f t="shared" si="4"/>
        <v>2</v>
      </c>
      <c r="E45" s="28" t="s">
        <v>13</v>
      </c>
      <c r="F45" s="28">
        <v>1</v>
      </c>
      <c r="G45" s="28" t="s">
        <v>560</v>
      </c>
      <c r="H45" s="11">
        <v>1</v>
      </c>
      <c r="I45" s="28" t="s">
        <v>843</v>
      </c>
      <c r="J45" s="28" t="s">
        <v>847</v>
      </c>
      <c r="K45" s="28" t="s">
        <v>850</v>
      </c>
      <c r="L45" s="28">
        <v>1</v>
      </c>
    </row>
    <row r="46" spans="1:12" ht="16.5" x14ac:dyDescent="0.2">
      <c r="A46" s="28">
        <v>1102001</v>
      </c>
      <c r="B46" s="28" t="str">
        <f>INDEX(战场角色!B:B,MATCH(skillInfo!A46,战场角色!A:A,0))</f>
        <v>关羽</v>
      </c>
      <c r="C46" s="28" t="s">
        <v>841</v>
      </c>
      <c r="D46" s="28">
        <f t="shared" si="4"/>
        <v>2</v>
      </c>
      <c r="E46" s="28" t="s">
        <v>13</v>
      </c>
      <c r="F46" s="28">
        <v>1</v>
      </c>
      <c r="G46" s="28" t="s">
        <v>561</v>
      </c>
      <c r="H46" s="11">
        <v>1</v>
      </c>
      <c r="I46" s="28" t="s">
        <v>843</v>
      </c>
      <c r="J46" s="28" t="s">
        <v>845</v>
      </c>
      <c r="K46" s="28" t="s">
        <v>848</v>
      </c>
      <c r="L46" s="28">
        <v>1</v>
      </c>
    </row>
    <row r="47" spans="1:12" ht="16.5" x14ac:dyDescent="0.2">
      <c r="A47" s="28">
        <v>1102002</v>
      </c>
      <c r="B47" s="28" t="str">
        <f>INDEX(战场角色!B:B,MATCH(skillInfo!A47,战场角色!A:A,0))</f>
        <v>许褚</v>
      </c>
      <c r="C47" s="28" t="s">
        <v>841</v>
      </c>
      <c r="D47" s="28">
        <f t="shared" si="4"/>
        <v>2</v>
      </c>
      <c r="E47" s="28" t="s">
        <v>13</v>
      </c>
      <c r="F47" s="28">
        <v>0</v>
      </c>
      <c r="G47" s="28" t="s">
        <v>562</v>
      </c>
      <c r="H47" s="11">
        <v>1</v>
      </c>
      <c r="I47" s="28" t="str">
        <f t="shared" ref="I47:I58" si="5">IF(F47=0,"",IF(D47=1,"Art/Roles/rol_"&amp;A47&amp;"/Animations/"&amp;A47&amp;"_exskill_"&amp;RIGHT(LEFT(G47,4),1)&amp;"_1.playable","Art/Roles/rol_"&amp;A47&amp;"/Animations/"&amp;A47&amp;"_skill_2_1.playable"))</f>
        <v/>
      </c>
      <c r="J47" s="28" t="s">
        <v>889</v>
      </c>
      <c r="K47" s="28" t="str">
        <f t="shared" ref="K47:K58" si="6">IF(F47=0,"","Art/Roles/rol_"&amp;A47&amp;"/Animations/"&amp;A47&amp;"_exskill_"&amp;IF(D47=2,1,RIGHT(LEFT(G47,4),1))&amp;"_3.playable")</f>
        <v/>
      </c>
      <c r="L47" s="28">
        <v>1</v>
      </c>
    </row>
    <row r="48" spans="1:12" ht="16.5" x14ac:dyDescent="0.2">
      <c r="A48" s="28">
        <v>1102002</v>
      </c>
      <c r="B48" s="28" t="str">
        <f>INDEX(战场角色!B:B,MATCH(skillInfo!A48,战场角色!A:A,0))</f>
        <v>许褚</v>
      </c>
      <c r="C48" s="28" t="s">
        <v>841</v>
      </c>
      <c r="D48" s="28">
        <f t="shared" si="4"/>
        <v>2</v>
      </c>
      <c r="E48" s="28" t="s">
        <v>13</v>
      </c>
      <c r="F48" s="28">
        <v>0</v>
      </c>
      <c r="G48" s="28" t="s">
        <v>563</v>
      </c>
      <c r="H48" s="11">
        <v>1</v>
      </c>
      <c r="I48" s="28" t="str">
        <f t="shared" si="5"/>
        <v/>
      </c>
      <c r="J48" s="28" t="s">
        <v>890</v>
      </c>
      <c r="K48" s="28" t="str">
        <f t="shared" si="6"/>
        <v/>
      </c>
      <c r="L48" s="28">
        <v>1</v>
      </c>
    </row>
    <row r="49" spans="1:12" ht="16.5" x14ac:dyDescent="0.2">
      <c r="A49" s="28">
        <v>1102002</v>
      </c>
      <c r="B49" s="28" t="str">
        <f>INDEX(战场角色!B:B,MATCH(skillInfo!A49,战场角色!A:A,0))</f>
        <v>许褚</v>
      </c>
      <c r="C49" s="28" t="s">
        <v>841</v>
      </c>
      <c r="D49" s="28">
        <f t="shared" si="4"/>
        <v>2</v>
      </c>
      <c r="E49" s="28" t="s">
        <v>13</v>
      </c>
      <c r="F49" s="28">
        <v>0</v>
      </c>
      <c r="G49" s="28" t="s">
        <v>564</v>
      </c>
      <c r="H49" s="11">
        <v>1</v>
      </c>
      <c r="I49" s="28" t="str">
        <f t="shared" si="5"/>
        <v/>
      </c>
      <c r="J49" s="28" t="s">
        <v>885</v>
      </c>
      <c r="K49" s="28" t="str">
        <f t="shared" si="6"/>
        <v/>
      </c>
      <c r="L49" s="28">
        <v>1</v>
      </c>
    </row>
    <row r="50" spans="1:12" ht="16.5" x14ac:dyDescent="0.2">
      <c r="A50" s="28">
        <v>1102004</v>
      </c>
      <c r="B50" s="28" t="str">
        <f>INDEX(战场角色!B:B,MATCH(skillInfo!A50,战场角色!A:A,0))</f>
        <v>唐流雨</v>
      </c>
      <c r="C50" s="28" t="s">
        <v>841</v>
      </c>
      <c r="D50" s="28">
        <f t="shared" si="4"/>
        <v>2</v>
      </c>
      <c r="E50" s="28" t="s">
        <v>13</v>
      </c>
      <c r="F50" s="28">
        <v>0</v>
      </c>
      <c r="G50" s="28" t="s">
        <v>565</v>
      </c>
      <c r="H50" s="11">
        <v>1</v>
      </c>
      <c r="I50" s="28" t="str">
        <f t="shared" si="5"/>
        <v/>
      </c>
      <c r="J50" s="28" t="s">
        <v>891</v>
      </c>
      <c r="K50" s="28" t="str">
        <f t="shared" si="6"/>
        <v/>
      </c>
      <c r="L50" s="28">
        <v>1</v>
      </c>
    </row>
    <row r="51" spans="1:12" ht="16.5" x14ac:dyDescent="0.2">
      <c r="A51" s="28">
        <v>1102004</v>
      </c>
      <c r="B51" s="28" t="str">
        <f>INDEX(战场角色!B:B,MATCH(skillInfo!A51,战场角色!A:A,0))</f>
        <v>唐流雨</v>
      </c>
      <c r="C51" s="28" t="s">
        <v>841</v>
      </c>
      <c r="D51" s="28">
        <f t="shared" si="4"/>
        <v>2</v>
      </c>
      <c r="E51" s="28" t="s">
        <v>13</v>
      </c>
      <c r="F51" s="28">
        <v>0</v>
      </c>
      <c r="G51" s="28" t="s">
        <v>566</v>
      </c>
      <c r="H51" s="11">
        <v>1</v>
      </c>
      <c r="I51" s="28" t="str">
        <f t="shared" si="5"/>
        <v/>
      </c>
      <c r="J51" s="28" t="s">
        <v>892</v>
      </c>
      <c r="K51" s="28" t="str">
        <f t="shared" si="6"/>
        <v/>
      </c>
      <c r="L51" s="28">
        <v>1</v>
      </c>
    </row>
    <row r="52" spans="1:12" ht="16.5" x14ac:dyDescent="0.2">
      <c r="A52" s="28">
        <v>1102004</v>
      </c>
      <c r="B52" s="28" t="str">
        <f>INDEX(战场角色!B:B,MATCH(skillInfo!A52,战场角色!A:A,0))</f>
        <v>唐流雨</v>
      </c>
      <c r="C52" s="28" t="s">
        <v>841</v>
      </c>
      <c r="D52" s="28">
        <f t="shared" si="4"/>
        <v>2</v>
      </c>
      <c r="E52" s="28" t="s">
        <v>13</v>
      </c>
      <c r="F52" s="28">
        <v>0</v>
      </c>
      <c r="G52" s="28" t="s">
        <v>567</v>
      </c>
      <c r="H52" s="11">
        <v>1</v>
      </c>
      <c r="I52" s="28" t="str">
        <f t="shared" si="5"/>
        <v/>
      </c>
      <c r="J52" s="28" t="s">
        <v>886</v>
      </c>
      <c r="K52" s="28" t="str">
        <f t="shared" si="6"/>
        <v/>
      </c>
      <c r="L52" s="28">
        <v>1</v>
      </c>
    </row>
    <row r="53" spans="1:12" ht="16.5" x14ac:dyDescent="0.2">
      <c r="A53" s="28">
        <v>1102007</v>
      </c>
      <c r="B53" s="28" t="str">
        <f>INDEX(战场角色!B:B,MATCH(skillInfo!A53,战场角色!A:A,0))</f>
        <v>天使缇娜</v>
      </c>
      <c r="C53" s="28" t="s">
        <v>841</v>
      </c>
      <c r="D53" s="28">
        <f t="shared" si="4"/>
        <v>2</v>
      </c>
      <c r="E53" s="28" t="s">
        <v>13</v>
      </c>
      <c r="F53" s="28">
        <v>0</v>
      </c>
      <c r="G53" s="28" t="s">
        <v>588</v>
      </c>
      <c r="H53" s="11">
        <v>1</v>
      </c>
      <c r="I53" s="28" t="str">
        <f t="shared" si="5"/>
        <v/>
      </c>
      <c r="J53" s="28" t="s">
        <v>893</v>
      </c>
      <c r="K53" s="28" t="str">
        <f t="shared" si="6"/>
        <v/>
      </c>
      <c r="L53" s="28">
        <v>1</v>
      </c>
    </row>
    <row r="54" spans="1:12" ht="16.5" x14ac:dyDescent="0.2">
      <c r="A54" s="28">
        <v>1102007</v>
      </c>
      <c r="B54" s="28" t="str">
        <f>INDEX(战场角色!B:B,MATCH(skillInfo!A54,战场角色!A:A,0))</f>
        <v>天使缇娜</v>
      </c>
      <c r="C54" s="28" t="s">
        <v>841</v>
      </c>
      <c r="D54" s="28">
        <f t="shared" si="4"/>
        <v>2</v>
      </c>
      <c r="E54" s="28" t="s">
        <v>13</v>
      </c>
      <c r="F54" s="28">
        <v>0</v>
      </c>
      <c r="G54" s="28" t="s">
        <v>589</v>
      </c>
      <c r="H54" s="11">
        <v>1</v>
      </c>
      <c r="I54" s="28" t="str">
        <f t="shared" si="5"/>
        <v/>
      </c>
      <c r="J54" s="28" t="s">
        <v>894</v>
      </c>
      <c r="K54" s="28" t="str">
        <f t="shared" si="6"/>
        <v/>
      </c>
      <c r="L54" s="28">
        <v>1</v>
      </c>
    </row>
    <row r="55" spans="1:12" ht="16.5" x14ac:dyDescent="0.2">
      <c r="A55" s="28">
        <v>1102007</v>
      </c>
      <c r="B55" s="28" t="str">
        <f>INDEX(战场角色!B:B,MATCH(skillInfo!A55,战场角色!A:A,0))</f>
        <v>天使缇娜</v>
      </c>
      <c r="C55" s="28" t="s">
        <v>841</v>
      </c>
      <c r="D55" s="28">
        <f t="shared" si="4"/>
        <v>2</v>
      </c>
      <c r="E55" s="28" t="s">
        <v>13</v>
      </c>
      <c r="F55" s="28">
        <v>0</v>
      </c>
      <c r="G55" s="28" t="s">
        <v>590</v>
      </c>
      <c r="H55" s="11">
        <v>1</v>
      </c>
      <c r="I55" s="28" t="str">
        <f t="shared" si="5"/>
        <v/>
      </c>
      <c r="J55" s="28" t="s">
        <v>887</v>
      </c>
      <c r="K55" s="28" t="str">
        <f t="shared" si="6"/>
        <v/>
      </c>
      <c r="L55" s="28">
        <v>1</v>
      </c>
    </row>
    <row r="56" spans="1:12" ht="16.5" x14ac:dyDescent="0.2">
      <c r="A56" s="28">
        <v>1102012</v>
      </c>
      <c r="B56" s="28" t="str">
        <f>INDEX(战场角色!B:B,MATCH(skillInfo!A56,战场角色!A:A,0))</f>
        <v>夏侯惇</v>
      </c>
      <c r="C56" s="28" t="s">
        <v>841</v>
      </c>
      <c r="D56" s="28">
        <f t="shared" si="4"/>
        <v>2</v>
      </c>
      <c r="E56" s="28" t="s">
        <v>13</v>
      </c>
      <c r="F56" s="28">
        <v>0</v>
      </c>
      <c r="G56" s="28" t="s">
        <v>594</v>
      </c>
      <c r="H56" s="11">
        <v>1</v>
      </c>
      <c r="I56" s="28" t="str">
        <f t="shared" si="5"/>
        <v/>
      </c>
      <c r="J56" s="28" t="s">
        <v>895</v>
      </c>
      <c r="K56" s="28" t="str">
        <f t="shared" si="6"/>
        <v/>
      </c>
      <c r="L56" s="28">
        <v>1</v>
      </c>
    </row>
    <row r="57" spans="1:12" ht="16.5" x14ac:dyDescent="0.2">
      <c r="A57" s="28">
        <v>1102012</v>
      </c>
      <c r="B57" s="28" t="str">
        <f>INDEX(战场角色!B:B,MATCH(skillInfo!A57,战场角色!A:A,0))</f>
        <v>夏侯惇</v>
      </c>
      <c r="C57" s="28" t="s">
        <v>841</v>
      </c>
      <c r="D57" s="28">
        <f t="shared" si="4"/>
        <v>2</v>
      </c>
      <c r="E57" s="28" t="s">
        <v>13</v>
      </c>
      <c r="F57" s="28">
        <v>0</v>
      </c>
      <c r="G57" s="28" t="s">
        <v>595</v>
      </c>
      <c r="H57" s="11">
        <v>1</v>
      </c>
      <c r="I57" s="28" t="str">
        <f t="shared" si="5"/>
        <v/>
      </c>
      <c r="J57" s="28" t="s">
        <v>896</v>
      </c>
      <c r="K57" s="28" t="str">
        <f t="shared" si="6"/>
        <v/>
      </c>
      <c r="L57" s="28">
        <v>1</v>
      </c>
    </row>
    <row r="58" spans="1:12" ht="16.5" x14ac:dyDescent="0.2">
      <c r="A58" s="28">
        <v>1102012</v>
      </c>
      <c r="B58" s="28" t="str">
        <f>INDEX(战场角色!B:B,MATCH(skillInfo!A58,战场角色!A:A,0))</f>
        <v>夏侯惇</v>
      </c>
      <c r="C58" s="28" t="s">
        <v>841</v>
      </c>
      <c r="D58" s="28">
        <f t="shared" si="4"/>
        <v>2</v>
      </c>
      <c r="E58" s="28" t="s">
        <v>13</v>
      </c>
      <c r="F58" s="28">
        <v>0</v>
      </c>
      <c r="G58" s="28" t="s">
        <v>596</v>
      </c>
      <c r="H58" s="11">
        <v>1</v>
      </c>
      <c r="I58" s="28" t="str">
        <f t="shared" si="5"/>
        <v/>
      </c>
      <c r="J58" s="28" t="s">
        <v>888</v>
      </c>
      <c r="K58" s="28" t="str">
        <f t="shared" si="6"/>
        <v/>
      </c>
      <c r="L58" s="28">
        <v>1</v>
      </c>
    </row>
    <row r="59" spans="1:12" ht="16.5" x14ac:dyDescent="0.2">
      <c r="A59" s="28">
        <v>1102014</v>
      </c>
      <c r="B59" s="28" t="str">
        <f>INDEX(战场角色!B:B,MATCH(skillInfo!A59,战场角色!A:A,0))</f>
        <v>石灵明</v>
      </c>
      <c r="C59" s="28" t="s">
        <v>841</v>
      </c>
      <c r="D59" s="28">
        <f t="shared" si="4"/>
        <v>2</v>
      </c>
      <c r="E59" s="28" t="s">
        <v>13</v>
      </c>
      <c r="F59" s="28">
        <v>1</v>
      </c>
      <c r="G59" s="28" t="s">
        <v>598</v>
      </c>
      <c r="H59" s="11">
        <v>1</v>
      </c>
      <c r="I59" s="28" t="s">
        <v>844</v>
      </c>
      <c r="J59" s="28" t="s">
        <v>851</v>
      </c>
      <c r="K59" s="28" t="s">
        <v>856</v>
      </c>
      <c r="L59" s="28">
        <v>1</v>
      </c>
    </row>
    <row r="60" spans="1:12" ht="16.5" x14ac:dyDescent="0.2">
      <c r="A60" s="28">
        <v>1102014</v>
      </c>
      <c r="B60" s="28" t="str">
        <f>INDEX(战场角色!B:B,MATCH(skillInfo!A60,战场角色!A:A,0))</f>
        <v>石灵明</v>
      </c>
      <c r="C60" s="28" t="s">
        <v>841</v>
      </c>
      <c r="D60" s="28">
        <f t="shared" si="4"/>
        <v>2</v>
      </c>
      <c r="E60" s="28" t="s">
        <v>13</v>
      </c>
      <c r="F60" s="28">
        <v>1</v>
      </c>
      <c r="G60" s="28" t="s">
        <v>599</v>
      </c>
      <c r="H60" s="11">
        <v>1</v>
      </c>
      <c r="I60" s="28" t="s">
        <v>844</v>
      </c>
      <c r="J60" s="28" t="s">
        <v>852</v>
      </c>
      <c r="K60" s="28" t="s">
        <v>855</v>
      </c>
      <c r="L60" s="28">
        <v>1</v>
      </c>
    </row>
    <row r="61" spans="1:12" ht="16.5" x14ac:dyDescent="0.2">
      <c r="A61" s="28">
        <v>1102014</v>
      </c>
      <c r="B61" s="28" t="str">
        <f>INDEX(战场角色!B:B,MATCH(skillInfo!A61,战场角色!A:A,0))</f>
        <v>石灵明</v>
      </c>
      <c r="C61" s="28" t="s">
        <v>841</v>
      </c>
      <c r="D61" s="28">
        <f t="shared" si="4"/>
        <v>2</v>
      </c>
      <c r="E61" s="28" t="s">
        <v>13</v>
      </c>
      <c r="F61" s="28">
        <v>1</v>
      </c>
      <c r="G61" s="28" t="s">
        <v>600</v>
      </c>
      <c r="H61" s="11">
        <v>1</v>
      </c>
      <c r="I61" s="28" t="s">
        <v>844</v>
      </c>
      <c r="J61" s="28" t="s">
        <v>853</v>
      </c>
      <c r="K61" s="28" t="s">
        <v>854</v>
      </c>
      <c r="L61" s="28">
        <v>1</v>
      </c>
    </row>
    <row r="62" spans="1:12" ht="16.5" x14ac:dyDescent="0.2">
      <c r="A62" s="28">
        <v>1102030</v>
      </c>
      <c r="B62" s="28" t="str">
        <f>INDEX(战场角色!B:B,MATCH(skillInfo!A62,战场角色!A:A,0))</f>
        <v>燕青</v>
      </c>
      <c r="C62" s="28" t="s">
        <v>842</v>
      </c>
      <c r="D62" s="30">
        <v>2</v>
      </c>
      <c r="E62" s="28" t="s">
        <v>13</v>
      </c>
      <c r="F62" s="28">
        <v>0</v>
      </c>
      <c r="G62" s="31" t="s">
        <v>770</v>
      </c>
      <c r="H62" s="11">
        <v>1</v>
      </c>
      <c r="I62" s="28" t="str">
        <f t="shared" si="2"/>
        <v/>
      </c>
      <c r="J62" s="28" t="s">
        <v>862</v>
      </c>
      <c r="K62" s="28" t="str">
        <f t="shared" si="3"/>
        <v/>
      </c>
      <c r="L62" s="28">
        <v>1</v>
      </c>
    </row>
    <row r="63" spans="1:12" ht="16.5" x14ac:dyDescent="0.2">
      <c r="A63" s="28">
        <v>1101001</v>
      </c>
      <c r="B63" s="28" t="str">
        <f>INDEX(战场角色!B:B,MATCH(skillInfo!A63,战场角色!A:A,0))</f>
        <v>常服曹焱兵</v>
      </c>
      <c r="C63" s="28" t="s">
        <v>842</v>
      </c>
      <c r="D63" s="28">
        <f>IF(RIGHT(LEFT(A63,4),1)*1=2,2,1)</f>
        <v>1</v>
      </c>
      <c r="E63" s="28" t="s">
        <v>13</v>
      </c>
      <c r="F63" s="28">
        <v>0</v>
      </c>
      <c r="G63" s="28" t="s">
        <v>551</v>
      </c>
      <c r="H63" s="11">
        <v>1</v>
      </c>
      <c r="I63" s="28" t="str">
        <f t="shared" si="2"/>
        <v/>
      </c>
      <c r="J63" s="28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Art/Roles/rol_1101001/Animations/1101001_exskill_1.playable</v>
      </c>
      <c r="K63" s="28" t="str">
        <f t="shared" si="3"/>
        <v/>
      </c>
      <c r="L63" s="28">
        <v>1</v>
      </c>
    </row>
    <row r="64" spans="1:12" ht="16.5" x14ac:dyDescent="0.2">
      <c r="A64" s="28">
        <v>1101001</v>
      </c>
      <c r="B64" s="28" t="str">
        <f>INDEX(战场角色!B:B,MATCH(skillInfo!A64,战场角色!A:A,0))</f>
        <v>常服曹焱兵</v>
      </c>
      <c r="C64" s="28" t="s">
        <v>842</v>
      </c>
      <c r="D64" s="28">
        <f t="shared" ref="D64:D113" si="7">IF(RIGHT(LEFT(A64,4),1)*1=2,2,1)</f>
        <v>1</v>
      </c>
      <c r="E64" s="28" t="s">
        <v>13</v>
      </c>
      <c r="F64" s="28">
        <v>0</v>
      </c>
      <c r="G64" s="28" t="s">
        <v>552</v>
      </c>
      <c r="H64" s="11">
        <v>1</v>
      </c>
      <c r="I64" s="28" t="str">
        <f t="shared" ref="I64:I113" si="8">IF(F64=0,"",IF(D64=1,"Art/Roles/rol_"&amp;A64&amp;"/Animations/"&amp;A64&amp;"_exskill_"&amp;RIGHT(LEFT(G64,4),1)&amp;"_1.playable","Art/Roles/rol_"&amp;A64&amp;"/Animations/"&amp;A64&amp;"_skill_2_1.playable"))</f>
        <v/>
      </c>
      <c r="J64" s="28" t="str">
        <f t="shared" ref="J64:J112" si="9"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Art/Roles/rol_1101001/Animations/1101001_exskill_2.playable</v>
      </c>
      <c r="K64" s="28" t="str">
        <f t="shared" ref="K64:K113" si="10">IF(F64=0,"","Art/Roles/rol_"&amp;A64&amp;"/Animations/"&amp;A64&amp;"_exskill_"&amp;IF(D64=2,1,RIGHT(LEFT(G64,4),1))&amp;"_3.playable")</f>
        <v/>
      </c>
      <c r="L64" s="28">
        <v>1</v>
      </c>
    </row>
    <row r="65" spans="1:12" ht="16.5" x14ac:dyDescent="0.2">
      <c r="A65" s="28">
        <v>1101002</v>
      </c>
      <c r="B65" s="28" t="str">
        <f>INDEX(战场角色!B:B,MATCH(skillInfo!A65,战场角色!A:A,0))</f>
        <v>曹玄亮</v>
      </c>
      <c r="C65" s="28" t="s">
        <v>842</v>
      </c>
      <c r="D65" s="28">
        <f t="shared" si="7"/>
        <v>1</v>
      </c>
      <c r="E65" s="28" t="s">
        <v>13</v>
      </c>
      <c r="F65" s="28">
        <v>0</v>
      </c>
      <c r="G65" s="28" t="s">
        <v>553</v>
      </c>
      <c r="H65" s="11">
        <v>1</v>
      </c>
      <c r="I65" s="28" t="str">
        <f t="shared" si="8"/>
        <v/>
      </c>
      <c r="J65" s="28" t="str">
        <f t="shared" si="9"/>
        <v>Art/Roles/rol_1101002/Animations/1101002_exskill_1.playable</v>
      </c>
      <c r="K65" s="28" t="str">
        <f t="shared" si="10"/>
        <v/>
      </c>
      <c r="L65" s="28">
        <v>1</v>
      </c>
    </row>
    <row r="66" spans="1:12" ht="16.5" x14ac:dyDescent="0.2">
      <c r="A66" s="28">
        <v>1101002</v>
      </c>
      <c r="B66" s="28" t="str">
        <f>INDEX(战场角色!B:B,MATCH(skillInfo!A66,战场角色!A:A,0))</f>
        <v>曹玄亮</v>
      </c>
      <c r="C66" s="28" t="s">
        <v>842</v>
      </c>
      <c r="D66" s="28">
        <f t="shared" si="7"/>
        <v>1</v>
      </c>
      <c r="E66" s="28" t="s">
        <v>13</v>
      </c>
      <c r="F66" s="28">
        <v>0</v>
      </c>
      <c r="G66" s="28" t="s">
        <v>554</v>
      </c>
      <c r="H66" s="11">
        <v>1</v>
      </c>
      <c r="I66" s="28" t="str">
        <f t="shared" si="8"/>
        <v/>
      </c>
      <c r="J66" s="28" t="str">
        <f t="shared" si="9"/>
        <v>Art/Roles/rol_1101002/Animations/1101002_exskill_2.playable</v>
      </c>
      <c r="K66" s="28" t="str">
        <f t="shared" si="10"/>
        <v/>
      </c>
      <c r="L66" s="28">
        <v>1</v>
      </c>
    </row>
    <row r="67" spans="1:12" ht="16.5" x14ac:dyDescent="0.2">
      <c r="A67" s="28">
        <v>1101003</v>
      </c>
      <c r="B67" s="28" t="str">
        <f>INDEX(战场角色!B:B,MATCH(skillInfo!A67,战场角色!A:A,0))</f>
        <v>战斗夏铃</v>
      </c>
      <c r="C67" s="28" t="s">
        <v>842</v>
      </c>
      <c r="D67" s="28">
        <f t="shared" si="7"/>
        <v>1</v>
      </c>
      <c r="E67" s="28" t="s">
        <v>13</v>
      </c>
      <c r="F67" s="28">
        <v>0</v>
      </c>
      <c r="G67" s="28" t="s">
        <v>724</v>
      </c>
      <c r="H67" s="11">
        <v>1</v>
      </c>
      <c r="I67" s="28" t="str">
        <f t="shared" si="8"/>
        <v/>
      </c>
      <c r="J67" s="28" t="str">
        <f t="shared" si="9"/>
        <v>Art/Roles/rol_1101003/Animations/1101003_exskill_1.playable</v>
      </c>
      <c r="K67" s="28" t="str">
        <f t="shared" si="10"/>
        <v/>
      </c>
      <c r="L67" s="28">
        <v>1</v>
      </c>
    </row>
    <row r="68" spans="1:12" ht="16.5" x14ac:dyDescent="0.2">
      <c r="A68" s="28">
        <v>1101003</v>
      </c>
      <c r="B68" s="28" t="str">
        <f>INDEX(战场角色!B:B,MATCH(skillInfo!A68,战场角色!A:A,0))</f>
        <v>战斗夏铃</v>
      </c>
      <c r="C68" s="28" t="s">
        <v>842</v>
      </c>
      <c r="D68" s="28">
        <f t="shared" si="7"/>
        <v>1</v>
      </c>
      <c r="E68" s="28" t="s">
        <v>13</v>
      </c>
      <c r="F68" s="28">
        <v>0</v>
      </c>
      <c r="G68" s="28" t="s">
        <v>555</v>
      </c>
      <c r="H68" s="11">
        <v>1</v>
      </c>
      <c r="I68" s="28" t="str">
        <f t="shared" si="8"/>
        <v/>
      </c>
      <c r="J68" s="28" t="str">
        <f t="shared" si="9"/>
        <v>Art/Roles/rol_1101003/Animations/1101003_exskill_2.playable</v>
      </c>
      <c r="K68" s="28" t="str">
        <f t="shared" si="10"/>
        <v/>
      </c>
      <c r="L68" s="28">
        <v>1</v>
      </c>
    </row>
    <row r="69" spans="1:12" ht="16.5" x14ac:dyDescent="0.2">
      <c r="A69" s="28">
        <v>1101007</v>
      </c>
      <c r="B69" s="28" t="str">
        <f>INDEX(战场角色!B:B,MATCH(skillInfo!A69,战场角色!A:A,0))</f>
        <v>战斗曹焱兵</v>
      </c>
      <c r="C69" s="28" t="s">
        <v>842</v>
      </c>
      <c r="D69" s="28">
        <f t="shared" si="7"/>
        <v>1</v>
      </c>
      <c r="E69" s="28" t="s">
        <v>13</v>
      </c>
      <c r="F69" s="28">
        <v>1</v>
      </c>
      <c r="G69" s="28" t="s">
        <v>556</v>
      </c>
      <c r="H69" s="11">
        <v>1</v>
      </c>
      <c r="I69" s="28" t="str">
        <f t="shared" si="8"/>
        <v>Art/Roles/rol_1101007/Animations/1101007_exskill_1_1.playable</v>
      </c>
      <c r="J69" s="28" t="str">
        <f t="shared" si="9"/>
        <v>Art/Roles/rol_1101007/Animations/1101007_exskill_1_2.playable</v>
      </c>
      <c r="K69" s="28" t="str">
        <f t="shared" si="10"/>
        <v>Art/Roles/rol_1101007/Animations/1101007_exskill_1_3.playable</v>
      </c>
      <c r="L69" s="28">
        <v>1</v>
      </c>
    </row>
    <row r="70" spans="1:12" ht="16.5" x14ac:dyDescent="0.2">
      <c r="A70" s="28">
        <v>1101007</v>
      </c>
      <c r="B70" s="28" t="str">
        <f>INDEX(战场角色!B:B,MATCH(skillInfo!A70,战场角色!A:A,0))</f>
        <v>战斗曹焱兵</v>
      </c>
      <c r="C70" s="28" t="s">
        <v>842</v>
      </c>
      <c r="D70" s="28">
        <f t="shared" si="7"/>
        <v>1</v>
      </c>
      <c r="E70" s="28" t="s">
        <v>13</v>
      </c>
      <c r="F70" s="28">
        <v>1</v>
      </c>
      <c r="G70" s="28" t="s">
        <v>557</v>
      </c>
      <c r="H70" s="11">
        <v>1</v>
      </c>
      <c r="I70" s="28" t="str">
        <f t="shared" si="8"/>
        <v>Art/Roles/rol_1101007/Animations/1101007_exskill_2_1.playable</v>
      </c>
      <c r="J70" s="28" t="str">
        <f t="shared" si="9"/>
        <v>Art/Roles/rol_1101007/Animations/1101007_exskill_2_2.playable</v>
      </c>
      <c r="K70" s="28" t="str">
        <f t="shared" si="10"/>
        <v>Art/Roles/rol_1101007/Animations/1101007_exskill_2_3.playable</v>
      </c>
      <c r="L70" s="28">
        <v>1</v>
      </c>
    </row>
    <row r="71" spans="1:12" ht="16.5" x14ac:dyDescent="0.2">
      <c r="A71" s="28">
        <v>1101008</v>
      </c>
      <c r="B71" s="28" t="str">
        <f>INDEX(战场角色!B:B,MATCH(skillInfo!A71,战场角色!A:A,0))</f>
        <v>黑尔坎普</v>
      </c>
      <c r="C71" s="28" t="s">
        <v>842</v>
      </c>
      <c r="D71" s="28">
        <f t="shared" si="7"/>
        <v>1</v>
      </c>
      <c r="E71" s="28" t="s">
        <v>13</v>
      </c>
      <c r="F71" s="28">
        <v>0</v>
      </c>
      <c r="G71" s="28" t="s">
        <v>558</v>
      </c>
      <c r="H71" s="11">
        <v>1</v>
      </c>
      <c r="I71" s="28" t="str">
        <f t="shared" si="8"/>
        <v/>
      </c>
      <c r="J71" s="28" t="str">
        <f t="shared" si="9"/>
        <v>Art/Roles/rol_1101008/Animations/1101008_exskill_1.playable</v>
      </c>
      <c r="K71" s="28" t="str">
        <f t="shared" si="10"/>
        <v/>
      </c>
      <c r="L71" s="28">
        <v>1</v>
      </c>
    </row>
    <row r="72" spans="1:12" ht="16.5" x14ac:dyDescent="0.2">
      <c r="A72" s="29">
        <v>1102015</v>
      </c>
      <c r="B72" s="28" t="str">
        <f>INDEX(战场角色!B:B,MATCH(skillInfo!A72,战场角色!A:A,0))</f>
        <v>于禁</v>
      </c>
      <c r="C72" s="28" t="s">
        <v>842</v>
      </c>
      <c r="D72" s="28">
        <f t="shared" si="7"/>
        <v>2</v>
      </c>
      <c r="E72" s="28" t="s">
        <v>13</v>
      </c>
      <c r="F72" s="28">
        <v>0</v>
      </c>
      <c r="G72" s="28" t="s">
        <v>568</v>
      </c>
      <c r="H72" s="11">
        <v>1</v>
      </c>
      <c r="I72" s="28" t="str">
        <f t="shared" si="8"/>
        <v/>
      </c>
      <c r="J72" s="28" t="str">
        <f t="shared" si="9"/>
        <v>Art/Roles/rol_1102015/Animations/1102015_exskill_1.playable</v>
      </c>
      <c r="K72" s="28" t="str">
        <f t="shared" si="10"/>
        <v/>
      </c>
      <c r="L72" s="28">
        <v>1</v>
      </c>
    </row>
    <row r="73" spans="1:12" ht="16.5" x14ac:dyDescent="0.2">
      <c r="A73" s="28">
        <v>1101004</v>
      </c>
      <c r="B73" s="28" t="str">
        <f>INDEX(战场角色!B:B,MATCH(skillInfo!A73,战场角色!A:A,0))</f>
        <v>项昆仑</v>
      </c>
      <c r="C73" s="28" t="s">
        <v>842</v>
      </c>
      <c r="D73" s="28">
        <f t="shared" si="7"/>
        <v>1</v>
      </c>
      <c r="E73" s="28" t="s">
        <v>13</v>
      </c>
      <c r="F73" s="28">
        <v>0</v>
      </c>
      <c r="G73" s="28" t="s">
        <v>569</v>
      </c>
      <c r="H73" s="11">
        <v>1</v>
      </c>
      <c r="I73" s="28" t="str">
        <f t="shared" si="8"/>
        <v/>
      </c>
      <c r="J73" s="28" t="str">
        <f t="shared" si="9"/>
        <v>Art/Roles/rol_1101004/Animations/1101004_exskill_1.playable</v>
      </c>
      <c r="K73" s="28" t="str">
        <f t="shared" si="10"/>
        <v/>
      </c>
      <c r="L73" s="28">
        <v>1</v>
      </c>
    </row>
    <row r="74" spans="1:12" ht="16.5" x14ac:dyDescent="0.2">
      <c r="A74" s="28">
        <v>1101004</v>
      </c>
      <c r="B74" s="28" t="str">
        <f>INDEX(战场角色!B:B,MATCH(skillInfo!A74,战场角色!A:A,0))</f>
        <v>项昆仑</v>
      </c>
      <c r="C74" s="28" t="s">
        <v>842</v>
      </c>
      <c r="D74" s="28">
        <f t="shared" si="7"/>
        <v>1</v>
      </c>
      <c r="E74" s="28" t="s">
        <v>13</v>
      </c>
      <c r="F74" s="28">
        <v>0</v>
      </c>
      <c r="G74" s="28" t="s">
        <v>570</v>
      </c>
      <c r="H74" s="11">
        <v>1</v>
      </c>
      <c r="I74" s="28" t="str">
        <f t="shared" si="8"/>
        <v/>
      </c>
      <c r="J74" s="28" t="str">
        <f t="shared" si="9"/>
        <v>Art/Roles/rol_1101004/Animations/1101004_exskill_2.playable</v>
      </c>
      <c r="K74" s="28" t="str">
        <f t="shared" si="10"/>
        <v/>
      </c>
      <c r="L74" s="28">
        <v>1</v>
      </c>
    </row>
    <row r="75" spans="1:12" ht="16.5" x14ac:dyDescent="0.2">
      <c r="A75" s="28">
        <v>1101005</v>
      </c>
      <c r="B75" s="28" t="str">
        <f>INDEX(战场角色!B:B,MATCH(skillInfo!A75,战场角色!A:A,0))</f>
        <v>刘羽禅</v>
      </c>
      <c r="C75" s="28" t="s">
        <v>842</v>
      </c>
      <c r="D75" s="28">
        <f t="shared" si="7"/>
        <v>1</v>
      </c>
      <c r="E75" s="28" t="s">
        <v>13</v>
      </c>
      <c r="F75" s="28">
        <v>0</v>
      </c>
      <c r="G75" s="28" t="s">
        <v>571</v>
      </c>
      <c r="H75" s="11">
        <v>1</v>
      </c>
      <c r="I75" s="28" t="str">
        <f t="shared" si="8"/>
        <v/>
      </c>
      <c r="J75" s="28" t="str">
        <f t="shared" si="9"/>
        <v>Art/Roles/rol_1101005/Animations/1101005_exskill_1.playable</v>
      </c>
      <c r="K75" s="28" t="str">
        <f t="shared" si="10"/>
        <v/>
      </c>
      <c r="L75" s="28">
        <v>1</v>
      </c>
    </row>
    <row r="76" spans="1:12" ht="16.5" x14ac:dyDescent="0.2">
      <c r="A76" s="28">
        <v>1101005</v>
      </c>
      <c r="B76" s="28" t="str">
        <f>INDEX(战场角色!B:B,MATCH(skillInfo!A76,战场角色!A:A,0))</f>
        <v>刘羽禅</v>
      </c>
      <c r="C76" s="28" t="s">
        <v>842</v>
      </c>
      <c r="D76" s="28">
        <f t="shared" ref="D76" si="11">IF(RIGHT(LEFT(A76,4),1)*1=2,2,1)</f>
        <v>1</v>
      </c>
      <c r="E76" s="28" t="s">
        <v>13</v>
      </c>
      <c r="F76" s="28">
        <v>0</v>
      </c>
      <c r="G76" s="28" t="s">
        <v>884</v>
      </c>
      <c r="H76" s="11">
        <v>1</v>
      </c>
      <c r="I76" s="28" t="str">
        <f t="shared" ref="I76" si="12">IF(F76=0,"",IF(D76=1,"Art/Roles/rol_"&amp;A76&amp;"/Animations/"&amp;A76&amp;"_exskill_"&amp;RIGHT(LEFT(G76,4),1)&amp;"_1.playable","Art/Roles/rol_"&amp;A76&amp;"/Animations/"&amp;A76&amp;"_skill_2_1.playable"))</f>
        <v/>
      </c>
      <c r="J76" s="28" t="str">
        <f t="shared" ref="J76" si="13">IF(F76=0,"Art/Roles/rol_"&amp;A76&amp;"/Animations/"&amp;A76&amp;"_exskill_"&amp;IF(D76=1,RIGHT(LEFT(G76,4),1),1)&amp;".playable","Art/Roles/rol_"&amp;A76&amp;"/Animations/"&amp;A76&amp;"_exskill_"&amp;IF(D76=2,1,RIGHT(LEFT(G76,4),1))&amp;"_2.playable")</f>
        <v>Art/Roles/rol_1101005/Animations/1101005_exskill_2.playable</v>
      </c>
      <c r="K76" s="28" t="str">
        <f t="shared" ref="K76" si="14">IF(F76=0,"","Art/Roles/rol_"&amp;A76&amp;"/Animations/"&amp;A76&amp;"_exskill_"&amp;IF(D76=2,1,RIGHT(LEFT(G76,4),1))&amp;"_3.playable")</f>
        <v/>
      </c>
      <c r="L76" s="28">
        <v>1</v>
      </c>
    </row>
    <row r="77" spans="1:12" ht="16.5" x14ac:dyDescent="0.2">
      <c r="A77" s="28">
        <v>1101006</v>
      </c>
      <c r="B77" s="28" t="str">
        <f>INDEX(战场角色!B:B,MATCH(skillInfo!A77,战场角色!A:A,0))</f>
        <v>红莲缇娜</v>
      </c>
      <c r="C77" s="28" t="s">
        <v>842</v>
      </c>
      <c r="D77" s="28">
        <f t="shared" si="7"/>
        <v>1</v>
      </c>
      <c r="E77" s="28" t="s">
        <v>13</v>
      </c>
      <c r="F77" s="28">
        <v>0</v>
      </c>
      <c r="G77" s="28" t="s">
        <v>572</v>
      </c>
      <c r="H77" s="11">
        <v>1</v>
      </c>
      <c r="I77" s="28" t="str">
        <f t="shared" si="8"/>
        <v/>
      </c>
      <c r="J77" s="28" t="str">
        <f t="shared" si="9"/>
        <v>Art/Roles/rol_1101006/Animations/1101006_exskill_1.playable</v>
      </c>
      <c r="K77" s="28" t="str">
        <f t="shared" si="10"/>
        <v/>
      </c>
      <c r="L77" s="28">
        <v>1</v>
      </c>
    </row>
    <row r="78" spans="1:12" ht="16.5" x14ac:dyDescent="0.2">
      <c r="A78" s="28">
        <v>1101006</v>
      </c>
      <c r="B78" s="28" t="str">
        <f>INDEX(战场角色!B:B,MATCH(skillInfo!A78,战场角色!A:A,0))</f>
        <v>红莲缇娜</v>
      </c>
      <c r="C78" s="28" t="s">
        <v>842</v>
      </c>
      <c r="D78" s="28">
        <f t="shared" ref="D78" si="15">IF(RIGHT(LEFT(A78,4),1)*1=2,2,1)</f>
        <v>1</v>
      </c>
      <c r="E78" s="28" t="s">
        <v>13</v>
      </c>
      <c r="F78" s="28">
        <v>0</v>
      </c>
      <c r="G78" s="28" t="s">
        <v>898</v>
      </c>
      <c r="H78" s="11">
        <v>1</v>
      </c>
      <c r="I78" s="28" t="str">
        <f t="shared" ref="I78" si="16">IF(F78=0,"",IF(D78=1,"Art/Roles/rol_"&amp;A78&amp;"/Animations/"&amp;A78&amp;"_exskill_"&amp;RIGHT(LEFT(G78,4),1)&amp;"_1.playable","Art/Roles/rol_"&amp;A78&amp;"/Animations/"&amp;A78&amp;"_skill_2_1.playable"))</f>
        <v/>
      </c>
      <c r="J78" s="28" t="str">
        <f t="shared" ref="J78" si="17">IF(F78=0,"Art/Roles/rol_"&amp;A78&amp;"/Animations/"&amp;A78&amp;"_exskill_"&amp;IF(D78=1,RIGHT(LEFT(G78,4),1),1)&amp;".playable","Art/Roles/rol_"&amp;A78&amp;"/Animations/"&amp;A78&amp;"_exskill_"&amp;IF(D78=2,1,RIGHT(LEFT(G78,4),1))&amp;"_2.playable")</f>
        <v>Art/Roles/rol_1101006/Animations/1101006_exskill_2.playable</v>
      </c>
      <c r="K78" s="28" t="str">
        <f t="shared" ref="K78" si="18">IF(F78=0,"","Art/Roles/rol_"&amp;A78&amp;"/Animations/"&amp;A78&amp;"_exskill_"&amp;IF(D78=2,1,RIGHT(LEFT(G78,4),1))&amp;"_3.playable")</f>
        <v/>
      </c>
      <c r="L78" s="28">
        <v>1</v>
      </c>
    </row>
    <row r="79" spans="1:12" ht="16.5" x14ac:dyDescent="0.2">
      <c r="A79" s="28">
        <v>1101009</v>
      </c>
      <c r="B79" s="28" t="str">
        <f>INDEX(战场角色!B:B,MATCH(skillInfo!A79,战场角色!A:A,0))</f>
        <v>北落师门</v>
      </c>
      <c r="C79" s="28" t="s">
        <v>842</v>
      </c>
      <c r="D79" s="28">
        <f t="shared" si="7"/>
        <v>1</v>
      </c>
      <c r="E79" s="28" t="s">
        <v>13</v>
      </c>
      <c r="F79" s="28">
        <v>0</v>
      </c>
      <c r="G79" s="28" t="s">
        <v>573</v>
      </c>
      <c r="H79" s="11">
        <v>1</v>
      </c>
      <c r="I79" s="28" t="str">
        <f t="shared" si="8"/>
        <v/>
      </c>
      <c r="J79" s="28" t="str">
        <f t="shared" si="9"/>
        <v>Art/Roles/rol_1101009/Animations/1101009_exskill_1.playable</v>
      </c>
      <c r="K79" s="28" t="str">
        <f t="shared" si="10"/>
        <v/>
      </c>
      <c r="L79" s="28">
        <v>1</v>
      </c>
    </row>
    <row r="80" spans="1:12" ht="16.5" x14ac:dyDescent="0.2">
      <c r="A80" s="28">
        <v>1101009</v>
      </c>
      <c r="B80" s="28" t="str">
        <f>INDEX(战场角色!B:B,MATCH(skillInfo!A80,战场角色!A:A,0))</f>
        <v>北落师门</v>
      </c>
      <c r="C80" s="28" t="s">
        <v>842</v>
      </c>
      <c r="D80" s="28">
        <f t="shared" ref="D80" si="19">IF(RIGHT(LEFT(A80,4),1)*1=2,2,1)</f>
        <v>1</v>
      </c>
      <c r="E80" s="28" t="s">
        <v>13</v>
      </c>
      <c r="F80" s="28">
        <v>0</v>
      </c>
      <c r="G80" s="28" t="s">
        <v>883</v>
      </c>
      <c r="H80" s="11">
        <v>1</v>
      </c>
      <c r="I80" s="28" t="str">
        <f t="shared" ref="I80" si="20">IF(F80=0,"",IF(D80=1,"Art/Roles/rol_"&amp;A80&amp;"/Animations/"&amp;A80&amp;"_exskill_"&amp;RIGHT(LEFT(G80,4),1)&amp;"_1.playable","Art/Roles/rol_"&amp;A80&amp;"/Animations/"&amp;A80&amp;"_skill_2_1.playable"))</f>
        <v/>
      </c>
      <c r="J80" s="28" t="str">
        <f t="shared" ref="J80" si="21">IF(F80=0,"Art/Roles/rol_"&amp;A80&amp;"/Animations/"&amp;A80&amp;"_exskill_"&amp;IF(D80=1,RIGHT(LEFT(G80,4),1),1)&amp;".playable","Art/Roles/rol_"&amp;A80&amp;"/Animations/"&amp;A80&amp;"_exskill_"&amp;IF(D80=2,1,RIGHT(LEFT(G80,4),1))&amp;"_2.playable")</f>
        <v>Art/Roles/rol_1101009/Animations/1101009_exskill_2.playable</v>
      </c>
      <c r="K80" s="28" t="str">
        <f t="shared" ref="K80" si="22">IF(F80=0,"","Art/Roles/rol_"&amp;A80&amp;"/Animations/"&amp;A80&amp;"_exskill_"&amp;IF(D80=2,1,RIGHT(LEFT(G80,4),1))&amp;"_3.playable")</f>
        <v/>
      </c>
      <c r="L80" s="28">
        <v>1</v>
      </c>
    </row>
    <row r="81" spans="1:12" ht="16.5" x14ac:dyDescent="0.2">
      <c r="A81" s="28">
        <v>1101010</v>
      </c>
      <c r="B81" s="28" t="str">
        <f>INDEX(战场角色!B:B,MATCH(skillInfo!A81,战场角色!A:A,0))</f>
        <v>盖文</v>
      </c>
      <c r="C81" s="28" t="s">
        <v>842</v>
      </c>
      <c r="D81" s="28">
        <f t="shared" si="7"/>
        <v>1</v>
      </c>
      <c r="E81" s="28" t="s">
        <v>13</v>
      </c>
      <c r="F81" s="28">
        <v>1</v>
      </c>
      <c r="G81" s="28" t="s">
        <v>574</v>
      </c>
      <c r="H81" s="11">
        <v>1</v>
      </c>
      <c r="I81" s="28" t="str">
        <f t="shared" si="8"/>
        <v>Art/Roles/rol_1101010/Animations/1101010_exskill_1_1.playable</v>
      </c>
      <c r="J81" s="28" t="str">
        <f t="shared" si="9"/>
        <v>Art/Roles/rol_1101010/Animations/1101010_exskill_1_2.playable</v>
      </c>
      <c r="K81" s="28" t="str">
        <f t="shared" si="10"/>
        <v>Art/Roles/rol_1101010/Animations/1101010_exskill_1_3.playable</v>
      </c>
      <c r="L81" s="28">
        <v>1</v>
      </c>
    </row>
    <row r="82" spans="1:12" ht="16.5" x14ac:dyDescent="0.2">
      <c r="A82" s="11">
        <v>1101010</v>
      </c>
      <c r="B82" s="28" t="str">
        <f>INDEX(战场角色!B:B,MATCH(skillInfo!A82,战场角色!A:A,0))</f>
        <v>盖文</v>
      </c>
      <c r="C82" s="28" t="s">
        <v>842</v>
      </c>
      <c r="D82" s="28">
        <f t="shared" si="7"/>
        <v>1</v>
      </c>
      <c r="E82" s="11" t="s">
        <v>13</v>
      </c>
      <c r="F82" s="11">
        <v>1</v>
      </c>
      <c r="G82" s="11" t="s">
        <v>575</v>
      </c>
      <c r="H82" s="11">
        <v>1</v>
      </c>
      <c r="I82" s="28" t="str">
        <f t="shared" si="8"/>
        <v>Art/Roles/rol_1101010/Animations/1101010_exskill_2_1.playable</v>
      </c>
      <c r="J82" s="28" t="str">
        <f t="shared" si="9"/>
        <v>Art/Roles/rol_1101010/Animations/1101010_exskill_2_2.playable</v>
      </c>
      <c r="K82" s="28" t="str">
        <f t="shared" si="10"/>
        <v>Art/Roles/rol_1101010/Animations/1101010_exskill_2_3.playable</v>
      </c>
      <c r="L82" s="28">
        <v>1</v>
      </c>
    </row>
    <row r="83" spans="1:12" ht="16.5" x14ac:dyDescent="0.2">
      <c r="A83" s="28">
        <v>1101011</v>
      </c>
      <c r="B83" s="28" t="str">
        <f>INDEX(战场角色!B:B,MATCH(skillInfo!A83,战场角色!A:A,0))</f>
        <v>阎风吒</v>
      </c>
      <c r="C83" s="28" t="s">
        <v>842</v>
      </c>
      <c r="D83" s="28">
        <f t="shared" si="7"/>
        <v>1</v>
      </c>
      <c r="E83" s="28" t="s">
        <v>13</v>
      </c>
      <c r="F83" s="28">
        <v>1</v>
      </c>
      <c r="G83" s="28" t="s">
        <v>576</v>
      </c>
      <c r="H83" s="11">
        <v>1</v>
      </c>
      <c r="I83" s="28" t="str">
        <f t="shared" si="8"/>
        <v>Art/Roles/rol_1101011/Animations/1101011_exskill_1_1.playable</v>
      </c>
      <c r="J83" s="28" t="str">
        <f t="shared" si="9"/>
        <v>Art/Roles/rol_1101011/Animations/1101011_exskill_1_2.playable</v>
      </c>
      <c r="K83" s="28" t="str">
        <f t="shared" si="10"/>
        <v>Art/Roles/rol_1101011/Animations/1101011_exskill_1_3.playable</v>
      </c>
      <c r="L83" s="28">
        <v>1</v>
      </c>
    </row>
    <row r="84" spans="1:12" ht="16.5" x14ac:dyDescent="0.2">
      <c r="A84" s="28">
        <v>1101011</v>
      </c>
      <c r="B84" s="28" t="str">
        <f>INDEX(战场角色!B:B,MATCH(skillInfo!A84,战场角色!A:A,0))</f>
        <v>阎风吒</v>
      </c>
      <c r="C84" s="28" t="s">
        <v>842</v>
      </c>
      <c r="D84" s="28">
        <f t="shared" si="7"/>
        <v>1</v>
      </c>
      <c r="E84" s="28" t="s">
        <v>13</v>
      </c>
      <c r="F84" s="28">
        <v>1</v>
      </c>
      <c r="G84" s="28" t="s">
        <v>577</v>
      </c>
      <c r="H84" s="11">
        <v>1</v>
      </c>
      <c r="I84" s="28" t="str">
        <f t="shared" si="8"/>
        <v>Art/Roles/rol_1101011/Animations/1101011_exskill_2_1.playable</v>
      </c>
      <c r="J84" s="28" t="str">
        <f t="shared" si="9"/>
        <v>Art/Roles/rol_1101011/Animations/1101011_exskill_2_2.playable</v>
      </c>
      <c r="K84" s="28" t="str">
        <f t="shared" si="10"/>
        <v>Art/Roles/rol_1101011/Animations/1101011_exskill_2_3.playable</v>
      </c>
      <c r="L84" s="28">
        <v>1</v>
      </c>
    </row>
    <row r="85" spans="1:12" ht="16.5" x14ac:dyDescent="0.2">
      <c r="A85" s="28">
        <v>1101012</v>
      </c>
      <c r="B85" s="28" t="str">
        <f>INDEX(战场角色!B:B,MATCH(skillInfo!A85,战场角色!A:A,0))</f>
        <v>南御夫</v>
      </c>
      <c r="C85" s="28" t="s">
        <v>842</v>
      </c>
      <c r="D85" s="28">
        <f t="shared" si="7"/>
        <v>1</v>
      </c>
      <c r="E85" s="28" t="s">
        <v>13</v>
      </c>
      <c r="F85" s="28">
        <v>0</v>
      </c>
      <c r="G85" s="28" t="s">
        <v>578</v>
      </c>
      <c r="H85" s="11">
        <v>1</v>
      </c>
      <c r="I85" s="28" t="str">
        <f t="shared" si="8"/>
        <v/>
      </c>
      <c r="J85" s="28" t="str">
        <f t="shared" si="9"/>
        <v>Art/Roles/rol_1101012/Animations/1101012_exskill_1.playable</v>
      </c>
      <c r="K85" s="28" t="str">
        <f t="shared" si="10"/>
        <v/>
      </c>
      <c r="L85" s="28">
        <v>1</v>
      </c>
    </row>
    <row r="86" spans="1:12" ht="16.5" x14ac:dyDescent="0.2">
      <c r="A86" s="28">
        <v>1101012</v>
      </c>
      <c r="B86" s="28" t="str">
        <f>INDEX(战场角色!B:B,MATCH(skillInfo!A86,战场角色!A:A,0))</f>
        <v>南御夫</v>
      </c>
      <c r="C86" s="28" t="s">
        <v>842</v>
      </c>
      <c r="D86" s="28">
        <f t="shared" ref="D86" si="23">IF(RIGHT(LEFT(A86,4),1)*1=2,2,1)</f>
        <v>1</v>
      </c>
      <c r="E86" s="28" t="s">
        <v>13</v>
      </c>
      <c r="F86" s="28">
        <v>0</v>
      </c>
      <c r="G86" s="28" t="s">
        <v>899</v>
      </c>
      <c r="H86" s="11">
        <v>1</v>
      </c>
      <c r="I86" s="28" t="str">
        <f t="shared" ref="I86" si="24">IF(F86=0,"",IF(D86=1,"Art/Roles/rol_"&amp;A86&amp;"/Animations/"&amp;A86&amp;"_exskill_"&amp;RIGHT(LEFT(G86,4),1)&amp;"_1.playable","Art/Roles/rol_"&amp;A86&amp;"/Animations/"&amp;A86&amp;"_skill_2_1.playable"))</f>
        <v/>
      </c>
      <c r="J86" s="28" t="str">
        <f t="shared" ref="J86" si="25">IF(F86=0,"Art/Roles/rol_"&amp;A86&amp;"/Animations/"&amp;A86&amp;"_exskill_"&amp;IF(D86=1,RIGHT(LEFT(G86,4),1),1)&amp;".playable","Art/Roles/rol_"&amp;A86&amp;"/Animations/"&amp;A86&amp;"_exskill_"&amp;IF(D86=2,1,RIGHT(LEFT(G86,4),1))&amp;"_2.playable")</f>
        <v>Art/Roles/rol_1101012/Animations/1101012_exskill_2.playable</v>
      </c>
      <c r="K86" s="28" t="str">
        <f t="shared" ref="K86" si="26">IF(F86=0,"","Art/Roles/rol_"&amp;A86&amp;"/Animations/"&amp;A86&amp;"_exskill_"&amp;IF(D86=2,1,RIGHT(LEFT(G86,4),1))&amp;"_3.playable")</f>
        <v/>
      </c>
      <c r="L86" s="28">
        <v>1</v>
      </c>
    </row>
    <row r="87" spans="1:12" ht="16.5" x14ac:dyDescent="0.2">
      <c r="A87" s="28">
        <v>1101013</v>
      </c>
      <c r="B87" s="28" t="str">
        <f>INDEX(战场角色!B:B,MATCH(skillInfo!A87,战场角色!A:A,0))</f>
        <v>吉拉</v>
      </c>
      <c r="C87" s="28" t="s">
        <v>842</v>
      </c>
      <c r="D87" s="28">
        <f t="shared" si="7"/>
        <v>1</v>
      </c>
      <c r="E87" s="28" t="s">
        <v>13</v>
      </c>
      <c r="F87" s="28">
        <v>0</v>
      </c>
      <c r="G87" s="28" t="s">
        <v>579</v>
      </c>
      <c r="H87" s="11">
        <v>1</v>
      </c>
      <c r="I87" s="28" t="str">
        <f t="shared" si="8"/>
        <v/>
      </c>
      <c r="J87" s="28" t="str">
        <f t="shared" si="9"/>
        <v>Art/Roles/rol_1101013/Animations/1101013_exskill_1.playable</v>
      </c>
      <c r="K87" s="28" t="str">
        <f t="shared" si="10"/>
        <v/>
      </c>
      <c r="L87" s="28">
        <v>1</v>
      </c>
    </row>
    <row r="88" spans="1:12" ht="16.5" x14ac:dyDescent="0.2">
      <c r="A88" s="28">
        <v>1101013</v>
      </c>
      <c r="B88" s="28" t="str">
        <f>INDEX(战场角色!B:B,MATCH(skillInfo!A88,战场角色!A:A,0))</f>
        <v>吉拉</v>
      </c>
      <c r="C88" s="28" t="s">
        <v>842</v>
      </c>
      <c r="D88" s="28">
        <f t="shared" si="7"/>
        <v>1</v>
      </c>
      <c r="E88" s="28" t="s">
        <v>13</v>
      </c>
      <c r="F88" s="28">
        <v>0</v>
      </c>
      <c r="G88" s="28" t="s">
        <v>580</v>
      </c>
      <c r="H88" s="11">
        <v>1</v>
      </c>
      <c r="I88" s="28" t="str">
        <f t="shared" si="8"/>
        <v/>
      </c>
      <c r="J88" s="28" t="str">
        <f t="shared" si="9"/>
        <v>Art/Roles/rol_1101013/Animations/1101013_exskill_2.playable</v>
      </c>
      <c r="K88" s="28" t="str">
        <f t="shared" si="10"/>
        <v/>
      </c>
      <c r="L88" s="28">
        <v>1</v>
      </c>
    </row>
    <row r="89" spans="1:12" ht="16.5" x14ac:dyDescent="0.2">
      <c r="A89" s="28">
        <v>1101014</v>
      </c>
      <c r="B89" s="28" t="str">
        <f>INDEX(战场角色!B:B,MATCH(skillInfo!A89,战场角色!A:A,0))</f>
        <v>吕仙宫</v>
      </c>
      <c r="C89" s="28" t="s">
        <v>842</v>
      </c>
      <c r="D89" s="28">
        <f t="shared" si="7"/>
        <v>1</v>
      </c>
      <c r="E89" s="28" t="s">
        <v>13</v>
      </c>
      <c r="F89" s="28">
        <v>0</v>
      </c>
      <c r="G89" s="28" t="s">
        <v>581</v>
      </c>
      <c r="H89" s="11">
        <v>1</v>
      </c>
      <c r="I89" s="28" t="str">
        <f t="shared" si="8"/>
        <v/>
      </c>
      <c r="J89" s="28" t="str">
        <f t="shared" si="9"/>
        <v>Art/Roles/rol_1101014/Animations/1101014_exskill_1.playable</v>
      </c>
      <c r="K89" s="28" t="str">
        <f t="shared" si="10"/>
        <v/>
      </c>
      <c r="L89" s="28">
        <v>1</v>
      </c>
    </row>
    <row r="90" spans="1:12" ht="16.5" x14ac:dyDescent="0.2">
      <c r="A90" s="28">
        <v>1101014</v>
      </c>
      <c r="B90" s="28" t="str">
        <f>INDEX(战场角色!B:B,MATCH(skillInfo!A90,战场角色!A:A,0))</f>
        <v>吕仙宫</v>
      </c>
      <c r="C90" s="28" t="s">
        <v>842</v>
      </c>
      <c r="D90" s="28">
        <f t="shared" si="7"/>
        <v>1</v>
      </c>
      <c r="E90" s="28" t="s">
        <v>13</v>
      </c>
      <c r="F90" s="28">
        <v>0</v>
      </c>
      <c r="G90" s="28" t="s">
        <v>582</v>
      </c>
      <c r="H90" s="11">
        <v>1</v>
      </c>
      <c r="I90" s="28" t="str">
        <f t="shared" si="8"/>
        <v/>
      </c>
      <c r="J90" s="28" t="str">
        <f t="shared" si="9"/>
        <v>Art/Roles/rol_1101014/Animations/1101014_exskill_2.playable</v>
      </c>
      <c r="K90" s="28" t="str">
        <f t="shared" si="10"/>
        <v/>
      </c>
      <c r="L90" s="28">
        <v>1</v>
      </c>
    </row>
    <row r="91" spans="1:12" ht="16.5" x14ac:dyDescent="0.2">
      <c r="A91" s="28">
        <v>1101015</v>
      </c>
      <c r="B91" s="28" t="str">
        <f>INDEX(战场角色!B:B,MATCH(skillInfo!A91,战场角色!A:A,0))</f>
        <v>阎巧巧</v>
      </c>
      <c r="C91" s="28" t="s">
        <v>842</v>
      </c>
      <c r="D91" s="28">
        <f t="shared" si="7"/>
        <v>1</v>
      </c>
      <c r="E91" s="28" t="s">
        <v>13</v>
      </c>
      <c r="F91" s="28">
        <v>1</v>
      </c>
      <c r="G91" s="28" t="s">
        <v>583</v>
      </c>
      <c r="H91" s="11">
        <v>1</v>
      </c>
      <c r="I91" s="28" t="str">
        <f t="shared" si="8"/>
        <v>Art/Roles/rol_1101015/Animations/1101015_exskill_1_1.playable</v>
      </c>
      <c r="J91" s="28" t="str">
        <f t="shared" si="9"/>
        <v>Art/Roles/rol_1101015/Animations/1101015_exskill_1_2.playable</v>
      </c>
      <c r="K91" s="28" t="str">
        <f t="shared" si="10"/>
        <v>Art/Roles/rol_1101015/Animations/1101015_exskill_1_3.playable</v>
      </c>
      <c r="L91" s="28">
        <v>1</v>
      </c>
    </row>
    <row r="92" spans="1:12" ht="16.5" x14ac:dyDescent="0.2">
      <c r="A92" s="11">
        <v>1101015</v>
      </c>
      <c r="B92" s="28" t="str">
        <f>INDEX(战场角色!B:B,MATCH(skillInfo!A92,战场角色!A:A,0))</f>
        <v>阎巧巧</v>
      </c>
      <c r="C92" s="28" t="s">
        <v>842</v>
      </c>
      <c r="D92" s="28">
        <f t="shared" si="7"/>
        <v>1</v>
      </c>
      <c r="E92" s="11" t="s">
        <v>13</v>
      </c>
      <c r="F92" s="11">
        <v>1</v>
      </c>
      <c r="G92" s="11" t="s">
        <v>584</v>
      </c>
      <c r="H92" s="11">
        <v>1</v>
      </c>
      <c r="I92" s="28" t="str">
        <f t="shared" si="8"/>
        <v>Art/Roles/rol_1101015/Animations/1101015_exskill_2_1.playable</v>
      </c>
      <c r="J92" s="28" t="str">
        <f t="shared" si="9"/>
        <v>Art/Roles/rol_1101015/Animations/1101015_exskill_2_2.playable</v>
      </c>
      <c r="K92" s="28" t="str">
        <f t="shared" si="10"/>
        <v>Art/Roles/rol_1101015/Animations/1101015_exskill_2_3.playable</v>
      </c>
      <c r="L92" s="28">
        <v>1</v>
      </c>
    </row>
    <row r="93" spans="1:12" ht="16.5" x14ac:dyDescent="0.2">
      <c r="A93" s="28">
        <v>1102003</v>
      </c>
      <c r="B93" s="28" t="str">
        <f>INDEX(战场角色!B:B,MATCH(skillInfo!A93,战场角色!A:A,0))</f>
        <v>典韦</v>
      </c>
      <c r="C93" s="28" t="s">
        <v>842</v>
      </c>
      <c r="D93" s="28">
        <f t="shared" si="7"/>
        <v>2</v>
      </c>
      <c r="E93" s="28" t="s">
        <v>13</v>
      </c>
      <c r="F93" s="28">
        <v>1</v>
      </c>
      <c r="G93" s="28" t="s">
        <v>585</v>
      </c>
      <c r="H93" s="11">
        <v>1</v>
      </c>
      <c r="I93" s="28" t="str">
        <f t="shared" si="8"/>
        <v>Art/Roles/rol_1102003/Animations/1102003_skill_2_1.playable</v>
      </c>
      <c r="J93" s="28" t="str">
        <f t="shared" si="9"/>
        <v>Art/Roles/rol_1102003/Animations/1102003_exskill_1_2.playable</v>
      </c>
      <c r="K93" s="28" t="str">
        <f t="shared" si="10"/>
        <v>Art/Roles/rol_1102003/Animations/1102003_exskill_1_3.playable</v>
      </c>
      <c r="L93" s="28">
        <v>1</v>
      </c>
    </row>
    <row r="94" spans="1:12" ht="16.5" x14ac:dyDescent="0.2">
      <c r="A94" s="28">
        <v>1102005</v>
      </c>
      <c r="B94" s="28" t="str">
        <f>INDEX(战场角色!B:B,MATCH(skillInfo!A94,战场角色!A:A,0))</f>
        <v>李轩辕</v>
      </c>
      <c r="C94" s="28" t="s">
        <v>842</v>
      </c>
      <c r="D94" s="28">
        <f t="shared" si="7"/>
        <v>2</v>
      </c>
      <c r="E94" s="28" t="s">
        <v>13</v>
      </c>
      <c r="F94" s="28">
        <v>0</v>
      </c>
      <c r="G94" s="28" t="s">
        <v>586</v>
      </c>
      <c r="H94" s="11">
        <v>1</v>
      </c>
      <c r="I94" s="28" t="str">
        <f t="shared" si="8"/>
        <v/>
      </c>
      <c r="J94" s="28" t="str">
        <f t="shared" si="9"/>
        <v>Art/Roles/rol_1102005/Animations/1102005_exskill_1.playable</v>
      </c>
      <c r="K94" s="28" t="str">
        <f t="shared" si="10"/>
        <v/>
      </c>
      <c r="L94" s="28">
        <v>1</v>
      </c>
    </row>
    <row r="95" spans="1:12" ht="16.5" x14ac:dyDescent="0.2">
      <c r="A95" s="28">
        <v>1102006</v>
      </c>
      <c r="B95" s="28" t="str">
        <f>INDEX(战场角色!B:B,MATCH(skillInfo!A95,战场角色!A:A,0))</f>
        <v>项羽</v>
      </c>
      <c r="C95" s="28" t="s">
        <v>842</v>
      </c>
      <c r="D95" s="28">
        <f t="shared" si="7"/>
        <v>2</v>
      </c>
      <c r="E95" s="28" t="s">
        <v>13</v>
      </c>
      <c r="F95" s="28">
        <v>0</v>
      </c>
      <c r="G95" s="28" t="s">
        <v>587</v>
      </c>
      <c r="H95" s="11">
        <v>1</v>
      </c>
      <c r="I95" s="28" t="str">
        <f t="shared" si="8"/>
        <v/>
      </c>
      <c r="J95" s="28" t="str">
        <f t="shared" si="9"/>
        <v>Art/Roles/rol_1102006/Animations/1102006_exskill_1.playable</v>
      </c>
      <c r="K95" s="28" t="str">
        <f t="shared" si="10"/>
        <v/>
      </c>
      <c r="L95" s="28">
        <v>1</v>
      </c>
    </row>
    <row r="96" spans="1:12" ht="16.5" x14ac:dyDescent="0.2">
      <c r="A96" s="28">
        <v>1102009</v>
      </c>
      <c r="B96" s="28" t="str">
        <f>INDEX(战场角色!B:B,MATCH(skillInfo!A96,战场角色!A:A,0))</f>
        <v>徐晃</v>
      </c>
      <c r="C96" s="28" t="s">
        <v>842</v>
      </c>
      <c r="D96" s="28">
        <f t="shared" si="7"/>
        <v>2</v>
      </c>
      <c r="E96" s="28" t="s">
        <v>13</v>
      </c>
      <c r="F96" s="28">
        <v>1</v>
      </c>
      <c r="G96" s="28" t="s">
        <v>591</v>
      </c>
      <c r="H96" s="11">
        <v>1</v>
      </c>
      <c r="I96" s="28" t="str">
        <f t="shared" si="8"/>
        <v>Art/Roles/rol_1102009/Animations/1102009_skill_2_1.playable</v>
      </c>
      <c r="J96" s="28" t="str">
        <f t="shared" si="9"/>
        <v>Art/Roles/rol_1102009/Animations/1102009_exskill_1_2.playable</v>
      </c>
      <c r="K96" s="28" t="str">
        <f t="shared" si="10"/>
        <v>Art/Roles/rol_1102009/Animations/1102009_exskill_1_3.playable</v>
      </c>
      <c r="L96" s="28">
        <v>1</v>
      </c>
    </row>
    <row r="97" spans="1:12" ht="16.5" x14ac:dyDescent="0.2">
      <c r="A97" s="28">
        <v>1102010</v>
      </c>
      <c r="B97" s="28" t="str">
        <f>INDEX(战场角色!B:B,MATCH(skillInfo!A97,战场角色!A:A,0))</f>
        <v>张郃</v>
      </c>
      <c r="C97" s="28" t="s">
        <v>842</v>
      </c>
      <c r="D97" s="28">
        <f t="shared" si="7"/>
        <v>2</v>
      </c>
      <c r="E97" s="28" t="s">
        <v>13</v>
      </c>
      <c r="F97" s="28">
        <v>0</v>
      </c>
      <c r="G97" s="28" t="s">
        <v>592</v>
      </c>
      <c r="H97" s="11">
        <v>1</v>
      </c>
      <c r="I97" s="28" t="str">
        <f t="shared" si="8"/>
        <v/>
      </c>
      <c r="J97" s="28" t="str">
        <f t="shared" si="9"/>
        <v>Art/Roles/rol_1102010/Animations/1102010_exskill_1.playable</v>
      </c>
      <c r="K97" s="28" t="str">
        <f t="shared" si="10"/>
        <v/>
      </c>
      <c r="L97" s="28">
        <v>1</v>
      </c>
    </row>
    <row r="98" spans="1:12" ht="16.5" x14ac:dyDescent="0.2">
      <c r="A98" s="28">
        <v>1102011</v>
      </c>
      <c r="B98" s="28" t="str">
        <f>INDEX(战场角色!B:B,MATCH(skillInfo!A98,战场角色!A:A,0))</f>
        <v>张飞</v>
      </c>
      <c r="C98" s="28" t="s">
        <v>842</v>
      </c>
      <c r="D98" s="28">
        <f t="shared" si="7"/>
        <v>2</v>
      </c>
      <c r="E98" s="28" t="s">
        <v>13</v>
      </c>
      <c r="F98" s="28">
        <v>1</v>
      </c>
      <c r="G98" s="28" t="s">
        <v>593</v>
      </c>
      <c r="H98" s="11">
        <v>1</v>
      </c>
      <c r="I98" s="28" t="str">
        <f t="shared" si="8"/>
        <v>Art/Roles/rol_1102011/Animations/1102011_skill_2_1.playable</v>
      </c>
      <c r="J98" s="28" t="str">
        <f t="shared" si="9"/>
        <v>Art/Roles/rol_1102011/Animations/1102011_exskill_1_2.playable</v>
      </c>
      <c r="K98" s="28" t="str">
        <f t="shared" si="10"/>
        <v>Art/Roles/rol_1102011/Animations/1102011_exskill_1_3.playable</v>
      </c>
      <c r="L98" s="28">
        <v>1</v>
      </c>
    </row>
    <row r="99" spans="1:12" ht="16.5" x14ac:dyDescent="0.2">
      <c r="A99" s="28">
        <v>1102013</v>
      </c>
      <c r="B99" s="28" t="str">
        <f>INDEX(战场角色!B:B,MATCH(skillInfo!A99,战场角色!A:A,0))</f>
        <v>塞伯洛斯</v>
      </c>
      <c r="C99" s="28" t="s">
        <v>842</v>
      </c>
      <c r="D99" s="28">
        <f t="shared" si="7"/>
        <v>2</v>
      </c>
      <c r="E99" s="28" t="s">
        <v>13</v>
      </c>
      <c r="F99" s="28">
        <v>1</v>
      </c>
      <c r="G99" s="28" t="s">
        <v>597</v>
      </c>
      <c r="H99" s="11">
        <v>1</v>
      </c>
      <c r="I99" s="28" t="str">
        <f t="shared" si="8"/>
        <v>Art/Roles/rol_1102013/Animations/1102013_skill_2_1.playable</v>
      </c>
      <c r="J99" s="28" t="str">
        <f t="shared" si="9"/>
        <v>Art/Roles/rol_1102013/Animations/1102013_exskill_1_2.playable</v>
      </c>
      <c r="K99" s="28" t="str">
        <f t="shared" si="10"/>
        <v>Art/Roles/rol_1102013/Animations/1102013_exskill_1_3.playable</v>
      </c>
      <c r="L99" s="28">
        <v>1</v>
      </c>
    </row>
    <row r="100" spans="1:12" ht="16.5" x14ac:dyDescent="0.2">
      <c r="A100" s="28">
        <v>1102016</v>
      </c>
      <c r="B100" s="28" t="str">
        <f>INDEX(战场角色!B:B,MATCH(skillInfo!A100,战场角色!A:A,0))</f>
        <v>西方龙</v>
      </c>
      <c r="C100" s="28" t="s">
        <v>842</v>
      </c>
      <c r="D100" s="28">
        <f t="shared" si="7"/>
        <v>2</v>
      </c>
      <c r="E100" s="28" t="s">
        <v>13</v>
      </c>
      <c r="F100" s="28">
        <v>0</v>
      </c>
      <c r="G100" s="28" t="s">
        <v>601</v>
      </c>
      <c r="H100" s="11">
        <v>1</v>
      </c>
      <c r="I100" s="28" t="str">
        <f t="shared" si="8"/>
        <v/>
      </c>
      <c r="J100" s="28" t="str">
        <f t="shared" si="9"/>
        <v>Art/Roles/rol_1102016/Animations/1102016_exskill_1.playable</v>
      </c>
      <c r="K100" s="28" t="str">
        <f t="shared" si="10"/>
        <v/>
      </c>
      <c r="L100" s="28">
        <v>1</v>
      </c>
    </row>
    <row r="101" spans="1:12" ht="16.5" x14ac:dyDescent="0.2">
      <c r="A101" s="28">
        <v>1102017</v>
      </c>
      <c r="B101" s="28" t="str">
        <f>INDEX(战场角色!B:B,MATCH(skillInfo!A101,战场角色!A:A,0))</f>
        <v>飞廉</v>
      </c>
      <c r="C101" s="28" t="s">
        <v>842</v>
      </c>
      <c r="D101" s="28">
        <f t="shared" si="7"/>
        <v>2</v>
      </c>
      <c r="E101" s="28" t="s">
        <v>13</v>
      </c>
      <c r="F101" s="28">
        <v>0</v>
      </c>
      <c r="G101" s="28" t="s">
        <v>602</v>
      </c>
      <c r="H101" s="11">
        <v>1</v>
      </c>
      <c r="I101" s="28" t="str">
        <f t="shared" si="8"/>
        <v/>
      </c>
      <c r="J101" s="28" t="str">
        <f t="shared" si="9"/>
        <v>Art/Roles/rol_1102017/Animations/1102017_exskill_1.playable</v>
      </c>
      <c r="K101" s="28" t="str">
        <f t="shared" si="10"/>
        <v/>
      </c>
      <c r="L101" s="28">
        <v>1</v>
      </c>
    </row>
    <row r="102" spans="1:12" ht="16.5" x14ac:dyDescent="0.2">
      <c r="A102" s="28">
        <v>1102018</v>
      </c>
      <c r="B102" s="28" t="str">
        <f>INDEX(战场角色!B:B,MATCH(skillInfo!A102,战场角色!A:A,0))</f>
        <v>噬日</v>
      </c>
      <c r="C102" s="28" t="s">
        <v>842</v>
      </c>
      <c r="D102" s="28">
        <f t="shared" si="7"/>
        <v>2</v>
      </c>
      <c r="E102" s="28" t="s">
        <v>13</v>
      </c>
      <c r="F102" s="28">
        <v>0</v>
      </c>
      <c r="G102" s="28" t="s">
        <v>603</v>
      </c>
      <c r="H102" s="11">
        <v>1</v>
      </c>
      <c r="I102" s="28" t="str">
        <f t="shared" si="8"/>
        <v/>
      </c>
      <c r="J102" s="28" t="str">
        <f t="shared" si="9"/>
        <v>Art/Roles/rol_1102018/Animations/1102018_exskill_1.playable</v>
      </c>
      <c r="K102" s="28" t="str">
        <f t="shared" si="10"/>
        <v/>
      </c>
      <c r="L102" s="28">
        <v>1</v>
      </c>
    </row>
    <row r="103" spans="1:12" ht="16.5" x14ac:dyDescent="0.2">
      <c r="A103" s="28">
        <v>1102019</v>
      </c>
      <c r="B103" s="28" t="str">
        <f>INDEX(战场角色!B:B,MATCH(skillInfo!A103,战场角色!A:A,0))</f>
        <v>食火蜥</v>
      </c>
      <c r="C103" s="28" t="s">
        <v>842</v>
      </c>
      <c r="D103" s="28">
        <f t="shared" si="7"/>
        <v>2</v>
      </c>
      <c r="E103" s="28" t="s">
        <v>13</v>
      </c>
      <c r="F103" s="28">
        <v>0</v>
      </c>
      <c r="G103" s="28" t="s">
        <v>604</v>
      </c>
      <c r="H103" s="11">
        <v>1</v>
      </c>
      <c r="I103" s="28" t="str">
        <f t="shared" si="8"/>
        <v/>
      </c>
      <c r="J103" s="28" t="str">
        <f t="shared" si="9"/>
        <v>Art/Roles/rol_1102019/Animations/1102019_exskill_1.playable</v>
      </c>
      <c r="K103" s="28" t="str">
        <f t="shared" si="10"/>
        <v/>
      </c>
      <c r="L103" s="28">
        <v>1</v>
      </c>
    </row>
    <row r="104" spans="1:12" ht="16.5" x14ac:dyDescent="0.2">
      <c r="A104" s="28">
        <v>1102020</v>
      </c>
      <c r="B104" s="28" t="str">
        <f>INDEX(战场角色!B:B,MATCH(skillInfo!A104,战场角色!A:A,0))</f>
        <v>高顺</v>
      </c>
      <c r="C104" s="28" t="s">
        <v>842</v>
      </c>
      <c r="D104" s="28">
        <f t="shared" si="7"/>
        <v>2</v>
      </c>
      <c r="E104" s="28" t="s">
        <v>13</v>
      </c>
      <c r="F104" s="28">
        <v>0</v>
      </c>
      <c r="G104" s="28" t="s">
        <v>605</v>
      </c>
      <c r="H104" s="11">
        <v>1</v>
      </c>
      <c r="I104" s="28" t="str">
        <f t="shared" si="8"/>
        <v/>
      </c>
      <c r="J104" s="28" t="str">
        <f t="shared" si="9"/>
        <v>Art/Roles/rol_1102020/Animations/1102020_exskill_1.playable</v>
      </c>
      <c r="K104" s="28" t="str">
        <f t="shared" si="10"/>
        <v/>
      </c>
      <c r="L104" s="28">
        <v>1</v>
      </c>
    </row>
    <row r="105" spans="1:12" ht="16.5" x14ac:dyDescent="0.2">
      <c r="A105" s="28">
        <v>1102020</v>
      </c>
      <c r="B105" s="28" t="str">
        <f>INDEX(战场角色!B:B,MATCH(skillInfo!A105,战场角色!A:A,0))</f>
        <v>高顺</v>
      </c>
      <c r="C105" s="28" t="s">
        <v>842</v>
      </c>
      <c r="D105" s="28">
        <f t="shared" si="7"/>
        <v>2</v>
      </c>
      <c r="E105" s="28" t="s">
        <v>13</v>
      </c>
      <c r="F105" s="28">
        <v>0</v>
      </c>
      <c r="G105" s="28" t="s">
        <v>606</v>
      </c>
      <c r="H105" s="11">
        <v>1</v>
      </c>
      <c r="I105" s="28" t="str">
        <f t="shared" si="8"/>
        <v/>
      </c>
      <c r="J105" s="28" t="str">
        <f t="shared" si="9"/>
        <v>Art/Roles/rol_1102020/Animations/1102020_exskill_1.playable</v>
      </c>
      <c r="K105" s="28" t="str">
        <f t="shared" si="10"/>
        <v/>
      </c>
      <c r="L105" s="28">
        <v>1</v>
      </c>
    </row>
    <row r="106" spans="1:12" ht="16.5" x14ac:dyDescent="0.2">
      <c r="A106" s="28">
        <v>1102021</v>
      </c>
      <c r="B106" s="28" t="str">
        <f>INDEX(战场角色!B:B,MATCH(skillInfo!A106,战场角色!A:A,0))</f>
        <v>烈风螳螂</v>
      </c>
      <c r="C106" s="28" t="s">
        <v>842</v>
      </c>
      <c r="D106" s="28">
        <f t="shared" si="7"/>
        <v>2</v>
      </c>
      <c r="E106" s="28" t="s">
        <v>13</v>
      </c>
      <c r="F106" s="28">
        <v>0</v>
      </c>
      <c r="G106" s="28" t="s">
        <v>607</v>
      </c>
      <c r="H106" s="11">
        <v>1</v>
      </c>
      <c r="I106" s="28" t="str">
        <f t="shared" si="8"/>
        <v/>
      </c>
      <c r="J106" s="28" t="str">
        <f t="shared" si="9"/>
        <v>Art/Roles/rol_1102021/Animations/1102021_exskill_1.playable</v>
      </c>
      <c r="K106" s="28" t="str">
        <f t="shared" si="10"/>
        <v/>
      </c>
      <c r="L106" s="28">
        <v>1</v>
      </c>
    </row>
    <row r="107" spans="1:12" ht="16.5" x14ac:dyDescent="0.2">
      <c r="A107" s="28">
        <v>1101017</v>
      </c>
      <c r="B107" s="28" t="str">
        <f>INDEX(战场角色!B:B,MATCH(skillInfo!A107,战场角色!A:A,0))</f>
        <v>诸葛一心</v>
      </c>
      <c r="C107" s="28" t="s">
        <v>842</v>
      </c>
      <c r="D107" s="28">
        <f t="shared" si="7"/>
        <v>1</v>
      </c>
      <c r="E107" s="28" t="s">
        <v>13</v>
      </c>
      <c r="F107" s="28">
        <v>1</v>
      </c>
      <c r="G107" s="28" t="s">
        <v>608</v>
      </c>
      <c r="H107" s="11">
        <v>1</v>
      </c>
      <c r="I107" s="28" t="str">
        <f t="shared" si="8"/>
        <v>Art/Roles/rol_1101017/Animations/1101017_exskill_1_1.playable</v>
      </c>
      <c r="J107" s="28" t="str">
        <f t="shared" si="9"/>
        <v>Art/Roles/rol_1101017/Animations/1101017_exskill_1_2.playable</v>
      </c>
      <c r="K107" s="28" t="str">
        <f t="shared" si="10"/>
        <v>Art/Roles/rol_1101017/Animations/1101017_exskill_1_3.playable</v>
      </c>
      <c r="L107" s="28">
        <v>1</v>
      </c>
    </row>
    <row r="108" spans="1:12" ht="16.5" x14ac:dyDescent="0.2">
      <c r="A108" s="28">
        <v>1101017</v>
      </c>
      <c r="B108" s="28" t="str">
        <f>INDEX(战场角色!B:B,MATCH(skillInfo!A108,战场角色!A:A,0))</f>
        <v>诸葛一心</v>
      </c>
      <c r="C108" s="28" t="s">
        <v>842</v>
      </c>
      <c r="D108" s="28">
        <f t="shared" si="7"/>
        <v>1</v>
      </c>
      <c r="E108" s="28" t="s">
        <v>13</v>
      </c>
      <c r="F108" s="28">
        <v>1</v>
      </c>
      <c r="G108" s="28" t="s">
        <v>609</v>
      </c>
      <c r="H108" s="11">
        <v>1</v>
      </c>
      <c r="I108" s="28" t="str">
        <f t="shared" si="8"/>
        <v>Art/Roles/rol_1101017/Animations/1101017_exskill_2_1.playable</v>
      </c>
      <c r="J108" s="28" t="str">
        <f t="shared" si="9"/>
        <v>Art/Roles/rol_1101017/Animations/1101017_exskill_2_2.playable</v>
      </c>
      <c r="K108" s="28" t="str">
        <f t="shared" si="10"/>
        <v>Art/Roles/rol_1101017/Animations/1101017_exskill_2_3.playable</v>
      </c>
      <c r="L108" s="28">
        <v>1</v>
      </c>
    </row>
    <row r="109" spans="1:12" ht="16.5" x14ac:dyDescent="0.2">
      <c r="A109" s="28">
        <v>1101020</v>
      </c>
      <c r="B109" s="28" t="str">
        <f>INDEX(战场角色!B:B,MATCH(skillInfo!A109,战场角色!A:A,0))</f>
        <v>姬烟华</v>
      </c>
      <c r="C109" s="28" t="s">
        <v>842</v>
      </c>
      <c r="D109" s="28">
        <f t="shared" si="7"/>
        <v>1</v>
      </c>
      <c r="E109" s="28" t="s">
        <v>13</v>
      </c>
      <c r="F109" s="28">
        <v>1</v>
      </c>
      <c r="G109" s="28" t="s">
        <v>610</v>
      </c>
      <c r="H109" s="11">
        <v>1</v>
      </c>
      <c r="I109" s="28" t="str">
        <f t="shared" si="8"/>
        <v>Art/Roles/rol_1101020/Animations/1101020_exskill_1_1.playable</v>
      </c>
      <c r="J109" s="28" t="str">
        <f t="shared" si="9"/>
        <v>Art/Roles/rol_1101020/Animations/1101020_exskill_1_2.playable</v>
      </c>
      <c r="K109" s="28" t="str">
        <f t="shared" si="10"/>
        <v>Art/Roles/rol_1101020/Animations/1101020_exskill_1_3.playable</v>
      </c>
      <c r="L109" s="28">
        <v>1</v>
      </c>
    </row>
    <row r="110" spans="1:12" ht="16.5" x14ac:dyDescent="0.2">
      <c r="A110" s="28">
        <v>1101020</v>
      </c>
      <c r="B110" s="28" t="str">
        <f>INDEX(战场角色!B:B,MATCH(skillInfo!A110,战场角色!A:A,0))</f>
        <v>姬烟华</v>
      </c>
      <c r="C110" s="28" t="s">
        <v>842</v>
      </c>
      <c r="D110" s="28">
        <f t="shared" si="7"/>
        <v>1</v>
      </c>
      <c r="E110" s="28" t="s">
        <v>13</v>
      </c>
      <c r="F110" s="28">
        <v>1</v>
      </c>
      <c r="G110" s="28" t="s">
        <v>611</v>
      </c>
      <c r="H110" s="11">
        <v>1</v>
      </c>
      <c r="I110" s="28" t="str">
        <f t="shared" si="8"/>
        <v>Art/Roles/rol_1101020/Animations/1101020_exskill_2_1.playable</v>
      </c>
      <c r="J110" s="28" t="str">
        <f t="shared" si="9"/>
        <v>Art/Roles/rol_1101020/Animations/1101020_exskill_2_2.playable</v>
      </c>
      <c r="K110" s="28" t="str">
        <f t="shared" si="10"/>
        <v>Art/Roles/rol_1101020/Animations/1101020_exskill_2_3.playable</v>
      </c>
      <c r="L110" s="28">
        <v>1</v>
      </c>
    </row>
    <row r="111" spans="1:12" ht="16.5" x14ac:dyDescent="0.2">
      <c r="A111" s="28">
        <v>1101022</v>
      </c>
      <c r="B111" s="28" t="str">
        <f>INDEX(战场角色!B:B,MATCH(skillInfo!A111,战场角色!A:A,0))</f>
        <v>幻</v>
      </c>
      <c r="C111" s="28" t="s">
        <v>842</v>
      </c>
      <c r="D111" s="28">
        <f t="shared" si="7"/>
        <v>1</v>
      </c>
      <c r="E111" s="28" t="s">
        <v>13</v>
      </c>
      <c r="F111" s="28">
        <v>0</v>
      </c>
      <c r="G111" s="28" t="s">
        <v>612</v>
      </c>
      <c r="H111" s="11">
        <v>1</v>
      </c>
      <c r="I111" s="28" t="str">
        <f t="shared" si="8"/>
        <v/>
      </c>
      <c r="J111" s="28" t="str">
        <f t="shared" si="9"/>
        <v>Art/Roles/rol_1101022/Animations/1101022_exskill_1.playable</v>
      </c>
      <c r="K111" s="28" t="str">
        <f t="shared" si="10"/>
        <v/>
      </c>
      <c r="L111" s="28">
        <v>1</v>
      </c>
    </row>
    <row r="112" spans="1:12" ht="16.5" x14ac:dyDescent="0.2">
      <c r="A112" s="28">
        <v>1101022</v>
      </c>
      <c r="B112" s="28" t="str">
        <f>INDEX(战场角色!B:B,MATCH(skillInfo!A112,战场角色!A:A,0))</f>
        <v>幻</v>
      </c>
      <c r="C112" s="28" t="s">
        <v>842</v>
      </c>
      <c r="D112" s="28">
        <f t="shared" si="7"/>
        <v>1</v>
      </c>
      <c r="E112" s="28" t="s">
        <v>13</v>
      </c>
      <c r="F112" s="28">
        <v>0</v>
      </c>
      <c r="G112" s="28" t="s">
        <v>613</v>
      </c>
      <c r="H112" s="11">
        <v>1</v>
      </c>
      <c r="I112" s="28" t="str">
        <f t="shared" si="8"/>
        <v/>
      </c>
      <c r="J112" s="28" t="str">
        <f t="shared" si="9"/>
        <v>Art/Roles/rol_1101022/Animations/1101022_exskill_2.playable</v>
      </c>
      <c r="K112" s="28" t="str">
        <f t="shared" si="10"/>
        <v/>
      </c>
      <c r="L112" s="28">
        <v>1</v>
      </c>
    </row>
    <row r="113" spans="1:12" ht="16.5" x14ac:dyDescent="0.2">
      <c r="A113" s="28">
        <v>1201001</v>
      </c>
      <c r="B113" s="28" t="str">
        <f>INDEX(战场角色!B:B,MATCH(skillInfo!A113,战场角色!A:A,0))</f>
        <v>链球鬼兵</v>
      </c>
      <c r="C113" s="28" t="s">
        <v>842</v>
      </c>
      <c r="D113" s="28">
        <f t="shared" si="7"/>
        <v>1</v>
      </c>
      <c r="E113" s="28" t="s">
        <v>13</v>
      </c>
      <c r="F113" s="28">
        <v>0</v>
      </c>
      <c r="G113" s="28" t="s">
        <v>614</v>
      </c>
      <c r="H113" s="11">
        <v>1</v>
      </c>
      <c r="I113" s="28" t="str">
        <f t="shared" si="8"/>
        <v/>
      </c>
      <c r="J113" s="28" t="s">
        <v>902</v>
      </c>
      <c r="K113" s="28" t="str">
        <f t="shared" si="10"/>
        <v/>
      </c>
      <c r="L113" s="28">
        <v>1</v>
      </c>
    </row>
    <row r="114" spans="1:12" ht="16.5" x14ac:dyDescent="0.2">
      <c r="A114" s="28">
        <v>1201002</v>
      </c>
      <c r="B114" s="28" t="str">
        <f>INDEX(战场角色!B:B,MATCH(skillInfo!A114,战场角色!A:A,0))</f>
        <v>砍刀鬼兵</v>
      </c>
      <c r="C114" s="28" t="s">
        <v>842</v>
      </c>
      <c r="D114" s="28">
        <f t="shared" ref="D114:D131" si="27">IF(RIGHT(LEFT(A114,4),1)*1=2,2,1)</f>
        <v>1</v>
      </c>
      <c r="E114" s="28" t="s">
        <v>13</v>
      </c>
      <c r="F114" s="28">
        <v>0</v>
      </c>
      <c r="G114" s="28" t="s">
        <v>615</v>
      </c>
      <c r="H114" s="11">
        <v>1</v>
      </c>
      <c r="I114" s="28" t="str">
        <f t="shared" ref="I114:I131" si="28">IF(F114=0,"",IF(D114=1,"Art/Roles/rol_"&amp;A114&amp;"/Animations/"&amp;A114&amp;"_exskill_"&amp;RIGHT(LEFT(G114,4),1)&amp;"_1.playable","Art/Roles/rol_"&amp;A114&amp;"/Animations/"&amp;A114&amp;"_skill_2_1.playable"))</f>
        <v/>
      </c>
      <c r="J114" s="28" t="s">
        <v>903</v>
      </c>
      <c r="K114" s="28" t="str">
        <f t="shared" ref="K114:K131" si="29">IF(F114=0,"","Art/Roles/rol_"&amp;A114&amp;"/Animations/"&amp;A114&amp;"_exskill_"&amp;IF(D114=2,1,RIGHT(LEFT(G114,4),1))&amp;"_3.playable")</f>
        <v/>
      </c>
      <c r="L114" s="28">
        <v>1</v>
      </c>
    </row>
    <row r="115" spans="1:12" ht="16.5" x14ac:dyDescent="0.2">
      <c r="A115" s="28">
        <v>1201003</v>
      </c>
      <c r="B115" s="28" t="str">
        <f>INDEX(战场角色!B:B,MATCH(skillInfo!A115,战场角色!A:A,0))</f>
        <v>双刃鬼兵</v>
      </c>
      <c r="C115" s="28" t="s">
        <v>842</v>
      </c>
      <c r="D115" s="28">
        <f t="shared" si="27"/>
        <v>1</v>
      </c>
      <c r="E115" s="28" t="s">
        <v>13</v>
      </c>
      <c r="F115" s="28">
        <v>0</v>
      </c>
      <c r="G115" s="28" t="s">
        <v>616</v>
      </c>
      <c r="H115" s="11">
        <v>1</v>
      </c>
      <c r="I115" s="28" t="str">
        <f t="shared" si="28"/>
        <v/>
      </c>
      <c r="J115" s="28" t="s">
        <v>904</v>
      </c>
      <c r="K115" s="28" t="str">
        <f t="shared" si="29"/>
        <v/>
      </c>
      <c r="L115" s="28">
        <v>1</v>
      </c>
    </row>
    <row r="116" spans="1:12" ht="16.5" x14ac:dyDescent="0.2">
      <c r="A116" s="28">
        <v>1201004</v>
      </c>
      <c r="B116" s="28" t="str">
        <f>INDEX(战场角色!B:B,MATCH(skillInfo!A116,战场角色!A:A,0))</f>
        <v>鬼将军</v>
      </c>
      <c r="C116" s="28" t="s">
        <v>842</v>
      </c>
      <c r="D116" s="28">
        <f t="shared" si="27"/>
        <v>1</v>
      </c>
      <c r="E116" s="28" t="s">
        <v>13</v>
      </c>
      <c r="F116" s="28">
        <v>0</v>
      </c>
      <c r="G116" s="28" t="s">
        <v>617</v>
      </c>
      <c r="H116" s="11">
        <v>1</v>
      </c>
      <c r="I116" s="28" t="str">
        <f t="shared" si="28"/>
        <v/>
      </c>
      <c r="J116" s="28" t="s">
        <v>905</v>
      </c>
      <c r="K116" s="28" t="str">
        <f t="shared" si="29"/>
        <v/>
      </c>
      <c r="L116" s="28">
        <v>1</v>
      </c>
    </row>
    <row r="117" spans="1:12" ht="16.5" x14ac:dyDescent="0.2">
      <c r="A117" s="28">
        <v>1201004</v>
      </c>
      <c r="B117" s="28" t="str">
        <f>INDEX(战场角色!B:B,MATCH(skillInfo!A117,战场角色!A:A,0))</f>
        <v>鬼将军</v>
      </c>
      <c r="C117" s="28" t="s">
        <v>842</v>
      </c>
      <c r="D117" s="28">
        <f t="shared" si="27"/>
        <v>1</v>
      </c>
      <c r="E117" s="28" t="s">
        <v>13</v>
      </c>
      <c r="F117" s="28">
        <v>0</v>
      </c>
      <c r="G117" s="28" t="s">
        <v>618</v>
      </c>
      <c r="H117" s="11">
        <v>1</v>
      </c>
      <c r="I117" s="28" t="str">
        <f t="shared" si="28"/>
        <v/>
      </c>
      <c r="J117" s="28" t="s">
        <v>920</v>
      </c>
      <c r="K117" s="28" t="str">
        <f t="shared" si="29"/>
        <v/>
      </c>
      <c r="L117" s="28">
        <v>1</v>
      </c>
    </row>
    <row r="118" spans="1:12" ht="16.5" x14ac:dyDescent="0.2">
      <c r="A118" s="28">
        <v>1201005</v>
      </c>
      <c r="B118" s="28" t="str">
        <f>INDEX(战场角色!B:B,MATCH(skillInfo!A118,战场角色!A:A,0))</f>
        <v>变身后鬼将军</v>
      </c>
      <c r="C118" s="28" t="s">
        <v>842</v>
      </c>
      <c r="D118" s="28">
        <f t="shared" si="27"/>
        <v>1</v>
      </c>
      <c r="E118" s="28" t="s">
        <v>13</v>
      </c>
      <c r="F118" s="28">
        <v>0</v>
      </c>
      <c r="G118" s="28" t="s">
        <v>619</v>
      </c>
      <c r="H118" s="11">
        <v>1</v>
      </c>
      <c r="I118" s="28" t="str">
        <f t="shared" si="28"/>
        <v/>
      </c>
      <c r="J118" s="28" t="s">
        <v>906</v>
      </c>
      <c r="K118" s="28" t="str">
        <f t="shared" si="29"/>
        <v/>
      </c>
      <c r="L118" s="28">
        <v>1</v>
      </c>
    </row>
    <row r="119" spans="1:12" ht="16.5" x14ac:dyDescent="0.2">
      <c r="A119" s="28">
        <v>1201005</v>
      </c>
      <c r="B119" s="28" t="str">
        <f>INDEX(战场角色!B:B,MATCH(skillInfo!A119,战场角色!A:A,0))</f>
        <v>变身后鬼将军</v>
      </c>
      <c r="C119" s="28" t="s">
        <v>842</v>
      </c>
      <c r="D119" s="28">
        <f t="shared" si="27"/>
        <v>1</v>
      </c>
      <c r="E119" s="28" t="s">
        <v>13</v>
      </c>
      <c r="F119" s="28">
        <v>0</v>
      </c>
      <c r="G119" s="28" t="s">
        <v>620</v>
      </c>
      <c r="H119" s="11">
        <v>1</v>
      </c>
      <c r="I119" s="28" t="str">
        <f t="shared" si="28"/>
        <v/>
      </c>
      <c r="J119" s="28" t="s">
        <v>907</v>
      </c>
      <c r="K119" s="28" t="str">
        <f t="shared" si="29"/>
        <v/>
      </c>
      <c r="L119" s="28">
        <v>1</v>
      </c>
    </row>
    <row r="120" spans="1:12" ht="16.5" x14ac:dyDescent="0.2">
      <c r="A120" s="28">
        <v>1201006</v>
      </c>
      <c r="B120" s="28" t="str">
        <f>INDEX(战场角色!B:B,MATCH(skillInfo!A120,战场角色!A:A,0))</f>
        <v>骷髅小兵1</v>
      </c>
      <c r="C120" s="28" t="s">
        <v>842</v>
      </c>
      <c r="D120" s="28">
        <f t="shared" si="27"/>
        <v>1</v>
      </c>
      <c r="E120" s="28" t="s">
        <v>13</v>
      </c>
      <c r="F120" s="28">
        <v>0</v>
      </c>
      <c r="G120" s="28" t="s">
        <v>621</v>
      </c>
      <c r="H120" s="11">
        <v>1</v>
      </c>
      <c r="I120" s="28" t="str">
        <f t="shared" si="28"/>
        <v/>
      </c>
      <c r="J120" s="28" t="s">
        <v>908</v>
      </c>
      <c r="K120" s="28" t="str">
        <f t="shared" si="29"/>
        <v/>
      </c>
      <c r="L120" s="28">
        <v>1</v>
      </c>
    </row>
    <row r="121" spans="1:12" ht="16.5" x14ac:dyDescent="0.2">
      <c r="A121" s="28">
        <v>1201007</v>
      </c>
      <c r="B121" s="28" t="str">
        <f>INDEX(战场角色!B:B,MATCH(skillInfo!A121,战场角色!A:A,0))</f>
        <v>骷髅小兵2</v>
      </c>
      <c r="C121" s="28" t="s">
        <v>842</v>
      </c>
      <c r="D121" s="28">
        <f t="shared" si="27"/>
        <v>1</v>
      </c>
      <c r="E121" s="28" t="s">
        <v>13</v>
      </c>
      <c r="F121" s="28">
        <v>0</v>
      </c>
      <c r="G121" s="28" t="s">
        <v>622</v>
      </c>
      <c r="H121" s="11">
        <v>1</v>
      </c>
      <c r="I121" s="28" t="str">
        <f t="shared" si="28"/>
        <v/>
      </c>
      <c r="J121" s="28" t="s">
        <v>909</v>
      </c>
      <c r="K121" s="28" t="str">
        <f t="shared" si="29"/>
        <v/>
      </c>
      <c r="L121" s="28">
        <v>1</v>
      </c>
    </row>
    <row r="122" spans="1:12" ht="16.5" x14ac:dyDescent="0.2">
      <c r="A122" s="28">
        <v>1201008</v>
      </c>
      <c r="B122" s="28" t="str">
        <f>INDEX(战场角色!B:B,MATCH(skillInfo!A122,战场角色!A:A,0))</f>
        <v>伏尸将军</v>
      </c>
      <c r="C122" s="28" t="s">
        <v>842</v>
      </c>
      <c r="D122" s="28">
        <f t="shared" si="27"/>
        <v>1</v>
      </c>
      <c r="E122" s="28" t="s">
        <v>13</v>
      </c>
      <c r="F122" s="28">
        <v>0</v>
      </c>
      <c r="G122" s="28" t="s">
        <v>623</v>
      </c>
      <c r="H122" s="11">
        <v>1</v>
      </c>
      <c r="I122" s="28" t="str">
        <f t="shared" si="28"/>
        <v/>
      </c>
      <c r="J122" s="28" t="s">
        <v>910</v>
      </c>
      <c r="K122" s="28" t="str">
        <f t="shared" si="29"/>
        <v/>
      </c>
      <c r="L122" s="28">
        <v>1</v>
      </c>
    </row>
    <row r="123" spans="1:12" ht="16.5" x14ac:dyDescent="0.2">
      <c r="A123" s="28">
        <v>1201008</v>
      </c>
      <c r="B123" s="28" t="str">
        <f>INDEX(战场角色!B:B,MATCH(skillInfo!A123,战场角色!A:A,0))</f>
        <v>伏尸将军</v>
      </c>
      <c r="C123" s="28" t="s">
        <v>842</v>
      </c>
      <c r="D123" s="28">
        <f t="shared" si="27"/>
        <v>1</v>
      </c>
      <c r="E123" s="28" t="s">
        <v>13</v>
      </c>
      <c r="F123" s="28">
        <v>0</v>
      </c>
      <c r="G123" s="28" t="s">
        <v>624</v>
      </c>
      <c r="H123" s="11">
        <v>1</v>
      </c>
      <c r="I123" s="28" t="str">
        <f t="shared" si="28"/>
        <v/>
      </c>
      <c r="J123" s="28" t="s">
        <v>911</v>
      </c>
      <c r="K123" s="28" t="str">
        <f t="shared" si="29"/>
        <v/>
      </c>
      <c r="L123" s="28">
        <v>1</v>
      </c>
    </row>
    <row r="124" spans="1:12" ht="16.5" x14ac:dyDescent="0.2">
      <c r="A124" s="28">
        <v>1201008</v>
      </c>
      <c r="B124" s="28" t="str">
        <f>INDEX(战场角色!B:B,MATCH(skillInfo!A124,战场角色!A:A,0))</f>
        <v>伏尸将军</v>
      </c>
      <c r="C124" s="28" t="s">
        <v>842</v>
      </c>
      <c r="D124" s="28">
        <f t="shared" si="27"/>
        <v>1</v>
      </c>
      <c r="E124" s="28" t="s">
        <v>13</v>
      </c>
      <c r="F124" s="28">
        <v>0</v>
      </c>
      <c r="G124" s="28" t="s">
        <v>625</v>
      </c>
      <c r="H124" s="11">
        <v>1</v>
      </c>
      <c r="I124" s="28" t="str">
        <f t="shared" si="28"/>
        <v/>
      </c>
      <c r="J124" s="28" t="s">
        <v>912</v>
      </c>
      <c r="K124" s="28" t="str">
        <f t="shared" si="29"/>
        <v/>
      </c>
      <c r="L124" s="28">
        <v>1</v>
      </c>
    </row>
    <row r="125" spans="1:12" ht="16.5" x14ac:dyDescent="0.2">
      <c r="A125" s="28">
        <v>1201009</v>
      </c>
      <c r="B125" s="28" t="str">
        <f>INDEX(战场角色!B:B,MATCH(skillInfo!A125,战场角色!A:A,0))</f>
        <v>石瀑将军</v>
      </c>
      <c r="C125" s="28" t="s">
        <v>842</v>
      </c>
      <c r="D125" s="28">
        <f t="shared" si="27"/>
        <v>1</v>
      </c>
      <c r="E125" s="28" t="s">
        <v>13</v>
      </c>
      <c r="F125" s="28">
        <v>0</v>
      </c>
      <c r="G125" s="28" t="s">
        <v>626</v>
      </c>
      <c r="H125" s="11">
        <v>1</v>
      </c>
      <c r="I125" s="28" t="str">
        <f t="shared" si="28"/>
        <v/>
      </c>
      <c r="J125" s="28" t="s">
        <v>913</v>
      </c>
      <c r="K125" s="28" t="str">
        <f t="shared" si="29"/>
        <v/>
      </c>
      <c r="L125" s="28">
        <v>1</v>
      </c>
    </row>
    <row r="126" spans="1:12" ht="16.5" x14ac:dyDescent="0.2">
      <c r="A126" s="28">
        <v>1201009</v>
      </c>
      <c r="B126" s="28" t="str">
        <f>INDEX(战场角色!B:B,MATCH(skillInfo!A126,战场角色!A:A,0))</f>
        <v>石瀑将军</v>
      </c>
      <c r="C126" s="28" t="s">
        <v>842</v>
      </c>
      <c r="D126" s="28">
        <f t="shared" si="27"/>
        <v>1</v>
      </c>
      <c r="E126" s="28" t="s">
        <v>13</v>
      </c>
      <c r="F126" s="28">
        <v>0</v>
      </c>
      <c r="G126" s="28" t="s">
        <v>627</v>
      </c>
      <c r="H126" s="11">
        <v>1</v>
      </c>
      <c r="I126" s="28" t="str">
        <f t="shared" si="28"/>
        <v/>
      </c>
      <c r="J126" s="28" t="s">
        <v>914</v>
      </c>
      <c r="K126" s="28" t="str">
        <f t="shared" si="29"/>
        <v/>
      </c>
      <c r="L126" s="28">
        <v>1</v>
      </c>
    </row>
    <row r="127" spans="1:12" ht="16.5" x14ac:dyDescent="0.2">
      <c r="A127" s="28">
        <v>1201010</v>
      </c>
      <c r="B127" s="28" t="str">
        <f>INDEX(战场角色!B:B,MATCH(skillInfo!A127,战场角色!A:A,0))</f>
        <v>小蜘蛛</v>
      </c>
      <c r="C127" s="28" t="s">
        <v>842</v>
      </c>
      <c r="D127" s="28">
        <f t="shared" si="27"/>
        <v>1</v>
      </c>
      <c r="E127" s="28" t="s">
        <v>13</v>
      </c>
      <c r="F127" s="28">
        <v>0</v>
      </c>
      <c r="G127" s="28" t="s">
        <v>628</v>
      </c>
      <c r="H127" s="11">
        <v>1</v>
      </c>
      <c r="I127" s="28" t="str">
        <f t="shared" si="28"/>
        <v/>
      </c>
      <c r="J127" s="28" t="s">
        <v>915</v>
      </c>
      <c r="K127" s="28" t="str">
        <f t="shared" si="29"/>
        <v/>
      </c>
      <c r="L127" s="28">
        <v>1</v>
      </c>
    </row>
    <row r="128" spans="1:12" ht="16.5" x14ac:dyDescent="0.2">
      <c r="A128" s="28">
        <v>1201011</v>
      </c>
      <c r="B128" s="28" t="str">
        <f>INDEX(战场角色!B:B,MATCH(skillInfo!A128,战场角色!A:A,0))</f>
        <v>魔导机兵团</v>
      </c>
      <c r="C128" s="28" t="s">
        <v>842</v>
      </c>
      <c r="D128" s="28">
        <f t="shared" si="27"/>
        <v>1</v>
      </c>
      <c r="E128" s="28" t="s">
        <v>13</v>
      </c>
      <c r="F128" s="28">
        <v>0</v>
      </c>
      <c r="G128" s="28" t="s">
        <v>629</v>
      </c>
      <c r="H128" s="11">
        <v>1</v>
      </c>
      <c r="I128" s="28" t="str">
        <f t="shared" si="28"/>
        <v/>
      </c>
      <c r="J128" s="28" t="s">
        <v>916</v>
      </c>
      <c r="K128" s="28" t="str">
        <f t="shared" si="29"/>
        <v/>
      </c>
      <c r="L128" s="28">
        <v>1</v>
      </c>
    </row>
    <row r="129" spans="1:12" ht="16.5" x14ac:dyDescent="0.2">
      <c r="A129" s="28">
        <v>1201012</v>
      </c>
      <c r="B129" s="28" t="str">
        <f>INDEX(战场角色!B:B,MATCH(skillInfo!A129,战场角色!A:A,0))</f>
        <v>山蜘蛛</v>
      </c>
      <c r="C129" s="28" t="s">
        <v>842</v>
      </c>
      <c r="D129" s="28">
        <f t="shared" si="27"/>
        <v>1</v>
      </c>
      <c r="E129" s="28" t="s">
        <v>13</v>
      </c>
      <c r="F129" s="28">
        <v>0</v>
      </c>
      <c r="G129" s="28" t="s">
        <v>630</v>
      </c>
      <c r="H129" s="11">
        <v>1</v>
      </c>
      <c r="I129" s="28" t="str">
        <f t="shared" si="28"/>
        <v/>
      </c>
      <c r="J129" s="28" t="s">
        <v>917</v>
      </c>
      <c r="K129" s="28" t="str">
        <f t="shared" si="29"/>
        <v/>
      </c>
      <c r="L129" s="28">
        <v>1</v>
      </c>
    </row>
    <row r="130" spans="1:12" ht="16.5" x14ac:dyDescent="0.2">
      <c r="A130" s="28">
        <v>1201012</v>
      </c>
      <c r="B130" s="28" t="str">
        <f>INDEX(战场角色!B:B,MATCH(skillInfo!A130,战场角色!A:A,0))</f>
        <v>山蜘蛛</v>
      </c>
      <c r="C130" s="28" t="s">
        <v>842</v>
      </c>
      <c r="D130" s="28">
        <f t="shared" si="27"/>
        <v>1</v>
      </c>
      <c r="E130" s="28" t="s">
        <v>13</v>
      </c>
      <c r="F130" s="28">
        <v>0</v>
      </c>
      <c r="G130" s="28" t="s">
        <v>631</v>
      </c>
      <c r="H130" s="11">
        <v>1</v>
      </c>
      <c r="I130" s="28" t="str">
        <f t="shared" si="28"/>
        <v/>
      </c>
      <c r="J130" s="28" t="s">
        <v>918</v>
      </c>
      <c r="K130" s="28" t="str">
        <f t="shared" si="29"/>
        <v/>
      </c>
      <c r="L130" s="28">
        <v>1</v>
      </c>
    </row>
    <row r="131" spans="1:12" ht="16.5" x14ac:dyDescent="0.2">
      <c r="A131" s="28">
        <v>1201012</v>
      </c>
      <c r="B131" s="28" t="str">
        <f>INDEX(战场角色!B:B,MATCH(skillInfo!A131,战场角色!A:A,0))</f>
        <v>山蜘蛛</v>
      </c>
      <c r="C131" s="28" t="s">
        <v>842</v>
      </c>
      <c r="D131" s="28">
        <f t="shared" si="27"/>
        <v>1</v>
      </c>
      <c r="E131" s="28" t="s">
        <v>13</v>
      </c>
      <c r="F131" s="28">
        <v>0</v>
      </c>
      <c r="G131" s="28" t="s">
        <v>632</v>
      </c>
      <c r="H131" s="11">
        <v>1</v>
      </c>
      <c r="I131" s="28" t="str">
        <f t="shared" si="28"/>
        <v/>
      </c>
      <c r="J131" s="28" t="s">
        <v>919</v>
      </c>
      <c r="K131" s="28" t="str">
        <f t="shared" si="29"/>
        <v/>
      </c>
      <c r="L131" s="28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C4" sqref="C4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633</v>
      </c>
      <c r="C1" s="1" t="s">
        <v>634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635</v>
      </c>
      <c r="C3" s="2" t="s">
        <v>636</v>
      </c>
    </row>
    <row r="4" spans="1:3" ht="16.5" x14ac:dyDescent="0.2">
      <c r="A4" s="4">
        <v>1304001</v>
      </c>
      <c r="B4" s="4" t="s">
        <v>720</v>
      </c>
      <c r="C4" s="4"/>
    </row>
    <row r="5" spans="1:3" ht="16.5" x14ac:dyDescent="0.2">
      <c r="A5" s="4">
        <v>1304002</v>
      </c>
      <c r="B5" s="4" t="s">
        <v>720</v>
      </c>
      <c r="C5" s="4"/>
    </row>
    <row r="6" spans="1:3" ht="16.5" x14ac:dyDescent="0.2">
      <c r="A6" s="4">
        <v>1304003</v>
      </c>
      <c r="B6" s="4" t="s">
        <v>720</v>
      </c>
      <c r="C6" s="4"/>
    </row>
    <row r="7" spans="1:3" ht="16.5" x14ac:dyDescent="0.2">
      <c r="A7" s="4">
        <v>1304004</v>
      </c>
      <c r="B7" s="4" t="s">
        <v>720</v>
      </c>
      <c r="C7" s="4"/>
    </row>
    <row r="8" spans="1:3" ht="16.5" x14ac:dyDescent="0.2">
      <c r="A8" s="4">
        <v>1304005</v>
      </c>
      <c r="B8" s="4" t="s">
        <v>720</v>
      </c>
      <c r="C8" s="4"/>
    </row>
    <row r="9" spans="1:3" ht="16.5" x14ac:dyDescent="0.2">
      <c r="A9" s="4">
        <v>1304006</v>
      </c>
      <c r="B9" s="4" t="s">
        <v>720</v>
      </c>
      <c r="C9" s="4"/>
    </row>
    <row r="10" spans="1:3" ht="16.5" x14ac:dyDescent="0.2">
      <c r="A10" s="4">
        <v>1304007</v>
      </c>
      <c r="B10" s="4" t="s">
        <v>720</v>
      </c>
      <c r="C10" s="4"/>
    </row>
    <row r="11" spans="1:3" ht="16.5" x14ac:dyDescent="0.2">
      <c r="A11" s="4">
        <v>1304008</v>
      </c>
      <c r="B11" s="4" t="s">
        <v>720</v>
      </c>
      <c r="C11" s="10"/>
    </row>
    <row r="12" spans="1:3" ht="16.5" x14ac:dyDescent="0.2">
      <c r="A12" s="4">
        <v>1304009</v>
      </c>
      <c r="B12" s="4" t="s">
        <v>720</v>
      </c>
      <c r="C12" s="10"/>
    </row>
    <row r="13" spans="1:3" ht="16.5" x14ac:dyDescent="0.2">
      <c r="A13" s="4">
        <v>1304010</v>
      </c>
      <c r="B13" s="4" t="s">
        <v>720</v>
      </c>
      <c r="C13" s="4"/>
    </row>
    <row r="14" spans="1:3" ht="16.5" x14ac:dyDescent="0.2">
      <c r="A14" s="4">
        <v>1304011</v>
      </c>
      <c r="B14" s="4" t="s">
        <v>720</v>
      </c>
      <c r="C14" s="4"/>
    </row>
    <row r="15" spans="1:3" ht="16.5" x14ac:dyDescent="0.2">
      <c r="A15" s="4">
        <v>1304012</v>
      </c>
      <c r="B15" s="4" t="s">
        <v>720</v>
      </c>
      <c r="C15" s="4"/>
    </row>
    <row r="16" spans="1:3" ht="16.5" x14ac:dyDescent="0.2">
      <c r="A16" s="4">
        <v>1304013</v>
      </c>
      <c r="B16" s="4" t="s">
        <v>720</v>
      </c>
      <c r="C16" s="4"/>
    </row>
    <row r="17" spans="1:3" ht="16.5" x14ac:dyDescent="0.2">
      <c r="A17" s="4">
        <v>1304014</v>
      </c>
      <c r="B17" s="4" t="s">
        <v>897</v>
      </c>
      <c r="C17" s="8"/>
    </row>
    <row r="18" spans="1:3" ht="16.5" x14ac:dyDescent="0.2">
      <c r="A18" s="4">
        <v>1304015</v>
      </c>
      <c r="B18" s="4" t="s">
        <v>897</v>
      </c>
      <c r="C18" s="8"/>
    </row>
    <row r="19" spans="1:3" ht="16.5" x14ac:dyDescent="0.2">
      <c r="A19" s="4">
        <v>1304016</v>
      </c>
      <c r="B19" s="4" t="s">
        <v>897</v>
      </c>
      <c r="C19" s="8"/>
    </row>
    <row r="20" spans="1:3" ht="16.5" x14ac:dyDescent="0.2">
      <c r="A20" s="4">
        <v>1304017</v>
      </c>
      <c r="B20" s="4" t="s">
        <v>897</v>
      </c>
      <c r="C20" s="8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637</v>
      </c>
      <c r="C1" s="1" t="s">
        <v>721</v>
      </c>
      <c r="D1" s="1" t="s">
        <v>538</v>
      </c>
      <c r="E1" s="1" t="s">
        <v>638</v>
      </c>
      <c r="F1" s="1" t="s">
        <v>539</v>
      </c>
      <c r="G1" s="1" t="s">
        <v>540</v>
      </c>
      <c r="H1" s="1" t="s">
        <v>541</v>
      </c>
      <c r="I1" s="1" t="s">
        <v>542</v>
      </c>
    </row>
    <row r="2" spans="1:9" x14ac:dyDescent="0.2">
      <c r="A2" t="s">
        <v>111</v>
      </c>
      <c r="B2" s="6" t="s">
        <v>639</v>
      </c>
      <c r="C2" s="6" t="s">
        <v>704</v>
      </c>
      <c r="D2" t="s">
        <v>240</v>
      </c>
      <c r="E2" s="6" t="s">
        <v>240</v>
      </c>
      <c r="F2" s="6" t="s">
        <v>114</v>
      </c>
      <c r="G2" s="6" t="s">
        <v>114</v>
      </c>
      <c r="H2" s="6" t="s">
        <v>114</v>
      </c>
      <c r="I2" s="7" t="s">
        <v>114</v>
      </c>
    </row>
    <row r="3" spans="1:9" ht="45" x14ac:dyDescent="0.2">
      <c r="A3" s="2"/>
      <c r="B3" s="2" t="s">
        <v>640</v>
      </c>
      <c r="C3" s="2" t="s">
        <v>723</v>
      </c>
      <c r="D3" s="2" t="s">
        <v>546</v>
      </c>
      <c r="E3" s="2" t="s">
        <v>641</v>
      </c>
      <c r="F3" s="2" t="s">
        <v>547</v>
      </c>
      <c r="G3" s="2" t="s">
        <v>548</v>
      </c>
      <c r="H3" s="2" t="s">
        <v>549</v>
      </c>
      <c r="I3" s="2" t="s">
        <v>550</v>
      </c>
    </row>
    <row r="4" spans="1:9" s="21" customFormat="1" ht="16.5" x14ac:dyDescent="0.3">
      <c r="A4" s="19">
        <v>1</v>
      </c>
      <c r="B4" s="20">
        <v>1102001</v>
      </c>
      <c r="C4" s="20">
        <v>1</v>
      </c>
      <c r="D4" s="19">
        <v>2</v>
      </c>
      <c r="E4" s="19" t="str">
        <f>B4&amp;"_skill_"&amp;COUNTIF($B$4:B4,B4)</f>
        <v>1102001_skill_1</v>
      </c>
      <c r="F4" s="19" t="str">
        <f>IF(C4=0,"","Art/Roles/rol_"&amp;B4&amp;"/Animations/"&amp;B4&amp;"_skill_"&amp;COUNTIF($B$4:B4,B4)&amp;"_1.playable")</f>
        <v>Art/Roles/rol_1102001/Animations/1102001_skill_1_1.playable</v>
      </c>
      <c r="G4" s="19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9" t="str">
        <f>IF(C4=0,"","Art/Roles/rol_"&amp;B4&amp;"/Animations/"&amp;B4&amp;"_skill_"&amp;COUNTIF($B$4:B4,B4)&amp;"_3.playable")</f>
        <v>Art/Roles/rol_1102001/Animations/1102001_skill_1_3.playable</v>
      </c>
      <c r="I4" s="19">
        <v>1</v>
      </c>
    </row>
    <row r="5" spans="1:9" s="21" customFormat="1" ht="16.5" x14ac:dyDescent="0.3">
      <c r="A5" s="19">
        <v>2</v>
      </c>
      <c r="B5" s="20">
        <v>1102001</v>
      </c>
      <c r="C5" s="20">
        <v>1</v>
      </c>
      <c r="D5" s="19">
        <v>1</v>
      </c>
      <c r="E5" s="19" t="str">
        <f>B5&amp;"_skill_"&amp;COUNTIF($B$4:B5,B5)</f>
        <v>1102001_skill_2</v>
      </c>
      <c r="F5" s="19" t="str">
        <f>IF(C5=0,"","Art/Roles/rol_"&amp;B5&amp;"/Animations/"&amp;B5&amp;"_skill_"&amp;COUNTIF($B$4:B5,B5)&amp;"_1.playable")</f>
        <v>Art/Roles/rol_1102001/Animations/1102001_skill_2_1.playable</v>
      </c>
      <c r="G5" s="19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9" t="str">
        <f>IF(C5=0,"","Art/Roles/rol_"&amp;B5&amp;"/Animations/"&amp;B5&amp;"_skill_"&amp;COUNTIF($B$4:B5,B5)&amp;"_3.playable")</f>
        <v>Art/Roles/rol_1102001/Animations/1102001_skill_2_3.playable</v>
      </c>
      <c r="I5" s="19">
        <v>1</v>
      </c>
    </row>
    <row r="6" spans="1:9" s="21" customFormat="1" ht="16.5" x14ac:dyDescent="0.3">
      <c r="A6" s="19">
        <v>3</v>
      </c>
      <c r="B6" s="22">
        <f>B4+1</f>
        <v>1102002</v>
      </c>
      <c r="C6" s="20">
        <v>0</v>
      </c>
      <c r="D6" s="19">
        <v>2</v>
      </c>
      <c r="E6" s="19" t="str">
        <f>B6&amp;"_skill_"&amp;COUNTIF($B$4:B6,B6)</f>
        <v>1102002_skill_1</v>
      </c>
      <c r="F6" s="19" t="str">
        <f>IF(C6=0,"","Art/Roles/rol_"&amp;B6&amp;"/Animations/"&amp;B6&amp;"_skill_"&amp;COUNTIF($B$4:B6,B6)&amp;"_1.playable")</f>
        <v/>
      </c>
      <c r="G6" s="19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19" t="str">
        <f>IF(C6=0,"","Art/Roles/rol_"&amp;B6&amp;"/Animations/"&amp;B6&amp;"_skill_"&amp;COUNTIF($B$4:B6,B6)&amp;"_3.playable")</f>
        <v/>
      </c>
      <c r="I6" s="19">
        <v>1</v>
      </c>
    </row>
    <row r="7" spans="1:9" s="21" customFormat="1" ht="16.5" x14ac:dyDescent="0.3">
      <c r="A7" s="19">
        <v>4</v>
      </c>
      <c r="B7" s="22">
        <f t="shared" ref="B7:B45" si="0">B5+1</f>
        <v>1102002</v>
      </c>
      <c r="C7" s="20">
        <v>0</v>
      </c>
      <c r="D7" s="19">
        <v>1</v>
      </c>
      <c r="E7" s="19" t="str">
        <f>B7&amp;"_skill_"&amp;COUNTIF($B$4:B7,B7)</f>
        <v>1102002_skill_2</v>
      </c>
      <c r="F7" s="19" t="str">
        <f>IF(C7=0,"","Art/Roles/rol_"&amp;B7&amp;"/Animations/"&amp;B7&amp;"_skill_"&amp;COUNTIF($B$4:B7,B7)&amp;"_1.playable")</f>
        <v/>
      </c>
      <c r="G7" s="19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19" t="str">
        <f>IF(C7=0,"","Art/Roles/rol_"&amp;B7&amp;"/Animations/"&amp;B7&amp;"_skill_"&amp;COUNTIF($B$4:B7,B7)&amp;"_3.playable")</f>
        <v/>
      </c>
      <c r="I7" s="19">
        <v>1</v>
      </c>
    </row>
    <row r="8" spans="1:9" s="21" customFormat="1" ht="16.5" x14ac:dyDescent="0.3">
      <c r="A8" s="19">
        <v>5</v>
      </c>
      <c r="B8" s="22">
        <f t="shared" si="0"/>
        <v>1102003</v>
      </c>
      <c r="C8" s="20">
        <v>1</v>
      </c>
      <c r="D8" s="19">
        <v>2</v>
      </c>
      <c r="E8" s="19" t="str">
        <f>B8&amp;"_skill_"&amp;COUNTIF($B$4:B8,B8)</f>
        <v>1102003_skill_1</v>
      </c>
      <c r="F8" s="19" t="str">
        <f>IF(C8=0,"","Art/Roles/rol_"&amp;B8&amp;"/Animations/"&amp;B8&amp;"_skill_"&amp;COUNTIF($B$4:B8,B8)&amp;"_1.playable")</f>
        <v>Art/Roles/rol_1102003/Animations/1102003_skill_1_1.playable</v>
      </c>
      <c r="G8" s="19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9" t="str">
        <f>IF(C8=0,"","Art/Roles/rol_"&amp;B8&amp;"/Animations/"&amp;B8&amp;"_skill_"&amp;COUNTIF($B$4:B8,B8)&amp;"_3.playable")</f>
        <v>Art/Roles/rol_1102003/Animations/1102003_skill_1_3.playable</v>
      </c>
      <c r="I8" s="19">
        <v>1</v>
      </c>
    </row>
    <row r="9" spans="1:9" s="21" customFormat="1" ht="16.5" x14ac:dyDescent="0.3">
      <c r="A9" s="19">
        <v>6</v>
      </c>
      <c r="B9" s="22">
        <f t="shared" si="0"/>
        <v>1102003</v>
      </c>
      <c r="C9" s="20">
        <v>1</v>
      </c>
      <c r="D9" s="19">
        <v>1</v>
      </c>
      <c r="E9" s="19" t="str">
        <f>B9&amp;"_skill_"&amp;COUNTIF($B$4:B9,B9)</f>
        <v>1102003_skill_2</v>
      </c>
      <c r="F9" s="19" t="str">
        <f>IF(C9=0,"","Art/Roles/rol_"&amp;B9&amp;"/Animations/"&amp;B9&amp;"_skill_"&amp;COUNTIF($B$4:B9,B9)&amp;"_1.playable")</f>
        <v>Art/Roles/rol_1102003/Animations/1102003_skill_2_1.playable</v>
      </c>
      <c r="G9" s="19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9" t="str">
        <f>IF(C9=0,"","Art/Roles/rol_"&amp;B9&amp;"/Animations/"&amp;B9&amp;"_skill_"&amp;COUNTIF($B$4:B9,B9)&amp;"_3.playable")</f>
        <v>Art/Roles/rol_1102003/Animations/1102003_skill_2_3.playable</v>
      </c>
      <c r="I9" s="19">
        <v>1</v>
      </c>
    </row>
    <row r="10" spans="1:9" s="21" customFormat="1" ht="16.5" x14ac:dyDescent="0.3">
      <c r="A10" s="19">
        <v>7</v>
      </c>
      <c r="B10" s="22">
        <f t="shared" si="0"/>
        <v>1102004</v>
      </c>
      <c r="C10" s="20">
        <v>0</v>
      </c>
      <c r="D10" s="19">
        <v>2</v>
      </c>
      <c r="E10" s="19" t="str">
        <f>B10&amp;"_skill_"&amp;COUNTIF($B$4:B10,B10)</f>
        <v>1102004_skill_1</v>
      </c>
      <c r="F10" s="19" t="str">
        <f>IF(C10=0,"","Art/Roles/rol_"&amp;B10&amp;"/Animations/"&amp;B10&amp;"_skill_"&amp;COUNTIF($B$4:B10,B10)&amp;"_1.playable")</f>
        <v/>
      </c>
      <c r="G10" s="19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19" t="str">
        <f>IF(C10=0,"","Art/Roles/rol_"&amp;B10&amp;"/Animations/"&amp;B10&amp;"_skill_"&amp;COUNTIF($B$4:B10,B10)&amp;"_3.playable")</f>
        <v/>
      </c>
      <c r="I10" s="19">
        <v>1</v>
      </c>
    </row>
    <row r="11" spans="1:9" s="21" customFormat="1" ht="16.5" x14ac:dyDescent="0.3">
      <c r="A11" s="19">
        <v>8</v>
      </c>
      <c r="B11" s="22">
        <f t="shared" si="0"/>
        <v>1102004</v>
      </c>
      <c r="C11" s="20">
        <v>0</v>
      </c>
      <c r="D11" s="19">
        <v>1</v>
      </c>
      <c r="E11" s="19" t="str">
        <f>B11&amp;"_skill_"&amp;COUNTIF($B$4:B11,B11)</f>
        <v>1102004_skill_2</v>
      </c>
      <c r="F11" s="19" t="str">
        <f>IF(C11=0,"","Art/Roles/rol_"&amp;B11&amp;"/Animations/"&amp;B11&amp;"_skill_"&amp;COUNTIF($B$4:B11,B11)&amp;"_1.playable")</f>
        <v/>
      </c>
      <c r="G11" s="19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19" t="str">
        <f>IF(C11=0,"","Art/Roles/rol_"&amp;B11&amp;"/Animations/"&amp;B11&amp;"_skill_"&amp;COUNTIF($B$4:B11,B11)&amp;"_3.playable")</f>
        <v/>
      </c>
      <c r="I11" s="19">
        <v>1</v>
      </c>
    </row>
    <row r="12" spans="1:9" s="21" customFormat="1" ht="16.5" x14ac:dyDescent="0.3">
      <c r="A12" s="19">
        <v>9</v>
      </c>
      <c r="B12" s="22">
        <f t="shared" si="0"/>
        <v>1102005</v>
      </c>
      <c r="C12" s="20">
        <v>0</v>
      </c>
      <c r="D12" s="19">
        <v>2</v>
      </c>
      <c r="E12" s="19" t="str">
        <f>B12&amp;"_skill_"&amp;COUNTIF($B$4:B12,B12)</f>
        <v>1102005_skill_1</v>
      </c>
      <c r="F12" s="19" t="str">
        <f>IF(C12=0,"","Art/Roles/rol_"&amp;B12&amp;"/Animations/"&amp;B12&amp;"_skill_"&amp;COUNTIF($B$4:B12,B12)&amp;"_1.playable")</f>
        <v/>
      </c>
      <c r="G12" s="19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19" t="str">
        <f>IF(C12=0,"","Art/Roles/rol_"&amp;B12&amp;"/Animations/"&amp;B12&amp;"_skill_"&amp;COUNTIF($B$4:B12,B12)&amp;"_3.playable")</f>
        <v/>
      </c>
      <c r="I12" s="19">
        <v>1</v>
      </c>
    </row>
    <row r="13" spans="1:9" s="21" customFormat="1" ht="16.5" x14ac:dyDescent="0.3">
      <c r="A13" s="19">
        <v>10</v>
      </c>
      <c r="B13" s="22">
        <f t="shared" si="0"/>
        <v>1102005</v>
      </c>
      <c r="C13" s="20">
        <v>0</v>
      </c>
      <c r="D13" s="19">
        <v>1</v>
      </c>
      <c r="E13" s="19" t="str">
        <f>B13&amp;"_skill_"&amp;COUNTIF($B$4:B13,B13)</f>
        <v>1102005_skill_2</v>
      </c>
      <c r="F13" s="19" t="str">
        <f>IF(C13=0,"","Art/Roles/rol_"&amp;B13&amp;"/Animations/"&amp;B13&amp;"_skill_"&amp;COUNTIF($B$4:B13,B13)&amp;"_1.playable")</f>
        <v/>
      </c>
      <c r="G13" s="19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19" t="str">
        <f>IF(C13=0,"","Art/Roles/rol_"&amp;B13&amp;"/Animations/"&amp;B13&amp;"_skill_"&amp;COUNTIF($B$4:B13,B13)&amp;"_3.playable")</f>
        <v/>
      </c>
      <c r="I13" s="19">
        <v>1</v>
      </c>
    </row>
    <row r="14" spans="1:9" s="21" customFormat="1" ht="16.5" x14ac:dyDescent="0.3">
      <c r="A14" s="19">
        <v>11</v>
      </c>
      <c r="B14" s="22">
        <f t="shared" si="0"/>
        <v>1102006</v>
      </c>
      <c r="C14" s="20">
        <v>0</v>
      </c>
      <c r="D14" s="19">
        <v>2</v>
      </c>
      <c r="E14" s="19" t="str">
        <f>B14&amp;"_skill_"&amp;COUNTIF($B$4:B14,B14)</f>
        <v>1102006_skill_1</v>
      </c>
      <c r="F14" s="19" t="str">
        <f>IF(C14=0,"","Art/Roles/rol_"&amp;B14&amp;"/Animations/"&amp;B14&amp;"_skill_"&amp;COUNTIF($B$4:B14,B14)&amp;"_1.playable")</f>
        <v/>
      </c>
      <c r="G14" s="19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19" t="str">
        <f>IF(C14=0,"","Art/Roles/rol_"&amp;B14&amp;"/Animations/"&amp;B14&amp;"_skill_"&amp;COUNTIF($B$4:B14,B14)&amp;"_3.playable")</f>
        <v/>
      </c>
      <c r="I14" s="19">
        <v>1</v>
      </c>
    </row>
    <row r="15" spans="1:9" s="21" customFormat="1" ht="16.5" x14ac:dyDescent="0.3">
      <c r="A15" s="19">
        <v>12</v>
      </c>
      <c r="B15" s="22">
        <f t="shared" si="0"/>
        <v>1102006</v>
      </c>
      <c r="C15" s="20">
        <v>0</v>
      </c>
      <c r="D15" s="19">
        <v>1</v>
      </c>
      <c r="E15" s="19" t="str">
        <f>B15&amp;"_skill_"&amp;COUNTIF($B$4:B15,B15)</f>
        <v>1102006_skill_2</v>
      </c>
      <c r="F15" s="19" t="str">
        <f>IF(C15=0,"","Art/Roles/rol_"&amp;B15&amp;"/Animations/"&amp;B15&amp;"_skill_"&amp;COUNTIF($B$4:B15,B15)&amp;"_1.playable")</f>
        <v/>
      </c>
      <c r="G15" s="19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19" t="str">
        <f>IF(C15=0,"","Art/Roles/rol_"&amp;B15&amp;"/Animations/"&amp;B15&amp;"_skill_"&amp;COUNTIF($B$4:B15,B15)&amp;"_3.playable")</f>
        <v/>
      </c>
      <c r="I15" s="19">
        <v>1</v>
      </c>
    </row>
    <row r="16" spans="1:9" s="21" customFormat="1" ht="16.5" x14ac:dyDescent="0.3">
      <c r="A16" s="19">
        <v>13</v>
      </c>
      <c r="B16" s="22">
        <f t="shared" si="0"/>
        <v>1102007</v>
      </c>
      <c r="C16" s="20">
        <v>0</v>
      </c>
      <c r="D16" s="19">
        <v>2</v>
      </c>
      <c r="E16" s="19" t="str">
        <f>B16&amp;"_skill_"&amp;COUNTIF($B$4:B16,B16)</f>
        <v>1102007_skill_1</v>
      </c>
      <c r="F16" s="19" t="str">
        <f>IF(C16=0,"","Art/Roles/rol_"&amp;B16&amp;"/Animations/"&amp;B16&amp;"_skill_"&amp;COUNTIF($B$4:B16,B16)&amp;"_1.playable")</f>
        <v/>
      </c>
      <c r="G16" s="19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19" t="str">
        <f>IF(C16=0,"","Art/Roles/rol_"&amp;B16&amp;"/Animations/"&amp;B16&amp;"_skill_"&amp;COUNTIF($B$4:B16,B16)&amp;"_3.playable")</f>
        <v/>
      </c>
      <c r="I16" s="19">
        <v>1</v>
      </c>
    </row>
    <row r="17" spans="1:9" s="21" customFormat="1" ht="16.5" x14ac:dyDescent="0.3">
      <c r="A17" s="19">
        <v>14</v>
      </c>
      <c r="B17" s="22">
        <f t="shared" si="0"/>
        <v>1102007</v>
      </c>
      <c r="C17" s="20">
        <v>0</v>
      </c>
      <c r="D17" s="19">
        <v>1</v>
      </c>
      <c r="E17" s="19" t="str">
        <f>B17&amp;"_skill_"&amp;COUNTIF($B$4:B17,B17)</f>
        <v>1102007_skill_2</v>
      </c>
      <c r="F17" s="19" t="str">
        <f>IF(C17=0,"","Art/Roles/rol_"&amp;B17&amp;"/Animations/"&amp;B17&amp;"_skill_"&amp;COUNTIF($B$4:B17,B17)&amp;"_1.playable")</f>
        <v/>
      </c>
      <c r="G17" s="19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19" t="str">
        <f>IF(C17=0,"","Art/Roles/rol_"&amp;B17&amp;"/Animations/"&amp;B17&amp;"_skill_"&amp;COUNTIF($B$4:B17,B17)&amp;"_3.playable")</f>
        <v/>
      </c>
      <c r="I17" s="19">
        <v>1</v>
      </c>
    </row>
    <row r="18" spans="1:9" s="21" customFormat="1" ht="16.5" x14ac:dyDescent="0.3">
      <c r="A18" s="19">
        <v>15</v>
      </c>
      <c r="B18" s="22">
        <f t="shared" si="0"/>
        <v>1102008</v>
      </c>
      <c r="C18" s="20">
        <v>0</v>
      </c>
      <c r="D18" s="19">
        <v>2</v>
      </c>
      <c r="E18" s="19" t="str">
        <f>B18&amp;"_skill_"&amp;COUNTIF($B$4:B18,B18)</f>
        <v>1102008_skill_1</v>
      </c>
      <c r="F18" s="19" t="str">
        <f>IF(C18=0,"","Art/Roles/rol_"&amp;B18&amp;"/Animations/"&amp;B18&amp;"_skill_"&amp;COUNTIF($B$4:B18,B18)&amp;"_1.playable")</f>
        <v/>
      </c>
      <c r="G18" s="19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19" t="str">
        <f>IF(C18=0,"","Art/Roles/rol_"&amp;B18&amp;"/Animations/"&amp;B18&amp;"_skill_"&amp;COUNTIF($B$4:B18,B18)&amp;"_3.playable")</f>
        <v/>
      </c>
      <c r="I18" s="19">
        <v>1</v>
      </c>
    </row>
    <row r="19" spans="1:9" s="21" customFormat="1" ht="16.5" x14ac:dyDescent="0.3">
      <c r="A19" s="19">
        <v>16</v>
      </c>
      <c r="B19" s="22">
        <f t="shared" si="0"/>
        <v>1102008</v>
      </c>
      <c r="C19" s="20">
        <v>0</v>
      </c>
      <c r="D19" s="19">
        <v>1</v>
      </c>
      <c r="E19" s="19" t="str">
        <f>B19&amp;"_skill_"&amp;COUNTIF($B$4:B19,B19)</f>
        <v>1102008_skill_2</v>
      </c>
      <c r="F19" s="19" t="str">
        <f>IF(C19=0,"","Art/Roles/rol_"&amp;B19&amp;"/Animations/"&amp;B19&amp;"_skill_"&amp;COUNTIF($B$4:B19,B19)&amp;"_1.playable")</f>
        <v/>
      </c>
      <c r="G19" s="19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19" t="str">
        <f>IF(C19=0,"","Art/Roles/rol_"&amp;B19&amp;"/Animations/"&amp;B19&amp;"_skill_"&amp;COUNTIF($B$4:B19,B19)&amp;"_3.playable")</f>
        <v/>
      </c>
      <c r="I19" s="19">
        <v>1</v>
      </c>
    </row>
    <row r="20" spans="1:9" s="21" customFormat="1" ht="16.5" x14ac:dyDescent="0.3">
      <c r="A20" s="19">
        <v>17</v>
      </c>
      <c r="B20" s="22">
        <f t="shared" si="0"/>
        <v>1102009</v>
      </c>
      <c r="C20" s="20">
        <v>1</v>
      </c>
      <c r="D20" s="19">
        <v>2</v>
      </c>
      <c r="E20" s="19" t="str">
        <f>B20&amp;"_skill_"&amp;COUNTIF($B$4:B20,B20)</f>
        <v>1102009_skill_1</v>
      </c>
      <c r="F20" s="19" t="str">
        <f>IF(C20=0,"","Art/Roles/rol_"&amp;B20&amp;"/Animations/"&amp;B20&amp;"_skill_"&amp;COUNTIF($B$4:B20,B20)&amp;"_1.playable")</f>
        <v>Art/Roles/rol_1102009/Animations/1102009_skill_1_1.playable</v>
      </c>
      <c r="G20" s="19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9" t="str">
        <f>IF(C20=0,"","Art/Roles/rol_"&amp;B20&amp;"/Animations/"&amp;B20&amp;"_skill_"&amp;COUNTIF($B$4:B20,B20)&amp;"_3.playable")</f>
        <v>Art/Roles/rol_1102009/Animations/1102009_skill_1_3.playable</v>
      </c>
      <c r="I20" s="19">
        <v>1</v>
      </c>
    </row>
    <row r="21" spans="1:9" s="21" customFormat="1" ht="16.5" x14ac:dyDescent="0.3">
      <c r="A21" s="19">
        <v>18</v>
      </c>
      <c r="B21" s="22">
        <f t="shared" si="0"/>
        <v>1102009</v>
      </c>
      <c r="C21" s="20">
        <v>1</v>
      </c>
      <c r="D21" s="19">
        <v>1</v>
      </c>
      <c r="E21" s="19" t="str">
        <f>B21&amp;"_skill_"&amp;COUNTIF($B$4:B21,B21)</f>
        <v>1102009_skill_2</v>
      </c>
      <c r="F21" s="19" t="str">
        <f>IF(C21=0,"","Art/Roles/rol_"&amp;B21&amp;"/Animations/"&amp;B21&amp;"_skill_"&amp;COUNTIF($B$4:B21,B21)&amp;"_1.playable")</f>
        <v>Art/Roles/rol_1102009/Animations/1102009_skill_2_1.playable</v>
      </c>
      <c r="G21" s="19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9" t="str">
        <f>IF(C21=0,"","Art/Roles/rol_"&amp;B21&amp;"/Animations/"&amp;B21&amp;"_skill_"&amp;COUNTIF($B$4:B21,B21)&amp;"_3.playable")</f>
        <v>Art/Roles/rol_1102009/Animations/1102009_skill_2_3.playable</v>
      </c>
      <c r="I21" s="19">
        <v>1</v>
      </c>
    </row>
    <row r="22" spans="1:9" s="21" customFormat="1" ht="16.5" x14ac:dyDescent="0.3">
      <c r="A22" s="19">
        <v>19</v>
      </c>
      <c r="B22" s="22">
        <f t="shared" si="0"/>
        <v>1102010</v>
      </c>
      <c r="C22" s="20">
        <v>0</v>
      </c>
      <c r="D22" s="19">
        <v>2</v>
      </c>
      <c r="E22" s="19" t="str">
        <f>B22&amp;"_skill_"&amp;COUNTIF($B$4:B22,B22)</f>
        <v>1102010_skill_1</v>
      </c>
      <c r="F22" s="19" t="str">
        <f>IF(C22=0,"","Art/Roles/rol_"&amp;B22&amp;"/Animations/"&amp;B22&amp;"_skill_"&amp;COUNTIF($B$4:B22,B22)&amp;"_1.playable")</f>
        <v/>
      </c>
      <c r="G22" s="19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19" t="str">
        <f>IF(C22=0,"","Art/Roles/rol_"&amp;B22&amp;"/Animations/"&amp;B22&amp;"_skill_"&amp;COUNTIF($B$4:B22,B22)&amp;"_3.playable")</f>
        <v/>
      </c>
      <c r="I22" s="19">
        <v>1</v>
      </c>
    </row>
    <row r="23" spans="1:9" s="21" customFormat="1" ht="16.5" x14ac:dyDescent="0.3">
      <c r="A23" s="19">
        <v>20</v>
      </c>
      <c r="B23" s="22">
        <f t="shared" si="0"/>
        <v>1102010</v>
      </c>
      <c r="C23" s="20">
        <v>0</v>
      </c>
      <c r="D23" s="19">
        <v>1</v>
      </c>
      <c r="E23" s="19" t="str">
        <f>B23&amp;"_skill_"&amp;COUNTIF($B$4:B23,B23)</f>
        <v>1102010_skill_2</v>
      </c>
      <c r="F23" s="19" t="str">
        <f>IF(C23=0,"","Art/Roles/rol_"&amp;B23&amp;"/Animations/"&amp;B23&amp;"_skill_"&amp;COUNTIF($B$4:B23,B23)&amp;"_1.playable")</f>
        <v/>
      </c>
      <c r="G23" s="19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19" t="str">
        <f>IF(C23=0,"","Art/Roles/rol_"&amp;B23&amp;"/Animations/"&amp;B23&amp;"_skill_"&amp;COUNTIF($B$4:B23,B23)&amp;"_3.playable")</f>
        <v/>
      </c>
      <c r="I23" s="19">
        <v>1</v>
      </c>
    </row>
    <row r="24" spans="1:9" s="21" customFormat="1" ht="16.5" x14ac:dyDescent="0.3">
      <c r="A24" s="19">
        <v>21</v>
      </c>
      <c r="B24" s="22">
        <f t="shared" si="0"/>
        <v>1102011</v>
      </c>
      <c r="C24" s="20">
        <v>1</v>
      </c>
      <c r="D24" s="19">
        <v>2</v>
      </c>
      <c r="E24" s="19" t="str">
        <f>B24&amp;"_skill_"&amp;COUNTIF($B$4:B24,B24)</f>
        <v>1102011_skill_1</v>
      </c>
      <c r="F24" s="19" t="str">
        <f>IF(C24=0,"","Art/Roles/rol_"&amp;B24&amp;"/Animations/"&amp;B24&amp;"_skill_"&amp;COUNTIF($B$4:B24,B24)&amp;"_1.playable")</f>
        <v>Art/Roles/rol_1102011/Animations/1102011_skill_1_1.playable</v>
      </c>
      <c r="G24" s="19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9" t="str">
        <f>IF(C24=0,"","Art/Roles/rol_"&amp;B24&amp;"/Animations/"&amp;B24&amp;"_skill_"&amp;COUNTIF($B$4:B24,B24)&amp;"_3.playable")</f>
        <v>Art/Roles/rol_1102011/Animations/1102011_skill_1_3.playable</v>
      </c>
      <c r="I24" s="19">
        <v>1</v>
      </c>
    </row>
    <row r="25" spans="1:9" s="21" customFormat="1" ht="16.5" x14ac:dyDescent="0.3">
      <c r="A25" s="19">
        <v>22</v>
      </c>
      <c r="B25" s="22">
        <f t="shared" si="0"/>
        <v>1102011</v>
      </c>
      <c r="C25" s="20">
        <v>1</v>
      </c>
      <c r="D25" s="19">
        <v>1</v>
      </c>
      <c r="E25" s="19" t="str">
        <f>B25&amp;"_skill_"&amp;COUNTIF($B$4:B25,B25)</f>
        <v>1102011_skill_2</v>
      </c>
      <c r="F25" s="19" t="str">
        <f>IF(C25=0,"","Art/Roles/rol_"&amp;B25&amp;"/Animations/"&amp;B25&amp;"_skill_"&amp;COUNTIF($B$4:B25,B25)&amp;"_1.playable")</f>
        <v>Art/Roles/rol_1102011/Animations/1102011_skill_2_1.playable</v>
      </c>
      <c r="G25" s="19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9" t="str">
        <f>IF(C25=0,"","Art/Roles/rol_"&amp;B25&amp;"/Animations/"&amp;B25&amp;"_skill_"&amp;COUNTIF($B$4:B25,B25)&amp;"_3.playable")</f>
        <v>Art/Roles/rol_1102011/Animations/1102011_skill_2_3.playable</v>
      </c>
      <c r="I25" s="19">
        <v>1</v>
      </c>
    </row>
    <row r="26" spans="1:9" s="21" customFormat="1" ht="16.5" x14ac:dyDescent="0.3">
      <c r="A26" s="19">
        <v>23</v>
      </c>
      <c r="B26" s="22">
        <f t="shared" si="0"/>
        <v>1102012</v>
      </c>
      <c r="C26" s="20">
        <v>0</v>
      </c>
      <c r="D26" s="19">
        <v>2</v>
      </c>
      <c r="E26" s="19" t="str">
        <f>B26&amp;"_skill_"&amp;COUNTIF($B$4:B26,B26)</f>
        <v>1102012_skill_1</v>
      </c>
      <c r="F26" s="19" t="str">
        <f>IF(C26=0,"","Art/Roles/rol_"&amp;B26&amp;"/Animations/"&amp;B26&amp;"_skill_"&amp;COUNTIF($B$4:B26,B26)&amp;"_1.playable")</f>
        <v/>
      </c>
      <c r="G26" s="19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19" t="str">
        <f>IF(C26=0,"","Art/Roles/rol_"&amp;B26&amp;"/Animations/"&amp;B26&amp;"_skill_"&amp;COUNTIF($B$4:B26,B26)&amp;"_3.playable")</f>
        <v/>
      </c>
      <c r="I26" s="19">
        <v>1</v>
      </c>
    </row>
    <row r="27" spans="1:9" s="21" customFormat="1" ht="16.5" x14ac:dyDescent="0.3">
      <c r="A27" s="19">
        <v>24</v>
      </c>
      <c r="B27" s="22">
        <f t="shared" si="0"/>
        <v>1102012</v>
      </c>
      <c r="C27" s="20">
        <v>0</v>
      </c>
      <c r="D27" s="19">
        <v>1</v>
      </c>
      <c r="E27" s="19" t="str">
        <f>B27&amp;"_skill_"&amp;COUNTIF($B$4:B27,B27)</f>
        <v>1102012_skill_2</v>
      </c>
      <c r="F27" s="19" t="str">
        <f>IF(C27=0,"","Art/Roles/rol_"&amp;B27&amp;"/Animations/"&amp;B27&amp;"_skill_"&amp;COUNTIF($B$4:B27,B27)&amp;"_1.playable")</f>
        <v/>
      </c>
      <c r="G27" s="19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19" t="str">
        <f>IF(C27=0,"","Art/Roles/rol_"&amp;B27&amp;"/Animations/"&amp;B27&amp;"_skill_"&amp;COUNTIF($B$4:B27,B27)&amp;"_3.playable")</f>
        <v/>
      </c>
      <c r="I27" s="19">
        <v>1</v>
      </c>
    </row>
    <row r="28" spans="1:9" s="21" customFormat="1" ht="16.5" x14ac:dyDescent="0.3">
      <c r="A28" s="19">
        <v>25</v>
      </c>
      <c r="B28" s="22">
        <f t="shared" si="0"/>
        <v>1102013</v>
      </c>
      <c r="C28" s="20">
        <v>1</v>
      </c>
      <c r="D28" s="19">
        <v>2</v>
      </c>
      <c r="E28" s="19" t="str">
        <f>B28&amp;"_skill_"&amp;COUNTIF($B$4:B28,B28)</f>
        <v>1102013_skill_1</v>
      </c>
      <c r="F28" s="19" t="str">
        <f>IF(C28=0,"","Art/Roles/rol_"&amp;B28&amp;"/Animations/"&amp;B28&amp;"_skill_"&amp;COUNTIF($B$4:B28,B28)&amp;"_1.playable")</f>
        <v>Art/Roles/rol_1102013/Animations/1102013_skill_1_1.playable</v>
      </c>
      <c r="G28" s="19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9" t="str">
        <f>IF(C28=0,"","Art/Roles/rol_"&amp;B28&amp;"/Animations/"&amp;B28&amp;"_skill_"&amp;COUNTIF($B$4:B28,B28)&amp;"_3.playable")</f>
        <v>Art/Roles/rol_1102013/Animations/1102013_skill_1_3.playable</v>
      </c>
      <c r="I28" s="19">
        <v>1</v>
      </c>
    </row>
    <row r="29" spans="1:9" s="21" customFormat="1" ht="16.5" x14ac:dyDescent="0.3">
      <c r="A29" s="19">
        <v>26</v>
      </c>
      <c r="B29" s="22">
        <f t="shared" si="0"/>
        <v>1102013</v>
      </c>
      <c r="C29" s="20">
        <v>1</v>
      </c>
      <c r="D29" s="19">
        <v>1</v>
      </c>
      <c r="E29" s="19" t="str">
        <f>B29&amp;"_skill_"&amp;COUNTIF($B$4:B29,B29)</f>
        <v>1102013_skill_2</v>
      </c>
      <c r="F29" s="19" t="str">
        <f>IF(C29=0,"","Art/Roles/rol_"&amp;B29&amp;"/Animations/"&amp;B29&amp;"_skill_"&amp;COUNTIF($B$4:B29,B29)&amp;"_1.playable")</f>
        <v>Art/Roles/rol_1102013/Animations/1102013_skill_2_1.playable</v>
      </c>
      <c r="G29" s="19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9" t="str">
        <f>IF(C29=0,"","Art/Roles/rol_"&amp;B29&amp;"/Animations/"&amp;B29&amp;"_skill_"&amp;COUNTIF($B$4:B29,B29)&amp;"_3.playable")</f>
        <v>Art/Roles/rol_1102013/Animations/1102013_skill_2_3.playable</v>
      </c>
      <c r="I29" s="19">
        <v>1</v>
      </c>
    </row>
    <row r="30" spans="1:9" s="21" customFormat="1" ht="16.5" x14ac:dyDescent="0.3">
      <c r="A30" s="19">
        <v>27</v>
      </c>
      <c r="B30" s="22">
        <f t="shared" si="0"/>
        <v>1102014</v>
      </c>
      <c r="C30" s="20">
        <v>1</v>
      </c>
      <c r="D30" s="19">
        <v>2</v>
      </c>
      <c r="E30" s="19" t="str">
        <f>B30&amp;"_skill_"&amp;COUNTIF($B$4:B30,B30)</f>
        <v>1102014_skill_1</v>
      </c>
      <c r="F30" s="19" t="str">
        <f>IF(C30=0,"","Art/Roles/rol_"&amp;B30&amp;"/Animations/"&amp;B30&amp;"_skill_"&amp;COUNTIF($B$4:B30,B30)&amp;"_1.playable")</f>
        <v>Art/Roles/rol_1102014/Animations/1102014_skill_1_1.playable</v>
      </c>
      <c r="G30" s="19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9" t="str">
        <f>IF(C30=0,"","Art/Roles/rol_"&amp;B30&amp;"/Animations/"&amp;B30&amp;"_skill_"&amp;COUNTIF($B$4:B30,B30)&amp;"_3.playable")</f>
        <v>Art/Roles/rol_1102014/Animations/1102014_skill_1_3.playable</v>
      </c>
      <c r="I30" s="19">
        <v>1</v>
      </c>
    </row>
    <row r="31" spans="1:9" s="21" customFormat="1" ht="16.5" x14ac:dyDescent="0.3">
      <c r="A31" s="19">
        <v>28</v>
      </c>
      <c r="B31" s="22">
        <f t="shared" si="0"/>
        <v>1102014</v>
      </c>
      <c r="C31" s="20">
        <v>1</v>
      </c>
      <c r="D31" s="19">
        <v>1</v>
      </c>
      <c r="E31" s="19" t="str">
        <f>B31&amp;"_skill_"&amp;COUNTIF($B$4:B31,B31)</f>
        <v>1102014_skill_2</v>
      </c>
      <c r="F31" s="19" t="str">
        <f>IF(C31=0,"","Art/Roles/rol_"&amp;B31&amp;"/Animations/"&amp;B31&amp;"_skill_"&amp;COUNTIF($B$4:B31,B31)&amp;"_1.playable")</f>
        <v>Art/Roles/rol_1102014/Animations/1102014_skill_2_1.playable</v>
      </c>
      <c r="G31" s="19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9" t="str">
        <f>IF(C31=0,"","Art/Roles/rol_"&amp;B31&amp;"/Animations/"&amp;B31&amp;"_skill_"&amp;COUNTIF($B$4:B31,B31)&amp;"_3.playable")</f>
        <v>Art/Roles/rol_1102014/Animations/1102014_skill_2_3.playable</v>
      </c>
      <c r="I31" s="19">
        <v>1</v>
      </c>
    </row>
    <row r="32" spans="1:9" s="21" customFormat="1" ht="16.5" x14ac:dyDescent="0.3">
      <c r="A32" s="19">
        <v>29</v>
      </c>
      <c r="B32" s="22">
        <f t="shared" si="0"/>
        <v>1102015</v>
      </c>
      <c r="C32" s="20">
        <v>0</v>
      </c>
      <c r="D32" s="19">
        <v>2</v>
      </c>
      <c r="E32" s="19" t="str">
        <f>B32&amp;"_skill_"&amp;COUNTIF($B$4:B32,B32)</f>
        <v>1102015_skill_1</v>
      </c>
      <c r="F32" s="19" t="str">
        <f>IF(C32=0,"","Art/Roles/rol_"&amp;B32&amp;"/Animations/"&amp;B32&amp;"_skill_"&amp;COUNTIF($B$4:B32,B32)&amp;"_1.playable")</f>
        <v/>
      </c>
      <c r="G32" s="19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19" t="str">
        <f>IF(C32=0,"","Art/Roles/rol_"&amp;B32&amp;"/Animations/"&amp;B32&amp;"_skill_"&amp;COUNTIF($B$4:B32,B32)&amp;"_3.playable")</f>
        <v/>
      </c>
      <c r="I32" s="19">
        <v>1</v>
      </c>
    </row>
    <row r="33" spans="1:9" s="21" customFormat="1" ht="16.5" x14ac:dyDescent="0.3">
      <c r="A33" s="19">
        <v>30</v>
      </c>
      <c r="B33" s="22">
        <f t="shared" si="0"/>
        <v>1102015</v>
      </c>
      <c r="C33" s="20">
        <v>0</v>
      </c>
      <c r="D33" s="19">
        <v>1</v>
      </c>
      <c r="E33" s="19" t="str">
        <f>B33&amp;"_skill_"&amp;COUNTIF($B$4:B33,B33)</f>
        <v>1102015_skill_2</v>
      </c>
      <c r="F33" s="19" t="str">
        <f>IF(C33=0,"","Art/Roles/rol_"&amp;B33&amp;"/Animations/"&amp;B33&amp;"_skill_"&amp;COUNTIF($B$4:B33,B33)&amp;"_1.playable")</f>
        <v/>
      </c>
      <c r="G33" s="19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19" t="str">
        <f>IF(C33=0,"","Art/Roles/rol_"&amp;B33&amp;"/Animations/"&amp;B33&amp;"_skill_"&amp;COUNTIF($B$4:B33,B33)&amp;"_3.playable")</f>
        <v/>
      </c>
      <c r="I33" s="19">
        <v>1</v>
      </c>
    </row>
    <row r="34" spans="1:9" s="21" customFormat="1" ht="16.5" x14ac:dyDescent="0.3">
      <c r="A34" s="19">
        <v>31</v>
      </c>
      <c r="B34" s="22">
        <f t="shared" si="0"/>
        <v>1102016</v>
      </c>
      <c r="C34" s="20">
        <v>0</v>
      </c>
      <c r="D34" s="19">
        <v>2</v>
      </c>
      <c r="E34" s="19" t="str">
        <f>B34&amp;"_skill_"&amp;COUNTIF($B$4:B34,B34)</f>
        <v>1102016_skill_1</v>
      </c>
      <c r="F34" s="19" t="str">
        <f>IF(C34=0,"","Art/Roles/rol_"&amp;B34&amp;"/Animations/"&amp;B34&amp;"_skill_"&amp;COUNTIF($B$4:B34,B34)&amp;"_1.playable")</f>
        <v/>
      </c>
      <c r="G34" s="19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19" t="str">
        <f>IF(C34=0,"","Art/Roles/rol_"&amp;B34&amp;"/Animations/"&amp;B34&amp;"_skill_"&amp;COUNTIF($B$4:B34,B34)&amp;"_3.playable")</f>
        <v/>
      </c>
      <c r="I34" s="19">
        <v>1</v>
      </c>
    </row>
    <row r="35" spans="1:9" s="21" customFormat="1" ht="16.5" x14ac:dyDescent="0.3">
      <c r="A35" s="19">
        <v>32</v>
      </c>
      <c r="B35" s="22">
        <f t="shared" si="0"/>
        <v>1102016</v>
      </c>
      <c r="C35" s="20">
        <v>0</v>
      </c>
      <c r="D35" s="19">
        <v>1</v>
      </c>
      <c r="E35" s="19" t="str">
        <f>B35&amp;"_skill_"&amp;COUNTIF($B$4:B35,B35)</f>
        <v>1102016_skill_2</v>
      </c>
      <c r="F35" s="19" t="str">
        <f>IF(C35=0,"","Art/Roles/rol_"&amp;B35&amp;"/Animations/"&amp;B35&amp;"_skill_"&amp;COUNTIF($B$4:B35,B35)&amp;"_1.playable")</f>
        <v/>
      </c>
      <c r="G35" s="19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19" t="str">
        <f>IF(C35=0,"","Art/Roles/rol_"&amp;B35&amp;"/Animations/"&amp;B35&amp;"_skill_"&amp;COUNTIF($B$4:B35,B35)&amp;"_3.playable")</f>
        <v/>
      </c>
      <c r="I35" s="19">
        <v>1</v>
      </c>
    </row>
    <row r="36" spans="1:9" s="21" customFormat="1" ht="16.5" x14ac:dyDescent="0.3">
      <c r="A36" s="19">
        <v>33</v>
      </c>
      <c r="B36" s="22">
        <f t="shared" si="0"/>
        <v>1102017</v>
      </c>
      <c r="C36" s="20">
        <v>0</v>
      </c>
      <c r="D36" s="19">
        <v>2</v>
      </c>
      <c r="E36" s="19" t="str">
        <f>B36&amp;"_skill_"&amp;COUNTIF($B$4:B36,B36)</f>
        <v>1102017_skill_1</v>
      </c>
      <c r="F36" s="19" t="str">
        <f>IF(C36=0,"","Art/Roles/rol_"&amp;B36&amp;"/Animations/"&amp;B36&amp;"_skill_"&amp;COUNTIF($B$4:B36,B36)&amp;"_1.playable")</f>
        <v/>
      </c>
      <c r="G36" s="19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19" t="str">
        <f>IF(C36=0,"","Art/Roles/rol_"&amp;B36&amp;"/Animations/"&amp;B36&amp;"_skill_"&amp;COUNTIF($B$4:B36,B36)&amp;"_3.playable")</f>
        <v/>
      </c>
      <c r="I36" s="19">
        <v>1</v>
      </c>
    </row>
    <row r="37" spans="1:9" s="21" customFormat="1" ht="16.5" x14ac:dyDescent="0.3">
      <c r="A37" s="19">
        <v>34</v>
      </c>
      <c r="B37" s="22">
        <f t="shared" si="0"/>
        <v>1102017</v>
      </c>
      <c r="C37" s="20">
        <v>0</v>
      </c>
      <c r="D37" s="19">
        <v>1</v>
      </c>
      <c r="E37" s="19" t="str">
        <f>B37&amp;"_skill_"&amp;COUNTIF($B$4:B37,B37)</f>
        <v>1102017_skill_2</v>
      </c>
      <c r="F37" s="19" t="str">
        <f>IF(C37=0,"","Art/Roles/rol_"&amp;B37&amp;"/Animations/"&amp;B37&amp;"_skill_"&amp;COUNTIF($B$4:B37,B37)&amp;"_1.playable")</f>
        <v/>
      </c>
      <c r="G37" s="19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19" t="str">
        <f>IF(C37=0,"","Art/Roles/rol_"&amp;B37&amp;"/Animations/"&amp;B37&amp;"_skill_"&amp;COUNTIF($B$4:B37,B37)&amp;"_3.playable")</f>
        <v/>
      </c>
      <c r="I37" s="19">
        <v>1</v>
      </c>
    </row>
    <row r="38" spans="1:9" s="21" customFormat="1" ht="16.5" x14ac:dyDescent="0.3">
      <c r="A38" s="19">
        <v>35</v>
      </c>
      <c r="B38" s="22">
        <f t="shared" si="0"/>
        <v>1102018</v>
      </c>
      <c r="C38" s="20">
        <v>0</v>
      </c>
      <c r="D38" s="19">
        <v>2</v>
      </c>
      <c r="E38" s="19" t="str">
        <f>B38&amp;"_skill_"&amp;COUNTIF($B$4:B38,B38)</f>
        <v>1102018_skill_1</v>
      </c>
      <c r="F38" s="19" t="str">
        <f>IF(C38=0,"","Art/Roles/rol_"&amp;B38&amp;"/Animations/"&amp;B38&amp;"_skill_"&amp;COUNTIF($B$4:B38,B38)&amp;"_1.playable")</f>
        <v/>
      </c>
      <c r="G38" s="19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19" t="str">
        <f>IF(C38=0,"","Art/Roles/rol_"&amp;B38&amp;"/Animations/"&amp;B38&amp;"_skill_"&amp;COUNTIF($B$4:B38,B38)&amp;"_3.playable")</f>
        <v/>
      </c>
      <c r="I38" s="19">
        <v>1</v>
      </c>
    </row>
    <row r="39" spans="1:9" s="21" customFormat="1" ht="16.5" x14ac:dyDescent="0.3">
      <c r="A39" s="19">
        <v>36</v>
      </c>
      <c r="B39" s="22">
        <f t="shared" si="0"/>
        <v>1102018</v>
      </c>
      <c r="C39" s="20">
        <v>0</v>
      </c>
      <c r="D39" s="19">
        <v>1</v>
      </c>
      <c r="E39" s="19" t="str">
        <f>B39&amp;"_skill_"&amp;COUNTIF($B$4:B39,B39)</f>
        <v>1102018_skill_2</v>
      </c>
      <c r="F39" s="19" t="str">
        <f>IF(C39=0,"","Art/Roles/rol_"&amp;B39&amp;"/Animations/"&amp;B39&amp;"_skill_"&amp;COUNTIF($B$4:B39,B39)&amp;"_1.playable")</f>
        <v/>
      </c>
      <c r="G39" s="19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19" t="str">
        <f>IF(C39=0,"","Art/Roles/rol_"&amp;B39&amp;"/Animations/"&amp;B39&amp;"_skill_"&amp;COUNTIF($B$4:B39,B39)&amp;"_3.playable")</f>
        <v/>
      </c>
      <c r="I39" s="19">
        <v>1</v>
      </c>
    </row>
    <row r="40" spans="1:9" s="21" customFormat="1" ht="16.5" x14ac:dyDescent="0.3">
      <c r="A40" s="19">
        <v>37</v>
      </c>
      <c r="B40" s="22">
        <f t="shared" si="0"/>
        <v>1102019</v>
      </c>
      <c r="C40" s="20">
        <v>0</v>
      </c>
      <c r="D40" s="19">
        <v>2</v>
      </c>
      <c r="E40" s="19" t="str">
        <f>B40&amp;"_skill_"&amp;COUNTIF($B$4:B40,B40)</f>
        <v>1102019_skill_1</v>
      </c>
      <c r="F40" s="19" t="str">
        <f>IF(C40=0,"","Art/Roles/rol_"&amp;B40&amp;"/Animations/"&amp;B40&amp;"_skill_"&amp;COUNTIF($B$4:B40,B40)&amp;"_1.playable")</f>
        <v/>
      </c>
      <c r="G40" s="19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19" t="str">
        <f>IF(C40=0,"","Art/Roles/rol_"&amp;B40&amp;"/Animations/"&amp;B40&amp;"_skill_"&amp;COUNTIF($B$4:B40,B40)&amp;"_3.playable")</f>
        <v/>
      </c>
      <c r="I40" s="19">
        <v>1</v>
      </c>
    </row>
    <row r="41" spans="1:9" s="21" customFormat="1" ht="16.5" x14ac:dyDescent="0.3">
      <c r="A41" s="19">
        <v>38</v>
      </c>
      <c r="B41" s="22">
        <f t="shared" si="0"/>
        <v>1102019</v>
      </c>
      <c r="C41" s="20">
        <v>0</v>
      </c>
      <c r="D41" s="19">
        <v>1</v>
      </c>
      <c r="E41" s="19" t="str">
        <f>B41&amp;"_skill_"&amp;COUNTIF($B$4:B41,B41)</f>
        <v>1102019_skill_2</v>
      </c>
      <c r="F41" s="19" t="str">
        <f>IF(C41=0,"","Art/Roles/rol_"&amp;B41&amp;"/Animations/"&amp;B41&amp;"_skill_"&amp;COUNTIF($B$4:B41,B41)&amp;"_1.playable")</f>
        <v/>
      </c>
      <c r="G41" s="19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19" t="str">
        <f>IF(C41=0,"","Art/Roles/rol_"&amp;B41&amp;"/Animations/"&amp;B41&amp;"_skill_"&amp;COUNTIF($B$4:B41,B41)&amp;"_3.playable")</f>
        <v/>
      </c>
      <c r="I41" s="19">
        <v>1</v>
      </c>
    </row>
    <row r="42" spans="1:9" s="21" customFormat="1" ht="16.5" x14ac:dyDescent="0.3">
      <c r="A42" s="19">
        <v>39</v>
      </c>
      <c r="B42" s="22">
        <f t="shared" si="0"/>
        <v>1102020</v>
      </c>
      <c r="C42" s="20">
        <v>0</v>
      </c>
      <c r="D42" s="19">
        <v>2</v>
      </c>
      <c r="E42" s="19" t="str">
        <f>B42&amp;"_skill_"&amp;COUNTIF($B$4:B42,B42)</f>
        <v>1102020_skill_1</v>
      </c>
      <c r="F42" s="19" t="str">
        <f>IF(C42=0,"","Art/Roles/rol_"&amp;B42&amp;"/Animations/"&amp;B42&amp;"_skill_"&amp;COUNTIF($B$4:B42,B42)&amp;"_1.playable")</f>
        <v/>
      </c>
      <c r="G42" s="19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19" t="str">
        <f>IF(C42=0,"","Art/Roles/rol_"&amp;B42&amp;"/Animations/"&amp;B42&amp;"_skill_"&amp;COUNTIF($B$4:B42,B42)&amp;"_3.playable")</f>
        <v/>
      </c>
      <c r="I42" s="19">
        <v>1</v>
      </c>
    </row>
    <row r="43" spans="1:9" s="21" customFormat="1" ht="16.5" x14ac:dyDescent="0.3">
      <c r="A43" s="19">
        <v>40</v>
      </c>
      <c r="B43" s="22">
        <f t="shared" si="0"/>
        <v>1102020</v>
      </c>
      <c r="C43" s="20">
        <v>0</v>
      </c>
      <c r="D43" s="19">
        <v>1</v>
      </c>
      <c r="E43" s="19" t="str">
        <f>B43&amp;"_skill_"&amp;COUNTIF($B$4:B43,B43)</f>
        <v>1102020_skill_2</v>
      </c>
      <c r="F43" s="19" t="str">
        <f>IF(C43=0,"","Art/Roles/rol_"&amp;B43&amp;"/Animations/"&amp;B43&amp;"_skill_"&amp;COUNTIF($B$4:B43,B43)&amp;"_1.playable")</f>
        <v/>
      </c>
      <c r="G43" s="19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19" t="str">
        <f>IF(C43=0,"","Art/Roles/rol_"&amp;B43&amp;"/Animations/"&amp;B43&amp;"_skill_"&amp;COUNTIF($B$4:B43,B43)&amp;"_3.playable")</f>
        <v/>
      </c>
      <c r="I43" s="19">
        <v>1</v>
      </c>
    </row>
    <row r="44" spans="1:9" s="21" customFormat="1" ht="16.5" x14ac:dyDescent="0.3">
      <c r="A44" s="19">
        <v>41</v>
      </c>
      <c r="B44" s="22">
        <f t="shared" si="0"/>
        <v>1102021</v>
      </c>
      <c r="C44" s="20">
        <v>0</v>
      </c>
      <c r="D44" s="19">
        <v>2</v>
      </c>
      <c r="E44" s="19" t="str">
        <f>B44&amp;"_skill_"&amp;COUNTIF($B$4:B44,B44)</f>
        <v>1102021_skill_1</v>
      </c>
      <c r="F44" s="19" t="str">
        <f>IF(C44=0,"","Art/Roles/rol_"&amp;B44&amp;"/Animations/"&amp;B44&amp;"_skill_"&amp;COUNTIF($B$4:B44,B44)&amp;"_1.playable")</f>
        <v/>
      </c>
      <c r="G44" s="19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19" t="str">
        <f>IF(C44=0,"","Art/Roles/rol_"&amp;B44&amp;"/Animations/"&amp;B44&amp;"_skill_"&amp;COUNTIF($B$4:B44,B44)&amp;"_3.playable")</f>
        <v/>
      </c>
      <c r="I44" s="19">
        <v>1</v>
      </c>
    </row>
    <row r="45" spans="1:9" s="21" customFormat="1" ht="16.5" x14ac:dyDescent="0.3">
      <c r="A45" s="19">
        <v>42</v>
      </c>
      <c r="B45" s="22">
        <f t="shared" si="0"/>
        <v>1102021</v>
      </c>
      <c r="C45" s="20">
        <v>0</v>
      </c>
      <c r="D45" s="19">
        <v>1</v>
      </c>
      <c r="E45" s="19" t="str">
        <f>B45&amp;"_skill_"&amp;COUNTIF($B$4:B45,B45)</f>
        <v>1102021_skill_2</v>
      </c>
      <c r="F45" s="19" t="str">
        <f>IF(C45=0,"","Art/Roles/rol_"&amp;B45&amp;"/Animations/"&amp;B45&amp;"_skill_"&amp;COUNTIF($B$4:B45,B45)&amp;"_1.playable")</f>
        <v/>
      </c>
      <c r="G45" s="19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19" t="str">
        <f>IF(C45=0,"","Art/Roles/rol_"&amp;B45&amp;"/Animations/"&amp;B45&amp;"_skill_"&amp;COUNTIF($B$4:B45,B45)&amp;"_3.playable")</f>
        <v/>
      </c>
      <c r="I45" s="19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tabSelected="1" workbookViewId="0">
      <selection activeCell="F22" sqref="F22"/>
    </sheetView>
  </sheetViews>
  <sheetFormatPr defaultColWidth="9" defaultRowHeight="14.25" x14ac:dyDescent="0.2"/>
  <cols>
    <col min="2" max="2" width="58.75" bestFit="1" customWidth="1"/>
    <col min="3" max="3" width="23.5" customWidth="1"/>
    <col min="4" max="4" width="41.5" customWidth="1"/>
    <col min="5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231</v>
      </c>
      <c r="C1" s="1" t="s">
        <v>642</v>
      </c>
      <c r="D1" s="1" t="s">
        <v>643</v>
      </c>
      <c r="E1" s="1" t="s">
        <v>219</v>
      </c>
      <c r="F1" s="1" t="s">
        <v>928</v>
      </c>
      <c r="G1" s="1" t="s">
        <v>644</v>
      </c>
      <c r="H1" s="1" t="s">
        <v>645</v>
      </c>
    </row>
    <row r="2" spans="1:8" x14ac:dyDescent="0.2">
      <c r="A2" t="s">
        <v>111</v>
      </c>
      <c r="B2" t="s">
        <v>114</v>
      </c>
      <c r="C2" t="s">
        <v>646</v>
      </c>
      <c r="D2" t="s">
        <v>646</v>
      </c>
      <c r="E2" t="s">
        <v>240</v>
      </c>
      <c r="F2" s="33" t="s">
        <v>646</v>
      </c>
      <c r="G2" t="s">
        <v>111</v>
      </c>
      <c r="H2" t="s">
        <v>241</v>
      </c>
    </row>
    <row r="3" spans="1:8" ht="30" x14ac:dyDescent="0.2">
      <c r="A3" s="2" t="s">
        <v>647</v>
      </c>
      <c r="B3" s="2" t="s">
        <v>648</v>
      </c>
      <c r="C3" s="2" t="s">
        <v>649</v>
      </c>
      <c r="D3" s="2" t="s">
        <v>650</v>
      </c>
      <c r="E3" s="2" t="s">
        <v>651</v>
      </c>
      <c r="F3" s="2" t="s">
        <v>929</v>
      </c>
      <c r="G3" s="2" t="s">
        <v>652</v>
      </c>
      <c r="H3" s="3" t="s">
        <v>653</v>
      </c>
    </row>
    <row r="4" spans="1:8" ht="16.5" x14ac:dyDescent="0.2">
      <c r="A4" s="9">
        <v>1</v>
      </c>
      <c r="B4" s="9" t="s">
        <v>654</v>
      </c>
      <c r="C4" s="9">
        <v>2</v>
      </c>
      <c r="D4" s="9">
        <v>0</v>
      </c>
      <c r="E4" s="9" t="s">
        <v>655</v>
      </c>
      <c r="F4" s="9">
        <v>1</v>
      </c>
      <c r="G4" s="32">
        <v>2</v>
      </c>
      <c r="H4" s="9">
        <v>2.5</v>
      </c>
    </row>
    <row r="5" spans="1:8" ht="16.5" x14ac:dyDescent="0.2">
      <c r="A5" s="9">
        <v>2</v>
      </c>
      <c r="B5" s="9" t="s">
        <v>656</v>
      </c>
      <c r="C5" s="9">
        <v>2</v>
      </c>
      <c r="D5" s="9">
        <v>1</v>
      </c>
      <c r="E5" s="9" t="s">
        <v>657</v>
      </c>
      <c r="F5" s="9">
        <v>1</v>
      </c>
      <c r="G5" s="32">
        <v>1</v>
      </c>
      <c r="H5" s="9">
        <v>2.5</v>
      </c>
    </row>
    <row r="6" spans="1:8" ht="16.5" x14ac:dyDescent="0.2">
      <c r="A6" s="9">
        <v>3</v>
      </c>
      <c r="B6" s="9" t="s">
        <v>658</v>
      </c>
      <c r="C6" s="9">
        <v>2</v>
      </c>
      <c r="D6" s="9">
        <v>1</v>
      </c>
      <c r="E6" s="9" t="s">
        <v>659</v>
      </c>
      <c r="F6" s="9">
        <v>1</v>
      </c>
      <c r="G6" s="32">
        <v>1</v>
      </c>
      <c r="H6" s="9">
        <v>2.5</v>
      </c>
    </row>
    <row r="7" spans="1:8" ht="16.5" x14ac:dyDescent="0.2">
      <c r="A7" s="9">
        <v>4</v>
      </c>
      <c r="B7" s="9" t="s">
        <v>660</v>
      </c>
      <c r="C7" s="9">
        <v>2</v>
      </c>
      <c r="D7" s="9">
        <v>1</v>
      </c>
      <c r="E7" s="9" t="s">
        <v>661</v>
      </c>
      <c r="F7" s="9">
        <v>1</v>
      </c>
      <c r="G7" s="32">
        <v>1</v>
      </c>
      <c r="H7" s="9">
        <v>2.5</v>
      </c>
    </row>
    <row r="8" spans="1:8" ht="16.5" x14ac:dyDescent="0.2">
      <c r="A8" s="9">
        <v>5</v>
      </c>
      <c r="B8" s="9" t="s">
        <v>662</v>
      </c>
      <c r="C8" s="9">
        <v>2</v>
      </c>
      <c r="D8" s="9">
        <v>1</v>
      </c>
      <c r="E8" s="9" t="s">
        <v>663</v>
      </c>
      <c r="F8" s="9">
        <v>1</v>
      </c>
      <c r="G8" s="32">
        <v>2</v>
      </c>
      <c r="H8" s="9">
        <v>2.5</v>
      </c>
    </row>
    <row r="9" spans="1:8" ht="16.5" x14ac:dyDescent="0.2">
      <c r="A9" s="9">
        <v>6</v>
      </c>
      <c r="B9" s="9" t="s">
        <v>664</v>
      </c>
      <c r="C9" s="9">
        <v>2</v>
      </c>
      <c r="D9" s="9">
        <v>8</v>
      </c>
      <c r="E9" s="9" t="s">
        <v>665</v>
      </c>
      <c r="F9" s="9">
        <v>1</v>
      </c>
      <c r="G9" s="32">
        <v>1</v>
      </c>
      <c r="H9" s="9">
        <v>2.5</v>
      </c>
    </row>
    <row r="10" spans="1:8" ht="16.5" x14ac:dyDescent="0.2">
      <c r="A10" s="9">
        <v>7</v>
      </c>
      <c r="B10" s="9" t="s">
        <v>666</v>
      </c>
      <c r="C10" s="9">
        <v>2</v>
      </c>
      <c r="D10" s="9">
        <v>8</v>
      </c>
      <c r="E10" s="9" t="s">
        <v>667</v>
      </c>
      <c r="F10" s="9">
        <v>1</v>
      </c>
      <c r="G10" s="32">
        <v>1</v>
      </c>
      <c r="H10" s="9">
        <v>2.5</v>
      </c>
    </row>
    <row r="11" spans="1:8" ht="16.5" x14ac:dyDescent="0.2">
      <c r="A11" s="9">
        <v>8</v>
      </c>
      <c r="B11" s="9" t="s">
        <v>668</v>
      </c>
      <c r="C11" s="9">
        <v>2</v>
      </c>
      <c r="D11" s="9">
        <v>8</v>
      </c>
      <c r="E11" s="9" t="s">
        <v>669</v>
      </c>
      <c r="F11" s="9">
        <v>1</v>
      </c>
      <c r="G11" s="32">
        <v>1</v>
      </c>
      <c r="H11" s="9">
        <v>2.5</v>
      </c>
    </row>
    <row r="12" spans="1:8" ht="16.5" x14ac:dyDescent="0.2">
      <c r="A12" s="9">
        <v>9</v>
      </c>
      <c r="B12" s="9" t="s">
        <v>670</v>
      </c>
      <c r="C12" s="9">
        <v>2</v>
      </c>
      <c r="D12" s="9">
        <v>8</v>
      </c>
      <c r="E12" s="9" t="s">
        <v>671</v>
      </c>
      <c r="F12" s="9">
        <v>1</v>
      </c>
      <c r="G12" s="32">
        <v>1</v>
      </c>
      <c r="H12" s="9">
        <v>2.5</v>
      </c>
    </row>
    <row r="13" spans="1:8" ht="16.5" x14ac:dyDescent="0.2">
      <c r="A13" s="9">
        <v>10</v>
      </c>
      <c r="B13" s="9" t="s">
        <v>672</v>
      </c>
      <c r="C13" s="9">
        <v>2</v>
      </c>
      <c r="D13" s="9">
        <v>8</v>
      </c>
      <c r="E13" s="9" t="s">
        <v>673</v>
      </c>
      <c r="F13" s="9">
        <v>1</v>
      </c>
      <c r="G13" s="32">
        <v>1</v>
      </c>
      <c r="H13" s="9">
        <v>2.5</v>
      </c>
    </row>
    <row r="14" spans="1:8" ht="16.5" x14ac:dyDescent="0.2">
      <c r="A14" s="9">
        <v>11</v>
      </c>
      <c r="B14" s="9" t="s">
        <v>674</v>
      </c>
      <c r="C14" s="9">
        <v>2</v>
      </c>
      <c r="D14" s="9">
        <v>8</v>
      </c>
      <c r="E14" s="9" t="s">
        <v>675</v>
      </c>
      <c r="F14" s="9">
        <v>1</v>
      </c>
      <c r="G14" s="32">
        <v>1</v>
      </c>
      <c r="H14" s="9">
        <v>2.5</v>
      </c>
    </row>
    <row r="15" spans="1:8" ht="16.5" x14ac:dyDescent="0.2">
      <c r="A15" s="9">
        <v>12</v>
      </c>
      <c r="B15" s="9" t="s">
        <v>676</v>
      </c>
      <c r="C15" s="9">
        <v>2</v>
      </c>
      <c r="D15" s="9">
        <v>8</v>
      </c>
      <c r="E15" s="9" t="s">
        <v>677</v>
      </c>
      <c r="F15" s="9">
        <v>1</v>
      </c>
      <c r="G15" s="32">
        <v>1</v>
      </c>
      <c r="H15" s="9">
        <v>2.5</v>
      </c>
    </row>
    <row r="16" spans="1:8" ht="16.5" x14ac:dyDescent="0.2">
      <c r="A16" s="9">
        <v>13</v>
      </c>
      <c r="B16" s="9" t="s">
        <v>678</v>
      </c>
      <c r="C16" s="9">
        <v>2</v>
      </c>
      <c r="D16" s="9">
        <v>0</v>
      </c>
      <c r="E16" s="9" t="s">
        <v>679</v>
      </c>
      <c r="F16" s="9">
        <v>1</v>
      </c>
      <c r="G16" s="32">
        <v>2</v>
      </c>
      <c r="H16" s="9">
        <v>2.5</v>
      </c>
    </row>
    <row r="17" spans="1:8" ht="16.5" x14ac:dyDescent="0.2">
      <c r="A17" s="9">
        <v>14</v>
      </c>
      <c r="B17" s="9" t="s">
        <v>680</v>
      </c>
      <c r="C17" s="9">
        <v>2</v>
      </c>
      <c r="D17" s="9">
        <v>0</v>
      </c>
      <c r="E17" s="9" t="s">
        <v>681</v>
      </c>
      <c r="F17" s="9">
        <v>1</v>
      </c>
      <c r="G17" s="32">
        <v>2</v>
      </c>
      <c r="H17" s="9">
        <v>2.5</v>
      </c>
    </row>
    <row r="18" spans="1:8" ht="16.5" x14ac:dyDescent="0.2">
      <c r="A18" s="9">
        <v>15</v>
      </c>
      <c r="B18" s="9" t="s">
        <v>682</v>
      </c>
      <c r="C18" s="9">
        <v>2</v>
      </c>
      <c r="D18" s="9">
        <v>8</v>
      </c>
      <c r="E18" s="9" t="s">
        <v>683</v>
      </c>
      <c r="F18" s="9">
        <v>1</v>
      </c>
      <c r="G18" s="32">
        <v>2</v>
      </c>
      <c r="H18" s="9">
        <v>2.5</v>
      </c>
    </row>
    <row r="19" spans="1:8" ht="16.5" x14ac:dyDescent="0.2">
      <c r="A19" s="9">
        <v>16</v>
      </c>
      <c r="B19" s="9" t="s">
        <v>684</v>
      </c>
      <c r="C19" s="9">
        <v>2</v>
      </c>
      <c r="D19" s="9">
        <v>0</v>
      </c>
      <c r="E19" s="9" t="s">
        <v>685</v>
      </c>
      <c r="F19" s="9">
        <v>1</v>
      </c>
      <c r="G19" s="32">
        <v>1</v>
      </c>
      <c r="H19" s="9">
        <v>2.5</v>
      </c>
    </row>
    <row r="20" spans="1:8" ht="16.5" x14ac:dyDescent="0.2">
      <c r="A20" s="9">
        <v>17</v>
      </c>
      <c r="B20" s="9" t="s">
        <v>921</v>
      </c>
      <c r="C20" s="9">
        <v>2</v>
      </c>
      <c r="D20" s="9">
        <v>8</v>
      </c>
      <c r="E20" s="9" t="s">
        <v>686</v>
      </c>
      <c r="F20" s="9">
        <v>1</v>
      </c>
      <c r="G20" s="32">
        <v>2</v>
      </c>
      <c r="H20" s="9">
        <v>2.5</v>
      </c>
    </row>
    <row r="21" spans="1:8" ht="16.5" x14ac:dyDescent="0.2">
      <c r="A21" s="9">
        <v>18</v>
      </c>
      <c r="B21" s="9" t="s">
        <v>687</v>
      </c>
      <c r="C21" s="9">
        <v>2</v>
      </c>
      <c r="D21" s="9">
        <v>8</v>
      </c>
      <c r="E21" s="9" t="s">
        <v>688</v>
      </c>
      <c r="F21" s="9">
        <v>1</v>
      </c>
      <c r="G21" s="32">
        <v>2</v>
      </c>
      <c r="H21" s="9">
        <v>2.5</v>
      </c>
    </row>
    <row r="22" spans="1:8" ht="16.5" x14ac:dyDescent="0.2">
      <c r="A22" s="9">
        <v>19</v>
      </c>
      <c r="B22" s="9" t="s">
        <v>689</v>
      </c>
      <c r="C22" s="9">
        <v>2</v>
      </c>
      <c r="D22" s="9">
        <v>0</v>
      </c>
      <c r="E22" s="9" t="s">
        <v>690</v>
      </c>
      <c r="F22" s="9">
        <v>1</v>
      </c>
      <c r="G22" s="32">
        <v>2</v>
      </c>
      <c r="H22" s="9">
        <v>2.5</v>
      </c>
    </row>
    <row r="23" spans="1:8" ht="16.5" x14ac:dyDescent="0.2">
      <c r="A23" s="9">
        <v>20</v>
      </c>
      <c r="B23" s="9" t="s">
        <v>691</v>
      </c>
      <c r="C23" s="9">
        <v>2</v>
      </c>
      <c r="D23" s="9">
        <v>2</v>
      </c>
      <c r="E23" s="9" t="s">
        <v>692</v>
      </c>
      <c r="F23" s="9">
        <v>2</v>
      </c>
      <c r="G23" s="32">
        <v>2</v>
      </c>
      <c r="H23" s="9">
        <v>2.5</v>
      </c>
    </row>
    <row r="24" spans="1:8" ht="16.5" x14ac:dyDescent="0.2">
      <c r="A24" s="9">
        <v>21</v>
      </c>
      <c r="B24" s="9" t="s">
        <v>693</v>
      </c>
      <c r="C24" s="9">
        <v>2</v>
      </c>
      <c r="D24" s="9">
        <v>2</v>
      </c>
      <c r="E24" s="9" t="s">
        <v>694</v>
      </c>
      <c r="F24" s="9">
        <v>2</v>
      </c>
      <c r="G24" s="32">
        <v>2</v>
      </c>
      <c r="H24" s="9">
        <v>2.5</v>
      </c>
    </row>
    <row r="25" spans="1:8" ht="16.5" x14ac:dyDescent="0.2">
      <c r="A25" s="9">
        <v>22</v>
      </c>
      <c r="B25" s="9" t="s">
        <v>695</v>
      </c>
      <c r="C25" s="9">
        <v>2</v>
      </c>
      <c r="D25" s="9">
        <v>2</v>
      </c>
      <c r="E25" s="9" t="s">
        <v>696</v>
      </c>
      <c r="F25" s="9">
        <v>2</v>
      </c>
      <c r="G25" s="32">
        <v>2</v>
      </c>
      <c r="H25" s="9">
        <v>2.5</v>
      </c>
    </row>
    <row r="26" spans="1:8" ht="16.5" x14ac:dyDescent="0.2">
      <c r="A26" s="9">
        <v>23</v>
      </c>
      <c r="B26" s="9" t="s">
        <v>697</v>
      </c>
      <c r="C26" s="9">
        <v>2</v>
      </c>
      <c r="D26" s="9">
        <v>0</v>
      </c>
      <c r="E26" s="9" t="s">
        <v>698</v>
      </c>
      <c r="F26" s="9">
        <v>1</v>
      </c>
      <c r="G26" s="32">
        <v>2</v>
      </c>
      <c r="H26" s="9">
        <v>2.5</v>
      </c>
    </row>
    <row r="27" spans="1:8" ht="16.5" x14ac:dyDescent="0.2">
      <c r="A27" s="9">
        <v>24</v>
      </c>
      <c r="B27" s="9" t="s">
        <v>699</v>
      </c>
      <c r="C27" s="9">
        <v>2</v>
      </c>
      <c r="D27" s="9">
        <v>0</v>
      </c>
      <c r="E27" s="9" t="s">
        <v>700</v>
      </c>
      <c r="F27" s="9">
        <v>1</v>
      </c>
      <c r="G27" s="32">
        <v>2</v>
      </c>
      <c r="H27" s="9">
        <v>2.5</v>
      </c>
    </row>
    <row r="28" spans="1:8" ht="16.5" x14ac:dyDescent="0.2">
      <c r="A28" s="9">
        <v>25</v>
      </c>
      <c r="B28" s="9" t="s">
        <v>701</v>
      </c>
      <c r="C28" s="9">
        <v>2</v>
      </c>
      <c r="D28" s="9">
        <v>1</v>
      </c>
      <c r="E28" s="9" t="s">
        <v>702</v>
      </c>
      <c r="F28" s="9">
        <v>1</v>
      </c>
      <c r="G28" s="32">
        <v>2</v>
      </c>
      <c r="H28" s="9">
        <v>2.5</v>
      </c>
    </row>
    <row r="30" spans="1:8" x14ac:dyDescent="0.2">
      <c r="B30" s="5"/>
      <c r="D30" s="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2019-06-05T10:20:40Z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