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6"/>
  </bookViews>
  <sheets>
    <sheet name="INDEX" sheetId="25" r:id="rId1"/>
    <sheet name="章节表" sheetId="26" r:id="rId2"/>
    <sheet name="关卡表" sheetId="27" r:id="rId3"/>
    <sheet name="章节宝箱表" sheetId="28" r:id="rId4"/>
    <sheet name="关卡宝箱" sheetId="34" r:id="rId5"/>
    <sheet name="星级评分" sheetId="32" r:id="rId6"/>
    <sheet name="挂机派遣章节" sheetId="31" r:id="rId7"/>
    <sheet name="挂机派遣" sheetId="29" r:id="rId8"/>
    <sheet name="挂机派遣常量" sheetId="33" r:id="rId9"/>
  </sheets>
  <definedNames>
    <definedName name="_xlnm._FilterDatabase" localSheetId="2" hidden="1">关卡表!$A$3:$AT$417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29" l="1"/>
  <c r="Y6" i="29"/>
  <c r="Y7" i="29"/>
  <c r="Y8" i="29"/>
  <c r="Y9" i="29"/>
  <c r="Y10" i="29"/>
  <c r="Y11" i="29"/>
  <c r="Y12" i="29"/>
  <c r="Y13" i="29"/>
  <c r="Y14" i="29"/>
  <c r="Y15" i="29"/>
  <c r="Y16" i="29"/>
  <c r="Y17" i="29"/>
  <c r="Y18" i="29"/>
  <c r="Y19" i="29"/>
  <c r="Y20" i="29"/>
  <c r="Y21" i="29"/>
  <c r="Y22" i="29"/>
  <c r="Y23" i="29"/>
  <c r="Y24" i="29"/>
  <c r="Y25" i="29"/>
  <c r="Y26" i="29"/>
  <c r="Y27" i="29"/>
  <c r="Y28" i="29"/>
  <c r="Y29" i="29"/>
  <c r="Y30" i="29"/>
  <c r="Y31" i="29"/>
  <c r="Y32" i="29"/>
  <c r="Y33" i="29"/>
  <c r="Y34" i="29"/>
  <c r="Y35" i="29"/>
  <c r="Y36" i="29"/>
  <c r="Y37" i="29"/>
  <c r="Y38" i="29"/>
  <c r="Y39" i="29"/>
  <c r="Y40" i="29"/>
  <c r="Y41" i="29"/>
  <c r="Y42" i="29"/>
  <c r="Y43" i="29"/>
  <c r="Y44" i="29"/>
  <c r="Y45" i="29"/>
  <c r="Y46" i="29"/>
  <c r="Y47" i="29"/>
  <c r="Y48" i="29"/>
  <c r="Y49" i="29"/>
  <c r="Y50" i="29"/>
  <c r="Y51" i="29"/>
  <c r="Y52" i="29"/>
  <c r="Y53" i="29"/>
  <c r="Y54" i="29"/>
  <c r="Y55" i="29"/>
  <c r="Y56" i="29"/>
  <c r="Y57" i="29"/>
  <c r="Y58" i="29"/>
  <c r="Y59" i="29"/>
  <c r="Y60" i="29"/>
  <c r="Y61" i="29"/>
  <c r="Y62" i="29"/>
  <c r="Y63" i="29"/>
  <c r="Y64" i="29"/>
  <c r="Y65" i="29"/>
  <c r="Y66" i="29"/>
  <c r="Y67" i="29"/>
  <c r="Y68" i="29"/>
  <c r="Y69" i="29"/>
  <c r="Y70" i="29"/>
  <c r="Y71" i="29"/>
  <c r="Y72" i="29"/>
  <c r="Y73" i="29"/>
  <c r="Y74" i="29"/>
  <c r="Y75" i="29"/>
  <c r="Y76" i="29"/>
  <c r="Y77" i="29"/>
  <c r="Y78" i="29"/>
  <c r="Y79" i="29"/>
  <c r="Y80" i="29"/>
  <c r="Y81" i="29"/>
  <c r="Y82" i="29"/>
  <c r="Y83" i="29"/>
  <c r="Y84" i="29"/>
  <c r="Y85" i="29"/>
  <c r="Y86" i="29"/>
  <c r="Y87" i="29"/>
  <c r="Y88" i="29"/>
  <c r="Y89" i="29"/>
  <c r="Y90" i="29"/>
  <c r="Y91" i="29"/>
  <c r="Y92" i="29"/>
  <c r="Y93" i="29"/>
  <c r="Y94" i="29"/>
  <c r="Y95" i="29"/>
  <c r="Y96" i="29"/>
  <c r="Y97" i="29"/>
  <c r="Y98" i="29"/>
  <c r="Y99" i="29"/>
  <c r="Y100" i="29"/>
  <c r="Y101" i="29"/>
  <c r="Y102" i="29"/>
  <c r="Y103" i="29"/>
  <c r="Y104" i="29"/>
  <c r="Y105" i="29"/>
  <c r="Y106" i="29"/>
  <c r="Y107" i="29"/>
  <c r="Y108" i="29"/>
  <c r="Y109" i="29"/>
  <c r="Y110" i="29"/>
  <c r="Y111" i="29"/>
  <c r="Y112" i="29"/>
  <c r="Y113" i="29"/>
  <c r="Y114" i="29"/>
  <c r="Y115" i="29"/>
  <c r="Y116" i="29"/>
  <c r="Y117" i="29"/>
  <c r="Y118" i="29"/>
  <c r="Y119" i="29"/>
  <c r="Y120" i="29"/>
  <c r="Y121" i="29"/>
  <c r="Y122" i="29"/>
  <c r="Y123" i="29"/>
  <c r="Y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33" i="29"/>
  <c r="W34" i="29"/>
  <c r="W35" i="29"/>
  <c r="W36" i="29"/>
  <c r="W37" i="29"/>
  <c r="W38" i="29"/>
  <c r="W39" i="29"/>
  <c r="W40" i="29"/>
  <c r="W41" i="29"/>
  <c r="W42" i="29"/>
  <c r="W43" i="29"/>
  <c r="W44" i="29"/>
  <c r="W45" i="29"/>
  <c r="W46" i="29"/>
  <c r="W47" i="29"/>
  <c r="W48" i="29"/>
  <c r="W49" i="29"/>
  <c r="W50" i="29"/>
  <c r="W51" i="29"/>
  <c r="W52" i="29"/>
  <c r="W53" i="29"/>
  <c r="W54" i="29"/>
  <c r="W55" i="29"/>
  <c r="W56" i="29"/>
  <c r="W57" i="29"/>
  <c r="W58" i="29"/>
  <c r="W59" i="29"/>
  <c r="W60" i="29"/>
  <c r="W61" i="29"/>
  <c r="W62" i="29"/>
  <c r="W63" i="29"/>
  <c r="W64" i="29"/>
  <c r="W65" i="29"/>
  <c r="W66" i="29"/>
  <c r="W67" i="29"/>
  <c r="W68" i="29"/>
  <c r="W69" i="29"/>
  <c r="W70" i="29"/>
  <c r="W71" i="29"/>
  <c r="W72" i="29"/>
  <c r="W73" i="29"/>
  <c r="W74" i="29"/>
  <c r="W75" i="29"/>
  <c r="W76" i="29"/>
  <c r="W77" i="29"/>
  <c r="W78" i="29"/>
  <c r="W79" i="29"/>
  <c r="W80" i="29"/>
  <c r="W81" i="29"/>
  <c r="W82" i="29"/>
  <c r="W83" i="29"/>
  <c r="W84" i="29"/>
  <c r="W85" i="29"/>
  <c r="W86" i="29"/>
  <c r="W87" i="29"/>
  <c r="W88" i="29"/>
  <c r="W89" i="29"/>
  <c r="W90" i="29"/>
  <c r="W91" i="29"/>
  <c r="W92" i="29"/>
  <c r="W93" i="29"/>
  <c r="W94" i="29"/>
  <c r="W95" i="29"/>
  <c r="W96" i="29"/>
  <c r="W97" i="29"/>
  <c r="W98" i="29"/>
  <c r="W99" i="29"/>
  <c r="W100" i="29"/>
  <c r="W101" i="29"/>
  <c r="W102" i="29"/>
  <c r="W103" i="29"/>
  <c r="W104" i="29"/>
  <c r="W105" i="29"/>
  <c r="W106" i="29"/>
  <c r="W107" i="29"/>
  <c r="W108" i="29"/>
  <c r="W109" i="29"/>
  <c r="W110" i="29"/>
  <c r="W111" i="29"/>
  <c r="W112" i="29"/>
  <c r="W113" i="29"/>
  <c r="W114" i="29"/>
  <c r="W115" i="29"/>
  <c r="W116" i="29"/>
  <c r="W117" i="29"/>
  <c r="W118" i="29"/>
  <c r="W119" i="29"/>
  <c r="W120" i="29"/>
  <c r="W121" i="29"/>
  <c r="W122" i="29"/>
  <c r="W123" i="29"/>
  <c r="W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M115" i="29"/>
  <c r="M116" i="29"/>
  <c r="M117" i="29"/>
  <c r="M118" i="29"/>
  <c r="M119" i="29"/>
  <c r="M120" i="29"/>
  <c r="M121" i="29"/>
  <c r="M122" i="29"/>
  <c r="M123" i="29"/>
  <c r="M4" i="29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4" i="31"/>
  <c r="AS7" i="29" l="1"/>
  <c r="AS11" i="29"/>
  <c r="AS15" i="29"/>
  <c r="AS19" i="29"/>
  <c r="AS23" i="29"/>
  <c r="AS27" i="29"/>
  <c r="AS31" i="29"/>
  <c r="AS35" i="29"/>
  <c r="AS39" i="29"/>
  <c r="AS43" i="29"/>
  <c r="AS47" i="29"/>
  <c r="AS51" i="29"/>
  <c r="AS8" i="29"/>
  <c r="AS12" i="29"/>
  <c r="AS16" i="29"/>
  <c r="AS20" i="29"/>
  <c r="AS24" i="29"/>
  <c r="AS28" i="29"/>
  <c r="AS32" i="29"/>
  <c r="AS36" i="29"/>
  <c r="AS40" i="29"/>
  <c r="AS44" i="29"/>
  <c r="AS48" i="29"/>
  <c r="AS52" i="29"/>
  <c r="AS122" i="29"/>
  <c r="AS110" i="29"/>
  <c r="AS90" i="29"/>
  <c r="AS78" i="29"/>
  <c r="AS66" i="29"/>
  <c r="AS46" i="29"/>
  <c r="AS22" i="29"/>
  <c r="AS121" i="29"/>
  <c r="AS117" i="29"/>
  <c r="AS113" i="29"/>
  <c r="AS109" i="29"/>
  <c r="AS105" i="29"/>
  <c r="AS101" i="29"/>
  <c r="AS97" i="29"/>
  <c r="AS93" i="29"/>
  <c r="AS89" i="29"/>
  <c r="AS85" i="29"/>
  <c r="AS81" i="29"/>
  <c r="AS77" i="29"/>
  <c r="AS73" i="29"/>
  <c r="AS69" i="29"/>
  <c r="AS65" i="29"/>
  <c r="AS61" i="29"/>
  <c r="AS57" i="29"/>
  <c r="AS53" i="29"/>
  <c r="AS45" i="29"/>
  <c r="AS37" i="29"/>
  <c r="AS29" i="29"/>
  <c r="AS21" i="29"/>
  <c r="AS13" i="29"/>
  <c r="AS5" i="29"/>
  <c r="AS114" i="29"/>
  <c r="AS102" i="29"/>
  <c r="AS94" i="29"/>
  <c r="AS82" i="29"/>
  <c r="AS70" i="29"/>
  <c r="AS54" i="29"/>
  <c r="AS30" i="29"/>
  <c r="AS6" i="29"/>
  <c r="AS4" i="29"/>
  <c r="AS120" i="29"/>
  <c r="AS116" i="29"/>
  <c r="AS112" i="29"/>
  <c r="AS108" i="29"/>
  <c r="AS104" i="29"/>
  <c r="AS100" i="29"/>
  <c r="AS96" i="29"/>
  <c r="AS92" i="29"/>
  <c r="AS88" i="29"/>
  <c r="AS84" i="29"/>
  <c r="AS80" i="29"/>
  <c r="AS76" i="29"/>
  <c r="AS72" i="29"/>
  <c r="AS68" i="29"/>
  <c r="AS64" i="29"/>
  <c r="AS60" i="29"/>
  <c r="AS56" i="29"/>
  <c r="AS50" i="29"/>
  <c r="AS42" i="29"/>
  <c r="AS34" i="29"/>
  <c r="AS26" i="29"/>
  <c r="AS18" i="29"/>
  <c r="AS10" i="29"/>
  <c r="AS118" i="29"/>
  <c r="AS106" i="29"/>
  <c r="AS98" i="29"/>
  <c r="AS86" i="29"/>
  <c r="AS74" i="29"/>
  <c r="AS62" i="29"/>
  <c r="AS58" i="29"/>
  <c r="AS38" i="29"/>
  <c r="AS14" i="29"/>
  <c r="AS123" i="29"/>
  <c r="AS119" i="29"/>
  <c r="AS115" i="29"/>
  <c r="AS111" i="29"/>
  <c r="AS107" i="29"/>
  <c r="AS103" i="29"/>
  <c r="AS99" i="29"/>
  <c r="AS95" i="29"/>
  <c r="AS91" i="29"/>
  <c r="AS87" i="29"/>
  <c r="AS83" i="29"/>
  <c r="AS79" i="29"/>
  <c r="AS75" i="29"/>
  <c r="AS71" i="29"/>
  <c r="AS67" i="29"/>
  <c r="AS63" i="29"/>
  <c r="AS59" i="29"/>
  <c r="AS55" i="29"/>
  <c r="AS49" i="29"/>
  <c r="AS41" i="29"/>
  <c r="AS33" i="29"/>
  <c r="AS25" i="29"/>
  <c r="AS17" i="29"/>
  <c r="AS9" i="29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47" i="27"/>
  <c r="Q148" i="27"/>
  <c r="Q149" i="27"/>
  <c r="Q150" i="27"/>
  <c r="Q151" i="27"/>
  <c r="Q152" i="27"/>
  <c r="Q153" i="27"/>
  <c r="Q154" i="27"/>
  <c r="Q155" i="27"/>
  <c r="Q156" i="27"/>
  <c r="Q157" i="27"/>
  <c r="Q158" i="27"/>
  <c r="Q159" i="27"/>
  <c r="Q160" i="27"/>
  <c r="Q161" i="27"/>
  <c r="Q162" i="27"/>
  <c r="Q163" i="27"/>
  <c r="Q164" i="27"/>
  <c r="Q165" i="27"/>
  <c r="Q166" i="27"/>
  <c r="Q167" i="27"/>
  <c r="Q168" i="27"/>
  <c r="Q169" i="27"/>
  <c r="Q170" i="27"/>
  <c r="Q171" i="27"/>
  <c r="Q172" i="27"/>
  <c r="Q173" i="27"/>
  <c r="Q174" i="27"/>
  <c r="Q175" i="27"/>
  <c r="Q176" i="27"/>
  <c r="Q177" i="27"/>
  <c r="Q178" i="27"/>
  <c r="Q179" i="27"/>
  <c r="Q180" i="27"/>
  <c r="Q181" i="27"/>
  <c r="Q182" i="27"/>
  <c r="Q183" i="27"/>
  <c r="Q184" i="27"/>
  <c r="Q185" i="27"/>
  <c r="Q186" i="27"/>
  <c r="Q187" i="27"/>
  <c r="Q188" i="27"/>
  <c r="Q189" i="27"/>
  <c r="Q190" i="27"/>
  <c r="Q191" i="27"/>
  <c r="Q192" i="27"/>
  <c r="Q193" i="27"/>
  <c r="Q194" i="27"/>
  <c r="Q195" i="27"/>
  <c r="Q196" i="27"/>
  <c r="Q197" i="27"/>
  <c r="Q198" i="27"/>
  <c r="Q199" i="27"/>
  <c r="Q200" i="27"/>
  <c r="Q201" i="27"/>
  <c r="Q202" i="27"/>
  <c r="Q203" i="27"/>
  <c r="Q204" i="27"/>
  <c r="Q205" i="27"/>
  <c r="Q206" i="27"/>
  <c r="Q207" i="27"/>
  <c r="Q208" i="27"/>
  <c r="Q209" i="27"/>
  <c r="Q210" i="27"/>
  <c r="Q211" i="27"/>
  <c r="Q212" i="27"/>
  <c r="Q213" i="27"/>
  <c r="Q214" i="27"/>
  <c r="Q215" i="27"/>
  <c r="Q216" i="27"/>
  <c r="Q217" i="27"/>
  <c r="Q218" i="27"/>
  <c r="Q219" i="27"/>
  <c r="Q220" i="27"/>
  <c r="Q221" i="27"/>
  <c r="Q222" i="27"/>
  <c r="Q223" i="27"/>
  <c r="Q224" i="27"/>
  <c r="Q225" i="27"/>
  <c r="Q226" i="27"/>
  <c r="Q227" i="27"/>
  <c r="Q228" i="27"/>
  <c r="Q229" i="27"/>
  <c r="Q230" i="27"/>
  <c r="Q231" i="27"/>
  <c r="Q232" i="27"/>
  <c r="Q233" i="27"/>
  <c r="Q234" i="27"/>
  <c r="Q235" i="27"/>
  <c r="Q236" i="27"/>
  <c r="Q237" i="27"/>
  <c r="Q238" i="27"/>
  <c r="Q239" i="27"/>
  <c r="Q240" i="27"/>
  <c r="Q241" i="27"/>
  <c r="Q242" i="27"/>
  <c r="Q243" i="27"/>
  <c r="Q244" i="27"/>
  <c r="Q245" i="27"/>
  <c r="Q246" i="27"/>
  <c r="Q247" i="27"/>
  <c r="Q248" i="27"/>
  <c r="Q249" i="27"/>
  <c r="Q250" i="27"/>
  <c r="Q251" i="27"/>
  <c r="Q252" i="27"/>
  <c r="Q253" i="27"/>
  <c r="Q254" i="27"/>
  <c r="Q255" i="27"/>
  <c r="Q256" i="27"/>
  <c r="Q257" i="27"/>
  <c r="Q258" i="27"/>
  <c r="Q259" i="27"/>
  <c r="Q260" i="27"/>
  <c r="Q261" i="27"/>
  <c r="Q262" i="27"/>
  <c r="Q263" i="27"/>
  <c r="Q264" i="27"/>
  <c r="Q265" i="27"/>
  <c r="Q266" i="27"/>
  <c r="Q267" i="27"/>
  <c r="Q268" i="27"/>
  <c r="Q269" i="27"/>
  <c r="Q270" i="27"/>
  <c r="Q271" i="27"/>
  <c r="Q272" i="27"/>
  <c r="Q273" i="27"/>
  <c r="Q274" i="27"/>
  <c r="Q275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Q296" i="27"/>
  <c r="Q297" i="27"/>
  <c r="Q298" i="27"/>
  <c r="Q299" i="27"/>
  <c r="Q300" i="27"/>
  <c r="Q301" i="27"/>
  <c r="Q302" i="27"/>
  <c r="Q303" i="27"/>
  <c r="Q304" i="27"/>
  <c r="Q305" i="27"/>
  <c r="Q306" i="27"/>
  <c r="Q307" i="27"/>
  <c r="Q308" i="27"/>
  <c r="Q309" i="27"/>
  <c r="Q310" i="27"/>
  <c r="Q311" i="27"/>
  <c r="Q312" i="27"/>
  <c r="Q313" i="27"/>
  <c r="Q314" i="27"/>
  <c r="Q315" i="27"/>
  <c r="Q316" i="27"/>
  <c r="Q317" i="27"/>
  <c r="Q318" i="27"/>
  <c r="Q319" i="27"/>
  <c r="Q320" i="27"/>
  <c r="Q321" i="27"/>
  <c r="Q322" i="27"/>
  <c r="Q323" i="27"/>
  <c r="Q324" i="27"/>
  <c r="Q325" i="27"/>
  <c r="Q326" i="27"/>
  <c r="Q327" i="27"/>
  <c r="Q328" i="27"/>
  <c r="Q329" i="27"/>
  <c r="Q330" i="27"/>
  <c r="Q331" i="27"/>
  <c r="Q332" i="27"/>
  <c r="Q333" i="27"/>
  <c r="Q334" i="27"/>
  <c r="Q335" i="27"/>
  <c r="Q336" i="27"/>
  <c r="Q337" i="27"/>
  <c r="Q338" i="27"/>
  <c r="Q339" i="27"/>
  <c r="Q340" i="27"/>
  <c r="Q341" i="27"/>
  <c r="Q342" i="27"/>
  <c r="Q343" i="27"/>
  <c r="Q344" i="27"/>
  <c r="Q345" i="27"/>
  <c r="Q346" i="27"/>
  <c r="Q347" i="27"/>
  <c r="Q348" i="27"/>
  <c r="Q349" i="27"/>
  <c r="Q350" i="27"/>
  <c r="Q351" i="27"/>
  <c r="Q352" i="27"/>
  <c r="Q353" i="27"/>
  <c r="Q354" i="27"/>
  <c r="Q355" i="27"/>
  <c r="Q356" i="27"/>
  <c r="Q357" i="27"/>
  <c r="Q358" i="27"/>
  <c r="Q359" i="27"/>
  <c r="Q360" i="27"/>
  <c r="Q361" i="27"/>
  <c r="Q362" i="27"/>
  <c r="Q363" i="27"/>
  <c r="Q364" i="27"/>
  <c r="Q365" i="27"/>
  <c r="Q366" i="27"/>
  <c r="Q367" i="27"/>
  <c r="Q368" i="27"/>
  <c r="Q369" i="27"/>
  <c r="Q370" i="27"/>
  <c r="Q371" i="27"/>
  <c r="Q372" i="27"/>
  <c r="Q373" i="27"/>
  <c r="Q374" i="27"/>
  <c r="Q375" i="27"/>
  <c r="Q376" i="27"/>
  <c r="Q377" i="27"/>
  <c r="Q378" i="27"/>
  <c r="Q379" i="27"/>
  <c r="Q380" i="27"/>
  <c r="Q381" i="27"/>
  <c r="Q382" i="27"/>
  <c r="Q383" i="27"/>
  <c r="Q384" i="27"/>
  <c r="Q385" i="27"/>
  <c r="Q386" i="27"/>
  <c r="Q387" i="27"/>
  <c r="Q388" i="27"/>
  <c r="Q389" i="27"/>
  <c r="Q390" i="27"/>
  <c r="Q391" i="27"/>
  <c r="Q392" i="27"/>
  <c r="Q393" i="27"/>
  <c r="Q394" i="27"/>
  <c r="Q395" i="27"/>
  <c r="Q396" i="27"/>
  <c r="Q397" i="27"/>
  <c r="Q398" i="27"/>
  <c r="Q399" i="27"/>
  <c r="Q400" i="27"/>
  <c r="Q401" i="27"/>
  <c r="Q402" i="27"/>
  <c r="Q403" i="27"/>
  <c r="Q404" i="27"/>
  <c r="Q405" i="27"/>
  <c r="Q406" i="27"/>
  <c r="Q407" i="27"/>
  <c r="Q408" i="27"/>
  <c r="Q409" i="27"/>
  <c r="Q410" i="27"/>
  <c r="Q411" i="27"/>
  <c r="Q412" i="27"/>
  <c r="Q413" i="27"/>
  <c r="Q414" i="27"/>
  <c r="Q415" i="27"/>
  <c r="Q416" i="27"/>
  <c r="Q417" i="27"/>
  <c r="Q418" i="27"/>
  <c r="Q419" i="27"/>
  <c r="Q420" i="27"/>
  <c r="Q421" i="27"/>
  <c r="Q422" i="27"/>
  <c r="Q423" i="27"/>
  <c r="Q424" i="27"/>
  <c r="Q425" i="27"/>
  <c r="Q426" i="27"/>
  <c r="Q427" i="27"/>
  <c r="Q428" i="27"/>
  <c r="Q429" i="27"/>
  <c r="Q430" i="27"/>
  <c r="Q431" i="27"/>
  <c r="Q432" i="27"/>
  <c r="Q433" i="27"/>
  <c r="Q434" i="27"/>
  <c r="Q435" i="27"/>
  <c r="Q436" i="27"/>
  <c r="Q437" i="27"/>
  <c r="Q438" i="27"/>
  <c r="Q439" i="27"/>
  <c r="Q440" i="27"/>
  <c r="Q441" i="27"/>
  <c r="Q442" i="27"/>
  <c r="Q443" i="27"/>
  <c r="Q444" i="27"/>
  <c r="Q445" i="27"/>
  <c r="Q446" i="27"/>
  <c r="Q447" i="27"/>
  <c r="Q448" i="27"/>
  <c r="Q449" i="27"/>
  <c r="Q450" i="27"/>
  <c r="Q451" i="27"/>
  <c r="Q452" i="27"/>
  <c r="Q453" i="27"/>
  <c r="Q454" i="27"/>
  <c r="Q455" i="27"/>
  <c r="Q456" i="27"/>
  <c r="Q457" i="27"/>
  <c r="Q458" i="27"/>
  <c r="Q459" i="27"/>
  <c r="Q460" i="27"/>
  <c r="Q461" i="27"/>
  <c r="Q462" i="27"/>
  <c r="Q463" i="27"/>
  <c r="Q464" i="27"/>
  <c r="Q465" i="27"/>
  <c r="Q466" i="27"/>
  <c r="Q467" i="27"/>
  <c r="Q468" i="27"/>
  <c r="Q469" i="27"/>
  <c r="Q470" i="27"/>
  <c r="Q471" i="27"/>
  <c r="Q472" i="27"/>
  <c r="Q473" i="27"/>
  <c r="Q474" i="27"/>
  <c r="Q475" i="27"/>
  <c r="Q476" i="27"/>
  <c r="Q477" i="27"/>
  <c r="Q478" i="27"/>
  <c r="Q479" i="27"/>
  <c r="Q480" i="27"/>
  <c r="Q481" i="27"/>
  <c r="Q482" i="27"/>
  <c r="Q483" i="27"/>
  <c r="Q484" i="27"/>
  <c r="Q485" i="27"/>
  <c r="Q486" i="27"/>
  <c r="Q487" i="27"/>
  <c r="Q488" i="27"/>
  <c r="Q489" i="27"/>
  <c r="Q490" i="27"/>
  <c r="Q491" i="27"/>
  <c r="Q492" i="27"/>
  <c r="Q493" i="27"/>
  <c r="Q494" i="27"/>
  <c r="Q495" i="27"/>
  <c r="Q496" i="27"/>
  <c r="Q497" i="27"/>
  <c r="Q498" i="27"/>
  <c r="Q499" i="27"/>
  <c r="Q500" i="27"/>
  <c r="Q501" i="27"/>
  <c r="Q502" i="27"/>
  <c r="Q503" i="27"/>
  <c r="Q504" i="27"/>
  <c r="Q505" i="27"/>
  <c r="Q506" i="27"/>
  <c r="Q507" i="27"/>
  <c r="Q508" i="27"/>
  <c r="Q509" i="27"/>
  <c r="Q510" i="27"/>
  <c r="Q511" i="27"/>
  <c r="Q512" i="27"/>
  <c r="Q513" i="27"/>
  <c r="Q514" i="27"/>
  <c r="Q515" i="27"/>
  <c r="Q516" i="27"/>
  <c r="Q517" i="27"/>
  <c r="Q518" i="27"/>
  <c r="Q519" i="27"/>
  <c r="Q520" i="27"/>
  <c r="Q521" i="27"/>
  <c r="Q522" i="27"/>
  <c r="Q523" i="27"/>
  <c r="Q524" i="27"/>
  <c r="Q525" i="27"/>
  <c r="Q526" i="27"/>
  <c r="Q527" i="27"/>
  <c r="Q528" i="27"/>
  <c r="Q529" i="27"/>
  <c r="Q530" i="27"/>
  <c r="Q531" i="27"/>
  <c r="Q532" i="27"/>
  <c r="Q533" i="27"/>
  <c r="Q534" i="27"/>
  <c r="Q535" i="27"/>
  <c r="Q536" i="27"/>
  <c r="Q537" i="27"/>
  <c r="Q538" i="27"/>
  <c r="Q539" i="27"/>
  <c r="Q540" i="27"/>
  <c r="Q541" i="27"/>
  <c r="Q542" i="27"/>
  <c r="Q543" i="27"/>
  <c r="Q544" i="27"/>
  <c r="Q545" i="27"/>
  <c r="Q546" i="27"/>
  <c r="Q547" i="27"/>
  <c r="Q548" i="27"/>
  <c r="Q549" i="27"/>
  <c r="Q550" i="27"/>
  <c r="Q551" i="27"/>
  <c r="Q552" i="27"/>
  <c r="Q553" i="27"/>
  <c r="Q554" i="27"/>
  <c r="Q555" i="27"/>
  <c r="Q556" i="27"/>
  <c r="Q557" i="27"/>
  <c r="Q558" i="27"/>
  <c r="Q559" i="27"/>
  <c r="Q560" i="27"/>
  <c r="Q561" i="27"/>
  <c r="Q562" i="27"/>
  <c r="Q563" i="27"/>
  <c r="Q564" i="27"/>
  <c r="Q565" i="27"/>
  <c r="Q566" i="27"/>
  <c r="Q567" i="27"/>
  <c r="Q568" i="27"/>
  <c r="Q569" i="27"/>
  <c r="Q570" i="27"/>
  <c r="Q571" i="27"/>
  <c r="Q572" i="27"/>
  <c r="Q573" i="27"/>
  <c r="Q574" i="27"/>
  <c r="Q575" i="27"/>
  <c r="Q576" i="27"/>
  <c r="Q577" i="27"/>
  <c r="Q578" i="27"/>
  <c r="Q579" i="27"/>
  <c r="Q580" i="27"/>
  <c r="Q581" i="27"/>
  <c r="Q582" i="27"/>
  <c r="Q583" i="27"/>
  <c r="Q584" i="27"/>
  <c r="Q585" i="27"/>
  <c r="Q586" i="27"/>
  <c r="Q587" i="27"/>
  <c r="Q588" i="27"/>
  <c r="Q589" i="27"/>
  <c r="Q590" i="27"/>
  <c r="Q591" i="27"/>
  <c r="Q592" i="27"/>
  <c r="Q593" i="27"/>
  <c r="Q594" i="27"/>
  <c r="Q595" i="27"/>
  <c r="Q596" i="27"/>
  <c r="Q597" i="27"/>
  <c r="Q598" i="27"/>
  <c r="Q599" i="27"/>
  <c r="Q600" i="27"/>
  <c r="Q601" i="27"/>
  <c r="Q602" i="27"/>
  <c r="Q603" i="27"/>
  <c r="Q604" i="27"/>
  <c r="Q605" i="27"/>
  <c r="Q606" i="27"/>
  <c r="H41" i="29" l="1"/>
  <c r="C41" i="29"/>
  <c r="AT41" i="29"/>
  <c r="F41" i="29" s="1"/>
  <c r="F95" i="29"/>
  <c r="H95" i="29"/>
  <c r="AT95" i="29"/>
  <c r="C95" i="29"/>
  <c r="H106" i="29"/>
  <c r="AT106" i="29"/>
  <c r="F106" i="29" s="1"/>
  <c r="C106" i="29"/>
  <c r="H56" i="29"/>
  <c r="AT56" i="29"/>
  <c r="F56" i="29" s="1"/>
  <c r="C56" i="29"/>
  <c r="H104" i="29"/>
  <c r="AT104" i="29"/>
  <c r="F104" i="29" s="1"/>
  <c r="C104" i="29"/>
  <c r="H69" i="29"/>
  <c r="C69" i="29"/>
  <c r="AT69" i="29"/>
  <c r="F69" i="29" s="1"/>
  <c r="H52" i="29"/>
  <c r="AT52" i="29"/>
  <c r="F52" i="29" s="1"/>
  <c r="C52" i="29"/>
  <c r="H36" i="29"/>
  <c r="C36" i="29"/>
  <c r="A36" i="29" s="1"/>
  <c r="AT36" i="29"/>
  <c r="F36" i="29" s="1"/>
  <c r="H20" i="29"/>
  <c r="AT20" i="29"/>
  <c r="F20" i="29" s="1"/>
  <c r="C20" i="29"/>
  <c r="H19" i="29"/>
  <c r="C19" i="29"/>
  <c r="AT19" i="29"/>
  <c r="F19" i="29" s="1"/>
  <c r="H17" i="29"/>
  <c r="C17" i="29"/>
  <c r="A17" i="29" s="1"/>
  <c r="AT17" i="29"/>
  <c r="F17" i="29" s="1"/>
  <c r="H49" i="29"/>
  <c r="C49" i="29"/>
  <c r="AT49" i="29"/>
  <c r="F49" i="29" s="1"/>
  <c r="AT67" i="29"/>
  <c r="F67" i="29" s="1"/>
  <c r="C67" i="29"/>
  <c r="A67" i="29" s="1"/>
  <c r="H67" i="29"/>
  <c r="H83" i="29"/>
  <c r="AT83" i="29"/>
  <c r="F83" i="29" s="1"/>
  <c r="C83" i="29"/>
  <c r="H99" i="29"/>
  <c r="AT99" i="29"/>
  <c r="F99" i="29" s="1"/>
  <c r="C99" i="29"/>
  <c r="H115" i="29"/>
  <c r="AT115" i="29"/>
  <c r="F115" i="29" s="1"/>
  <c r="C115" i="29"/>
  <c r="H14" i="29"/>
  <c r="C14" i="29"/>
  <c r="AT14" i="29"/>
  <c r="F14" i="29" s="1"/>
  <c r="H74" i="29"/>
  <c r="F74" i="29"/>
  <c r="AT74" i="29"/>
  <c r="C74" i="29"/>
  <c r="A74" i="29" s="1"/>
  <c r="H118" i="29"/>
  <c r="F118" i="29"/>
  <c r="AT118" i="29"/>
  <c r="C118" i="29"/>
  <c r="A118" i="29" s="1"/>
  <c r="H34" i="29"/>
  <c r="C34" i="29"/>
  <c r="A34" i="29" s="1"/>
  <c r="AT34" i="29"/>
  <c r="F34" i="29" s="1"/>
  <c r="H60" i="29"/>
  <c r="AT60" i="29"/>
  <c r="F60" i="29" s="1"/>
  <c r="C60" i="29"/>
  <c r="H76" i="29"/>
  <c r="AT76" i="29"/>
  <c r="F76" i="29" s="1"/>
  <c r="C76" i="29"/>
  <c r="H92" i="29"/>
  <c r="AT92" i="29"/>
  <c r="F92" i="29" s="1"/>
  <c r="C92" i="29"/>
  <c r="H108" i="29"/>
  <c r="AT108" i="29"/>
  <c r="F108" i="29" s="1"/>
  <c r="C108" i="29"/>
  <c r="H54" i="29"/>
  <c r="F54" i="29"/>
  <c r="AT54" i="29"/>
  <c r="C54" i="29"/>
  <c r="A54" i="29" s="1"/>
  <c r="H102" i="29"/>
  <c r="F102" i="29"/>
  <c r="AT102" i="29"/>
  <c r="C102" i="29"/>
  <c r="A102" i="29" s="1"/>
  <c r="H29" i="29"/>
  <c r="C29" i="29"/>
  <c r="AT29" i="29"/>
  <c r="F29" i="29" s="1"/>
  <c r="H57" i="29"/>
  <c r="C57" i="29"/>
  <c r="A57" i="29" s="1"/>
  <c r="AT57" i="29"/>
  <c r="F57" i="29" s="1"/>
  <c r="H73" i="29"/>
  <c r="C73" i="29"/>
  <c r="AT73" i="29"/>
  <c r="F73" i="29" s="1"/>
  <c r="H89" i="29"/>
  <c r="C89" i="29"/>
  <c r="A89" i="29" s="1"/>
  <c r="AT89" i="29"/>
  <c r="F89" i="29" s="1"/>
  <c r="H105" i="29"/>
  <c r="C105" i="29"/>
  <c r="AT105" i="29"/>
  <c r="F105" i="29" s="1"/>
  <c r="C121" i="29"/>
  <c r="A121" i="29" s="1"/>
  <c r="AT121" i="29"/>
  <c r="F121" i="29" s="1"/>
  <c r="H66" i="29"/>
  <c r="AT66" i="29"/>
  <c r="F66" i="29" s="1"/>
  <c r="C66" i="29"/>
  <c r="AT122" i="29"/>
  <c r="F122" i="29" s="1"/>
  <c r="C122" i="29"/>
  <c r="H48" i="29"/>
  <c r="F48" i="29"/>
  <c r="AT48" i="29"/>
  <c r="C48" i="29"/>
  <c r="A48" i="29" s="1"/>
  <c r="H32" i="29"/>
  <c r="C32" i="29"/>
  <c r="AT32" i="29"/>
  <c r="F32" i="29" s="1"/>
  <c r="H16" i="29"/>
  <c r="C16" i="29"/>
  <c r="AT16" i="29"/>
  <c r="F16" i="29" s="1"/>
  <c r="F47" i="29"/>
  <c r="H47" i="29"/>
  <c r="AT47" i="29"/>
  <c r="C47" i="29"/>
  <c r="A47" i="29" s="1"/>
  <c r="H31" i="29"/>
  <c r="C31" i="29"/>
  <c r="AT31" i="29"/>
  <c r="F31" i="29" s="1"/>
  <c r="H15" i="29"/>
  <c r="C15" i="29"/>
  <c r="AT15" i="29"/>
  <c r="F15" i="29" s="1"/>
  <c r="H9" i="29"/>
  <c r="C9" i="29"/>
  <c r="AT9" i="29"/>
  <c r="F9" i="29" s="1"/>
  <c r="F79" i="29"/>
  <c r="H79" i="29"/>
  <c r="AT79" i="29"/>
  <c r="C79" i="29"/>
  <c r="A79" i="29" s="1"/>
  <c r="H62" i="29"/>
  <c r="F62" i="29"/>
  <c r="AT62" i="29"/>
  <c r="C62" i="29"/>
  <c r="A62" i="29" s="1"/>
  <c r="H72" i="29"/>
  <c r="AT72" i="29"/>
  <c r="F72" i="29" s="1"/>
  <c r="C72" i="29"/>
  <c r="AT120" i="29"/>
  <c r="F120" i="29" s="1"/>
  <c r="C120" i="29"/>
  <c r="H30" i="29"/>
  <c r="F30" i="29"/>
  <c r="C30" i="29"/>
  <c r="AT30" i="29"/>
  <c r="H53" i="29"/>
  <c r="C53" i="29"/>
  <c r="AT53" i="29"/>
  <c r="F53" i="29" s="1"/>
  <c r="H101" i="29"/>
  <c r="C101" i="29"/>
  <c r="AT101" i="29"/>
  <c r="F101" i="29" s="1"/>
  <c r="H110" i="29"/>
  <c r="AT110" i="29"/>
  <c r="F110" i="29" s="1"/>
  <c r="C110" i="29"/>
  <c r="F51" i="29"/>
  <c r="H51" i="29"/>
  <c r="AT51" i="29"/>
  <c r="C51" i="29"/>
  <c r="F25" i="29"/>
  <c r="H25" i="29"/>
  <c r="C25" i="29"/>
  <c r="AT25" i="29"/>
  <c r="F55" i="29"/>
  <c r="H55" i="29"/>
  <c r="AT55" i="29"/>
  <c r="C55" i="29"/>
  <c r="F71" i="29"/>
  <c r="H71" i="29"/>
  <c r="AT71" i="29"/>
  <c r="C71" i="29"/>
  <c r="F87" i="29"/>
  <c r="H87" i="29"/>
  <c r="AT87" i="29"/>
  <c r="C87" i="29"/>
  <c r="F103" i="29"/>
  <c r="H103" i="29"/>
  <c r="AT103" i="29"/>
  <c r="C103" i="29"/>
  <c r="F119" i="29"/>
  <c r="H119" i="29"/>
  <c r="H120" i="29" s="1"/>
  <c r="H121" i="29" s="1"/>
  <c r="H122" i="29" s="1"/>
  <c r="H123" i="29" s="1"/>
  <c r="AT119" i="29"/>
  <c r="C119" i="29"/>
  <c r="H38" i="29"/>
  <c r="C38" i="29"/>
  <c r="A38" i="29" s="1"/>
  <c r="AT38" i="29"/>
  <c r="F38" i="29" s="1"/>
  <c r="H86" i="29"/>
  <c r="AT86" i="29"/>
  <c r="F86" i="29" s="1"/>
  <c r="C86" i="29"/>
  <c r="H10" i="29"/>
  <c r="F10" i="29"/>
  <c r="C10" i="29"/>
  <c r="A10" i="29" s="1"/>
  <c r="AT10" i="29"/>
  <c r="H42" i="29"/>
  <c r="AT42" i="29"/>
  <c r="F42" i="29" s="1"/>
  <c r="C42" i="29"/>
  <c r="H64" i="29"/>
  <c r="AT64" i="29"/>
  <c r="F64" i="29" s="1"/>
  <c r="C64" i="29"/>
  <c r="H80" i="29"/>
  <c r="AT80" i="29"/>
  <c r="F80" i="29" s="1"/>
  <c r="C80" i="29"/>
  <c r="H96" i="29"/>
  <c r="AT96" i="29"/>
  <c r="F96" i="29" s="1"/>
  <c r="C96" i="29"/>
  <c r="H112" i="29"/>
  <c r="AT112" i="29"/>
  <c r="F112" i="29" s="1"/>
  <c r="C112" i="29"/>
  <c r="C4" i="29"/>
  <c r="AT4" i="29"/>
  <c r="E4" i="29" s="1"/>
  <c r="H4" i="29"/>
  <c r="H70" i="29"/>
  <c r="AT70" i="29"/>
  <c r="F70" i="29" s="1"/>
  <c r="C70" i="29"/>
  <c r="H114" i="29"/>
  <c r="AT114" i="29"/>
  <c r="F114" i="29" s="1"/>
  <c r="C114" i="29"/>
  <c r="H5" i="29"/>
  <c r="C5" i="29"/>
  <c r="A5" i="29" s="1"/>
  <c r="AT5" i="29"/>
  <c r="F5" i="29" s="1"/>
  <c r="H37" i="29"/>
  <c r="C37" i="29"/>
  <c r="AT37" i="29"/>
  <c r="F37" i="29" s="1"/>
  <c r="H61" i="29"/>
  <c r="C61" i="29"/>
  <c r="A61" i="29" s="1"/>
  <c r="AT61" i="29"/>
  <c r="F61" i="29" s="1"/>
  <c r="H77" i="29"/>
  <c r="C77" i="29"/>
  <c r="AT77" i="29"/>
  <c r="F77" i="29" s="1"/>
  <c r="H93" i="29"/>
  <c r="C93" i="29"/>
  <c r="A93" i="29" s="1"/>
  <c r="AT93" i="29"/>
  <c r="F93" i="29" s="1"/>
  <c r="H109" i="29"/>
  <c r="C109" i="29"/>
  <c r="AT109" i="29"/>
  <c r="F109" i="29" s="1"/>
  <c r="H78" i="29"/>
  <c r="F78" i="29"/>
  <c r="AT78" i="29"/>
  <c r="C78" i="29"/>
  <c r="A78" i="29" s="1"/>
  <c r="H44" i="29"/>
  <c r="AT44" i="29"/>
  <c r="F44" i="29" s="1"/>
  <c r="C44" i="29"/>
  <c r="H28" i="29"/>
  <c r="AT28" i="29"/>
  <c r="F28" i="29" s="1"/>
  <c r="C28" i="29"/>
  <c r="H12" i="29"/>
  <c r="AT12" i="29"/>
  <c r="F12" i="29" s="1"/>
  <c r="C12" i="29"/>
  <c r="F43" i="29"/>
  <c r="AT43" i="29"/>
  <c r="H43" i="29"/>
  <c r="C43" i="29"/>
  <c r="F27" i="29"/>
  <c r="H27" i="29"/>
  <c r="C27" i="29"/>
  <c r="AT27" i="29"/>
  <c r="F11" i="29"/>
  <c r="C11" i="29"/>
  <c r="H11" i="29"/>
  <c r="AT11" i="29"/>
  <c r="F63" i="29"/>
  <c r="H63" i="29"/>
  <c r="AT63" i="29"/>
  <c r="C63" i="29"/>
  <c r="F111" i="29"/>
  <c r="H111" i="29"/>
  <c r="AT111" i="29"/>
  <c r="C111" i="29"/>
  <c r="H26" i="29"/>
  <c r="C26" i="29"/>
  <c r="AT26" i="29"/>
  <c r="F26" i="29" s="1"/>
  <c r="H88" i="29"/>
  <c r="F88" i="29"/>
  <c r="AT88" i="29"/>
  <c r="C88" i="29"/>
  <c r="A88" i="29" s="1"/>
  <c r="H94" i="29"/>
  <c r="F94" i="29"/>
  <c r="AT94" i="29"/>
  <c r="C94" i="29"/>
  <c r="A94" i="29" s="1"/>
  <c r="F21" i="29"/>
  <c r="H21" i="29"/>
  <c r="C21" i="29"/>
  <c r="AT21" i="29"/>
  <c r="F85" i="29"/>
  <c r="H85" i="29"/>
  <c r="C85" i="29"/>
  <c r="AT85" i="29"/>
  <c r="F117" i="29"/>
  <c r="H117" i="29"/>
  <c r="C117" i="29"/>
  <c r="AT117" i="29"/>
  <c r="H46" i="29"/>
  <c r="F46" i="29"/>
  <c r="AT46" i="29"/>
  <c r="C46" i="29"/>
  <c r="A46" i="29" s="1"/>
  <c r="H35" i="29"/>
  <c r="AT35" i="29"/>
  <c r="F35" i="29" s="1"/>
  <c r="C35" i="29"/>
  <c r="H33" i="29"/>
  <c r="C33" i="29"/>
  <c r="AT33" i="29"/>
  <c r="F33" i="29" s="1"/>
  <c r="H59" i="29"/>
  <c r="AT59" i="29"/>
  <c r="F59" i="29" s="1"/>
  <c r="C59" i="29"/>
  <c r="H75" i="29"/>
  <c r="AT75" i="29"/>
  <c r="F75" i="29" s="1"/>
  <c r="C75" i="29"/>
  <c r="H91" i="29"/>
  <c r="AT91" i="29"/>
  <c r="F91" i="29" s="1"/>
  <c r="C91" i="29"/>
  <c r="AT107" i="29"/>
  <c r="F107" i="29" s="1"/>
  <c r="H107" i="29"/>
  <c r="C107" i="29"/>
  <c r="AT123" i="29"/>
  <c r="F123" i="29" s="1"/>
  <c r="C123" i="29"/>
  <c r="H58" i="29"/>
  <c r="AT58" i="29"/>
  <c r="F58" i="29" s="1"/>
  <c r="C58" i="29"/>
  <c r="H98" i="29"/>
  <c r="AT98" i="29"/>
  <c r="F98" i="29" s="1"/>
  <c r="C98" i="29"/>
  <c r="H18" i="29"/>
  <c r="C18" i="29"/>
  <c r="AT18" i="29"/>
  <c r="F18" i="29" s="1"/>
  <c r="H50" i="29"/>
  <c r="AT50" i="29"/>
  <c r="F50" i="29" s="1"/>
  <c r="C50" i="29"/>
  <c r="H68" i="29"/>
  <c r="AT68" i="29"/>
  <c r="F68" i="29" s="1"/>
  <c r="C68" i="29"/>
  <c r="A68" i="29" s="1"/>
  <c r="H84" i="29"/>
  <c r="F84" i="29"/>
  <c r="AT84" i="29"/>
  <c r="C84" i="29"/>
  <c r="A84" i="29" s="1"/>
  <c r="H100" i="29"/>
  <c r="F100" i="29"/>
  <c r="AT100" i="29"/>
  <c r="C100" i="29"/>
  <c r="A100" i="29" s="1"/>
  <c r="H116" i="29"/>
  <c r="F116" i="29"/>
  <c r="AT116" i="29"/>
  <c r="C116" i="29"/>
  <c r="A116" i="29" s="1"/>
  <c r="H6" i="29"/>
  <c r="F6" i="29"/>
  <c r="C6" i="29"/>
  <c r="A6" i="29" s="1"/>
  <c r="AT6" i="29"/>
  <c r="H82" i="29"/>
  <c r="AT82" i="29"/>
  <c r="F82" i="29" s="1"/>
  <c r="C82" i="29"/>
  <c r="H13" i="29"/>
  <c r="C13" i="29"/>
  <c r="AT13" i="29"/>
  <c r="F13" i="29" s="1"/>
  <c r="H45" i="29"/>
  <c r="C45" i="29"/>
  <c r="A45" i="29" s="1"/>
  <c r="AT45" i="29"/>
  <c r="F45" i="29" s="1"/>
  <c r="H65" i="29"/>
  <c r="C65" i="29"/>
  <c r="AT65" i="29"/>
  <c r="F65" i="29" s="1"/>
  <c r="H81" i="29"/>
  <c r="C81" i="29"/>
  <c r="A81" i="29" s="1"/>
  <c r="AT81" i="29"/>
  <c r="F81" i="29" s="1"/>
  <c r="H97" i="29"/>
  <c r="C97" i="29"/>
  <c r="AT97" i="29"/>
  <c r="F97" i="29" s="1"/>
  <c r="H113" i="29"/>
  <c r="C113" i="29"/>
  <c r="A113" i="29" s="1"/>
  <c r="AT113" i="29"/>
  <c r="F113" i="29" s="1"/>
  <c r="H22" i="29"/>
  <c r="F22" i="29"/>
  <c r="C22" i="29"/>
  <c r="AT22" i="29"/>
  <c r="H90" i="29"/>
  <c r="AT90" i="29"/>
  <c r="F90" i="29" s="1"/>
  <c r="C90" i="29"/>
  <c r="H40" i="29"/>
  <c r="AT40" i="29"/>
  <c r="F40" i="29" s="1"/>
  <c r="C40" i="29"/>
  <c r="H24" i="29"/>
  <c r="C24" i="29"/>
  <c r="AT24" i="29"/>
  <c r="F24" i="29" s="1"/>
  <c r="H8" i="29"/>
  <c r="C8" i="29"/>
  <c r="AT8" i="29"/>
  <c r="F8" i="29" s="1"/>
  <c r="H39" i="29"/>
  <c r="AT39" i="29"/>
  <c r="F39" i="29" s="1"/>
  <c r="C39" i="29"/>
  <c r="H23" i="29"/>
  <c r="C23" i="29"/>
  <c r="AT23" i="29"/>
  <c r="F23" i="29" s="1"/>
  <c r="H7" i="29"/>
  <c r="C7" i="29"/>
  <c r="A7" i="29" s="1"/>
  <c r="AT7" i="29"/>
  <c r="F7" i="29" s="1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94" i="34"/>
  <c r="A8" i="29" l="1"/>
  <c r="A24" i="29"/>
  <c r="A97" i="29"/>
  <c r="A13" i="29"/>
  <c r="A50" i="29"/>
  <c r="A33" i="29"/>
  <c r="A111" i="29"/>
  <c r="A63" i="29"/>
  <c r="A43" i="29"/>
  <c r="A12" i="29"/>
  <c r="A28" i="29"/>
  <c r="A44" i="29"/>
  <c r="A109" i="29"/>
  <c r="A37" i="29"/>
  <c r="A119" i="29"/>
  <c r="A103" i="29"/>
  <c r="A87" i="29"/>
  <c r="A71" i="29"/>
  <c r="A55" i="29"/>
  <c r="A51" i="29"/>
  <c r="A122" i="29"/>
  <c r="A66" i="29"/>
  <c r="A73" i="29"/>
  <c r="A19" i="29"/>
  <c r="A69" i="29"/>
  <c r="A106" i="29"/>
  <c r="A95" i="29"/>
  <c r="A23" i="29"/>
  <c r="A22" i="29"/>
  <c r="A65" i="29"/>
  <c r="A98" i="29"/>
  <c r="A58" i="29"/>
  <c r="A77" i="29"/>
  <c r="A30" i="29"/>
  <c r="A105" i="29"/>
  <c r="A29" i="29"/>
  <c r="A49" i="29"/>
  <c r="A4" i="29"/>
  <c r="A18" i="29"/>
  <c r="A117" i="29"/>
  <c r="A85" i="29"/>
  <c r="A21" i="29"/>
  <c r="A26" i="29"/>
  <c r="A27" i="29"/>
  <c r="F4" i="29"/>
  <c r="A25" i="29"/>
  <c r="A101" i="29"/>
  <c r="A53" i="29"/>
  <c r="A9" i="29"/>
  <c r="A15" i="29"/>
  <c r="A31" i="29"/>
  <c r="A16" i="29"/>
  <c r="A32" i="29"/>
  <c r="A14" i="29"/>
  <c r="A41" i="29"/>
  <c r="A39" i="29"/>
  <c r="A40" i="29"/>
  <c r="A90" i="29"/>
  <c r="A82" i="29"/>
  <c r="A123" i="29"/>
  <c r="A107" i="29"/>
  <c r="A91" i="29"/>
  <c r="A75" i="29"/>
  <c r="A59" i="29"/>
  <c r="A35" i="29"/>
  <c r="A11" i="29"/>
  <c r="A114" i="29"/>
  <c r="A70" i="29"/>
  <c r="A112" i="29"/>
  <c r="A96" i="29"/>
  <c r="A80" i="29"/>
  <c r="A64" i="29"/>
  <c r="A42" i="29"/>
  <c r="A86" i="29"/>
  <c r="A110" i="29"/>
  <c r="A120" i="29"/>
  <c r="A72" i="29"/>
  <c r="A108" i="29"/>
  <c r="A92" i="29"/>
  <c r="A76" i="29"/>
  <c r="A60" i="29"/>
  <c r="A115" i="29"/>
  <c r="A99" i="29"/>
  <c r="A83" i="29"/>
  <c r="A20" i="29"/>
  <c r="A52" i="29"/>
  <c r="A104" i="29"/>
  <c r="A56" i="29"/>
  <c r="X9" i="27"/>
  <c r="X10" i="27"/>
  <c r="X11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0" i="27"/>
  <c r="X41" i="27"/>
  <c r="X42" i="27"/>
  <c r="X43" i="27"/>
  <c r="X44" i="27"/>
  <c r="X45" i="27"/>
  <c r="X46" i="27"/>
  <c r="X47" i="27"/>
  <c r="X48" i="27"/>
  <c r="X49" i="27"/>
  <c r="X50" i="27"/>
  <c r="X51" i="27"/>
  <c r="X52" i="27"/>
  <c r="X53" i="27"/>
  <c r="X54" i="27"/>
  <c r="X55" i="27"/>
  <c r="X56" i="27"/>
  <c r="X57" i="27"/>
  <c r="X58" i="27"/>
  <c r="X59" i="27"/>
  <c r="X60" i="27"/>
  <c r="X61" i="27"/>
  <c r="X62" i="27"/>
  <c r="X63" i="27"/>
  <c r="X64" i="27"/>
  <c r="X65" i="27"/>
  <c r="X66" i="27"/>
  <c r="X67" i="27"/>
  <c r="X68" i="27"/>
  <c r="X69" i="27"/>
  <c r="X70" i="27"/>
  <c r="X71" i="27"/>
  <c r="X72" i="27"/>
  <c r="X73" i="27"/>
  <c r="X74" i="27"/>
  <c r="X75" i="27"/>
  <c r="X76" i="27"/>
  <c r="X7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96" i="27"/>
  <c r="X97" i="27"/>
  <c r="X98" i="27"/>
  <c r="X99" i="27"/>
  <c r="X100" i="27"/>
  <c r="X101" i="27"/>
  <c r="X102" i="27"/>
  <c r="X103" i="27"/>
  <c r="X104" i="27"/>
  <c r="X105" i="27"/>
  <c r="X106" i="27"/>
  <c r="X107" i="27"/>
  <c r="X108" i="27"/>
  <c r="X109" i="27"/>
  <c r="X110" i="27"/>
  <c r="X111" i="27"/>
  <c r="X112" i="27"/>
  <c r="X113" i="27"/>
  <c r="X114" i="27"/>
  <c r="X115" i="27"/>
  <c r="X116" i="27"/>
  <c r="X117" i="27"/>
  <c r="X118" i="27"/>
  <c r="X119" i="27"/>
  <c r="X120" i="27"/>
  <c r="X121" i="27"/>
  <c r="X122" i="27"/>
  <c r="X123" i="27"/>
  <c r="X124" i="27"/>
  <c r="X125" i="27"/>
  <c r="X126" i="27"/>
  <c r="X127" i="27"/>
  <c r="X128" i="27"/>
  <c r="X129" i="27"/>
  <c r="X130" i="27"/>
  <c r="X131" i="27"/>
  <c r="X132" i="27"/>
  <c r="X133" i="27"/>
  <c r="X134" i="27"/>
  <c r="X135" i="27"/>
  <c r="X136" i="27"/>
  <c r="X137" i="27"/>
  <c r="X138" i="27"/>
  <c r="X139" i="27"/>
  <c r="X140" i="27"/>
  <c r="X141" i="27"/>
  <c r="X142" i="27"/>
  <c r="X143" i="27"/>
  <c r="X144" i="27"/>
  <c r="X145" i="27"/>
  <c r="X146" i="27"/>
  <c r="X147" i="27"/>
  <c r="X148" i="27"/>
  <c r="X149" i="27"/>
  <c r="X150" i="27"/>
  <c r="X151" i="27"/>
  <c r="X152" i="27"/>
  <c r="X153" i="27"/>
  <c r="X154" i="27"/>
  <c r="X155" i="27"/>
  <c r="X156" i="27"/>
  <c r="X157" i="27"/>
  <c r="X158" i="27"/>
  <c r="X159" i="27"/>
  <c r="X160" i="27"/>
  <c r="X161" i="27"/>
  <c r="X162" i="27"/>
  <c r="X163" i="27"/>
  <c r="X164" i="27"/>
  <c r="X165" i="27"/>
  <c r="X166" i="27"/>
  <c r="X167" i="27"/>
  <c r="X168" i="27"/>
  <c r="X169" i="27"/>
  <c r="X170" i="27"/>
  <c r="X171" i="27"/>
  <c r="X172" i="27"/>
  <c r="X173" i="27"/>
  <c r="X174" i="27"/>
  <c r="X175" i="27"/>
  <c r="X176" i="27"/>
  <c r="X177" i="27"/>
  <c r="X178" i="27"/>
  <c r="X179" i="27"/>
  <c r="X180" i="27"/>
  <c r="X181" i="27"/>
  <c r="X182" i="27"/>
  <c r="X183" i="27"/>
  <c r="X184" i="27"/>
  <c r="X185" i="27"/>
  <c r="X186" i="27"/>
  <c r="X187" i="27"/>
  <c r="X188" i="27"/>
  <c r="X189" i="27"/>
  <c r="X190" i="27"/>
  <c r="X191" i="27"/>
  <c r="X192" i="27"/>
  <c r="X193" i="27"/>
  <c r="X194" i="27"/>
  <c r="X195" i="27"/>
  <c r="X196" i="27"/>
  <c r="X197" i="27"/>
  <c r="X198" i="27"/>
  <c r="X199" i="27"/>
  <c r="X200" i="27"/>
  <c r="X201" i="27"/>
  <c r="X202" i="27"/>
  <c r="X203" i="27"/>
  <c r="X204" i="27"/>
  <c r="X205" i="27"/>
  <c r="X206" i="27"/>
  <c r="X207" i="27"/>
  <c r="X208" i="27"/>
  <c r="X209" i="27"/>
  <c r="X210" i="27"/>
  <c r="X211" i="27"/>
  <c r="X212" i="27"/>
  <c r="X213" i="27"/>
  <c r="X214" i="27"/>
  <c r="X215" i="27"/>
  <c r="X216" i="27"/>
  <c r="X217" i="27"/>
  <c r="X218" i="27"/>
  <c r="X219" i="27"/>
  <c r="X220" i="27"/>
  <c r="X221" i="27"/>
  <c r="X222" i="27"/>
  <c r="X223" i="27"/>
  <c r="X224" i="27"/>
  <c r="X225" i="27"/>
  <c r="X226" i="27"/>
  <c r="X227" i="27"/>
  <c r="X228" i="27"/>
  <c r="X229" i="27"/>
  <c r="X230" i="27"/>
  <c r="X231" i="27"/>
  <c r="X232" i="27"/>
  <c r="X233" i="27"/>
  <c r="X234" i="27"/>
  <c r="X235" i="27"/>
  <c r="X236" i="27"/>
  <c r="X237" i="27"/>
  <c r="X238" i="27"/>
  <c r="X239" i="27"/>
  <c r="X240" i="27"/>
  <c r="X241" i="27"/>
  <c r="X242" i="27"/>
  <c r="X243" i="27"/>
  <c r="X244" i="27"/>
  <c r="X245" i="27"/>
  <c r="X246" i="27"/>
  <c r="X247" i="27"/>
  <c r="X248" i="27"/>
  <c r="X249" i="27"/>
  <c r="X250" i="27"/>
  <c r="X251" i="27"/>
  <c r="X252" i="27"/>
  <c r="X253" i="27"/>
  <c r="X254" i="27"/>
  <c r="X255" i="27"/>
  <c r="X256" i="27"/>
  <c r="X257" i="27"/>
  <c r="X258" i="27"/>
  <c r="X259" i="27"/>
  <c r="X260" i="27"/>
  <c r="X261" i="27"/>
  <c r="X262" i="27"/>
  <c r="X263" i="27"/>
  <c r="X264" i="27"/>
  <c r="X265" i="27"/>
  <c r="X266" i="27"/>
  <c r="X267" i="27"/>
  <c r="X268" i="27"/>
  <c r="X269" i="27"/>
  <c r="X270" i="27"/>
  <c r="X271" i="27"/>
  <c r="X272" i="27"/>
  <c r="X273" i="27"/>
  <c r="X274" i="27"/>
  <c r="X275" i="27"/>
  <c r="X276" i="27"/>
  <c r="X277" i="27"/>
  <c r="X278" i="27"/>
  <c r="X279" i="27"/>
  <c r="X280" i="27"/>
  <c r="X281" i="27"/>
  <c r="X282" i="27"/>
  <c r="X283" i="27"/>
  <c r="X284" i="27"/>
  <c r="X285" i="27"/>
  <c r="X286" i="27"/>
  <c r="X287" i="27"/>
  <c r="X288" i="27"/>
  <c r="X289" i="27"/>
  <c r="X290" i="27"/>
  <c r="X291" i="27"/>
  <c r="X292" i="27"/>
  <c r="X293" i="27"/>
  <c r="X294" i="27"/>
  <c r="X295" i="27"/>
  <c r="X296" i="27"/>
  <c r="X297" i="27"/>
  <c r="X298" i="27"/>
  <c r="X299" i="27"/>
  <c r="X300" i="27"/>
  <c r="X301" i="27"/>
  <c r="X302" i="27"/>
  <c r="X303" i="27"/>
  <c r="X304" i="27"/>
  <c r="X305" i="27"/>
  <c r="X306" i="27"/>
  <c r="X307" i="27"/>
  <c r="X308" i="27"/>
  <c r="X309" i="27"/>
  <c r="X310" i="27"/>
  <c r="X311" i="27"/>
  <c r="X312" i="27"/>
  <c r="X313" i="27"/>
  <c r="X314" i="27"/>
  <c r="X315" i="27"/>
  <c r="X316" i="27"/>
  <c r="X317" i="27"/>
  <c r="X318" i="27"/>
  <c r="X319" i="27"/>
  <c r="X320" i="27"/>
  <c r="X321" i="27"/>
  <c r="X322" i="27"/>
  <c r="X323" i="27"/>
  <c r="X324" i="27"/>
  <c r="X325" i="27"/>
  <c r="X326" i="27"/>
  <c r="X327" i="27"/>
  <c r="X328" i="27"/>
  <c r="X329" i="27"/>
  <c r="X330" i="27"/>
  <c r="X331" i="27"/>
  <c r="X332" i="27"/>
  <c r="X333" i="27"/>
  <c r="X334" i="27"/>
  <c r="X335" i="27"/>
  <c r="X336" i="27"/>
  <c r="X337" i="27"/>
  <c r="X338" i="27"/>
  <c r="X339" i="27"/>
  <c r="X340" i="27"/>
  <c r="X341" i="27"/>
  <c r="X342" i="27"/>
  <c r="X343" i="27"/>
  <c r="X344" i="27"/>
  <c r="X345" i="27"/>
  <c r="X346" i="27"/>
  <c r="X347" i="27"/>
  <c r="X348" i="27"/>
  <c r="X349" i="27"/>
  <c r="X350" i="27"/>
  <c r="X351" i="27"/>
  <c r="X352" i="27"/>
  <c r="X353" i="27"/>
  <c r="X354" i="27"/>
  <c r="X355" i="27"/>
  <c r="X356" i="27"/>
  <c r="X357" i="27"/>
  <c r="X358" i="27"/>
  <c r="X359" i="27"/>
  <c r="X360" i="27"/>
  <c r="X361" i="27"/>
  <c r="X362" i="27"/>
  <c r="X363" i="27"/>
  <c r="X364" i="27"/>
  <c r="X365" i="27"/>
  <c r="X366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8" i="27"/>
  <c r="X7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427" i="27"/>
  <c r="V428" i="27"/>
  <c r="V429" i="27"/>
  <c r="V430" i="27"/>
  <c r="V431" i="27"/>
  <c r="V432" i="27"/>
  <c r="V433" i="27"/>
  <c r="V434" i="27"/>
  <c r="V435" i="27"/>
  <c r="V436" i="27"/>
  <c r="V437" i="27"/>
  <c r="V438" i="27"/>
  <c r="V439" i="27"/>
  <c r="V440" i="27"/>
  <c r="V441" i="27"/>
  <c r="V442" i="27"/>
  <c r="V443" i="27"/>
  <c r="V444" i="27"/>
  <c r="V445" i="27"/>
  <c r="V446" i="27"/>
  <c r="V447" i="27"/>
  <c r="V448" i="27"/>
  <c r="V449" i="27"/>
  <c r="V450" i="27"/>
  <c r="V451" i="27"/>
  <c r="V452" i="27"/>
  <c r="V453" i="27"/>
  <c r="V454" i="27"/>
  <c r="V455" i="27"/>
  <c r="V456" i="27"/>
  <c r="V457" i="27"/>
  <c r="V458" i="27"/>
  <c r="V459" i="27"/>
  <c r="V460" i="27"/>
  <c r="V461" i="27"/>
  <c r="V462" i="27"/>
  <c r="V463" i="27"/>
  <c r="V464" i="27"/>
  <c r="V465" i="27"/>
  <c r="V466" i="27"/>
  <c r="V467" i="27"/>
  <c r="V468" i="27"/>
  <c r="V469" i="27"/>
  <c r="V470" i="27"/>
  <c r="V471" i="27"/>
  <c r="V472" i="27"/>
  <c r="V473" i="27"/>
  <c r="V474" i="27"/>
  <c r="V475" i="27"/>
  <c r="V476" i="27"/>
  <c r="V477" i="27"/>
  <c r="V478" i="27"/>
  <c r="V479" i="27"/>
  <c r="V480" i="27"/>
  <c r="V481" i="27"/>
  <c r="V482" i="27"/>
  <c r="V483" i="27"/>
  <c r="V484" i="27"/>
  <c r="V485" i="27"/>
  <c r="V486" i="27"/>
  <c r="V487" i="27"/>
  <c r="V488" i="27"/>
  <c r="V489" i="27"/>
  <c r="V490" i="27"/>
  <c r="V491" i="27"/>
  <c r="V492" i="27"/>
  <c r="V493" i="27"/>
  <c r="V494" i="27"/>
  <c r="V495" i="27"/>
  <c r="V496" i="27"/>
  <c r="V497" i="27"/>
  <c r="V498" i="27"/>
  <c r="V499" i="27"/>
  <c r="V500" i="27"/>
  <c r="V501" i="27"/>
  <c r="V502" i="27"/>
  <c r="V503" i="27"/>
  <c r="V504" i="27"/>
  <c r="V505" i="27"/>
  <c r="V506" i="27"/>
  <c r="V507" i="27"/>
  <c r="V508" i="27"/>
  <c r="V509" i="27"/>
  <c r="V510" i="27"/>
  <c r="V511" i="27"/>
  <c r="V512" i="27"/>
  <c r="V513" i="27"/>
  <c r="V514" i="27"/>
  <c r="V515" i="27"/>
  <c r="V516" i="27"/>
  <c r="V517" i="27"/>
  <c r="V518" i="27"/>
  <c r="V519" i="27"/>
  <c r="V520" i="27"/>
  <c r="V521" i="27"/>
  <c r="V522" i="27"/>
  <c r="V523" i="27"/>
  <c r="V524" i="27"/>
  <c r="V525" i="27"/>
  <c r="V526" i="27"/>
  <c r="V527" i="27"/>
  <c r="V528" i="27"/>
  <c r="V529" i="27"/>
  <c r="V530" i="27"/>
  <c r="V531" i="27"/>
  <c r="V532" i="27"/>
  <c r="V533" i="27"/>
  <c r="V534" i="27"/>
  <c r="V535" i="27"/>
  <c r="V536" i="27"/>
  <c r="V537" i="27"/>
  <c r="V538" i="27"/>
  <c r="V539" i="27"/>
  <c r="V540" i="27"/>
  <c r="V541" i="27"/>
  <c r="V542" i="27"/>
  <c r="V543" i="27"/>
  <c r="V544" i="27"/>
  <c r="V545" i="27"/>
  <c r="V546" i="27"/>
  <c r="V547" i="27"/>
  <c r="V548" i="27"/>
  <c r="V549" i="27"/>
  <c r="V550" i="27"/>
  <c r="V551" i="27"/>
  <c r="V552" i="27"/>
  <c r="V553" i="27"/>
  <c r="V554" i="27"/>
  <c r="V555" i="27"/>
  <c r="V556" i="27"/>
  <c r="V557" i="27"/>
  <c r="V558" i="27"/>
  <c r="V559" i="27"/>
  <c r="V560" i="27"/>
  <c r="V561" i="27"/>
  <c r="V562" i="27"/>
  <c r="V563" i="27"/>
  <c r="V564" i="27"/>
  <c r="V565" i="27"/>
  <c r="V566" i="27"/>
  <c r="V567" i="27"/>
  <c r="V568" i="27"/>
  <c r="V569" i="27"/>
  <c r="V570" i="27"/>
  <c r="V571" i="27"/>
  <c r="V572" i="27"/>
  <c r="V573" i="27"/>
  <c r="V574" i="27"/>
  <c r="V575" i="27"/>
  <c r="V576" i="27"/>
  <c r="V577" i="27"/>
  <c r="V578" i="27"/>
  <c r="V579" i="27"/>
  <c r="V580" i="27"/>
  <c r="V581" i="27"/>
  <c r="V582" i="27"/>
  <c r="V583" i="27"/>
  <c r="V584" i="27"/>
  <c r="V585" i="27"/>
  <c r="V586" i="27"/>
  <c r="V587" i="27"/>
  <c r="V588" i="27"/>
  <c r="V589" i="27"/>
  <c r="V590" i="27"/>
  <c r="V591" i="27"/>
  <c r="V592" i="27"/>
  <c r="V593" i="27"/>
  <c r="V594" i="27"/>
  <c r="V595" i="27"/>
  <c r="V596" i="27"/>
  <c r="V597" i="27"/>
  <c r="V598" i="27"/>
  <c r="V599" i="27"/>
  <c r="V600" i="27"/>
  <c r="V601" i="27"/>
  <c r="V602" i="27"/>
  <c r="V603" i="27"/>
  <c r="V604" i="27"/>
  <c r="V605" i="27"/>
  <c r="V606" i="27"/>
  <c r="V9" i="27"/>
  <c r="V10" i="27"/>
  <c r="V11" i="27"/>
  <c r="V12" i="27"/>
  <c r="V13" i="27"/>
  <c r="V14" i="27"/>
  <c r="V15" i="27"/>
  <c r="V8" i="27"/>
  <c r="V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R102" i="27"/>
  <c r="R103" i="27"/>
  <c r="R104" i="27"/>
  <c r="R105" i="27"/>
  <c r="R106" i="27"/>
  <c r="R107" i="27"/>
  <c r="R108" i="27"/>
  <c r="R109" i="27"/>
  <c r="R110" i="27"/>
  <c r="R111" i="27"/>
  <c r="R112" i="27"/>
  <c r="R113" i="27"/>
  <c r="R114" i="27"/>
  <c r="R115" i="27"/>
  <c r="R116" i="27"/>
  <c r="R117" i="27"/>
  <c r="R118" i="27"/>
  <c r="R119" i="27"/>
  <c r="R120" i="27"/>
  <c r="R121" i="27"/>
  <c r="R122" i="27"/>
  <c r="R123" i="27"/>
  <c r="R124" i="27"/>
  <c r="R125" i="27"/>
  <c r="R126" i="27"/>
  <c r="R127" i="27"/>
  <c r="R128" i="27"/>
  <c r="R129" i="27"/>
  <c r="R130" i="27"/>
  <c r="R131" i="27"/>
  <c r="R132" i="27"/>
  <c r="R133" i="27"/>
  <c r="R134" i="27"/>
  <c r="R135" i="27"/>
  <c r="R136" i="27"/>
  <c r="R137" i="27"/>
  <c r="R138" i="27"/>
  <c r="R139" i="27"/>
  <c r="R140" i="27"/>
  <c r="R141" i="27"/>
  <c r="R142" i="27"/>
  <c r="R143" i="27"/>
  <c r="R144" i="27"/>
  <c r="R145" i="27"/>
  <c r="R146" i="27"/>
  <c r="R147" i="27"/>
  <c r="R148" i="27"/>
  <c r="R149" i="27"/>
  <c r="R150" i="27"/>
  <c r="R151" i="27"/>
  <c r="R152" i="27"/>
  <c r="R153" i="27"/>
  <c r="R154" i="27"/>
  <c r="R155" i="27"/>
  <c r="R156" i="27"/>
  <c r="R157" i="27"/>
  <c r="R158" i="27"/>
  <c r="R159" i="27"/>
  <c r="R160" i="27"/>
  <c r="R161" i="27"/>
  <c r="R162" i="27"/>
  <c r="R163" i="27"/>
  <c r="R164" i="27"/>
  <c r="R165" i="27"/>
  <c r="R166" i="27"/>
  <c r="R167" i="27"/>
  <c r="R168" i="27"/>
  <c r="R169" i="27"/>
  <c r="R170" i="27"/>
  <c r="R171" i="27"/>
  <c r="R172" i="27"/>
  <c r="R173" i="27"/>
  <c r="R174" i="27"/>
  <c r="R175" i="27"/>
  <c r="R176" i="27"/>
  <c r="R177" i="27"/>
  <c r="R178" i="27"/>
  <c r="R179" i="27"/>
  <c r="R180" i="27"/>
  <c r="R181" i="27"/>
  <c r="R182" i="27"/>
  <c r="R183" i="27"/>
  <c r="R184" i="27"/>
  <c r="R185" i="27"/>
  <c r="R186" i="27"/>
  <c r="R187" i="27"/>
  <c r="R188" i="27"/>
  <c r="R189" i="27"/>
  <c r="R190" i="27"/>
  <c r="R191" i="27"/>
  <c r="R192" i="27"/>
  <c r="R193" i="27"/>
  <c r="R194" i="27"/>
  <c r="R195" i="27"/>
  <c r="R196" i="27"/>
  <c r="R197" i="27"/>
  <c r="R198" i="27"/>
  <c r="R199" i="27"/>
  <c r="R200" i="27"/>
  <c r="R201" i="27"/>
  <c r="R202" i="27"/>
  <c r="R203" i="27"/>
  <c r="R204" i="27"/>
  <c r="R205" i="27"/>
  <c r="R206" i="27"/>
  <c r="R207" i="27"/>
  <c r="R208" i="27"/>
  <c r="R209" i="27"/>
  <c r="R210" i="27"/>
  <c r="R211" i="27"/>
  <c r="R212" i="27"/>
  <c r="R213" i="27"/>
  <c r="R214" i="27"/>
  <c r="R215" i="27"/>
  <c r="R216" i="27"/>
  <c r="R217" i="27"/>
  <c r="R218" i="27"/>
  <c r="R219" i="27"/>
  <c r="R220" i="27"/>
  <c r="R221" i="27"/>
  <c r="R222" i="27"/>
  <c r="R223" i="27"/>
  <c r="R224" i="27"/>
  <c r="R225" i="27"/>
  <c r="R226" i="27"/>
  <c r="R227" i="27"/>
  <c r="R228" i="27"/>
  <c r="R229" i="27"/>
  <c r="R230" i="27"/>
  <c r="R231" i="27"/>
  <c r="R232" i="27"/>
  <c r="R233" i="27"/>
  <c r="R234" i="27"/>
  <c r="R235" i="27"/>
  <c r="R236" i="27"/>
  <c r="R237" i="27"/>
  <c r="R238" i="27"/>
  <c r="R239" i="27"/>
  <c r="R240" i="27"/>
  <c r="R241" i="27"/>
  <c r="R242" i="27"/>
  <c r="R243" i="27"/>
  <c r="R244" i="27"/>
  <c r="R245" i="27"/>
  <c r="R246" i="27"/>
  <c r="R247" i="27"/>
  <c r="R248" i="27"/>
  <c r="R249" i="27"/>
  <c r="R250" i="27"/>
  <c r="R251" i="27"/>
  <c r="R252" i="27"/>
  <c r="R253" i="27"/>
  <c r="R254" i="27"/>
  <c r="R255" i="27"/>
  <c r="R256" i="27"/>
  <c r="R257" i="27"/>
  <c r="R258" i="27"/>
  <c r="R259" i="27"/>
  <c r="R260" i="27"/>
  <c r="R261" i="27"/>
  <c r="R262" i="27"/>
  <c r="R263" i="27"/>
  <c r="R264" i="27"/>
  <c r="R265" i="27"/>
  <c r="R266" i="27"/>
  <c r="R267" i="27"/>
  <c r="R268" i="27"/>
  <c r="R269" i="27"/>
  <c r="R270" i="27"/>
  <c r="R271" i="27"/>
  <c r="R272" i="27"/>
  <c r="R273" i="27"/>
  <c r="R274" i="27"/>
  <c r="R275" i="27"/>
  <c r="R276" i="27"/>
  <c r="R277" i="27"/>
  <c r="R278" i="27"/>
  <c r="R279" i="27"/>
  <c r="R280" i="27"/>
  <c r="R281" i="27"/>
  <c r="R282" i="27"/>
  <c r="R283" i="27"/>
  <c r="R284" i="27"/>
  <c r="R285" i="27"/>
  <c r="R286" i="27"/>
  <c r="R287" i="27"/>
  <c r="R288" i="27"/>
  <c r="R289" i="27"/>
  <c r="R290" i="27"/>
  <c r="R291" i="27"/>
  <c r="R292" i="27"/>
  <c r="R293" i="27"/>
  <c r="R294" i="27"/>
  <c r="R295" i="27"/>
  <c r="R296" i="27"/>
  <c r="R297" i="27"/>
  <c r="R298" i="27"/>
  <c r="R299" i="27"/>
  <c r="R300" i="27"/>
  <c r="R301" i="27"/>
  <c r="R302" i="27"/>
  <c r="R303" i="27"/>
  <c r="R304" i="27"/>
  <c r="R305" i="27"/>
  <c r="R306" i="27"/>
  <c r="R307" i="27"/>
  <c r="R308" i="27"/>
  <c r="R309" i="27"/>
  <c r="R310" i="27"/>
  <c r="R311" i="27"/>
  <c r="R312" i="27"/>
  <c r="R313" i="27"/>
  <c r="R314" i="27"/>
  <c r="R315" i="27"/>
  <c r="R316" i="27"/>
  <c r="R317" i="27"/>
  <c r="R318" i="27"/>
  <c r="R319" i="27"/>
  <c r="R320" i="27"/>
  <c r="R321" i="27"/>
  <c r="R322" i="27"/>
  <c r="R323" i="27"/>
  <c r="R324" i="27"/>
  <c r="R325" i="27"/>
  <c r="R326" i="27"/>
  <c r="R327" i="27"/>
  <c r="R328" i="27"/>
  <c r="R329" i="27"/>
  <c r="R330" i="27"/>
  <c r="R331" i="27"/>
  <c r="R332" i="27"/>
  <c r="R333" i="27"/>
  <c r="R334" i="27"/>
  <c r="R335" i="27"/>
  <c r="R336" i="27"/>
  <c r="R337" i="27"/>
  <c r="R338" i="27"/>
  <c r="R339" i="27"/>
  <c r="R340" i="27"/>
  <c r="R341" i="27"/>
  <c r="R342" i="27"/>
  <c r="R343" i="27"/>
  <c r="R344" i="27"/>
  <c r="R345" i="27"/>
  <c r="R346" i="27"/>
  <c r="R347" i="27"/>
  <c r="R348" i="27"/>
  <c r="R349" i="27"/>
  <c r="R350" i="27"/>
  <c r="R351" i="27"/>
  <c r="R352" i="27"/>
  <c r="R353" i="27"/>
  <c r="R354" i="27"/>
  <c r="R355" i="27"/>
  <c r="R356" i="27"/>
  <c r="R357" i="27"/>
  <c r="R358" i="27"/>
  <c r="R359" i="27"/>
  <c r="R360" i="27"/>
  <c r="R361" i="27"/>
  <c r="R362" i="27"/>
  <c r="R363" i="27"/>
  <c r="R364" i="27"/>
  <c r="R365" i="27"/>
  <c r="R366" i="27"/>
  <c r="R367" i="27"/>
  <c r="R368" i="27"/>
  <c r="R369" i="27"/>
  <c r="R370" i="27"/>
  <c r="R371" i="27"/>
  <c r="R372" i="27"/>
  <c r="R373" i="27"/>
  <c r="R374" i="27"/>
  <c r="R375" i="27"/>
  <c r="R376" i="27"/>
  <c r="R377" i="27"/>
  <c r="R378" i="27"/>
  <c r="R379" i="27"/>
  <c r="R380" i="27"/>
  <c r="R381" i="27"/>
  <c r="R382" i="27"/>
  <c r="R383" i="27"/>
  <c r="R384" i="27"/>
  <c r="R385" i="27"/>
  <c r="R386" i="27"/>
  <c r="R387" i="27"/>
  <c r="R388" i="27"/>
  <c r="R389" i="27"/>
  <c r="R390" i="27"/>
  <c r="R391" i="27"/>
  <c r="R392" i="27"/>
  <c r="R393" i="27"/>
  <c r="R394" i="27"/>
  <c r="R395" i="27"/>
  <c r="R396" i="27"/>
  <c r="R397" i="27"/>
  <c r="R398" i="27"/>
  <c r="R399" i="27"/>
  <c r="R400" i="27"/>
  <c r="R401" i="27"/>
  <c r="R402" i="27"/>
  <c r="R403" i="27"/>
  <c r="R404" i="27"/>
  <c r="R405" i="27"/>
  <c r="R406" i="27"/>
  <c r="R407" i="27"/>
  <c r="R408" i="27"/>
  <c r="R409" i="27"/>
  <c r="R410" i="27"/>
  <c r="R411" i="27"/>
  <c r="R412" i="27"/>
  <c r="R413" i="27"/>
  <c r="R414" i="27"/>
  <c r="R415" i="27"/>
  <c r="R416" i="27"/>
  <c r="R417" i="27"/>
  <c r="R7" i="27"/>
  <c r="BP8" i="27" l="1"/>
  <c r="BP9" i="27"/>
  <c r="BP10" i="27"/>
  <c r="BP11" i="27"/>
  <c r="BP12" i="27"/>
  <c r="BP13" i="27"/>
  <c r="BP14" i="27"/>
  <c r="BP15" i="27"/>
  <c r="BP16" i="27"/>
  <c r="BP17" i="27"/>
  <c r="BP18" i="27"/>
  <c r="BP19" i="27"/>
  <c r="BP20" i="27"/>
  <c r="BP21" i="27"/>
  <c r="BP22" i="27"/>
  <c r="BP23" i="27"/>
  <c r="BP24" i="27"/>
  <c r="BP25" i="27"/>
  <c r="BP26" i="27"/>
  <c r="BP27" i="27"/>
  <c r="BP28" i="27"/>
  <c r="BP29" i="27"/>
  <c r="BP30" i="27"/>
  <c r="BP31" i="27"/>
  <c r="BP32" i="27"/>
  <c r="BP33" i="27"/>
  <c r="BP34" i="27"/>
  <c r="BP35" i="27"/>
  <c r="BP36" i="27"/>
  <c r="BP37" i="27"/>
  <c r="BP38" i="27"/>
  <c r="BP39" i="27"/>
  <c r="BP40" i="27"/>
  <c r="BP41" i="27"/>
  <c r="BP42" i="27"/>
  <c r="BP43" i="27"/>
  <c r="BP44" i="27"/>
  <c r="BP45" i="27"/>
  <c r="BP46" i="27"/>
  <c r="BP47" i="27"/>
  <c r="BP48" i="27"/>
  <c r="BP49" i="27"/>
  <c r="BP50" i="27"/>
  <c r="BP51" i="27"/>
  <c r="BP52" i="27"/>
  <c r="BP53" i="27"/>
  <c r="BP54" i="27"/>
  <c r="BP55" i="27"/>
  <c r="BP56" i="27"/>
  <c r="BP57" i="27"/>
  <c r="BP58" i="27"/>
  <c r="BP59" i="27"/>
  <c r="BP60" i="27"/>
  <c r="BP61" i="27"/>
  <c r="BP62" i="27"/>
  <c r="BP63" i="27"/>
  <c r="BP64" i="27"/>
  <c r="BP65" i="27"/>
  <c r="BP66" i="27"/>
  <c r="BP67" i="27"/>
  <c r="BP68" i="27"/>
  <c r="BP69" i="27"/>
  <c r="BP70" i="27"/>
  <c r="BP71" i="27"/>
  <c r="BP72" i="27"/>
  <c r="BP73" i="27"/>
  <c r="BP74" i="27"/>
  <c r="BP75" i="27"/>
  <c r="BP76" i="27"/>
  <c r="BP77" i="27"/>
  <c r="BP78" i="27"/>
  <c r="BP79" i="27"/>
  <c r="BP80" i="27"/>
  <c r="BP81" i="27"/>
  <c r="BP82" i="27"/>
  <c r="BP83" i="27"/>
  <c r="BP84" i="27"/>
  <c r="BP85" i="27"/>
  <c r="BP86" i="27"/>
  <c r="BP87" i="27"/>
  <c r="BP88" i="27"/>
  <c r="BP89" i="27"/>
  <c r="BP90" i="27"/>
  <c r="BP91" i="27"/>
  <c r="BP92" i="27"/>
  <c r="BP93" i="27"/>
  <c r="BP94" i="27"/>
  <c r="BP95" i="27"/>
  <c r="BP96" i="27"/>
  <c r="BP97" i="27"/>
  <c r="BP98" i="27"/>
  <c r="BP99" i="27"/>
  <c r="BP100" i="27"/>
  <c r="BP101" i="27"/>
  <c r="BP102" i="27"/>
  <c r="BP103" i="27"/>
  <c r="BP104" i="27"/>
  <c r="BP105" i="27"/>
  <c r="BP106" i="27"/>
  <c r="BP107" i="27"/>
  <c r="BP108" i="27"/>
  <c r="BP109" i="27"/>
  <c r="BP110" i="27"/>
  <c r="BP111" i="27"/>
  <c r="BP112" i="27"/>
  <c r="BP113" i="27"/>
  <c r="BP114" i="27"/>
  <c r="BP115" i="27"/>
  <c r="BP116" i="27"/>
  <c r="BP117" i="27"/>
  <c r="BP118" i="27"/>
  <c r="BP119" i="27"/>
  <c r="BP120" i="27"/>
  <c r="BP121" i="27"/>
  <c r="BP122" i="27"/>
  <c r="BP123" i="27"/>
  <c r="BP124" i="27"/>
  <c r="BP125" i="27"/>
  <c r="BP126" i="27"/>
  <c r="BP127" i="27"/>
  <c r="BP128" i="27"/>
  <c r="BP129" i="27"/>
  <c r="BP130" i="27"/>
  <c r="BP131" i="27"/>
  <c r="BP132" i="27"/>
  <c r="BP133" i="27"/>
  <c r="BP134" i="27"/>
  <c r="BP135" i="27"/>
  <c r="BP136" i="27"/>
  <c r="BP137" i="27"/>
  <c r="BP138" i="27"/>
  <c r="BP139" i="27"/>
  <c r="BP140" i="27"/>
  <c r="BP141" i="27"/>
  <c r="BP142" i="27"/>
  <c r="BP143" i="27"/>
  <c r="BP144" i="27"/>
  <c r="BP145" i="27"/>
  <c r="BP146" i="27"/>
  <c r="BP147" i="27"/>
  <c r="BP148" i="27"/>
  <c r="BP149" i="27"/>
  <c r="BP150" i="27"/>
  <c r="BP151" i="27"/>
  <c r="BP152" i="27"/>
  <c r="BP153" i="27"/>
  <c r="BP154" i="27"/>
  <c r="BP155" i="27"/>
  <c r="BP156" i="27"/>
  <c r="BP157" i="27"/>
  <c r="BP158" i="27"/>
  <c r="BP159" i="27"/>
  <c r="BP160" i="27"/>
  <c r="BP161" i="27"/>
  <c r="BP162" i="27"/>
  <c r="BP163" i="27"/>
  <c r="BP164" i="27"/>
  <c r="BP165" i="27"/>
  <c r="BP166" i="27"/>
  <c r="BP167" i="27"/>
  <c r="BP168" i="27"/>
  <c r="BP169" i="27"/>
  <c r="BP170" i="27"/>
  <c r="BP171" i="27"/>
  <c r="BP172" i="27"/>
  <c r="BP173" i="27"/>
  <c r="BP174" i="27"/>
  <c r="BP175" i="27"/>
  <c r="BP176" i="27"/>
  <c r="BP177" i="27"/>
  <c r="BP178" i="27"/>
  <c r="BP179" i="27"/>
  <c r="BP180" i="27"/>
  <c r="BP181" i="27"/>
  <c r="BP182" i="27"/>
  <c r="BP183" i="27"/>
  <c r="BP184" i="27"/>
  <c r="BP185" i="27"/>
  <c r="BP186" i="27"/>
  <c r="BP187" i="27"/>
  <c r="BP188" i="27"/>
  <c r="BP189" i="27"/>
  <c r="BP190" i="27"/>
  <c r="BP191" i="27"/>
  <c r="BP192" i="27"/>
  <c r="BP193" i="27"/>
  <c r="BP194" i="27"/>
  <c r="BP195" i="27"/>
  <c r="BP196" i="27"/>
  <c r="BP197" i="27"/>
  <c r="BP198" i="27"/>
  <c r="BP199" i="27"/>
  <c r="BP200" i="27"/>
  <c r="BP201" i="27"/>
  <c r="BP202" i="27"/>
  <c r="BP203" i="27"/>
  <c r="BP204" i="27"/>
  <c r="BP205" i="27"/>
  <c r="BP206" i="27"/>
  <c r="BP207" i="27"/>
  <c r="BP208" i="27"/>
  <c r="BP209" i="27"/>
  <c r="BP210" i="27"/>
  <c r="BP211" i="27"/>
  <c r="BP212" i="27"/>
  <c r="BP213" i="27"/>
  <c r="BP214" i="27"/>
  <c r="BP215" i="27"/>
  <c r="BP216" i="27"/>
  <c r="BP217" i="27"/>
  <c r="BP218" i="27"/>
  <c r="BP219" i="27"/>
  <c r="BP220" i="27"/>
  <c r="BP221" i="27"/>
  <c r="BP222" i="27"/>
  <c r="BP223" i="27"/>
  <c r="BP224" i="27"/>
  <c r="BP225" i="27"/>
  <c r="BP226" i="27"/>
  <c r="BP227" i="27"/>
  <c r="BP228" i="27"/>
  <c r="BP229" i="27"/>
  <c r="BP230" i="27"/>
  <c r="BP231" i="27"/>
  <c r="BP232" i="27"/>
  <c r="BP233" i="27"/>
  <c r="BP234" i="27"/>
  <c r="BP235" i="27"/>
  <c r="BP236" i="27"/>
  <c r="BP237" i="27"/>
  <c r="BP238" i="27"/>
  <c r="BP239" i="27"/>
  <c r="BP240" i="27"/>
  <c r="BP241" i="27"/>
  <c r="BP242" i="27"/>
  <c r="BP243" i="27"/>
  <c r="BP244" i="27"/>
  <c r="BP245" i="27"/>
  <c r="BP246" i="27"/>
  <c r="BP247" i="27"/>
  <c r="BP248" i="27"/>
  <c r="BP249" i="27"/>
  <c r="BP250" i="27"/>
  <c r="BP251" i="27"/>
  <c r="BP252" i="27"/>
  <c r="BP253" i="27"/>
  <c r="BP254" i="27"/>
  <c r="BP255" i="27"/>
  <c r="BP256" i="27"/>
  <c r="BP257" i="27"/>
  <c r="BP258" i="27"/>
  <c r="BP259" i="27"/>
  <c r="BP260" i="27"/>
  <c r="BP261" i="27"/>
  <c r="BP262" i="27"/>
  <c r="BP263" i="27"/>
  <c r="BP264" i="27"/>
  <c r="BP265" i="27"/>
  <c r="BP266" i="27"/>
  <c r="BP267" i="27"/>
  <c r="BP268" i="27"/>
  <c r="BP269" i="27"/>
  <c r="BP270" i="27"/>
  <c r="BP271" i="27"/>
  <c r="BP272" i="27"/>
  <c r="BP273" i="27"/>
  <c r="BP274" i="27"/>
  <c r="BP275" i="27"/>
  <c r="BP276" i="27"/>
  <c r="BP277" i="27"/>
  <c r="BP278" i="27"/>
  <c r="BP279" i="27"/>
  <c r="BP280" i="27"/>
  <c r="BP281" i="27"/>
  <c r="BP282" i="27"/>
  <c r="BP283" i="27"/>
  <c r="BP284" i="27"/>
  <c r="BP285" i="27"/>
  <c r="BP286" i="27"/>
  <c r="BP287" i="27"/>
  <c r="BP288" i="27"/>
  <c r="BP289" i="27"/>
  <c r="BP290" i="27"/>
  <c r="BP291" i="27"/>
  <c r="BP292" i="27"/>
  <c r="BP293" i="27"/>
  <c r="BP294" i="27"/>
  <c r="BP295" i="27"/>
  <c r="BP296" i="27"/>
  <c r="BP297" i="27"/>
  <c r="BP298" i="27"/>
  <c r="BP299" i="27"/>
  <c r="BP300" i="27"/>
  <c r="BP301" i="27"/>
  <c r="BP302" i="27"/>
  <c r="BP303" i="27"/>
  <c r="BP304" i="27"/>
  <c r="BP305" i="27"/>
  <c r="BP306" i="27"/>
  <c r="BP307" i="27"/>
  <c r="BP308" i="27"/>
  <c r="BP309" i="27"/>
  <c r="BP310" i="27"/>
  <c r="BP311" i="27"/>
  <c r="BP312" i="27"/>
  <c r="BP313" i="27"/>
  <c r="BP314" i="27"/>
  <c r="BP315" i="27"/>
  <c r="BP316" i="27"/>
  <c r="BP317" i="27"/>
  <c r="BP318" i="27"/>
  <c r="BP319" i="27"/>
  <c r="BP320" i="27"/>
  <c r="BP321" i="27"/>
  <c r="BP322" i="27"/>
  <c r="BP323" i="27"/>
  <c r="BP324" i="27"/>
  <c r="BP325" i="27"/>
  <c r="BP326" i="27"/>
  <c r="BP327" i="27"/>
  <c r="BP328" i="27"/>
  <c r="BP329" i="27"/>
  <c r="BP330" i="27"/>
  <c r="BP331" i="27"/>
  <c r="BP332" i="27"/>
  <c r="BP333" i="27"/>
  <c r="BP334" i="27"/>
  <c r="BP335" i="27"/>
  <c r="BP336" i="27"/>
  <c r="BP337" i="27"/>
  <c r="BP338" i="27"/>
  <c r="BP339" i="27"/>
  <c r="BP340" i="27"/>
  <c r="BP341" i="27"/>
  <c r="BP342" i="27"/>
  <c r="BP343" i="27"/>
  <c r="BP344" i="27"/>
  <c r="BP345" i="27"/>
  <c r="BP346" i="27"/>
  <c r="BP347" i="27"/>
  <c r="BP348" i="27"/>
  <c r="BP349" i="27"/>
  <c r="BP350" i="27"/>
  <c r="BP351" i="27"/>
  <c r="BP352" i="27"/>
  <c r="BP353" i="27"/>
  <c r="BP354" i="27"/>
  <c r="BP355" i="27"/>
  <c r="BP356" i="27"/>
  <c r="BP357" i="27"/>
  <c r="BP358" i="27"/>
  <c r="BP359" i="27"/>
  <c r="BP360" i="27"/>
  <c r="BP361" i="27"/>
  <c r="BP362" i="27"/>
  <c r="BP363" i="27"/>
  <c r="BP364" i="27"/>
  <c r="BP365" i="27"/>
  <c r="BP366" i="27"/>
  <c r="BP367" i="27"/>
  <c r="BP368" i="27"/>
  <c r="BP369" i="27"/>
  <c r="BP370" i="27"/>
  <c r="BP371" i="27"/>
  <c r="BP372" i="27"/>
  <c r="BP373" i="27"/>
  <c r="BP374" i="27"/>
  <c r="BP375" i="27"/>
  <c r="BP376" i="27"/>
  <c r="BP377" i="27"/>
  <c r="BP378" i="27"/>
  <c r="BP379" i="27"/>
  <c r="BP380" i="27"/>
  <c r="BP381" i="27"/>
  <c r="BP382" i="27"/>
  <c r="BP383" i="27"/>
  <c r="BP384" i="27"/>
  <c r="BP385" i="27"/>
  <c r="BP386" i="27"/>
  <c r="BP387" i="27"/>
  <c r="BP388" i="27"/>
  <c r="BP389" i="27"/>
  <c r="BP390" i="27"/>
  <c r="BP391" i="27"/>
  <c r="BP392" i="27"/>
  <c r="BP393" i="27"/>
  <c r="BP394" i="27"/>
  <c r="BP395" i="27"/>
  <c r="BP396" i="27"/>
  <c r="BP397" i="27"/>
  <c r="BP398" i="27"/>
  <c r="BP399" i="27"/>
  <c r="BP400" i="27"/>
  <c r="BP401" i="27"/>
  <c r="BP402" i="27"/>
  <c r="BP403" i="27"/>
  <c r="BP404" i="27"/>
  <c r="BP405" i="27"/>
  <c r="BP406" i="27"/>
  <c r="BP407" i="27"/>
  <c r="BP408" i="27"/>
  <c r="BP409" i="27"/>
  <c r="BP410" i="27"/>
  <c r="BP411" i="27"/>
  <c r="BP412" i="27"/>
  <c r="BP413" i="27"/>
  <c r="BP414" i="27"/>
  <c r="BP415" i="27"/>
  <c r="BP416" i="27"/>
  <c r="BP417" i="27"/>
  <c r="BP418" i="27"/>
  <c r="BP419" i="27"/>
  <c r="BP420" i="27"/>
  <c r="BP421" i="27"/>
  <c r="BP422" i="27"/>
  <c r="BP423" i="27"/>
  <c r="BP424" i="27"/>
  <c r="BP425" i="27"/>
  <c r="BP426" i="27"/>
  <c r="BP427" i="27"/>
  <c r="BP428" i="27"/>
  <c r="BP429" i="27"/>
  <c r="BP430" i="27"/>
  <c r="BP431" i="27"/>
  <c r="BP432" i="27"/>
  <c r="BP433" i="27"/>
  <c r="BP434" i="27"/>
  <c r="BP435" i="27"/>
  <c r="BP436" i="27"/>
  <c r="BP437" i="27"/>
  <c r="BP438" i="27"/>
  <c r="BP439" i="27"/>
  <c r="BP440" i="27"/>
  <c r="BP441" i="27"/>
  <c r="BP442" i="27"/>
  <c r="BP443" i="27"/>
  <c r="BP444" i="27"/>
  <c r="BP445" i="27"/>
  <c r="BP446" i="27"/>
  <c r="BP447" i="27"/>
  <c r="BP448" i="27"/>
  <c r="BP449" i="27"/>
  <c r="BP450" i="27"/>
  <c r="BP451" i="27"/>
  <c r="BP452" i="27"/>
  <c r="BP453" i="27"/>
  <c r="BP454" i="27"/>
  <c r="BP455" i="27"/>
  <c r="BP456" i="27"/>
  <c r="BP457" i="27"/>
  <c r="BP458" i="27"/>
  <c r="BP459" i="27"/>
  <c r="BP460" i="27"/>
  <c r="BP461" i="27"/>
  <c r="BP462" i="27"/>
  <c r="BP463" i="27"/>
  <c r="BP464" i="27"/>
  <c r="BP465" i="27"/>
  <c r="BP466" i="27"/>
  <c r="BP467" i="27"/>
  <c r="BP468" i="27"/>
  <c r="BP469" i="27"/>
  <c r="BP470" i="27"/>
  <c r="BP471" i="27"/>
  <c r="BP472" i="27"/>
  <c r="BP473" i="27"/>
  <c r="BP474" i="27"/>
  <c r="BP475" i="27"/>
  <c r="BP476" i="27"/>
  <c r="BP477" i="27"/>
  <c r="BP478" i="27"/>
  <c r="BP479" i="27"/>
  <c r="BP480" i="27"/>
  <c r="BP481" i="27"/>
  <c r="BP482" i="27"/>
  <c r="BP483" i="27"/>
  <c r="BP484" i="27"/>
  <c r="BP485" i="27"/>
  <c r="BP486" i="27"/>
  <c r="BP487" i="27"/>
  <c r="BP488" i="27"/>
  <c r="BP489" i="27"/>
  <c r="BP490" i="27"/>
  <c r="BP491" i="27"/>
  <c r="BP492" i="27"/>
  <c r="BP493" i="27"/>
  <c r="BP494" i="27"/>
  <c r="BP495" i="27"/>
  <c r="BP496" i="27"/>
  <c r="BP497" i="27"/>
  <c r="BP498" i="27"/>
  <c r="BP499" i="27"/>
  <c r="BP500" i="27"/>
  <c r="BP501" i="27"/>
  <c r="BP502" i="27"/>
  <c r="BP503" i="27"/>
  <c r="BP504" i="27"/>
  <c r="BP505" i="27"/>
  <c r="BP506" i="27"/>
  <c r="BP507" i="27"/>
  <c r="BP508" i="27"/>
  <c r="BP509" i="27"/>
  <c r="BP510" i="27"/>
  <c r="BP511" i="27"/>
  <c r="BP512" i="27"/>
  <c r="BP513" i="27"/>
  <c r="BP514" i="27"/>
  <c r="BP515" i="27"/>
  <c r="BP516" i="27"/>
  <c r="BP517" i="27"/>
  <c r="BP518" i="27"/>
  <c r="BP519" i="27"/>
  <c r="BP520" i="27"/>
  <c r="BP521" i="27"/>
  <c r="BP522" i="27"/>
  <c r="BP523" i="27"/>
  <c r="BP524" i="27"/>
  <c r="BP525" i="27"/>
  <c r="BP526" i="27"/>
  <c r="BP527" i="27"/>
  <c r="BP528" i="27"/>
  <c r="BP529" i="27"/>
  <c r="BP530" i="27"/>
  <c r="BP531" i="27"/>
  <c r="BP532" i="27"/>
  <c r="BP533" i="27"/>
  <c r="BP534" i="27"/>
  <c r="BP535" i="27"/>
  <c r="BP536" i="27"/>
  <c r="BP537" i="27"/>
  <c r="BP538" i="27"/>
  <c r="BP539" i="27"/>
  <c r="BP540" i="27"/>
  <c r="BP541" i="27"/>
  <c r="BP542" i="27"/>
  <c r="BP543" i="27"/>
  <c r="BP544" i="27"/>
  <c r="BP545" i="27"/>
  <c r="BP546" i="27"/>
  <c r="BP547" i="27"/>
  <c r="BP548" i="27"/>
  <c r="BP549" i="27"/>
  <c r="BP550" i="27"/>
  <c r="BP551" i="27"/>
  <c r="BP552" i="27"/>
  <c r="BP553" i="27"/>
  <c r="BP554" i="27"/>
  <c r="BP555" i="27"/>
  <c r="BP556" i="27"/>
  <c r="BP557" i="27"/>
  <c r="BP558" i="27"/>
  <c r="BP559" i="27"/>
  <c r="BP560" i="27"/>
  <c r="BP561" i="27"/>
  <c r="BP562" i="27"/>
  <c r="BP563" i="27"/>
  <c r="BP564" i="27"/>
  <c r="BP565" i="27"/>
  <c r="BP566" i="27"/>
  <c r="BP567" i="27"/>
  <c r="BP568" i="27"/>
  <c r="BP569" i="27"/>
  <c r="BP570" i="27"/>
  <c r="BP571" i="27"/>
  <c r="BP572" i="27"/>
  <c r="BP573" i="27"/>
  <c r="BP574" i="27"/>
  <c r="BP575" i="27"/>
  <c r="BP576" i="27"/>
  <c r="BP577" i="27"/>
  <c r="BP578" i="27"/>
  <c r="BP579" i="27"/>
  <c r="BP580" i="27"/>
  <c r="BP581" i="27"/>
  <c r="BP582" i="27"/>
  <c r="BP583" i="27"/>
  <c r="BP584" i="27"/>
  <c r="BP585" i="27"/>
  <c r="BP586" i="27"/>
  <c r="BP587" i="27"/>
  <c r="BP588" i="27"/>
  <c r="BP589" i="27"/>
  <c r="BP590" i="27"/>
  <c r="BP591" i="27"/>
  <c r="BP592" i="27"/>
  <c r="BP593" i="27"/>
  <c r="BP594" i="27"/>
  <c r="BP595" i="27"/>
  <c r="BP596" i="27"/>
  <c r="BP597" i="27"/>
  <c r="BP598" i="27"/>
  <c r="BP599" i="27"/>
  <c r="BP600" i="27"/>
  <c r="BP601" i="27"/>
  <c r="BP602" i="27"/>
  <c r="BP603" i="27"/>
  <c r="BP604" i="27"/>
  <c r="BP605" i="27"/>
  <c r="BP606" i="27"/>
  <c r="BP7" i="27"/>
  <c r="Q7" i="27" s="1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5" i="26"/>
  <c r="B601" i="27" l="1"/>
  <c r="C601" i="27"/>
  <c r="E601" i="27"/>
  <c r="G601" i="27"/>
  <c r="B585" i="27"/>
  <c r="E585" i="27"/>
  <c r="C585" i="27"/>
  <c r="A585" i="27" s="1"/>
  <c r="G585" i="27"/>
  <c r="C573" i="27"/>
  <c r="E573" i="27"/>
  <c r="F573" i="27" s="1"/>
  <c r="B573" i="27"/>
  <c r="J573" i="27"/>
  <c r="B553" i="27"/>
  <c r="E553" i="27"/>
  <c r="C553" i="27"/>
  <c r="A553" i="27" s="1"/>
  <c r="C400" i="27"/>
  <c r="E400" i="27"/>
  <c r="F400" i="27" s="1"/>
  <c r="B400" i="27"/>
  <c r="E388" i="27"/>
  <c r="F388" i="27" s="1"/>
  <c r="B388" i="27"/>
  <c r="C388" i="27"/>
  <c r="C376" i="27"/>
  <c r="E376" i="27"/>
  <c r="F376" i="27" s="1"/>
  <c r="B376" i="27"/>
  <c r="C360" i="27"/>
  <c r="A360" i="27" s="1"/>
  <c r="E360" i="27"/>
  <c r="F360" i="27" s="1"/>
  <c r="B360" i="27"/>
  <c r="G360" i="27"/>
  <c r="J360" i="27"/>
  <c r="B348" i="27"/>
  <c r="C348" i="27"/>
  <c r="E348" i="27"/>
  <c r="F348" i="27" s="1"/>
  <c r="C336" i="27"/>
  <c r="A336" i="27" s="1"/>
  <c r="B336" i="27"/>
  <c r="E336" i="27"/>
  <c r="F336" i="27" s="1"/>
  <c r="G336" i="27"/>
  <c r="J336" i="27"/>
  <c r="B332" i="27"/>
  <c r="C332" i="27"/>
  <c r="E332" i="27"/>
  <c r="F332" i="27" s="1"/>
  <c r="B328" i="27"/>
  <c r="C328" i="27"/>
  <c r="A328" i="27" s="1"/>
  <c r="E328" i="27"/>
  <c r="F328" i="27" s="1"/>
  <c r="G328" i="27"/>
  <c r="J328" i="27"/>
  <c r="B316" i="27"/>
  <c r="C316" i="27"/>
  <c r="A316" i="27" s="1"/>
  <c r="G316" i="27"/>
  <c r="E316" i="27"/>
  <c r="F316" i="27" s="1"/>
  <c r="B312" i="27"/>
  <c r="C312" i="27"/>
  <c r="E312" i="27"/>
  <c r="F312" i="27" s="1"/>
  <c r="J312" i="27"/>
  <c r="B308" i="27"/>
  <c r="C308" i="27"/>
  <c r="E308" i="27"/>
  <c r="F308" i="27" s="1"/>
  <c r="B304" i="27"/>
  <c r="C304" i="27"/>
  <c r="A304" i="27" s="1"/>
  <c r="E304" i="27"/>
  <c r="F304" i="27" s="1"/>
  <c r="G304" i="27"/>
  <c r="J304" i="27"/>
  <c r="B300" i="27"/>
  <c r="C300" i="27"/>
  <c r="E300" i="27"/>
  <c r="F300" i="27" s="1"/>
  <c r="B296" i="27"/>
  <c r="C296" i="27"/>
  <c r="J296" i="27"/>
  <c r="E296" i="27"/>
  <c r="F296" i="27" s="1"/>
  <c r="B292" i="27"/>
  <c r="C292" i="27"/>
  <c r="A292" i="27" s="1"/>
  <c r="G292" i="27"/>
  <c r="E292" i="27"/>
  <c r="F292" i="27" s="1"/>
  <c r="J292" i="27"/>
  <c r="B288" i="27"/>
  <c r="C288" i="27"/>
  <c r="A288" i="27" s="1"/>
  <c r="E288" i="27"/>
  <c r="F288" i="27" s="1"/>
  <c r="G288" i="27"/>
  <c r="J288" i="27"/>
  <c r="B284" i="27"/>
  <c r="C284" i="27"/>
  <c r="E284" i="27"/>
  <c r="F284" i="27" s="1"/>
  <c r="B280" i="27"/>
  <c r="C280" i="27"/>
  <c r="A280" i="27" s="1"/>
  <c r="E280" i="27"/>
  <c r="F280" i="27" s="1"/>
  <c r="J280" i="27"/>
  <c r="G280" i="27"/>
  <c r="E276" i="27"/>
  <c r="F276" i="27" s="1"/>
  <c r="B276" i="27"/>
  <c r="C276" i="27"/>
  <c r="A276" i="27" s="1"/>
  <c r="G276" i="27"/>
  <c r="J276" i="27"/>
  <c r="B272" i="27"/>
  <c r="C272" i="27"/>
  <c r="A272" i="27" s="1"/>
  <c r="E272" i="27"/>
  <c r="F272" i="27" s="1"/>
  <c r="J272" i="27"/>
  <c r="G272" i="27"/>
  <c r="B268" i="27"/>
  <c r="C268" i="27"/>
  <c r="A268" i="27" s="1"/>
  <c r="G268" i="27"/>
  <c r="E268" i="27"/>
  <c r="F268" i="27" s="1"/>
  <c r="B264" i="27"/>
  <c r="C264" i="27"/>
  <c r="E264" i="27"/>
  <c r="F264" i="27" s="1"/>
  <c r="B260" i="27"/>
  <c r="C260" i="27"/>
  <c r="E260" i="27"/>
  <c r="F260" i="27" s="1"/>
  <c r="B256" i="27"/>
  <c r="C256" i="27"/>
  <c r="A256" i="27" s="1"/>
  <c r="E256" i="27"/>
  <c r="F256" i="27" s="1"/>
  <c r="G256" i="27"/>
  <c r="J256" i="27"/>
  <c r="B252" i="27"/>
  <c r="C252" i="27"/>
  <c r="G252" i="27"/>
  <c r="E252" i="27"/>
  <c r="F252" i="27" s="1"/>
  <c r="B248" i="27"/>
  <c r="C248" i="27"/>
  <c r="A248" i="27" s="1"/>
  <c r="E248" i="27"/>
  <c r="F248" i="27" s="1"/>
  <c r="J248" i="27"/>
  <c r="G248" i="27"/>
  <c r="B244" i="27"/>
  <c r="G244" i="27"/>
  <c r="C244" i="27"/>
  <c r="A244" i="27" s="1"/>
  <c r="E244" i="27"/>
  <c r="F244" i="27" s="1"/>
  <c r="J244" i="27"/>
  <c r="B240" i="27"/>
  <c r="C240" i="27"/>
  <c r="A240" i="27" s="1"/>
  <c r="E240" i="27"/>
  <c r="F240" i="27" s="1"/>
  <c r="G240" i="27"/>
  <c r="J240" i="27"/>
  <c r="B236" i="27"/>
  <c r="C236" i="27"/>
  <c r="A236" i="27" s="1"/>
  <c r="G236" i="27"/>
  <c r="E236" i="27"/>
  <c r="F236" i="27" s="1"/>
  <c r="B232" i="27"/>
  <c r="C232" i="27"/>
  <c r="E232" i="27"/>
  <c r="F232" i="27" s="1"/>
  <c r="B228" i="27"/>
  <c r="C228" i="27"/>
  <c r="A228" i="27" s="1"/>
  <c r="G228" i="27"/>
  <c r="E228" i="27"/>
  <c r="F228" i="27" s="1"/>
  <c r="J228" i="27"/>
  <c r="B224" i="27"/>
  <c r="C224" i="27"/>
  <c r="A224" i="27" s="1"/>
  <c r="E224" i="27"/>
  <c r="F224" i="27" s="1"/>
  <c r="J224" i="27"/>
  <c r="G224" i="27"/>
  <c r="B220" i="27"/>
  <c r="C220" i="27"/>
  <c r="E220" i="27"/>
  <c r="F220" i="27" s="1"/>
  <c r="B216" i="27"/>
  <c r="C216" i="27"/>
  <c r="A216" i="27" s="1"/>
  <c r="E216" i="27"/>
  <c r="F216" i="27" s="1"/>
  <c r="G216" i="27"/>
  <c r="J216" i="27"/>
  <c r="E212" i="27"/>
  <c r="F212" i="27" s="1"/>
  <c r="G212" i="27"/>
  <c r="B212" i="27"/>
  <c r="C212" i="27"/>
  <c r="A212" i="27" s="1"/>
  <c r="J212" i="27"/>
  <c r="B208" i="27"/>
  <c r="C208" i="27"/>
  <c r="A208" i="27" s="1"/>
  <c r="E208" i="27"/>
  <c r="F208" i="27" s="1"/>
  <c r="G208" i="27"/>
  <c r="J208" i="27"/>
  <c r="B204" i="27"/>
  <c r="C204" i="27"/>
  <c r="E204" i="27"/>
  <c r="F204" i="27" s="1"/>
  <c r="B200" i="27"/>
  <c r="C200" i="27"/>
  <c r="A200" i="27" s="1"/>
  <c r="E200" i="27"/>
  <c r="F200" i="27" s="1"/>
  <c r="G200" i="27"/>
  <c r="J200" i="27"/>
  <c r="B196" i="27"/>
  <c r="C196" i="27"/>
  <c r="E196" i="27"/>
  <c r="F196" i="27" s="1"/>
  <c r="B192" i="27"/>
  <c r="C192" i="27"/>
  <c r="A192" i="27" s="1"/>
  <c r="E192" i="27"/>
  <c r="F192" i="27" s="1"/>
  <c r="J192" i="27"/>
  <c r="G192" i="27"/>
  <c r="B188" i="27"/>
  <c r="C188" i="27"/>
  <c r="A188" i="27" s="1"/>
  <c r="G188" i="27"/>
  <c r="E188" i="27"/>
  <c r="F188" i="27" s="1"/>
  <c r="B184" i="27"/>
  <c r="C184" i="27"/>
  <c r="J184" i="27"/>
  <c r="E184" i="27"/>
  <c r="F184" i="27" s="1"/>
  <c r="E180" i="27"/>
  <c r="F180" i="27" s="1"/>
  <c r="B180" i="27"/>
  <c r="C180" i="27"/>
  <c r="A180" i="27" s="1"/>
  <c r="G180" i="27"/>
  <c r="J180" i="27"/>
  <c r="C176" i="27"/>
  <c r="A176" i="27" s="1"/>
  <c r="B176" i="27"/>
  <c r="E176" i="27"/>
  <c r="F176" i="27" s="1"/>
  <c r="J176" i="27"/>
  <c r="G176" i="27"/>
  <c r="B172" i="27"/>
  <c r="C172" i="27"/>
  <c r="A172" i="27" s="1"/>
  <c r="G172" i="27"/>
  <c r="E172" i="27"/>
  <c r="F172" i="27" s="1"/>
  <c r="C168" i="27"/>
  <c r="A168" i="27" s="1"/>
  <c r="B168" i="27"/>
  <c r="E168" i="27"/>
  <c r="F168" i="27" s="1"/>
  <c r="G168" i="27"/>
  <c r="J168" i="27"/>
  <c r="B164" i="27"/>
  <c r="C164" i="27"/>
  <c r="A164" i="27" s="1"/>
  <c r="J164" i="27"/>
  <c r="E164" i="27"/>
  <c r="F164" i="27" s="1"/>
  <c r="C160" i="27"/>
  <c r="A160" i="27" s="1"/>
  <c r="B160" i="27"/>
  <c r="E160" i="27"/>
  <c r="F160" i="27" s="1"/>
  <c r="G160" i="27"/>
  <c r="J160" i="27"/>
  <c r="B156" i="27"/>
  <c r="C156" i="27"/>
  <c r="A156" i="27" s="1"/>
  <c r="G156" i="27"/>
  <c r="E156" i="27"/>
  <c r="F156" i="27" s="1"/>
  <c r="J156" i="27"/>
  <c r="C152" i="27"/>
  <c r="A152" i="27" s="1"/>
  <c r="B152" i="27"/>
  <c r="E152" i="27"/>
  <c r="F152" i="27" s="1"/>
  <c r="B148" i="27"/>
  <c r="C148" i="27"/>
  <c r="E148" i="27"/>
  <c r="F148" i="27" s="1"/>
  <c r="C144" i="27"/>
  <c r="A144" i="27" s="1"/>
  <c r="E144" i="27"/>
  <c r="F144" i="27" s="1"/>
  <c r="J144" i="27"/>
  <c r="B144" i="27"/>
  <c r="C140" i="27"/>
  <c r="B140" i="27"/>
  <c r="G140" i="27"/>
  <c r="J140" i="27"/>
  <c r="E140" i="27"/>
  <c r="F140" i="27" s="1"/>
  <c r="B136" i="27"/>
  <c r="C136" i="27"/>
  <c r="A136" i="27" s="1"/>
  <c r="E136" i="27"/>
  <c r="F136" i="27" s="1"/>
  <c r="G136" i="27"/>
  <c r="J136" i="27"/>
  <c r="B132" i="27"/>
  <c r="C132" i="27"/>
  <c r="A132" i="27" s="1"/>
  <c r="J132" i="27"/>
  <c r="E132" i="27"/>
  <c r="F132" i="27" s="1"/>
  <c r="G132" i="27"/>
  <c r="B128" i="27"/>
  <c r="C128" i="27"/>
  <c r="A128" i="27" s="1"/>
  <c r="E128" i="27"/>
  <c r="F128" i="27" s="1"/>
  <c r="G128" i="27"/>
  <c r="J128" i="27"/>
  <c r="B124" i="27"/>
  <c r="C124" i="27"/>
  <c r="E124" i="27"/>
  <c r="F124" i="27" s="1"/>
  <c r="B120" i="27"/>
  <c r="C120" i="27"/>
  <c r="A120" i="27" s="1"/>
  <c r="E120" i="27"/>
  <c r="F120" i="27" s="1"/>
  <c r="J120" i="27"/>
  <c r="G120" i="27"/>
  <c r="B116" i="27"/>
  <c r="C116" i="27"/>
  <c r="A116" i="27" s="1"/>
  <c r="J116" i="27"/>
  <c r="G116" i="27"/>
  <c r="E116" i="27"/>
  <c r="F116" i="27" s="1"/>
  <c r="B112" i="27"/>
  <c r="C112" i="27"/>
  <c r="A112" i="27" s="1"/>
  <c r="E112" i="27"/>
  <c r="F112" i="27" s="1"/>
  <c r="J112" i="27"/>
  <c r="G112" i="27"/>
  <c r="C108" i="27"/>
  <c r="B108" i="27"/>
  <c r="E108" i="27"/>
  <c r="F108" i="27" s="1"/>
  <c r="B104" i="27"/>
  <c r="C104" i="27"/>
  <c r="A104" i="27" s="1"/>
  <c r="E104" i="27"/>
  <c r="F104" i="27" s="1"/>
  <c r="G104" i="27"/>
  <c r="J104" i="27"/>
  <c r="B100" i="27"/>
  <c r="C100" i="27"/>
  <c r="A100" i="27" s="1"/>
  <c r="J100" i="27"/>
  <c r="E100" i="27"/>
  <c r="F100" i="27" s="1"/>
  <c r="B96" i="27"/>
  <c r="C96" i="27"/>
  <c r="A96" i="27" s="1"/>
  <c r="E96" i="27"/>
  <c r="F96" i="27" s="1"/>
  <c r="J96" i="27"/>
  <c r="G96" i="27"/>
  <c r="B92" i="27"/>
  <c r="C92" i="27"/>
  <c r="E92" i="27"/>
  <c r="F92" i="27" s="1"/>
  <c r="B88" i="27"/>
  <c r="C88" i="27"/>
  <c r="A88" i="27" s="1"/>
  <c r="E88" i="27"/>
  <c r="F88" i="27" s="1"/>
  <c r="G88" i="27"/>
  <c r="J88" i="27"/>
  <c r="B84" i="27"/>
  <c r="C84" i="27"/>
  <c r="E84" i="27"/>
  <c r="F84" i="27" s="1"/>
  <c r="B80" i="27"/>
  <c r="C80" i="27"/>
  <c r="A80" i="27" s="1"/>
  <c r="E80" i="27"/>
  <c r="F80" i="27" s="1"/>
  <c r="J80" i="27"/>
  <c r="G80" i="27"/>
  <c r="C76" i="27"/>
  <c r="E76" i="27"/>
  <c r="F76" i="27" s="1"/>
  <c r="B76" i="27"/>
  <c r="J76" i="27"/>
  <c r="B72" i="27"/>
  <c r="C72" i="27"/>
  <c r="A72" i="27" s="1"/>
  <c r="E72" i="27"/>
  <c r="F72" i="27" s="1"/>
  <c r="G72" i="27"/>
  <c r="J72" i="27"/>
  <c r="B68" i="27"/>
  <c r="C68" i="27"/>
  <c r="J68" i="27"/>
  <c r="E68" i="27"/>
  <c r="F68" i="27" s="1"/>
  <c r="B64" i="27"/>
  <c r="C64" i="27"/>
  <c r="A64" i="27" s="1"/>
  <c r="E64" i="27"/>
  <c r="F64" i="27" s="1"/>
  <c r="J64" i="27"/>
  <c r="G64" i="27"/>
  <c r="B60" i="27"/>
  <c r="C60" i="27"/>
  <c r="E60" i="27"/>
  <c r="F60" i="27" s="1"/>
  <c r="B56" i="27"/>
  <c r="C56" i="27"/>
  <c r="A56" i="27" s="1"/>
  <c r="E56" i="27"/>
  <c r="F56" i="27" s="1"/>
  <c r="J56" i="27"/>
  <c r="G56" i="27"/>
  <c r="B52" i="27"/>
  <c r="C52" i="27"/>
  <c r="E52" i="27"/>
  <c r="F52" i="27" s="1"/>
  <c r="B48" i="27"/>
  <c r="C48" i="27"/>
  <c r="A48" i="27" s="1"/>
  <c r="E48" i="27"/>
  <c r="F48" i="27" s="1"/>
  <c r="J48" i="27"/>
  <c r="G48" i="27"/>
  <c r="C44" i="27"/>
  <c r="B44" i="27"/>
  <c r="E44" i="27"/>
  <c r="F44" i="27" s="1"/>
  <c r="B40" i="27"/>
  <c r="C40" i="27"/>
  <c r="A40" i="27" s="1"/>
  <c r="E40" i="27"/>
  <c r="F40" i="27" s="1"/>
  <c r="G40" i="27"/>
  <c r="J40" i="27"/>
  <c r="B36" i="27"/>
  <c r="C36" i="27"/>
  <c r="A36" i="27" s="1"/>
  <c r="J36" i="27"/>
  <c r="E36" i="27"/>
  <c r="F36" i="27" s="1"/>
  <c r="B32" i="27"/>
  <c r="C32" i="27"/>
  <c r="A32" i="27" s="1"/>
  <c r="E32" i="27"/>
  <c r="F32" i="27" s="1"/>
  <c r="J32" i="27"/>
  <c r="G32" i="27"/>
  <c r="B28" i="27"/>
  <c r="C28" i="27"/>
  <c r="E28" i="27"/>
  <c r="F28" i="27" s="1"/>
  <c r="B24" i="27"/>
  <c r="E24" i="27"/>
  <c r="F24" i="27" s="1"/>
  <c r="C24" i="27"/>
  <c r="G24" i="27"/>
  <c r="J24" i="27"/>
  <c r="B20" i="27"/>
  <c r="C20" i="27"/>
  <c r="E20" i="27"/>
  <c r="F20" i="27" s="1"/>
  <c r="B16" i="27"/>
  <c r="E16" i="27"/>
  <c r="F16" i="27" s="1"/>
  <c r="C16" i="27"/>
  <c r="J16" i="27"/>
  <c r="G16" i="27"/>
  <c r="C12" i="27"/>
  <c r="B12" i="27"/>
  <c r="E12" i="27"/>
  <c r="F12" i="27" s="1"/>
  <c r="B8" i="27"/>
  <c r="C8" i="27"/>
  <c r="A8" i="27" s="1"/>
  <c r="E8" i="27"/>
  <c r="G8" i="27"/>
  <c r="J8" i="27"/>
  <c r="C605" i="27"/>
  <c r="E605" i="27"/>
  <c r="F605" i="27" s="1"/>
  <c r="B605" i="27"/>
  <c r="B593" i="27"/>
  <c r="C593" i="27"/>
  <c r="A593" i="27" s="1"/>
  <c r="E593" i="27"/>
  <c r="G593" i="27" s="1"/>
  <c r="C581" i="27"/>
  <c r="E581" i="27"/>
  <c r="F581" i="27" s="1"/>
  <c r="B581" i="27"/>
  <c r="B569" i="27"/>
  <c r="C569" i="27"/>
  <c r="A569" i="27" s="1"/>
  <c r="E569" i="27"/>
  <c r="G569" i="27"/>
  <c r="B561" i="27"/>
  <c r="C561" i="27"/>
  <c r="A561" i="27" s="1"/>
  <c r="E561" i="27"/>
  <c r="G561" i="27"/>
  <c r="C549" i="27"/>
  <c r="A549" i="27" s="1"/>
  <c r="E549" i="27"/>
  <c r="F549" i="27" s="1"/>
  <c r="B549" i="27"/>
  <c r="J549" i="27"/>
  <c r="G549" i="27"/>
  <c r="C541" i="27"/>
  <c r="A541" i="27" s="1"/>
  <c r="E541" i="27"/>
  <c r="F541" i="27" s="1"/>
  <c r="B541" i="27"/>
  <c r="J541" i="27"/>
  <c r="G541" i="27"/>
  <c r="C533" i="27"/>
  <c r="E533" i="27"/>
  <c r="F533" i="27" s="1"/>
  <c r="B533" i="27"/>
  <c r="C525" i="27"/>
  <c r="E525" i="27"/>
  <c r="F525" i="27" s="1"/>
  <c r="B525" i="27"/>
  <c r="B521" i="27"/>
  <c r="C521" i="27"/>
  <c r="A521" i="27" s="1"/>
  <c r="E521" i="27"/>
  <c r="G521" i="27"/>
  <c r="B513" i="27"/>
  <c r="C513" i="27"/>
  <c r="A513" i="27" s="1"/>
  <c r="E513" i="27"/>
  <c r="G513" i="27"/>
  <c r="C509" i="27"/>
  <c r="A509" i="27" s="1"/>
  <c r="B509" i="27"/>
  <c r="E509" i="27"/>
  <c r="F509" i="27" s="1"/>
  <c r="J509" i="27"/>
  <c r="G509" i="27"/>
  <c r="C501" i="27"/>
  <c r="A501" i="27" s="1"/>
  <c r="E501" i="27"/>
  <c r="F501" i="27" s="1"/>
  <c r="B501" i="27"/>
  <c r="J501" i="27"/>
  <c r="G501" i="27"/>
  <c r="C493" i="27"/>
  <c r="E493" i="27"/>
  <c r="F493" i="27" s="1"/>
  <c r="B493" i="27"/>
  <c r="C485" i="27"/>
  <c r="A485" i="27" s="1"/>
  <c r="B485" i="27"/>
  <c r="E485" i="27"/>
  <c r="F485" i="27" s="1"/>
  <c r="G485" i="27"/>
  <c r="C477" i="27"/>
  <c r="A477" i="27" s="1"/>
  <c r="B477" i="27"/>
  <c r="E477" i="27"/>
  <c r="F477" i="27" s="1"/>
  <c r="J477" i="27"/>
  <c r="G477" i="27"/>
  <c r="C469" i="27"/>
  <c r="B469" i="27"/>
  <c r="E469" i="27"/>
  <c r="F469" i="27" s="1"/>
  <c r="J469" i="27"/>
  <c r="C461" i="27"/>
  <c r="E461" i="27"/>
  <c r="F461" i="27" s="1"/>
  <c r="B461" i="27"/>
  <c r="C453" i="27"/>
  <c r="A453" i="27" s="1"/>
  <c r="B453" i="27"/>
  <c r="J453" i="27"/>
  <c r="E453" i="27"/>
  <c r="F453" i="27" s="1"/>
  <c r="G453" i="27"/>
  <c r="B449" i="27"/>
  <c r="C449" i="27"/>
  <c r="A449" i="27" s="1"/>
  <c r="E449" i="27"/>
  <c r="F449" i="27" s="1"/>
  <c r="G449" i="27"/>
  <c r="J449" i="27"/>
  <c r="B441" i="27"/>
  <c r="C441" i="27"/>
  <c r="E441" i="27"/>
  <c r="F441" i="27" s="1"/>
  <c r="J441" i="27"/>
  <c r="C437" i="27"/>
  <c r="E437" i="27"/>
  <c r="F437" i="27" s="1"/>
  <c r="G437" i="27"/>
  <c r="B437" i="27"/>
  <c r="B433" i="27"/>
  <c r="E433" i="27"/>
  <c r="F433" i="27" s="1"/>
  <c r="C433" i="27"/>
  <c r="C429" i="27"/>
  <c r="A429" i="27" s="1"/>
  <c r="E429" i="27"/>
  <c r="F429" i="27" s="1"/>
  <c r="J429" i="27"/>
  <c r="B429" i="27"/>
  <c r="C425" i="27"/>
  <c r="A425" i="27" s="1"/>
  <c r="E425" i="27"/>
  <c r="F425" i="27" s="1"/>
  <c r="B425" i="27"/>
  <c r="J425" i="27"/>
  <c r="G425" i="27"/>
  <c r="C421" i="27"/>
  <c r="B421" i="27"/>
  <c r="E421" i="27"/>
  <c r="F421" i="27" s="1"/>
  <c r="B417" i="27"/>
  <c r="C417" i="27"/>
  <c r="A417" i="27" s="1"/>
  <c r="E417" i="27"/>
  <c r="F417" i="27" s="1"/>
  <c r="J417" i="27"/>
  <c r="C413" i="27"/>
  <c r="B413" i="27"/>
  <c r="E413" i="27"/>
  <c r="F413" i="27" s="1"/>
  <c r="G413" i="27"/>
  <c r="B409" i="27"/>
  <c r="C409" i="27"/>
  <c r="A409" i="27" s="1"/>
  <c r="E409" i="27"/>
  <c r="F409" i="27" s="1"/>
  <c r="J409" i="27"/>
  <c r="C405" i="27"/>
  <c r="B405" i="27"/>
  <c r="E405" i="27"/>
  <c r="F405" i="27" s="1"/>
  <c r="G405" i="27"/>
  <c r="B401" i="27"/>
  <c r="C401" i="27"/>
  <c r="A401" i="27" s="1"/>
  <c r="E401" i="27"/>
  <c r="F401" i="27" s="1"/>
  <c r="J401" i="27"/>
  <c r="C397" i="27"/>
  <c r="A397" i="27" s="1"/>
  <c r="E397" i="27"/>
  <c r="F397" i="27" s="1"/>
  <c r="B397" i="27"/>
  <c r="G397" i="27"/>
  <c r="J397" i="27"/>
  <c r="C393" i="27"/>
  <c r="A393" i="27" s="1"/>
  <c r="J393" i="27"/>
  <c r="B393" i="27"/>
  <c r="E393" i="27"/>
  <c r="F393" i="27" s="1"/>
  <c r="G393" i="27"/>
  <c r="C389" i="27"/>
  <c r="B389" i="27"/>
  <c r="E389" i="27"/>
  <c r="F389" i="27" s="1"/>
  <c r="J389" i="27"/>
  <c r="B385" i="27"/>
  <c r="C385" i="27"/>
  <c r="A385" i="27" s="1"/>
  <c r="J385" i="27"/>
  <c r="E385" i="27"/>
  <c r="F385" i="27" s="1"/>
  <c r="G385" i="27"/>
  <c r="C381" i="27"/>
  <c r="B381" i="27"/>
  <c r="E381" i="27"/>
  <c r="F381" i="27" s="1"/>
  <c r="J381" i="27"/>
  <c r="B369" i="27"/>
  <c r="C369" i="27"/>
  <c r="A369" i="27" s="1"/>
  <c r="E369" i="27"/>
  <c r="F369" i="27" s="1"/>
  <c r="G369" i="27"/>
  <c r="B361" i="27"/>
  <c r="C361" i="27"/>
  <c r="E361" i="27"/>
  <c r="F361" i="27" s="1"/>
  <c r="B353" i="27"/>
  <c r="J353" i="27"/>
  <c r="C353" i="27"/>
  <c r="A353" i="27" s="1"/>
  <c r="E353" i="27"/>
  <c r="F353" i="27" s="1"/>
  <c r="G353" i="27"/>
  <c r="B604" i="27"/>
  <c r="E604" i="27"/>
  <c r="F604" i="27" s="1"/>
  <c r="C604" i="27"/>
  <c r="A604" i="27" s="1"/>
  <c r="G604" i="27"/>
  <c r="J604" i="27"/>
  <c r="B596" i="27"/>
  <c r="C596" i="27"/>
  <c r="E596" i="27"/>
  <c r="F596" i="27" s="1"/>
  <c r="B588" i="27"/>
  <c r="C588" i="27"/>
  <c r="A588" i="27" s="1"/>
  <c r="E588" i="27"/>
  <c r="F588" i="27" s="1"/>
  <c r="G588" i="27"/>
  <c r="B580" i="27"/>
  <c r="C580" i="27"/>
  <c r="E580" i="27"/>
  <c r="F580" i="27" s="1"/>
  <c r="G580" i="27"/>
  <c r="B572" i="27"/>
  <c r="E572" i="27"/>
  <c r="F572" i="27" s="1"/>
  <c r="C572" i="27"/>
  <c r="A572" i="27" s="1"/>
  <c r="J572" i="27"/>
  <c r="G572" i="27"/>
  <c r="B564" i="27"/>
  <c r="C564" i="27"/>
  <c r="A564" i="27" s="1"/>
  <c r="G564" i="27"/>
  <c r="E564" i="27"/>
  <c r="F564" i="27" s="1"/>
  <c r="B556" i="27"/>
  <c r="C556" i="27"/>
  <c r="A556" i="27" s="1"/>
  <c r="E556" i="27"/>
  <c r="F556" i="27" s="1"/>
  <c r="G556" i="27"/>
  <c r="B548" i="27"/>
  <c r="C548" i="27"/>
  <c r="E548" i="27"/>
  <c r="F548" i="27" s="1"/>
  <c r="B540" i="27"/>
  <c r="E540" i="27"/>
  <c r="F540" i="27" s="1"/>
  <c r="G540" i="27"/>
  <c r="C540" i="27"/>
  <c r="A540" i="27" s="1"/>
  <c r="J540" i="27"/>
  <c r="C528" i="27"/>
  <c r="E528" i="27"/>
  <c r="F528" i="27" s="1"/>
  <c r="G528" i="27"/>
  <c r="B528" i="27"/>
  <c r="C520" i="27"/>
  <c r="E520" i="27"/>
  <c r="F520" i="27" s="1"/>
  <c r="B520" i="27"/>
  <c r="C512" i="27"/>
  <c r="A512" i="27" s="1"/>
  <c r="E512" i="27"/>
  <c r="F512" i="27" s="1"/>
  <c r="B512" i="27"/>
  <c r="J512" i="27"/>
  <c r="G512" i="27"/>
  <c r="C504" i="27"/>
  <c r="B504" i="27"/>
  <c r="E504" i="27"/>
  <c r="F504" i="27" s="1"/>
  <c r="J504" i="27"/>
  <c r="C496" i="27"/>
  <c r="B496" i="27"/>
  <c r="E496" i="27"/>
  <c r="F496" i="27" s="1"/>
  <c r="C488" i="27"/>
  <c r="E488" i="27"/>
  <c r="F488" i="27" s="1"/>
  <c r="B488" i="27"/>
  <c r="C480" i="27"/>
  <c r="A480" i="27" s="1"/>
  <c r="E480" i="27"/>
  <c r="F480" i="27" s="1"/>
  <c r="J480" i="27"/>
  <c r="B480" i="27"/>
  <c r="C472" i="27"/>
  <c r="B472" i="27"/>
  <c r="E472" i="27"/>
  <c r="F472" i="27" s="1"/>
  <c r="G472" i="27"/>
  <c r="C464" i="27"/>
  <c r="B464" i="27"/>
  <c r="G464" i="27"/>
  <c r="J464" i="27"/>
  <c r="E464" i="27"/>
  <c r="F464" i="27" s="1"/>
  <c r="C456" i="27"/>
  <c r="B456" i="27"/>
  <c r="E456" i="27"/>
  <c r="F456" i="27" s="1"/>
  <c r="C448" i="27"/>
  <c r="A448" i="27" s="1"/>
  <c r="E448" i="27"/>
  <c r="F448" i="27" s="1"/>
  <c r="B448" i="27"/>
  <c r="G448" i="27"/>
  <c r="J448" i="27"/>
  <c r="C440" i="27"/>
  <c r="B440" i="27"/>
  <c r="E440" i="27"/>
  <c r="F440" i="27" s="1"/>
  <c r="G440" i="27"/>
  <c r="C432" i="27"/>
  <c r="E432" i="27"/>
  <c r="F432" i="27" s="1"/>
  <c r="B432" i="27"/>
  <c r="C424" i="27"/>
  <c r="E424" i="27"/>
  <c r="F424" i="27" s="1"/>
  <c r="B424" i="27"/>
  <c r="C416" i="27"/>
  <c r="A416" i="27" s="1"/>
  <c r="E416" i="27"/>
  <c r="F416" i="27" s="1"/>
  <c r="B416" i="27"/>
  <c r="J416" i="27"/>
  <c r="C408" i="27"/>
  <c r="B408" i="27"/>
  <c r="E408" i="27"/>
  <c r="F408" i="27" s="1"/>
  <c r="E396" i="27"/>
  <c r="F396" i="27" s="1"/>
  <c r="B396" i="27"/>
  <c r="C396" i="27"/>
  <c r="J396" i="27"/>
  <c r="B380" i="27"/>
  <c r="C380" i="27"/>
  <c r="E380" i="27"/>
  <c r="F380" i="27" s="1"/>
  <c r="C368" i="27"/>
  <c r="A368" i="27" s="1"/>
  <c r="B368" i="27"/>
  <c r="E368" i="27"/>
  <c r="F368" i="27" s="1"/>
  <c r="G368" i="27"/>
  <c r="J368" i="27"/>
  <c r="B356" i="27"/>
  <c r="C356" i="27"/>
  <c r="E356" i="27"/>
  <c r="F356" i="27" s="1"/>
  <c r="B344" i="27"/>
  <c r="C344" i="27"/>
  <c r="A344" i="27" s="1"/>
  <c r="E344" i="27"/>
  <c r="F344" i="27" s="1"/>
  <c r="G344" i="27"/>
  <c r="J344" i="27"/>
  <c r="B324" i="27"/>
  <c r="C324" i="27"/>
  <c r="E324" i="27"/>
  <c r="F324" i="27" s="1"/>
  <c r="C603" i="27"/>
  <c r="A603" i="27" s="1"/>
  <c r="B603" i="27"/>
  <c r="E603" i="27"/>
  <c r="F603" i="27" s="1"/>
  <c r="J603" i="27"/>
  <c r="G603" i="27"/>
  <c r="B599" i="27"/>
  <c r="C599" i="27"/>
  <c r="E599" i="27"/>
  <c r="F599" i="27" s="1"/>
  <c r="C595" i="27"/>
  <c r="E595" i="27"/>
  <c r="F595" i="27" s="1"/>
  <c r="B595" i="27"/>
  <c r="B591" i="27"/>
  <c r="G591" i="27"/>
  <c r="C591" i="27"/>
  <c r="A591" i="27" s="1"/>
  <c r="E591" i="27"/>
  <c r="F591" i="27" s="1"/>
  <c r="J591" i="27"/>
  <c r="C587" i="27"/>
  <c r="A587" i="27" s="1"/>
  <c r="B587" i="27"/>
  <c r="E587" i="27"/>
  <c r="F587" i="27" s="1"/>
  <c r="J587" i="27"/>
  <c r="G587" i="27"/>
  <c r="B583" i="27"/>
  <c r="C583" i="27"/>
  <c r="E583" i="27"/>
  <c r="F583" i="27" s="1"/>
  <c r="C579" i="27"/>
  <c r="E579" i="27"/>
  <c r="F579" i="27" s="1"/>
  <c r="B579" i="27"/>
  <c r="B575" i="27"/>
  <c r="C575" i="27"/>
  <c r="A575" i="27" s="1"/>
  <c r="E575" i="27"/>
  <c r="F575" i="27" s="1"/>
  <c r="C571" i="27"/>
  <c r="A571" i="27" s="1"/>
  <c r="B571" i="27"/>
  <c r="E571" i="27"/>
  <c r="F571" i="27" s="1"/>
  <c r="J571" i="27"/>
  <c r="G571" i="27"/>
  <c r="B567" i="27"/>
  <c r="C567" i="27"/>
  <c r="E567" i="27"/>
  <c r="F567" i="27" s="1"/>
  <c r="J567" i="27"/>
  <c r="C563" i="27"/>
  <c r="E563" i="27"/>
  <c r="F563" i="27" s="1"/>
  <c r="J563" i="27"/>
  <c r="B563" i="27"/>
  <c r="B559" i="27"/>
  <c r="C559" i="27"/>
  <c r="A559" i="27" s="1"/>
  <c r="E559" i="27"/>
  <c r="F559" i="27" s="1"/>
  <c r="C555" i="27"/>
  <c r="A555" i="27" s="1"/>
  <c r="B555" i="27"/>
  <c r="E555" i="27"/>
  <c r="F555" i="27" s="1"/>
  <c r="J555" i="27"/>
  <c r="G555" i="27"/>
  <c r="B551" i="27"/>
  <c r="C551" i="27"/>
  <c r="E551" i="27"/>
  <c r="F551" i="27" s="1"/>
  <c r="C547" i="27"/>
  <c r="E547" i="27"/>
  <c r="F547" i="27" s="1"/>
  <c r="B547" i="27"/>
  <c r="B543" i="27"/>
  <c r="C543" i="27"/>
  <c r="A543" i="27" s="1"/>
  <c r="E543" i="27"/>
  <c r="F543" i="27" s="1"/>
  <c r="C539" i="27"/>
  <c r="A539" i="27" s="1"/>
  <c r="B539" i="27"/>
  <c r="E539" i="27"/>
  <c r="F539" i="27" s="1"/>
  <c r="J539" i="27"/>
  <c r="G539" i="27"/>
  <c r="B535" i="27"/>
  <c r="C535" i="27"/>
  <c r="E535" i="27"/>
  <c r="F535" i="27" s="1"/>
  <c r="C531" i="27"/>
  <c r="E531" i="27"/>
  <c r="F531" i="27" s="1"/>
  <c r="G531" i="27"/>
  <c r="B531" i="27"/>
  <c r="B527" i="27"/>
  <c r="C527" i="27"/>
  <c r="A527" i="27" s="1"/>
  <c r="G527" i="27"/>
  <c r="E527" i="27"/>
  <c r="F527" i="27" s="1"/>
  <c r="J527" i="27"/>
  <c r="C523" i="27"/>
  <c r="A523" i="27" s="1"/>
  <c r="B523" i="27"/>
  <c r="E523" i="27"/>
  <c r="F523" i="27" s="1"/>
  <c r="J523" i="27"/>
  <c r="G523" i="27"/>
  <c r="B519" i="27"/>
  <c r="C519" i="27"/>
  <c r="E519" i="27"/>
  <c r="F519" i="27" s="1"/>
  <c r="C515" i="27"/>
  <c r="B515" i="27"/>
  <c r="G515" i="27"/>
  <c r="E515" i="27"/>
  <c r="F515" i="27" s="1"/>
  <c r="B511" i="27"/>
  <c r="C511" i="27"/>
  <c r="A511" i="27" s="1"/>
  <c r="E511" i="27"/>
  <c r="F511" i="27" s="1"/>
  <c r="C507" i="27"/>
  <c r="A507" i="27" s="1"/>
  <c r="B507" i="27"/>
  <c r="E507" i="27"/>
  <c r="F507" i="27" s="1"/>
  <c r="J507" i="27"/>
  <c r="G507" i="27"/>
  <c r="B503" i="27"/>
  <c r="C503" i="27"/>
  <c r="E503" i="27"/>
  <c r="F503" i="27" s="1"/>
  <c r="J503" i="27"/>
  <c r="C499" i="27"/>
  <c r="B499" i="27"/>
  <c r="E499" i="27"/>
  <c r="F499" i="27" s="1"/>
  <c r="C495" i="27"/>
  <c r="B495" i="27"/>
  <c r="E495" i="27"/>
  <c r="F495" i="27" s="1"/>
  <c r="C491" i="27"/>
  <c r="A491" i="27" s="1"/>
  <c r="B491" i="27"/>
  <c r="E491" i="27"/>
  <c r="F491" i="27" s="1"/>
  <c r="J491" i="27"/>
  <c r="G491" i="27"/>
  <c r="B487" i="27"/>
  <c r="C487" i="27"/>
  <c r="E487" i="27"/>
  <c r="F487" i="27" s="1"/>
  <c r="C483" i="27"/>
  <c r="B483" i="27"/>
  <c r="G483" i="27"/>
  <c r="E483" i="27"/>
  <c r="F483" i="27" s="1"/>
  <c r="E479" i="27"/>
  <c r="F479" i="27" s="1"/>
  <c r="B479" i="27"/>
  <c r="C479" i="27"/>
  <c r="G479" i="27"/>
  <c r="C475" i="27"/>
  <c r="A475" i="27" s="1"/>
  <c r="E475" i="27"/>
  <c r="F475" i="27" s="1"/>
  <c r="B475" i="27"/>
  <c r="J475" i="27"/>
  <c r="G475" i="27"/>
  <c r="E471" i="27"/>
  <c r="F471" i="27" s="1"/>
  <c r="B471" i="27"/>
  <c r="J471" i="27"/>
  <c r="C471" i="27"/>
  <c r="A471" i="27" s="1"/>
  <c r="G471" i="27"/>
  <c r="C467" i="27"/>
  <c r="G467" i="27"/>
  <c r="B467" i="27"/>
  <c r="E467" i="27"/>
  <c r="F467" i="27" s="1"/>
  <c r="C463" i="27"/>
  <c r="E463" i="27"/>
  <c r="F463" i="27" s="1"/>
  <c r="B463" i="27"/>
  <c r="C459" i="27"/>
  <c r="A459" i="27" s="1"/>
  <c r="B459" i="27"/>
  <c r="E459" i="27"/>
  <c r="F459" i="27" s="1"/>
  <c r="J459" i="27"/>
  <c r="G459" i="27"/>
  <c r="B455" i="27"/>
  <c r="E455" i="27"/>
  <c r="F455" i="27" s="1"/>
  <c r="C455" i="27"/>
  <c r="A455" i="27" s="1"/>
  <c r="J455" i="27"/>
  <c r="G455" i="27"/>
  <c r="C451" i="27"/>
  <c r="B451" i="27"/>
  <c r="G451" i="27"/>
  <c r="E451" i="27"/>
  <c r="F451" i="27" s="1"/>
  <c r="B447" i="27"/>
  <c r="C447" i="27"/>
  <c r="A447" i="27" s="1"/>
  <c r="E447" i="27"/>
  <c r="F447" i="27" s="1"/>
  <c r="C443" i="27"/>
  <c r="A443" i="27" s="1"/>
  <c r="B443" i="27"/>
  <c r="E443" i="27"/>
  <c r="F443" i="27" s="1"/>
  <c r="J443" i="27"/>
  <c r="B439" i="27"/>
  <c r="C439" i="27"/>
  <c r="A439" i="27" s="1"/>
  <c r="J439" i="27"/>
  <c r="E439" i="27"/>
  <c r="F439" i="27" s="1"/>
  <c r="C435" i="27"/>
  <c r="G435" i="27"/>
  <c r="B435" i="27"/>
  <c r="E435" i="27"/>
  <c r="F435" i="27" s="1"/>
  <c r="C431" i="27"/>
  <c r="G431" i="27"/>
  <c r="B431" i="27"/>
  <c r="E431" i="27"/>
  <c r="F431" i="27" s="1"/>
  <c r="C427" i="27"/>
  <c r="A427" i="27" s="1"/>
  <c r="B427" i="27"/>
  <c r="E427" i="27"/>
  <c r="F427" i="27" s="1"/>
  <c r="J427" i="27"/>
  <c r="B423" i="27"/>
  <c r="C423" i="27"/>
  <c r="G423" i="27"/>
  <c r="J423" i="27"/>
  <c r="E423" i="27"/>
  <c r="F423" i="27" s="1"/>
  <c r="C419" i="27"/>
  <c r="B419" i="27"/>
  <c r="G419" i="27"/>
  <c r="E419" i="27"/>
  <c r="F419" i="27" s="1"/>
  <c r="B415" i="27"/>
  <c r="C415" i="27"/>
  <c r="E415" i="27"/>
  <c r="F415" i="27" s="1"/>
  <c r="C411" i="27"/>
  <c r="E411" i="27"/>
  <c r="F411" i="27" s="1"/>
  <c r="J411" i="27"/>
  <c r="B411" i="27"/>
  <c r="B407" i="27"/>
  <c r="E407" i="27"/>
  <c r="F407" i="27" s="1"/>
  <c r="C407" i="27"/>
  <c r="A407" i="27" s="1"/>
  <c r="C403" i="27"/>
  <c r="E403" i="27"/>
  <c r="F403" i="27" s="1"/>
  <c r="J403" i="27"/>
  <c r="B403" i="27"/>
  <c r="C399" i="27"/>
  <c r="B399" i="27"/>
  <c r="E399" i="27"/>
  <c r="F399" i="27" s="1"/>
  <c r="C395" i="27"/>
  <c r="B395" i="27"/>
  <c r="E395" i="27"/>
  <c r="F395" i="27" s="1"/>
  <c r="B391" i="27"/>
  <c r="C391" i="27"/>
  <c r="E391" i="27"/>
  <c r="F391" i="27" s="1"/>
  <c r="C387" i="27"/>
  <c r="B387" i="27"/>
  <c r="E387" i="27"/>
  <c r="F387" i="27" s="1"/>
  <c r="B383" i="27"/>
  <c r="C383" i="27"/>
  <c r="A383" i="27" s="1"/>
  <c r="E383" i="27"/>
  <c r="F383" i="27" s="1"/>
  <c r="J383" i="27"/>
  <c r="C379" i="27"/>
  <c r="E379" i="27"/>
  <c r="F379" i="27" s="1"/>
  <c r="J379" i="27"/>
  <c r="B379" i="27"/>
  <c r="B375" i="27"/>
  <c r="C375" i="27"/>
  <c r="A375" i="27" s="1"/>
  <c r="E375" i="27"/>
  <c r="F375" i="27" s="1"/>
  <c r="J375" i="27"/>
  <c r="C371" i="27"/>
  <c r="B371" i="27"/>
  <c r="E371" i="27"/>
  <c r="F371" i="27" s="1"/>
  <c r="B367" i="27"/>
  <c r="C367" i="27"/>
  <c r="A367" i="27" s="1"/>
  <c r="E367" i="27"/>
  <c r="F367" i="27" s="1"/>
  <c r="J367" i="27"/>
  <c r="C363" i="27"/>
  <c r="B363" i="27"/>
  <c r="E363" i="27"/>
  <c r="F363" i="27" s="1"/>
  <c r="B359" i="27"/>
  <c r="C359" i="27"/>
  <c r="E359" i="27"/>
  <c r="F359" i="27" s="1"/>
  <c r="C355" i="27"/>
  <c r="B355" i="27"/>
  <c r="E355" i="27"/>
  <c r="F355" i="27" s="1"/>
  <c r="B351" i="27"/>
  <c r="C351" i="27"/>
  <c r="A351" i="27" s="1"/>
  <c r="E351" i="27"/>
  <c r="F351" i="27" s="1"/>
  <c r="J351" i="27"/>
  <c r="C347" i="27"/>
  <c r="B347" i="27"/>
  <c r="E347" i="27"/>
  <c r="F347" i="27" s="1"/>
  <c r="B343" i="27"/>
  <c r="C343" i="27"/>
  <c r="E343" i="27"/>
  <c r="F343" i="27" s="1"/>
  <c r="B339" i="27"/>
  <c r="C339" i="27"/>
  <c r="E339" i="27"/>
  <c r="F339" i="27" s="1"/>
  <c r="B335" i="27"/>
  <c r="C335" i="27"/>
  <c r="A335" i="27" s="1"/>
  <c r="E335" i="27"/>
  <c r="F335" i="27" s="1"/>
  <c r="J335" i="27"/>
  <c r="C331" i="27"/>
  <c r="B331" i="27"/>
  <c r="E331" i="27"/>
  <c r="F331" i="27" s="1"/>
  <c r="G331" i="27"/>
  <c r="B327" i="27"/>
  <c r="E327" i="27"/>
  <c r="F327" i="27" s="1"/>
  <c r="C327" i="27"/>
  <c r="J327" i="27"/>
  <c r="C323" i="27"/>
  <c r="B323" i="27"/>
  <c r="E323" i="27"/>
  <c r="F323" i="27" s="1"/>
  <c r="G323" i="27"/>
  <c r="B319" i="27"/>
  <c r="C319" i="27"/>
  <c r="A319" i="27" s="1"/>
  <c r="E319" i="27"/>
  <c r="F319" i="27" s="1"/>
  <c r="G319" i="27"/>
  <c r="J319" i="27"/>
  <c r="C315" i="27"/>
  <c r="A315" i="27" s="1"/>
  <c r="E315" i="27"/>
  <c r="F315" i="27" s="1"/>
  <c r="J315" i="27"/>
  <c r="B315" i="27"/>
  <c r="G315" i="27"/>
  <c r="B311" i="27"/>
  <c r="C311" i="27"/>
  <c r="A311" i="27" s="1"/>
  <c r="G311" i="27"/>
  <c r="E311" i="27"/>
  <c r="F311" i="27" s="1"/>
  <c r="J311" i="27"/>
  <c r="C307" i="27"/>
  <c r="B307" i="27"/>
  <c r="E307" i="27"/>
  <c r="F307" i="27" s="1"/>
  <c r="G307" i="27"/>
  <c r="B303" i="27"/>
  <c r="C303" i="27"/>
  <c r="A303" i="27" s="1"/>
  <c r="E303" i="27"/>
  <c r="F303" i="27" s="1"/>
  <c r="J303" i="27"/>
  <c r="C299" i="27"/>
  <c r="B299" i="27"/>
  <c r="E299" i="27"/>
  <c r="F299" i="27" s="1"/>
  <c r="J299" i="27"/>
  <c r="B295" i="27"/>
  <c r="C295" i="27"/>
  <c r="E295" i="27"/>
  <c r="F295" i="27" s="1"/>
  <c r="C291" i="27"/>
  <c r="B291" i="27"/>
  <c r="E291" i="27"/>
  <c r="F291" i="27" s="1"/>
  <c r="B287" i="27"/>
  <c r="C287" i="27"/>
  <c r="A287" i="27" s="1"/>
  <c r="E287" i="27"/>
  <c r="F287" i="27" s="1"/>
  <c r="G287" i="27"/>
  <c r="J287" i="27"/>
  <c r="C283" i="27"/>
  <c r="B283" i="27"/>
  <c r="J283" i="27"/>
  <c r="E283" i="27"/>
  <c r="F283" i="27" s="1"/>
  <c r="B279" i="27"/>
  <c r="C279" i="27"/>
  <c r="E279" i="27"/>
  <c r="F279" i="27" s="1"/>
  <c r="C275" i="27"/>
  <c r="B275" i="27"/>
  <c r="E275" i="27"/>
  <c r="F275" i="27" s="1"/>
  <c r="G275" i="27"/>
  <c r="B271" i="27"/>
  <c r="C271" i="27"/>
  <c r="A271" i="27" s="1"/>
  <c r="E271" i="27"/>
  <c r="F271" i="27" s="1"/>
  <c r="G271" i="27"/>
  <c r="J271" i="27"/>
  <c r="C267" i="27"/>
  <c r="B267" i="27"/>
  <c r="E267" i="27"/>
  <c r="F267" i="27" s="1"/>
  <c r="J267" i="27"/>
  <c r="B263" i="27"/>
  <c r="E263" i="27"/>
  <c r="F263" i="27" s="1"/>
  <c r="C263" i="27"/>
  <c r="G263" i="27"/>
  <c r="C259" i="27"/>
  <c r="B259" i="27"/>
  <c r="E259" i="27"/>
  <c r="F259" i="27" s="1"/>
  <c r="G259" i="27"/>
  <c r="B255" i="27"/>
  <c r="C255" i="27"/>
  <c r="A255" i="27" s="1"/>
  <c r="G255" i="27"/>
  <c r="E255" i="27"/>
  <c r="F255" i="27" s="1"/>
  <c r="J255" i="27"/>
  <c r="C251" i="27"/>
  <c r="A251" i="27" s="1"/>
  <c r="E251" i="27"/>
  <c r="F251" i="27" s="1"/>
  <c r="J251" i="27"/>
  <c r="B251" i="27"/>
  <c r="G251" i="27"/>
  <c r="B247" i="27"/>
  <c r="C247" i="27"/>
  <c r="A247" i="27" s="1"/>
  <c r="E247" i="27"/>
  <c r="F247" i="27" s="1"/>
  <c r="J247" i="27"/>
  <c r="C243" i="27"/>
  <c r="B243" i="27"/>
  <c r="E243" i="27"/>
  <c r="F243" i="27" s="1"/>
  <c r="B239" i="27"/>
  <c r="C239" i="27"/>
  <c r="A239" i="27" s="1"/>
  <c r="E239" i="27"/>
  <c r="F239" i="27" s="1"/>
  <c r="G239" i="27"/>
  <c r="J239" i="27"/>
  <c r="C235" i="27"/>
  <c r="A235" i="27" s="1"/>
  <c r="B235" i="27"/>
  <c r="G235" i="27"/>
  <c r="J235" i="27"/>
  <c r="E235" i="27"/>
  <c r="F235" i="27" s="1"/>
  <c r="B231" i="27"/>
  <c r="C231" i="27"/>
  <c r="A231" i="27" s="1"/>
  <c r="G231" i="27"/>
  <c r="E231" i="27"/>
  <c r="F231" i="27" s="1"/>
  <c r="J231" i="27"/>
  <c r="C227" i="27"/>
  <c r="B227" i="27"/>
  <c r="E227" i="27"/>
  <c r="F227" i="27" s="1"/>
  <c r="G227" i="27"/>
  <c r="B223" i="27"/>
  <c r="C223" i="27"/>
  <c r="A223" i="27" s="1"/>
  <c r="E223" i="27"/>
  <c r="F223" i="27" s="1"/>
  <c r="J223" i="27"/>
  <c r="C219" i="27"/>
  <c r="B219" i="27"/>
  <c r="J219" i="27"/>
  <c r="E219" i="27"/>
  <c r="F219" i="27" s="1"/>
  <c r="B215" i="27"/>
  <c r="C215" i="27"/>
  <c r="A215" i="27" s="1"/>
  <c r="E215" i="27"/>
  <c r="F215" i="27" s="1"/>
  <c r="J215" i="27"/>
  <c r="G215" i="27"/>
  <c r="C211" i="27"/>
  <c r="B211" i="27"/>
  <c r="E211" i="27"/>
  <c r="F211" i="27" s="1"/>
  <c r="G211" i="27"/>
  <c r="B207" i="27"/>
  <c r="C207" i="27"/>
  <c r="A207" i="27" s="1"/>
  <c r="E207" i="27"/>
  <c r="G207" i="27" s="1"/>
  <c r="J207" i="27"/>
  <c r="C203" i="27"/>
  <c r="B203" i="27"/>
  <c r="E203" i="27"/>
  <c r="F203" i="27" s="1"/>
  <c r="G203" i="27"/>
  <c r="B199" i="27"/>
  <c r="E199" i="27"/>
  <c r="F199" i="27" s="1"/>
  <c r="C199" i="27"/>
  <c r="J199" i="27"/>
  <c r="C195" i="27"/>
  <c r="B195" i="27"/>
  <c r="E195" i="27"/>
  <c r="F195" i="27" s="1"/>
  <c r="B191" i="27"/>
  <c r="C191" i="27"/>
  <c r="A191" i="27" s="1"/>
  <c r="E191" i="27"/>
  <c r="F191" i="27" s="1"/>
  <c r="J191" i="27"/>
  <c r="C187" i="27"/>
  <c r="A187" i="27" s="1"/>
  <c r="E187" i="27"/>
  <c r="J187" i="27"/>
  <c r="B187" i="27"/>
  <c r="G187" i="27"/>
  <c r="B183" i="27"/>
  <c r="C183" i="27"/>
  <c r="A183" i="27" s="1"/>
  <c r="E183" i="27"/>
  <c r="F183" i="27" s="1"/>
  <c r="J183" i="27"/>
  <c r="C179" i="27"/>
  <c r="B179" i="27"/>
  <c r="E179" i="27"/>
  <c r="F179" i="27" s="1"/>
  <c r="G179" i="27"/>
  <c r="B175" i="27"/>
  <c r="C175" i="27"/>
  <c r="A175" i="27" s="1"/>
  <c r="E175" i="27"/>
  <c r="F175" i="27" s="1"/>
  <c r="J175" i="27"/>
  <c r="B171" i="27"/>
  <c r="C171" i="27"/>
  <c r="G171" i="27"/>
  <c r="J171" i="27"/>
  <c r="E171" i="27"/>
  <c r="F171" i="27" s="1"/>
  <c r="B167" i="27"/>
  <c r="C167" i="27"/>
  <c r="A167" i="27" s="1"/>
  <c r="E167" i="27"/>
  <c r="G167" i="27" s="1"/>
  <c r="J167" i="27"/>
  <c r="B163" i="27"/>
  <c r="E163" i="27"/>
  <c r="F163" i="27" s="1"/>
  <c r="C163" i="27"/>
  <c r="A163" i="27" s="1"/>
  <c r="G163" i="27"/>
  <c r="J163" i="27"/>
  <c r="B159" i="27"/>
  <c r="C159" i="27"/>
  <c r="A159" i="27" s="1"/>
  <c r="E159" i="27"/>
  <c r="F159" i="27" s="1"/>
  <c r="G159" i="27"/>
  <c r="B155" i="27"/>
  <c r="C155" i="27"/>
  <c r="E155" i="27"/>
  <c r="F155" i="27" s="1"/>
  <c r="J155" i="27"/>
  <c r="B151" i="27"/>
  <c r="C151" i="27"/>
  <c r="A151" i="27" s="1"/>
  <c r="E151" i="27"/>
  <c r="F151" i="27" s="1"/>
  <c r="J151" i="27"/>
  <c r="B147" i="27"/>
  <c r="C147" i="27"/>
  <c r="E147" i="27"/>
  <c r="J147" i="27"/>
  <c r="B143" i="27"/>
  <c r="C143" i="27"/>
  <c r="A143" i="27" s="1"/>
  <c r="J143" i="27"/>
  <c r="E143" i="27"/>
  <c r="F143" i="27" s="1"/>
  <c r="G143" i="27"/>
  <c r="C139" i="27"/>
  <c r="B139" i="27"/>
  <c r="J139" i="27"/>
  <c r="G139" i="27"/>
  <c r="E139" i="27"/>
  <c r="F139" i="27" s="1"/>
  <c r="B135" i="27"/>
  <c r="C135" i="27"/>
  <c r="A135" i="27" s="1"/>
  <c r="E135" i="27"/>
  <c r="F135" i="27" s="1"/>
  <c r="G135" i="27"/>
  <c r="C131" i="27"/>
  <c r="B131" i="27"/>
  <c r="E131" i="27"/>
  <c r="F131" i="27" s="1"/>
  <c r="J131" i="27"/>
  <c r="B127" i="27"/>
  <c r="C127" i="27"/>
  <c r="A127" i="27" s="1"/>
  <c r="E127" i="27"/>
  <c r="J127" i="27"/>
  <c r="G127" i="27"/>
  <c r="C123" i="27"/>
  <c r="B123" i="27"/>
  <c r="E123" i="27"/>
  <c r="F123" i="27" s="1"/>
  <c r="C119" i="27"/>
  <c r="A119" i="27" s="1"/>
  <c r="B119" i="27"/>
  <c r="E119" i="27"/>
  <c r="F119" i="27" s="1"/>
  <c r="J119" i="27"/>
  <c r="C115" i="27"/>
  <c r="B115" i="27"/>
  <c r="E115" i="27"/>
  <c r="F115" i="27" s="1"/>
  <c r="G115" i="27"/>
  <c r="B111" i="27"/>
  <c r="C111" i="27"/>
  <c r="E111" i="27"/>
  <c r="C107" i="27"/>
  <c r="B107" i="27"/>
  <c r="E107" i="27"/>
  <c r="J107" i="27"/>
  <c r="B103" i="27"/>
  <c r="C103" i="27"/>
  <c r="A103" i="27" s="1"/>
  <c r="E103" i="27"/>
  <c r="F103" i="27" s="1"/>
  <c r="J103" i="27"/>
  <c r="G103" i="27"/>
  <c r="C99" i="27"/>
  <c r="B99" i="27"/>
  <c r="E99" i="27"/>
  <c r="F99" i="27" s="1"/>
  <c r="G99" i="27"/>
  <c r="B95" i="27"/>
  <c r="C95" i="27"/>
  <c r="A95" i="27" s="1"/>
  <c r="E95" i="27"/>
  <c r="F95" i="27" s="1"/>
  <c r="G95" i="27"/>
  <c r="C91" i="27"/>
  <c r="B91" i="27"/>
  <c r="E91" i="27"/>
  <c r="F91" i="27" s="1"/>
  <c r="G91" i="27"/>
  <c r="C87" i="27"/>
  <c r="A87" i="27" s="1"/>
  <c r="B87" i="27"/>
  <c r="E87" i="27"/>
  <c r="G87" i="27"/>
  <c r="J87" i="27"/>
  <c r="C83" i="27"/>
  <c r="B83" i="27"/>
  <c r="E83" i="27"/>
  <c r="F83" i="27" s="1"/>
  <c r="G83" i="27"/>
  <c r="B79" i="27"/>
  <c r="C79" i="27"/>
  <c r="A79" i="27" s="1"/>
  <c r="E79" i="27"/>
  <c r="F79" i="27" s="1"/>
  <c r="G79" i="27"/>
  <c r="C75" i="27"/>
  <c r="B75" i="27"/>
  <c r="E75" i="27"/>
  <c r="F75" i="27" s="1"/>
  <c r="G75" i="27"/>
  <c r="B71" i="27"/>
  <c r="C71" i="27"/>
  <c r="A71" i="27" s="1"/>
  <c r="E71" i="27"/>
  <c r="F71" i="27" s="1"/>
  <c r="G71" i="27"/>
  <c r="J71" i="27"/>
  <c r="C67" i="27"/>
  <c r="B67" i="27"/>
  <c r="E67" i="27"/>
  <c r="G67" i="27"/>
  <c r="B63" i="27"/>
  <c r="C63" i="27"/>
  <c r="A63" i="27" s="1"/>
  <c r="E63" i="27"/>
  <c r="F63" i="27" s="1"/>
  <c r="G63" i="27"/>
  <c r="C59" i="27"/>
  <c r="A59" i="27" s="1"/>
  <c r="E59" i="27"/>
  <c r="F59" i="27" s="1"/>
  <c r="B59" i="27"/>
  <c r="G59" i="27"/>
  <c r="J59" i="27"/>
  <c r="C55" i="27"/>
  <c r="A55" i="27" s="1"/>
  <c r="B55" i="27"/>
  <c r="E55" i="27"/>
  <c r="F55" i="27" s="1"/>
  <c r="J55" i="27"/>
  <c r="G55" i="27"/>
  <c r="C51" i="27"/>
  <c r="B51" i="27"/>
  <c r="E51" i="27"/>
  <c r="F51" i="27" s="1"/>
  <c r="G51" i="27"/>
  <c r="B47" i="27"/>
  <c r="C47" i="27"/>
  <c r="E47" i="27"/>
  <c r="C43" i="27"/>
  <c r="B43" i="27"/>
  <c r="E43" i="27"/>
  <c r="F43" i="27" s="1"/>
  <c r="G43" i="27"/>
  <c r="B39" i="27"/>
  <c r="C39" i="27"/>
  <c r="A39" i="27" s="1"/>
  <c r="E39" i="27"/>
  <c r="F39" i="27" s="1"/>
  <c r="G39" i="27"/>
  <c r="J39" i="27"/>
  <c r="C35" i="27"/>
  <c r="B35" i="27"/>
  <c r="E35" i="27"/>
  <c r="F35" i="27" s="1"/>
  <c r="G35" i="27"/>
  <c r="B31" i="27"/>
  <c r="C31" i="27"/>
  <c r="A31" i="27" s="1"/>
  <c r="E31" i="27"/>
  <c r="F31" i="27" s="1"/>
  <c r="G31" i="27"/>
  <c r="C27" i="27"/>
  <c r="B27" i="27"/>
  <c r="E27" i="27"/>
  <c r="G27" i="27"/>
  <c r="C23" i="27"/>
  <c r="A23" i="27" s="1"/>
  <c r="B23" i="27"/>
  <c r="E23" i="27"/>
  <c r="F23" i="27" s="1"/>
  <c r="J23" i="27"/>
  <c r="G23" i="27"/>
  <c r="C19" i="27"/>
  <c r="B19" i="27"/>
  <c r="E19" i="27"/>
  <c r="F19" i="27" s="1"/>
  <c r="G19" i="27"/>
  <c r="B15" i="27"/>
  <c r="C15" i="27"/>
  <c r="E15" i="27"/>
  <c r="C11" i="27"/>
  <c r="B11" i="27"/>
  <c r="E11" i="27"/>
  <c r="F11" i="27" s="1"/>
  <c r="G11" i="27"/>
  <c r="C597" i="27"/>
  <c r="A597" i="27" s="1"/>
  <c r="E597" i="27"/>
  <c r="F597" i="27" s="1"/>
  <c r="B597" i="27"/>
  <c r="J597" i="27"/>
  <c r="G597" i="27"/>
  <c r="C589" i="27"/>
  <c r="A589" i="27" s="1"/>
  <c r="E589" i="27"/>
  <c r="F589" i="27" s="1"/>
  <c r="B589" i="27"/>
  <c r="J589" i="27"/>
  <c r="G589" i="27"/>
  <c r="B577" i="27"/>
  <c r="C577" i="27"/>
  <c r="E577" i="27"/>
  <c r="C565" i="27"/>
  <c r="E565" i="27"/>
  <c r="F565" i="27" s="1"/>
  <c r="B565" i="27"/>
  <c r="C557" i="27"/>
  <c r="E557" i="27"/>
  <c r="B557" i="27"/>
  <c r="B545" i="27"/>
  <c r="C545" i="27"/>
  <c r="A545" i="27" s="1"/>
  <c r="E545" i="27"/>
  <c r="G545" i="27"/>
  <c r="B537" i="27"/>
  <c r="C537" i="27"/>
  <c r="A537" i="27" s="1"/>
  <c r="E537" i="27"/>
  <c r="G537" i="27"/>
  <c r="B529" i="27"/>
  <c r="C529" i="27"/>
  <c r="A529" i="27" s="1"/>
  <c r="E529" i="27"/>
  <c r="G529" i="27"/>
  <c r="C517" i="27"/>
  <c r="A517" i="27" s="1"/>
  <c r="B517" i="27"/>
  <c r="E517" i="27"/>
  <c r="F517" i="27" s="1"/>
  <c r="J517" i="27"/>
  <c r="G517" i="27"/>
  <c r="B505" i="27"/>
  <c r="C505" i="27"/>
  <c r="E505" i="27"/>
  <c r="G505" i="27"/>
  <c r="E497" i="27"/>
  <c r="B497" i="27"/>
  <c r="C497" i="27"/>
  <c r="A497" i="27" s="1"/>
  <c r="G497" i="27"/>
  <c r="C489" i="27"/>
  <c r="A489" i="27" s="1"/>
  <c r="E489" i="27"/>
  <c r="B489" i="27"/>
  <c r="G489" i="27"/>
  <c r="B481" i="27"/>
  <c r="C481" i="27"/>
  <c r="E481" i="27"/>
  <c r="G481" i="27"/>
  <c r="B473" i="27"/>
  <c r="C473" i="27"/>
  <c r="E473" i="27"/>
  <c r="G473" i="27"/>
  <c r="B465" i="27"/>
  <c r="C465" i="27"/>
  <c r="E465" i="27"/>
  <c r="G465" i="27"/>
  <c r="C457" i="27"/>
  <c r="A457" i="27" s="1"/>
  <c r="E457" i="27"/>
  <c r="B457" i="27"/>
  <c r="G457" i="27"/>
  <c r="C445" i="27"/>
  <c r="B445" i="27"/>
  <c r="E445" i="27"/>
  <c r="F445" i="27" s="1"/>
  <c r="J445" i="27"/>
  <c r="B377" i="27"/>
  <c r="C377" i="27"/>
  <c r="A377" i="27" s="1"/>
  <c r="J377" i="27"/>
  <c r="E377" i="27"/>
  <c r="F377" i="27" s="1"/>
  <c r="C373" i="27"/>
  <c r="A373" i="27" s="1"/>
  <c r="E373" i="27"/>
  <c r="F373" i="27" s="1"/>
  <c r="B373" i="27"/>
  <c r="G373" i="27"/>
  <c r="C365" i="27"/>
  <c r="B365" i="27"/>
  <c r="E365" i="27"/>
  <c r="C357" i="27"/>
  <c r="A357" i="27" s="1"/>
  <c r="B357" i="27"/>
  <c r="E357" i="27"/>
  <c r="F357" i="27" s="1"/>
  <c r="J357" i="27"/>
  <c r="G357" i="27"/>
  <c r="C600" i="27"/>
  <c r="E600" i="27"/>
  <c r="F600" i="27" s="1"/>
  <c r="B600" i="27"/>
  <c r="C592" i="27"/>
  <c r="E592" i="27"/>
  <c r="B592" i="27"/>
  <c r="C584" i="27"/>
  <c r="A584" i="27" s="1"/>
  <c r="E584" i="27"/>
  <c r="F584" i="27" s="1"/>
  <c r="B584" i="27"/>
  <c r="G584" i="27"/>
  <c r="J584" i="27"/>
  <c r="C576" i="27"/>
  <c r="A576" i="27" s="1"/>
  <c r="E576" i="27"/>
  <c r="F576" i="27" s="1"/>
  <c r="B576" i="27"/>
  <c r="G576" i="27"/>
  <c r="J576" i="27"/>
  <c r="C568" i="27"/>
  <c r="E568" i="27"/>
  <c r="B568" i="27"/>
  <c r="C560" i="27"/>
  <c r="E560" i="27"/>
  <c r="B560" i="27"/>
  <c r="C552" i="27"/>
  <c r="A552" i="27" s="1"/>
  <c r="E552" i="27"/>
  <c r="F552" i="27" s="1"/>
  <c r="B552" i="27"/>
  <c r="G552" i="27"/>
  <c r="J552" i="27"/>
  <c r="C544" i="27"/>
  <c r="A544" i="27" s="1"/>
  <c r="E544" i="27"/>
  <c r="F544" i="27" s="1"/>
  <c r="J544" i="27"/>
  <c r="B544" i="27"/>
  <c r="G544" i="27"/>
  <c r="C536" i="27"/>
  <c r="E536" i="27"/>
  <c r="B536" i="27"/>
  <c r="B532" i="27"/>
  <c r="C532" i="27"/>
  <c r="A532" i="27" s="1"/>
  <c r="E532" i="27"/>
  <c r="F532" i="27" s="1"/>
  <c r="J532" i="27"/>
  <c r="B524" i="27"/>
  <c r="C524" i="27"/>
  <c r="A524" i="27" s="1"/>
  <c r="E524" i="27"/>
  <c r="F524" i="27" s="1"/>
  <c r="G524" i="27"/>
  <c r="J524" i="27"/>
  <c r="B516" i="27"/>
  <c r="C516" i="27"/>
  <c r="G516" i="27"/>
  <c r="J516" i="27"/>
  <c r="E516" i="27"/>
  <c r="F516" i="27" s="1"/>
  <c r="C508" i="27"/>
  <c r="B508" i="27"/>
  <c r="E508" i="27"/>
  <c r="B500" i="27"/>
  <c r="C500" i="27"/>
  <c r="A500" i="27" s="1"/>
  <c r="E500" i="27"/>
  <c r="F500" i="27" s="1"/>
  <c r="J500" i="27"/>
  <c r="B492" i="27"/>
  <c r="C492" i="27"/>
  <c r="A492" i="27" s="1"/>
  <c r="E492" i="27"/>
  <c r="F492" i="27" s="1"/>
  <c r="J492" i="27"/>
  <c r="G492" i="27"/>
  <c r="B484" i="27"/>
  <c r="C484" i="27"/>
  <c r="A484" i="27" s="1"/>
  <c r="J484" i="27"/>
  <c r="E484" i="27"/>
  <c r="F484" i="27" s="1"/>
  <c r="C476" i="27"/>
  <c r="E476" i="27"/>
  <c r="B476" i="27"/>
  <c r="B468" i="27"/>
  <c r="C468" i="27"/>
  <c r="A468" i="27" s="1"/>
  <c r="E468" i="27"/>
  <c r="F468" i="27" s="1"/>
  <c r="G468" i="27"/>
  <c r="B460" i="27"/>
  <c r="C460" i="27"/>
  <c r="E460" i="27"/>
  <c r="B452" i="27"/>
  <c r="C452" i="27"/>
  <c r="E452" i="27"/>
  <c r="C444" i="27"/>
  <c r="E444" i="27"/>
  <c r="B444" i="27"/>
  <c r="B436" i="27"/>
  <c r="E436" i="27"/>
  <c r="C436" i="27"/>
  <c r="G436" i="27"/>
  <c r="E428" i="27"/>
  <c r="J428" i="27" s="1"/>
  <c r="B428" i="27"/>
  <c r="C428" i="27"/>
  <c r="A428" i="27" s="1"/>
  <c r="E420" i="27"/>
  <c r="F420" i="27" s="1"/>
  <c r="G420" i="27"/>
  <c r="B420" i="27"/>
  <c r="C420" i="27"/>
  <c r="A420" i="27" s="1"/>
  <c r="J420" i="27"/>
  <c r="C412" i="27"/>
  <c r="E412" i="27"/>
  <c r="G412" i="27"/>
  <c r="B412" i="27"/>
  <c r="B404" i="27"/>
  <c r="E404" i="27"/>
  <c r="F404" i="27" s="1"/>
  <c r="C404" i="27"/>
  <c r="A404" i="27" s="1"/>
  <c r="G404" i="27"/>
  <c r="J404" i="27"/>
  <c r="C392" i="27"/>
  <c r="E392" i="27"/>
  <c r="B392" i="27"/>
  <c r="J392" i="27"/>
  <c r="C384" i="27"/>
  <c r="A384" i="27" s="1"/>
  <c r="E384" i="27"/>
  <c r="F384" i="27" s="1"/>
  <c r="B384" i="27"/>
  <c r="G384" i="27"/>
  <c r="J384" i="27"/>
  <c r="B372" i="27"/>
  <c r="E372" i="27"/>
  <c r="C372" i="27"/>
  <c r="J372" i="27"/>
  <c r="B364" i="27"/>
  <c r="C364" i="27"/>
  <c r="A364" i="27" s="1"/>
  <c r="E364" i="27"/>
  <c r="F364" i="27" s="1"/>
  <c r="G364" i="27"/>
  <c r="J364" i="27"/>
  <c r="C352" i="27"/>
  <c r="B352" i="27"/>
  <c r="E352" i="27"/>
  <c r="B340" i="27"/>
  <c r="E340" i="27"/>
  <c r="F340" i="27" s="1"/>
  <c r="G340" i="27"/>
  <c r="C340" i="27"/>
  <c r="A340" i="27" s="1"/>
  <c r="J340" i="27"/>
  <c r="B320" i="27"/>
  <c r="C320" i="27"/>
  <c r="A320" i="27" s="1"/>
  <c r="E320" i="27"/>
  <c r="G320" i="27"/>
  <c r="B606" i="27"/>
  <c r="C606" i="27"/>
  <c r="E606" i="27"/>
  <c r="B602" i="27"/>
  <c r="C602" i="27"/>
  <c r="J602" i="27"/>
  <c r="G602" i="27"/>
  <c r="E602" i="27"/>
  <c r="F602" i="27" s="1"/>
  <c r="E598" i="27"/>
  <c r="J598" i="27"/>
  <c r="B598" i="27"/>
  <c r="C598" i="27"/>
  <c r="B594" i="27"/>
  <c r="C594" i="27"/>
  <c r="A594" i="27" s="1"/>
  <c r="E594" i="27"/>
  <c r="F594" i="27" s="1"/>
  <c r="G594" i="27"/>
  <c r="J594" i="27"/>
  <c r="B590" i="27"/>
  <c r="C590" i="27"/>
  <c r="E590" i="27"/>
  <c r="F590" i="27" s="1"/>
  <c r="J590" i="27"/>
  <c r="G590" i="27"/>
  <c r="B586" i="27"/>
  <c r="C586" i="27"/>
  <c r="A586" i="27" s="1"/>
  <c r="G586" i="27"/>
  <c r="J586" i="27"/>
  <c r="E586" i="27"/>
  <c r="F586" i="27" s="1"/>
  <c r="E582" i="27"/>
  <c r="F582" i="27" s="1"/>
  <c r="B582" i="27"/>
  <c r="G582" i="27"/>
  <c r="C582" i="27"/>
  <c r="J582" i="27"/>
  <c r="B578" i="27"/>
  <c r="C578" i="27"/>
  <c r="A578" i="27" s="1"/>
  <c r="E578" i="27"/>
  <c r="F578" i="27" s="1"/>
  <c r="G578" i="27"/>
  <c r="J578" i="27"/>
  <c r="B574" i="27"/>
  <c r="C574" i="27"/>
  <c r="E574" i="27"/>
  <c r="J574" i="27"/>
  <c r="B570" i="27"/>
  <c r="C570" i="27"/>
  <c r="A570" i="27" s="1"/>
  <c r="J570" i="27"/>
  <c r="G570" i="27"/>
  <c r="E570" i="27"/>
  <c r="F570" i="27" s="1"/>
  <c r="E566" i="27"/>
  <c r="C566" i="27"/>
  <c r="B566" i="27"/>
  <c r="B562" i="27"/>
  <c r="C562" i="27"/>
  <c r="A562" i="27" s="1"/>
  <c r="E562" i="27"/>
  <c r="F562" i="27" s="1"/>
  <c r="J562" i="27"/>
  <c r="G562" i="27"/>
  <c r="B558" i="27"/>
  <c r="C558" i="27"/>
  <c r="E558" i="27"/>
  <c r="F558" i="27" s="1"/>
  <c r="G558" i="27"/>
  <c r="J558" i="27"/>
  <c r="B554" i="27"/>
  <c r="C554" i="27"/>
  <c r="A554" i="27" s="1"/>
  <c r="G554" i="27"/>
  <c r="J554" i="27"/>
  <c r="E554" i="27"/>
  <c r="F554" i="27" s="1"/>
  <c r="E550" i="27"/>
  <c r="F550" i="27" s="1"/>
  <c r="B550" i="27"/>
  <c r="C550" i="27"/>
  <c r="A550" i="27" s="1"/>
  <c r="J550" i="27"/>
  <c r="B546" i="27"/>
  <c r="C546" i="27"/>
  <c r="A546" i="27" s="1"/>
  <c r="E546" i="27"/>
  <c r="F546" i="27" s="1"/>
  <c r="G546" i="27"/>
  <c r="J546" i="27"/>
  <c r="B542" i="27"/>
  <c r="C542" i="27"/>
  <c r="E542" i="27"/>
  <c r="J542" i="27"/>
  <c r="B538" i="27"/>
  <c r="C538" i="27"/>
  <c r="E538" i="27"/>
  <c r="E534" i="27"/>
  <c r="B534" i="27"/>
  <c r="C534" i="27"/>
  <c r="B530" i="27"/>
  <c r="C530" i="27"/>
  <c r="A530" i="27" s="1"/>
  <c r="E530" i="27"/>
  <c r="F530" i="27" s="1"/>
  <c r="J530" i="27"/>
  <c r="G530" i="27"/>
  <c r="B526" i="27"/>
  <c r="C526" i="27"/>
  <c r="E526" i="27"/>
  <c r="F526" i="27" s="1"/>
  <c r="J526" i="27"/>
  <c r="G526" i="27"/>
  <c r="B522" i="27"/>
  <c r="C522" i="27"/>
  <c r="A522" i="27" s="1"/>
  <c r="G522" i="27"/>
  <c r="J522" i="27"/>
  <c r="E522" i="27"/>
  <c r="F522" i="27" s="1"/>
  <c r="E518" i="27"/>
  <c r="F518" i="27" s="1"/>
  <c r="B518" i="27"/>
  <c r="G518" i="27"/>
  <c r="C518" i="27"/>
  <c r="J518" i="27"/>
  <c r="B514" i="27"/>
  <c r="G514" i="27"/>
  <c r="E514" i="27"/>
  <c r="F514" i="27" s="1"/>
  <c r="C514" i="27"/>
  <c r="A514" i="27" s="1"/>
  <c r="J514" i="27"/>
  <c r="C510" i="27"/>
  <c r="A510" i="27" s="1"/>
  <c r="E510" i="27"/>
  <c r="F510" i="27" s="1"/>
  <c r="J510" i="27"/>
  <c r="B510" i="27"/>
  <c r="B506" i="27"/>
  <c r="C506" i="27"/>
  <c r="A506" i="27" s="1"/>
  <c r="G506" i="27"/>
  <c r="J506" i="27"/>
  <c r="E506" i="27"/>
  <c r="F506" i="27" s="1"/>
  <c r="B502" i="27"/>
  <c r="C502" i="27"/>
  <c r="A502" i="27" s="1"/>
  <c r="G502" i="27"/>
  <c r="E502" i="27"/>
  <c r="F502" i="27" s="1"/>
  <c r="J502" i="27"/>
  <c r="B498" i="27"/>
  <c r="C498" i="27"/>
  <c r="A498" i="27" s="1"/>
  <c r="E498" i="27"/>
  <c r="F498" i="27" s="1"/>
  <c r="J498" i="27"/>
  <c r="B494" i="27"/>
  <c r="C494" i="27"/>
  <c r="E494" i="27"/>
  <c r="F494" i="27" s="1"/>
  <c r="G494" i="27"/>
  <c r="J494" i="27"/>
  <c r="B490" i="27"/>
  <c r="C490" i="27"/>
  <c r="A490" i="27" s="1"/>
  <c r="G490" i="27"/>
  <c r="J490" i="27"/>
  <c r="E490" i="27"/>
  <c r="F490" i="27" s="1"/>
  <c r="B486" i="27"/>
  <c r="C486" i="27"/>
  <c r="A486" i="27" s="1"/>
  <c r="E486" i="27"/>
  <c r="B482" i="27"/>
  <c r="E482" i="27"/>
  <c r="C482" i="27"/>
  <c r="C478" i="27"/>
  <c r="A478" i="27" s="1"/>
  <c r="B478" i="27"/>
  <c r="J478" i="27"/>
  <c r="E478" i="27"/>
  <c r="B474" i="27"/>
  <c r="C474" i="27"/>
  <c r="E474" i="27"/>
  <c r="J474" i="27" s="1"/>
  <c r="B470" i="27"/>
  <c r="C470" i="27"/>
  <c r="A470" i="27" s="1"/>
  <c r="G470" i="27"/>
  <c r="E470" i="27"/>
  <c r="F470" i="27" s="1"/>
  <c r="B466" i="27"/>
  <c r="E466" i="27"/>
  <c r="C466" i="27"/>
  <c r="B462" i="27"/>
  <c r="E462" i="27"/>
  <c r="F462" i="27" s="1"/>
  <c r="J462" i="27"/>
  <c r="C462" i="27"/>
  <c r="A462" i="27" s="1"/>
  <c r="G462" i="27"/>
  <c r="B458" i="27"/>
  <c r="E458" i="27"/>
  <c r="F458" i="27" s="1"/>
  <c r="G458" i="27"/>
  <c r="C458" i="27"/>
  <c r="A458" i="27" s="1"/>
  <c r="E454" i="27"/>
  <c r="F454" i="27" s="1"/>
  <c r="G454" i="27"/>
  <c r="B454" i="27"/>
  <c r="C454" i="27"/>
  <c r="J454" i="27"/>
  <c r="B450" i="27"/>
  <c r="E450" i="27"/>
  <c r="C450" i="27"/>
  <c r="J450" i="27"/>
  <c r="C446" i="27"/>
  <c r="A446" i="27" s="1"/>
  <c r="E446" i="27"/>
  <c r="F446" i="27" s="1"/>
  <c r="B446" i="27"/>
  <c r="G446" i="27"/>
  <c r="J446" i="27"/>
  <c r="B442" i="27"/>
  <c r="C442" i="27"/>
  <c r="E442" i="27"/>
  <c r="B438" i="27"/>
  <c r="E438" i="27"/>
  <c r="C438" i="27"/>
  <c r="A438" i="27" s="1"/>
  <c r="B434" i="27"/>
  <c r="E434" i="27"/>
  <c r="C434" i="27"/>
  <c r="J434" i="27"/>
  <c r="E430" i="27"/>
  <c r="F430" i="27" s="1"/>
  <c r="B430" i="27"/>
  <c r="C430" i="27"/>
  <c r="G430" i="27"/>
  <c r="J430" i="27"/>
  <c r="B426" i="27"/>
  <c r="E426" i="27"/>
  <c r="F426" i="27" s="1"/>
  <c r="C426" i="27"/>
  <c r="A426" i="27" s="1"/>
  <c r="G426" i="27"/>
  <c r="E422" i="27"/>
  <c r="F422" i="27" s="1"/>
  <c r="B422" i="27"/>
  <c r="C422" i="27"/>
  <c r="A422" i="27" s="1"/>
  <c r="J422" i="27"/>
  <c r="B418" i="27"/>
  <c r="E418" i="27"/>
  <c r="C418" i="27"/>
  <c r="C414" i="27"/>
  <c r="A414" i="27" s="1"/>
  <c r="E414" i="27"/>
  <c r="F414" i="27" s="1"/>
  <c r="B414" i="27"/>
  <c r="G414" i="27"/>
  <c r="J414" i="27"/>
  <c r="B410" i="27"/>
  <c r="C410" i="27"/>
  <c r="A410" i="27" s="1"/>
  <c r="E410" i="27"/>
  <c r="B406" i="27"/>
  <c r="E406" i="27"/>
  <c r="F406" i="27" s="1"/>
  <c r="C406" i="27"/>
  <c r="A406" i="27" s="1"/>
  <c r="G406" i="27"/>
  <c r="J406" i="27"/>
  <c r="B402" i="27"/>
  <c r="E402" i="27"/>
  <c r="C402" i="27"/>
  <c r="A402" i="27" s="1"/>
  <c r="E398" i="27"/>
  <c r="B398" i="27"/>
  <c r="C398" i="27"/>
  <c r="G398" i="27"/>
  <c r="B394" i="27"/>
  <c r="E394" i="27"/>
  <c r="C394" i="27"/>
  <c r="E390" i="27"/>
  <c r="B390" i="27"/>
  <c r="C390" i="27"/>
  <c r="A390" i="27" s="1"/>
  <c r="B386" i="27"/>
  <c r="E386" i="27"/>
  <c r="C386" i="27"/>
  <c r="G386" i="27"/>
  <c r="B382" i="27"/>
  <c r="E382" i="27"/>
  <c r="F382" i="27" s="1"/>
  <c r="C382" i="27"/>
  <c r="A382" i="27" s="1"/>
  <c r="G382" i="27"/>
  <c r="J382" i="27"/>
  <c r="B378" i="27"/>
  <c r="C378" i="27"/>
  <c r="A378" i="27" s="1"/>
  <c r="E378" i="27"/>
  <c r="B374" i="27"/>
  <c r="C374" i="27"/>
  <c r="E374" i="27"/>
  <c r="F374" i="27" s="1"/>
  <c r="J374" i="27"/>
  <c r="G374" i="27"/>
  <c r="B370" i="27"/>
  <c r="C370" i="27"/>
  <c r="E370" i="27"/>
  <c r="E366" i="27"/>
  <c r="B366" i="27"/>
  <c r="C366" i="27"/>
  <c r="B362" i="27"/>
  <c r="C362" i="27"/>
  <c r="E362" i="27"/>
  <c r="B358" i="27"/>
  <c r="C358" i="27"/>
  <c r="E358" i="27"/>
  <c r="F358" i="27" s="1"/>
  <c r="J358" i="27"/>
  <c r="G358" i="27"/>
  <c r="B354" i="27"/>
  <c r="C354" i="27"/>
  <c r="A354" i="27" s="1"/>
  <c r="E354" i="27"/>
  <c r="G354" i="27" s="1"/>
  <c r="B350" i="27"/>
  <c r="E350" i="27"/>
  <c r="F350" i="27" s="1"/>
  <c r="C350" i="27"/>
  <c r="A350" i="27" s="1"/>
  <c r="G350" i="27"/>
  <c r="J350" i="27"/>
  <c r="B346" i="27"/>
  <c r="C346" i="27"/>
  <c r="E346" i="27"/>
  <c r="B342" i="27"/>
  <c r="C342" i="27"/>
  <c r="E342" i="27"/>
  <c r="F342" i="27" s="1"/>
  <c r="B338" i="27"/>
  <c r="C338" i="27"/>
  <c r="A338" i="27" s="1"/>
  <c r="E338" i="27"/>
  <c r="G338" i="27"/>
  <c r="B334" i="27"/>
  <c r="C334" i="27"/>
  <c r="E334" i="27"/>
  <c r="B330" i="27"/>
  <c r="C330" i="27"/>
  <c r="A330" i="27" s="1"/>
  <c r="G330" i="27"/>
  <c r="E330" i="27"/>
  <c r="F330" i="27" s="1"/>
  <c r="J330" i="27"/>
  <c r="C326" i="27"/>
  <c r="A326" i="27" s="1"/>
  <c r="B326" i="27"/>
  <c r="E326" i="27"/>
  <c r="J326" i="27"/>
  <c r="B322" i="27"/>
  <c r="C322" i="27"/>
  <c r="E322" i="27"/>
  <c r="J322" i="27"/>
  <c r="C318" i="27"/>
  <c r="B318" i="27"/>
  <c r="E318" i="27"/>
  <c r="B314" i="27"/>
  <c r="E314" i="27"/>
  <c r="F314" i="27" s="1"/>
  <c r="C314" i="27"/>
  <c r="C310" i="27"/>
  <c r="B310" i="27"/>
  <c r="E310" i="27"/>
  <c r="F310" i="27" s="1"/>
  <c r="J310" i="27"/>
  <c r="B306" i="27"/>
  <c r="C306" i="27"/>
  <c r="A306" i="27" s="1"/>
  <c r="G306" i="27"/>
  <c r="E306" i="27"/>
  <c r="F306" i="27" s="1"/>
  <c r="J306" i="27"/>
  <c r="C302" i="27"/>
  <c r="A302" i="27" s="1"/>
  <c r="E302" i="27"/>
  <c r="F302" i="27" s="1"/>
  <c r="J302" i="27"/>
  <c r="B302" i="27"/>
  <c r="G302" i="27"/>
  <c r="B298" i="27"/>
  <c r="C298" i="27"/>
  <c r="A298" i="27" s="1"/>
  <c r="E298" i="27"/>
  <c r="F298" i="27" s="1"/>
  <c r="J298" i="27"/>
  <c r="C294" i="27"/>
  <c r="B294" i="27"/>
  <c r="E294" i="27"/>
  <c r="F294" i="27" s="1"/>
  <c r="J294" i="27"/>
  <c r="B290" i="27"/>
  <c r="C290" i="27"/>
  <c r="A290" i="27" s="1"/>
  <c r="E290" i="27"/>
  <c r="F290" i="27" s="1"/>
  <c r="J290" i="27"/>
  <c r="C286" i="27"/>
  <c r="B286" i="27"/>
  <c r="E286" i="27"/>
  <c r="F286" i="27" s="1"/>
  <c r="J286" i="27"/>
  <c r="B282" i="27"/>
  <c r="C282" i="27"/>
  <c r="A282" i="27" s="1"/>
  <c r="G282" i="27"/>
  <c r="E282" i="27"/>
  <c r="F282" i="27" s="1"/>
  <c r="J282" i="27"/>
  <c r="C278" i="27"/>
  <c r="B278" i="27"/>
  <c r="E278" i="27"/>
  <c r="F278" i="27" s="1"/>
  <c r="J278" i="27"/>
  <c r="B274" i="27"/>
  <c r="C274" i="27"/>
  <c r="A274" i="27" s="1"/>
  <c r="G274" i="27"/>
  <c r="E274" i="27"/>
  <c r="F274" i="27" s="1"/>
  <c r="J274" i="27"/>
  <c r="C270" i="27"/>
  <c r="B270" i="27"/>
  <c r="E270" i="27"/>
  <c r="F270" i="27" s="1"/>
  <c r="B266" i="27"/>
  <c r="C266" i="27"/>
  <c r="A266" i="27" s="1"/>
  <c r="G266" i="27"/>
  <c r="E266" i="27"/>
  <c r="F266" i="27" s="1"/>
  <c r="J266" i="27"/>
  <c r="C262" i="27"/>
  <c r="B262" i="27"/>
  <c r="E262" i="27"/>
  <c r="F262" i="27" s="1"/>
  <c r="J262" i="27"/>
  <c r="B258" i="27"/>
  <c r="C258" i="27"/>
  <c r="A258" i="27" s="1"/>
  <c r="E258" i="27"/>
  <c r="F258" i="27" s="1"/>
  <c r="J258" i="27"/>
  <c r="C254" i="27"/>
  <c r="B254" i="27"/>
  <c r="E254" i="27"/>
  <c r="F254" i="27" s="1"/>
  <c r="J254" i="27"/>
  <c r="B250" i="27"/>
  <c r="E250" i="27"/>
  <c r="F250" i="27" s="1"/>
  <c r="C250" i="27"/>
  <c r="C246" i="27"/>
  <c r="B246" i="27"/>
  <c r="E246" i="27"/>
  <c r="F246" i="27" s="1"/>
  <c r="J246" i="27"/>
  <c r="B242" i="27"/>
  <c r="C242" i="27"/>
  <c r="A242" i="27" s="1"/>
  <c r="E242" i="27"/>
  <c r="F242" i="27" s="1"/>
  <c r="G242" i="27"/>
  <c r="C238" i="27"/>
  <c r="A238" i="27" s="1"/>
  <c r="E238" i="27"/>
  <c r="F238" i="27" s="1"/>
  <c r="J238" i="27"/>
  <c r="B238" i="27"/>
  <c r="G238" i="27"/>
  <c r="B234" i="27"/>
  <c r="C234" i="27"/>
  <c r="A234" i="27" s="1"/>
  <c r="E234" i="27"/>
  <c r="F234" i="27" s="1"/>
  <c r="G234" i="27"/>
  <c r="C230" i="27"/>
  <c r="B230" i="27"/>
  <c r="E230" i="27"/>
  <c r="F230" i="27" s="1"/>
  <c r="J230" i="27"/>
  <c r="B226" i="27"/>
  <c r="C226" i="27"/>
  <c r="A226" i="27" s="1"/>
  <c r="G226" i="27"/>
  <c r="E226" i="27"/>
  <c r="F226" i="27" s="1"/>
  <c r="J226" i="27"/>
  <c r="C222" i="27"/>
  <c r="B222" i="27"/>
  <c r="E222" i="27"/>
  <c r="F222" i="27" s="1"/>
  <c r="J222" i="27"/>
  <c r="B218" i="27"/>
  <c r="C218" i="27"/>
  <c r="A218" i="27" s="1"/>
  <c r="G218" i="27"/>
  <c r="E218" i="27"/>
  <c r="F218" i="27" s="1"/>
  <c r="J218" i="27"/>
  <c r="C214" i="27"/>
  <c r="B214" i="27"/>
  <c r="E214" i="27"/>
  <c r="F214" i="27" s="1"/>
  <c r="J214" i="27"/>
  <c r="B210" i="27"/>
  <c r="C210" i="27"/>
  <c r="A210" i="27" s="1"/>
  <c r="E210" i="27"/>
  <c r="F210" i="27" s="1"/>
  <c r="C206" i="27"/>
  <c r="B206" i="27"/>
  <c r="E206" i="27"/>
  <c r="F206" i="27" s="1"/>
  <c r="B202" i="27"/>
  <c r="C202" i="27"/>
  <c r="A202" i="27" s="1"/>
  <c r="G202" i="27"/>
  <c r="E202" i="27"/>
  <c r="F202" i="27" s="1"/>
  <c r="J202" i="27"/>
  <c r="C198" i="27"/>
  <c r="B198" i="27"/>
  <c r="E198" i="27"/>
  <c r="F198" i="27" s="1"/>
  <c r="J198" i="27"/>
  <c r="B194" i="27"/>
  <c r="C194" i="27"/>
  <c r="A194" i="27" s="1"/>
  <c r="E194" i="27"/>
  <c r="F194" i="27" s="1"/>
  <c r="J194" i="27"/>
  <c r="C190" i="27"/>
  <c r="B190" i="27"/>
  <c r="E190" i="27"/>
  <c r="F190" i="27" s="1"/>
  <c r="J190" i="27"/>
  <c r="B186" i="27"/>
  <c r="E186" i="27"/>
  <c r="F186" i="27" s="1"/>
  <c r="C186" i="27"/>
  <c r="C182" i="27"/>
  <c r="B182" i="27"/>
  <c r="E182" i="27"/>
  <c r="F182" i="27" s="1"/>
  <c r="J182" i="27"/>
  <c r="B178" i="27"/>
  <c r="C178" i="27"/>
  <c r="A178" i="27" s="1"/>
  <c r="G178" i="27"/>
  <c r="E178" i="27"/>
  <c r="F178" i="27" s="1"/>
  <c r="J178" i="27"/>
  <c r="B174" i="27"/>
  <c r="C174" i="27"/>
  <c r="E174" i="27"/>
  <c r="F174" i="27" s="1"/>
  <c r="G174" i="27"/>
  <c r="B170" i="27"/>
  <c r="C170" i="27"/>
  <c r="A170" i="27" s="1"/>
  <c r="E170" i="27"/>
  <c r="F170" i="27" s="1"/>
  <c r="J170" i="27"/>
  <c r="B166" i="27"/>
  <c r="C166" i="27"/>
  <c r="E166" i="27"/>
  <c r="F166" i="27" s="1"/>
  <c r="G166" i="27"/>
  <c r="B162" i="27"/>
  <c r="C162" i="27"/>
  <c r="A162" i="27" s="1"/>
  <c r="E162" i="27"/>
  <c r="F162" i="27" s="1"/>
  <c r="G162" i="27"/>
  <c r="J162" i="27"/>
  <c r="B158" i="27"/>
  <c r="C158" i="27"/>
  <c r="J158" i="27"/>
  <c r="G158" i="27"/>
  <c r="E158" i="27"/>
  <c r="F158" i="27" s="1"/>
  <c r="B154" i="27"/>
  <c r="C154" i="27"/>
  <c r="A154" i="27" s="1"/>
  <c r="E154" i="27"/>
  <c r="F154" i="27" s="1"/>
  <c r="J154" i="27"/>
  <c r="B150" i="27"/>
  <c r="E150" i="27"/>
  <c r="F150" i="27" s="1"/>
  <c r="C150" i="27"/>
  <c r="A150" i="27" s="1"/>
  <c r="J150" i="27"/>
  <c r="G150" i="27"/>
  <c r="B146" i="27"/>
  <c r="C146" i="27"/>
  <c r="A146" i="27" s="1"/>
  <c r="G146" i="27"/>
  <c r="E146" i="27"/>
  <c r="F146" i="27" s="1"/>
  <c r="J146" i="27"/>
  <c r="C142" i="27"/>
  <c r="B142" i="27"/>
  <c r="E142" i="27"/>
  <c r="F142" i="27" s="1"/>
  <c r="G142" i="27"/>
  <c r="C138" i="27"/>
  <c r="A138" i="27" s="1"/>
  <c r="B138" i="27"/>
  <c r="E138" i="27"/>
  <c r="F138" i="27" s="1"/>
  <c r="J138" i="27"/>
  <c r="C134" i="27"/>
  <c r="B134" i="27"/>
  <c r="E134" i="27"/>
  <c r="F134" i="27" s="1"/>
  <c r="G134" i="27"/>
  <c r="B130" i="27"/>
  <c r="C130" i="27"/>
  <c r="A130" i="27" s="1"/>
  <c r="E130" i="27"/>
  <c r="G130" i="27"/>
  <c r="C126" i="27"/>
  <c r="A126" i="27" s="1"/>
  <c r="B126" i="27"/>
  <c r="E126" i="27"/>
  <c r="F126" i="27" s="1"/>
  <c r="G126" i="27"/>
  <c r="J126" i="27"/>
  <c r="B122" i="27"/>
  <c r="C122" i="27"/>
  <c r="E122" i="27"/>
  <c r="C118" i="27"/>
  <c r="A118" i="27" s="1"/>
  <c r="B118" i="27"/>
  <c r="E118" i="27"/>
  <c r="F118" i="27" s="1"/>
  <c r="G118" i="27"/>
  <c r="B114" i="27"/>
  <c r="C114" i="27"/>
  <c r="E114" i="27"/>
  <c r="C110" i="27"/>
  <c r="E110" i="27"/>
  <c r="F110" i="27" s="1"/>
  <c r="G110" i="27"/>
  <c r="B110" i="27"/>
  <c r="J110" i="27"/>
  <c r="C106" i="27"/>
  <c r="A106" i="27" s="1"/>
  <c r="B106" i="27"/>
  <c r="E106" i="27"/>
  <c r="G106" i="27"/>
  <c r="C102" i="27"/>
  <c r="B102" i="27"/>
  <c r="E102" i="27"/>
  <c r="F102" i="27" s="1"/>
  <c r="J102" i="27"/>
  <c r="B98" i="27"/>
  <c r="C98" i="27"/>
  <c r="A98" i="27" s="1"/>
  <c r="J98" i="27"/>
  <c r="E98" i="27"/>
  <c r="F98" i="27" s="1"/>
  <c r="G98" i="27"/>
  <c r="C94" i="27"/>
  <c r="B94" i="27"/>
  <c r="E94" i="27"/>
  <c r="F94" i="27" s="1"/>
  <c r="J94" i="27"/>
  <c r="B90" i="27"/>
  <c r="C90" i="27"/>
  <c r="A90" i="27" s="1"/>
  <c r="E90" i="27"/>
  <c r="F90" i="27" s="1"/>
  <c r="C86" i="27"/>
  <c r="B86" i="27"/>
  <c r="E86" i="27"/>
  <c r="F86" i="27" s="1"/>
  <c r="J86" i="27"/>
  <c r="B82" i="27"/>
  <c r="C82" i="27"/>
  <c r="A82" i="27" s="1"/>
  <c r="J82" i="27"/>
  <c r="E82" i="27"/>
  <c r="F82" i="27" s="1"/>
  <c r="G82" i="27"/>
  <c r="C78" i="27"/>
  <c r="B78" i="27"/>
  <c r="E78" i="27"/>
  <c r="F78" i="27" s="1"/>
  <c r="J78" i="27"/>
  <c r="C74" i="27"/>
  <c r="B74" i="27"/>
  <c r="E74" i="27"/>
  <c r="F74" i="27" s="1"/>
  <c r="C70" i="27"/>
  <c r="B70" i="27"/>
  <c r="E70" i="27"/>
  <c r="F70" i="27" s="1"/>
  <c r="J70" i="27"/>
  <c r="B66" i="27"/>
  <c r="C66" i="27"/>
  <c r="A66" i="27" s="1"/>
  <c r="J66" i="27"/>
  <c r="E66" i="27"/>
  <c r="F66" i="27" s="1"/>
  <c r="G66" i="27"/>
  <c r="C62" i="27"/>
  <c r="B62" i="27"/>
  <c r="E62" i="27"/>
  <c r="F62" i="27" s="1"/>
  <c r="J62" i="27"/>
  <c r="B58" i="27"/>
  <c r="C58" i="27"/>
  <c r="A58" i="27" s="1"/>
  <c r="E58" i="27"/>
  <c r="F58" i="27" s="1"/>
  <c r="C54" i="27"/>
  <c r="B54" i="27"/>
  <c r="E54" i="27"/>
  <c r="F54" i="27" s="1"/>
  <c r="J54" i="27"/>
  <c r="B50" i="27"/>
  <c r="C50" i="27"/>
  <c r="A50" i="27" s="1"/>
  <c r="J50" i="27"/>
  <c r="E50" i="27"/>
  <c r="F50" i="27" s="1"/>
  <c r="G50" i="27"/>
  <c r="C46" i="27"/>
  <c r="B46" i="27"/>
  <c r="E46" i="27"/>
  <c r="F46" i="27" s="1"/>
  <c r="J46" i="27"/>
  <c r="C42" i="27"/>
  <c r="J42" i="27"/>
  <c r="B42" i="27"/>
  <c r="E42" i="27"/>
  <c r="F42" i="27" s="1"/>
  <c r="C38" i="27"/>
  <c r="B38" i="27"/>
  <c r="E38" i="27"/>
  <c r="F38" i="27" s="1"/>
  <c r="J38" i="27"/>
  <c r="B34" i="27"/>
  <c r="C34" i="27"/>
  <c r="A34" i="27" s="1"/>
  <c r="J34" i="27"/>
  <c r="E34" i="27"/>
  <c r="F34" i="27" s="1"/>
  <c r="G34" i="27"/>
  <c r="C30" i="27"/>
  <c r="B30" i="27"/>
  <c r="E30" i="27"/>
  <c r="F30" i="27" s="1"/>
  <c r="J30" i="27"/>
  <c r="B26" i="27"/>
  <c r="C26" i="27"/>
  <c r="A26" i="27" s="1"/>
  <c r="E26" i="27"/>
  <c r="F26" i="27" s="1"/>
  <c r="C22" i="27"/>
  <c r="B22" i="27"/>
  <c r="E22" i="27"/>
  <c r="F22" i="27" s="1"/>
  <c r="J22" i="27"/>
  <c r="B18" i="27"/>
  <c r="C18" i="27"/>
  <c r="A18" i="27" s="1"/>
  <c r="J18" i="27"/>
  <c r="E18" i="27"/>
  <c r="F18" i="27" s="1"/>
  <c r="G18" i="27"/>
  <c r="C14" i="27"/>
  <c r="B14" i="27"/>
  <c r="E14" i="27"/>
  <c r="F14" i="27" s="1"/>
  <c r="J14" i="27"/>
  <c r="C10" i="27"/>
  <c r="B10" i="27"/>
  <c r="E10" i="27"/>
  <c r="F10" i="27" s="1"/>
  <c r="B7" i="27"/>
  <c r="C349" i="27"/>
  <c r="B349" i="27"/>
  <c r="E349" i="27"/>
  <c r="F349" i="27" s="1"/>
  <c r="B345" i="27"/>
  <c r="C345" i="27"/>
  <c r="E345" i="27"/>
  <c r="F345" i="27" s="1"/>
  <c r="G345" i="27"/>
  <c r="B341" i="27"/>
  <c r="C341" i="27"/>
  <c r="E341" i="27"/>
  <c r="F341" i="27" s="1"/>
  <c r="B337" i="27"/>
  <c r="C337" i="27"/>
  <c r="E337" i="27"/>
  <c r="F337" i="27" s="1"/>
  <c r="B333" i="27"/>
  <c r="C333" i="27"/>
  <c r="A333" i="27" s="1"/>
  <c r="J333" i="27"/>
  <c r="E333" i="27"/>
  <c r="F333" i="27" s="1"/>
  <c r="C329" i="27"/>
  <c r="A329" i="27" s="1"/>
  <c r="B329" i="27"/>
  <c r="E329" i="27"/>
  <c r="F329" i="27" s="1"/>
  <c r="J329" i="27"/>
  <c r="G329" i="27"/>
  <c r="B325" i="27"/>
  <c r="C325" i="27"/>
  <c r="A325" i="27" s="1"/>
  <c r="G325" i="27"/>
  <c r="J325" i="27"/>
  <c r="E325" i="27"/>
  <c r="F325" i="27" s="1"/>
  <c r="C321" i="27"/>
  <c r="A321" i="27" s="1"/>
  <c r="B321" i="27"/>
  <c r="E321" i="27"/>
  <c r="F321" i="27" s="1"/>
  <c r="B317" i="27"/>
  <c r="C317" i="27"/>
  <c r="A317" i="27" s="1"/>
  <c r="J317" i="27"/>
  <c r="G317" i="27"/>
  <c r="E317" i="27"/>
  <c r="F317" i="27" s="1"/>
  <c r="C313" i="27"/>
  <c r="A313" i="27" s="1"/>
  <c r="B313" i="27"/>
  <c r="E313" i="27"/>
  <c r="F313" i="27" s="1"/>
  <c r="J313" i="27"/>
  <c r="G313" i="27"/>
  <c r="B309" i="27"/>
  <c r="C309" i="27"/>
  <c r="E309" i="27"/>
  <c r="F309" i="27" s="1"/>
  <c r="C305" i="27"/>
  <c r="A305" i="27" s="1"/>
  <c r="B305" i="27"/>
  <c r="E305" i="27"/>
  <c r="F305" i="27" s="1"/>
  <c r="J305" i="27"/>
  <c r="G305" i="27"/>
  <c r="B301" i="27"/>
  <c r="E301" i="27"/>
  <c r="F301" i="27" s="1"/>
  <c r="G301" i="27"/>
  <c r="C301" i="27"/>
  <c r="C297" i="27"/>
  <c r="A297" i="27" s="1"/>
  <c r="B297" i="27"/>
  <c r="E297" i="27"/>
  <c r="F297" i="27" s="1"/>
  <c r="G297" i="27"/>
  <c r="J297" i="27"/>
  <c r="B293" i="27"/>
  <c r="C293" i="27"/>
  <c r="A293" i="27" s="1"/>
  <c r="J293" i="27"/>
  <c r="E293" i="27"/>
  <c r="F293" i="27" s="1"/>
  <c r="C289" i="27"/>
  <c r="A289" i="27" s="1"/>
  <c r="J289" i="27"/>
  <c r="E289" i="27"/>
  <c r="F289" i="27" s="1"/>
  <c r="G289" i="27"/>
  <c r="B289" i="27"/>
  <c r="B285" i="27"/>
  <c r="C285" i="27"/>
  <c r="A285" i="27" s="1"/>
  <c r="J285" i="27"/>
  <c r="E285" i="27"/>
  <c r="F285" i="27" s="1"/>
  <c r="C281" i="27"/>
  <c r="A281" i="27" s="1"/>
  <c r="B281" i="27"/>
  <c r="E281" i="27"/>
  <c r="F281" i="27" s="1"/>
  <c r="J281" i="27"/>
  <c r="G281" i="27"/>
  <c r="B277" i="27"/>
  <c r="C277" i="27"/>
  <c r="A277" i="27" s="1"/>
  <c r="G277" i="27"/>
  <c r="J277" i="27"/>
  <c r="E277" i="27"/>
  <c r="F277" i="27" s="1"/>
  <c r="C273" i="27"/>
  <c r="B273" i="27"/>
  <c r="E273" i="27"/>
  <c r="F273" i="27" s="1"/>
  <c r="B269" i="27"/>
  <c r="C269" i="27"/>
  <c r="J269" i="27"/>
  <c r="E269" i="27"/>
  <c r="F269" i="27" s="1"/>
  <c r="C265" i="27"/>
  <c r="A265" i="27" s="1"/>
  <c r="B265" i="27"/>
  <c r="E265" i="27"/>
  <c r="F265" i="27" s="1"/>
  <c r="J265" i="27"/>
  <c r="G265" i="27"/>
  <c r="B261" i="27"/>
  <c r="C261" i="27"/>
  <c r="A261" i="27" s="1"/>
  <c r="J261" i="27"/>
  <c r="E261" i="27"/>
  <c r="F261" i="27" s="1"/>
  <c r="G261" i="27"/>
  <c r="C257" i="27"/>
  <c r="B257" i="27"/>
  <c r="E257" i="27"/>
  <c r="F257" i="27" s="1"/>
  <c r="B253" i="27"/>
  <c r="C253" i="27"/>
  <c r="A253" i="27" s="1"/>
  <c r="J253" i="27"/>
  <c r="E253" i="27"/>
  <c r="F253" i="27" s="1"/>
  <c r="G253" i="27"/>
  <c r="C249" i="27"/>
  <c r="A249" i="27" s="1"/>
  <c r="B249" i="27"/>
  <c r="E249" i="27"/>
  <c r="F249" i="27" s="1"/>
  <c r="G249" i="27"/>
  <c r="J249" i="27"/>
  <c r="B245" i="27"/>
  <c r="C245" i="27"/>
  <c r="E245" i="27"/>
  <c r="F245" i="27" s="1"/>
  <c r="C241" i="27"/>
  <c r="A241" i="27" s="1"/>
  <c r="B241" i="27"/>
  <c r="E241" i="27"/>
  <c r="F241" i="27" s="1"/>
  <c r="J241" i="27"/>
  <c r="G241" i="27"/>
  <c r="B237" i="27"/>
  <c r="E237" i="27"/>
  <c r="F237" i="27" s="1"/>
  <c r="J237" i="27"/>
  <c r="C237" i="27"/>
  <c r="C233" i="27"/>
  <c r="A233" i="27" s="1"/>
  <c r="B233" i="27"/>
  <c r="E233" i="27"/>
  <c r="F233" i="27" s="1"/>
  <c r="J233" i="27"/>
  <c r="G233" i="27"/>
  <c r="B229" i="27"/>
  <c r="C229" i="27"/>
  <c r="A229" i="27" s="1"/>
  <c r="J229" i="27"/>
  <c r="E229" i="27"/>
  <c r="F229" i="27" s="1"/>
  <c r="G229" i="27"/>
  <c r="C225" i="27"/>
  <c r="A225" i="27" s="1"/>
  <c r="J225" i="27"/>
  <c r="E225" i="27"/>
  <c r="F225" i="27" s="1"/>
  <c r="B225" i="27"/>
  <c r="G225" i="27"/>
  <c r="B221" i="27"/>
  <c r="C221" i="27"/>
  <c r="A221" i="27" s="1"/>
  <c r="G221" i="27"/>
  <c r="J221" i="27"/>
  <c r="E221" i="27"/>
  <c r="F221" i="27" s="1"/>
  <c r="C217" i="27"/>
  <c r="A217" i="27" s="1"/>
  <c r="B217" i="27"/>
  <c r="E217" i="27"/>
  <c r="F217" i="27" s="1"/>
  <c r="J217" i="27"/>
  <c r="G217" i="27"/>
  <c r="B213" i="27"/>
  <c r="C213" i="27"/>
  <c r="A213" i="27" s="1"/>
  <c r="J213" i="27"/>
  <c r="E213" i="27"/>
  <c r="F213" i="27" s="1"/>
  <c r="C209" i="27"/>
  <c r="B209" i="27"/>
  <c r="E209" i="27"/>
  <c r="F209" i="27" s="1"/>
  <c r="B205" i="27"/>
  <c r="C205" i="27"/>
  <c r="A205" i="27" s="1"/>
  <c r="J205" i="27"/>
  <c r="E205" i="27"/>
  <c r="F205" i="27" s="1"/>
  <c r="G205" i="27"/>
  <c r="C201" i="27"/>
  <c r="A201" i="27" s="1"/>
  <c r="B201" i="27"/>
  <c r="E201" i="27"/>
  <c r="F201" i="27" s="1"/>
  <c r="J201" i="27"/>
  <c r="G201" i="27"/>
  <c r="B197" i="27"/>
  <c r="C197" i="27"/>
  <c r="G197" i="27"/>
  <c r="E197" i="27"/>
  <c r="C193" i="27"/>
  <c r="A193" i="27" s="1"/>
  <c r="B193" i="27"/>
  <c r="E193" i="27"/>
  <c r="F193" i="27" s="1"/>
  <c r="B189" i="27"/>
  <c r="C189" i="27"/>
  <c r="J189" i="27"/>
  <c r="E189" i="27"/>
  <c r="F189" i="27" s="1"/>
  <c r="C185" i="27"/>
  <c r="A185" i="27" s="1"/>
  <c r="B185" i="27"/>
  <c r="E185" i="27"/>
  <c r="F185" i="27" s="1"/>
  <c r="J185" i="27"/>
  <c r="G185" i="27"/>
  <c r="B181" i="27"/>
  <c r="C181" i="27"/>
  <c r="A181" i="27" s="1"/>
  <c r="J181" i="27"/>
  <c r="E181" i="27"/>
  <c r="F181" i="27" s="1"/>
  <c r="G181" i="27"/>
  <c r="B177" i="27"/>
  <c r="C177" i="27"/>
  <c r="E177" i="27"/>
  <c r="B173" i="27"/>
  <c r="C173" i="27"/>
  <c r="E173" i="27"/>
  <c r="F173" i="27" s="1"/>
  <c r="E169" i="27"/>
  <c r="F169" i="27" s="1"/>
  <c r="B169" i="27"/>
  <c r="C169" i="27"/>
  <c r="B165" i="27"/>
  <c r="C165" i="27"/>
  <c r="A165" i="27" s="1"/>
  <c r="E165" i="27"/>
  <c r="G165" i="27" s="1"/>
  <c r="B161" i="27"/>
  <c r="C161" i="27"/>
  <c r="A161" i="27" s="1"/>
  <c r="E161" i="27"/>
  <c r="F161" i="27" s="1"/>
  <c r="J161" i="27"/>
  <c r="B157" i="27"/>
  <c r="C157" i="27"/>
  <c r="E157" i="27"/>
  <c r="G157" i="27"/>
  <c r="B153" i="27"/>
  <c r="C153" i="27"/>
  <c r="A153" i="27" s="1"/>
  <c r="E153" i="27"/>
  <c r="F153" i="27" s="1"/>
  <c r="G153" i="27"/>
  <c r="B149" i="27"/>
  <c r="C149" i="27"/>
  <c r="E149" i="27"/>
  <c r="F149" i="27" s="1"/>
  <c r="B145" i="27"/>
  <c r="C145" i="27"/>
  <c r="A145" i="27" s="1"/>
  <c r="E145" i="27"/>
  <c r="F145" i="27" s="1"/>
  <c r="J145" i="27"/>
  <c r="B141" i="27"/>
  <c r="C141" i="27"/>
  <c r="E141" i="27"/>
  <c r="F141" i="27" s="1"/>
  <c r="C137" i="27"/>
  <c r="A137" i="27" s="1"/>
  <c r="B137" i="27"/>
  <c r="E137" i="27"/>
  <c r="J137" i="27" s="1"/>
  <c r="G137" i="27"/>
  <c r="B133" i="27"/>
  <c r="C133" i="27"/>
  <c r="E133" i="27"/>
  <c r="C129" i="27"/>
  <c r="B129" i="27"/>
  <c r="E129" i="27"/>
  <c r="F129" i="27" s="1"/>
  <c r="C125" i="27"/>
  <c r="A125" i="27" s="1"/>
  <c r="B125" i="27"/>
  <c r="E125" i="27"/>
  <c r="F125" i="27" s="1"/>
  <c r="G125" i="27"/>
  <c r="C121" i="27"/>
  <c r="B121" i="27"/>
  <c r="E121" i="27"/>
  <c r="F121" i="27" s="1"/>
  <c r="B117" i="27"/>
  <c r="C117" i="27"/>
  <c r="E117" i="27"/>
  <c r="C113" i="27"/>
  <c r="B113" i="27"/>
  <c r="E113" i="27"/>
  <c r="F113" i="27" s="1"/>
  <c r="B109" i="27"/>
  <c r="E109" i="27"/>
  <c r="F109" i="27" s="1"/>
  <c r="C109" i="27"/>
  <c r="G109" i="27"/>
  <c r="J109" i="27"/>
  <c r="C105" i="27"/>
  <c r="B105" i="27"/>
  <c r="E105" i="27"/>
  <c r="F105" i="27" s="1"/>
  <c r="B101" i="27"/>
  <c r="C101" i="27"/>
  <c r="J101" i="27"/>
  <c r="E101" i="27"/>
  <c r="F101" i="27" s="1"/>
  <c r="C97" i="27"/>
  <c r="B97" i="27"/>
  <c r="E97" i="27"/>
  <c r="J97" i="27" s="1"/>
  <c r="C93" i="27"/>
  <c r="A93" i="27" s="1"/>
  <c r="B93" i="27"/>
  <c r="E93" i="27"/>
  <c r="F93" i="27" s="1"/>
  <c r="C89" i="27"/>
  <c r="B89" i="27"/>
  <c r="E89" i="27"/>
  <c r="F89" i="27" s="1"/>
  <c r="B85" i="27"/>
  <c r="C85" i="27"/>
  <c r="E85" i="27"/>
  <c r="F85" i="27" s="1"/>
  <c r="C81" i="27"/>
  <c r="B81" i="27"/>
  <c r="E81" i="27"/>
  <c r="F81" i="27" s="1"/>
  <c r="B77" i="27"/>
  <c r="C77" i="27"/>
  <c r="E77" i="27"/>
  <c r="G77" i="27" s="1"/>
  <c r="C73" i="27"/>
  <c r="B73" i="27"/>
  <c r="E73" i="27"/>
  <c r="F73" i="27" s="1"/>
  <c r="B69" i="27"/>
  <c r="C69" i="27"/>
  <c r="J69" i="27"/>
  <c r="E69" i="27"/>
  <c r="F69" i="27" s="1"/>
  <c r="C65" i="27"/>
  <c r="B65" i="27"/>
  <c r="E65" i="27"/>
  <c r="F65" i="27" s="1"/>
  <c r="C61" i="27"/>
  <c r="A61" i="27" s="1"/>
  <c r="B61" i="27"/>
  <c r="E61" i="27"/>
  <c r="F61" i="27" s="1"/>
  <c r="C57" i="27"/>
  <c r="B57" i="27"/>
  <c r="E57" i="27"/>
  <c r="B53" i="27"/>
  <c r="C53" i="27"/>
  <c r="E53" i="27"/>
  <c r="F53" i="27" s="1"/>
  <c r="C49" i="27"/>
  <c r="B49" i="27"/>
  <c r="E49" i="27"/>
  <c r="F49" i="27" s="1"/>
  <c r="B45" i="27"/>
  <c r="C45" i="27"/>
  <c r="E45" i="27"/>
  <c r="F45" i="27" s="1"/>
  <c r="C41" i="27"/>
  <c r="E41" i="27"/>
  <c r="F41" i="27" s="1"/>
  <c r="G41" i="27"/>
  <c r="B41" i="27"/>
  <c r="B37" i="27"/>
  <c r="C37" i="27"/>
  <c r="J37" i="27"/>
  <c r="E37" i="27"/>
  <c r="G37" i="27" s="1"/>
  <c r="C33" i="27"/>
  <c r="B33" i="27"/>
  <c r="E33" i="27"/>
  <c r="F33" i="27" s="1"/>
  <c r="C29" i="27"/>
  <c r="A29" i="27" s="1"/>
  <c r="B29" i="27"/>
  <c r="E29" i="27"/>
  <c r="F29" i="27" s="1"/>
  <c r="C25" i="27"/>
  <c r="B25" i="27"/>
  <c r="E25" i="27"/>
  <c r="F25" i="27" s="1"/>
  <c r="B21" i="27"/>
  <c r="C21" i="27"/>
  <c r="E21" i="27"/>
  <c r="F21" i="27" s="1"/>
  <c r="J21" i="27"/>
  <c r="C17" i="27"/>
  <c r="B17" i="27"/>
  <c r="E17" i="27"/>
  <c r="B13" i="27"/>
  <c r="C13" i="27"/>
  <c r="E13" i="27"/>
  <c r="F13" i="27" s="1"/>
  <c r="C9" i="27"/>
  <c r="B9" i="27"/>
  <c r="E9" i="27"/>
  <c r="F9" i="27" s="1"/>
  <c r="E7" i="27"/>
  <c r="C7" i="27"/>
  <c r="T6" i="27"/>
  <c r="T5" i="27"/>
  <c r="T4" i="27"/>
  <c r="F17" i="27" l="1"/>
  <c r="P17" i="27"/>
  <c r="A209" i="27"/>
  <c r="A273" i="27"/>
  <c r="J122" i="27"/>
  <c r="F122" i="27"/>
  <c r="F318" i="27"/>
  <c r="G318" i="27"/>
  <c r="F334" i="27"/>
  <c r="G334" i="27"/>
  <c r="F346" i="27"/>
  <c r="J346" i="27"/>
  <c r="G346" i="27"/>
  <c r="F394" i="27"/>
  <c r="G394" i="27"/>
  <c r="J394" i="27"/>
  <c r="F442" i="27"/>
  <c r="J442" i="27"/>
  <c r="F466" i="27"/>
  <c r="G466" i="27"/>
  <c r="F482" i="27"/>
  <c r="G482" i="27"/>
  <c r="F534" i="27"/>
  <c r="J534" i="27"/>
  <c r="G534" i="27"/>
  <c r="F606" i="27"/>
  <c r="G606" i="27"/>
  <c r="F452" i="27"/>
  <c r="G452" i="27"/>
  <c r="F460" i="27"/>
  <c r="J460" i="27"/>
  <c r="F476" i="27"/>
  <c r="G476" i="27"/>
  <c r="J476" i="27"/>
  <c r="F15" i="27"/>
  <c r="J15" i="27"/>
  <c r="G15" i="27"/>
  <c r="F57" i="27"/>
  <c r="P57" i="27"/>
  <c r="F117" i="27"/>
  <c r="P117" i="27"/>
  <c r="J17" i="27"/>
  <c r="A169" i="27"/>
  <c r="A173" i="27"/>
  <c r="F177" i="27"/>
  <c r="P177" i="27"/>
  <c r="A189" i="27"/>
  <c r="A197" i="27"/>
  <c r="G209" i="27"/>
  <c r="A245" i="27"/>
  <c r="G257" i="27"/>
  <c r="A269" i="27"/>
  <c r="J273" i="27"/>
  <c r="G309" i="27"/>
  <c r="A309" i="27"/>
  <c r="A341" i="27"/>
  <c r="A10" i="27"/>
  <c r="A42" i="27"/>
  <c r="A74" i="27"/>
  <c r="J114" i="27"/>
  <c r="F114" i="27"/>
  <c r="A122" i="27"/>
  <c r="J186" i="27"/>
  <c r="J206" i="27"/>
  <c r="J250" i="27"/>
  <c r="J270" i="27"/>
  <c r="J314" i="27"/>
  <c r="F322" i="27"/>
  <c r="G322" i="27"/>
  <c r="J334" i="27"/>
  <c r="A346" i="27"/>
  <c r="F362" i="27"/>
  <c r="G362" i="27"/>
  <c r="J362" i="27"/>
  <c r="A366" i="27"/>
  <c r="F370" i="27"/>
  <c r="J370" i="27"/>
  <c r="G370" i="27"/>
  <c r="F390" i="27"/>
  <c r="J390" i="27"/>
  <c r="F402" i="27"/>
  <c r="J402" i="27"/>
  <c r="G402" i="27"/>
  <c r="F418" i="27"/>
  <c r="J418" i="27"/>
  <c r="F438" i="27"/>
  <c r="G438" i="27"/>
  <c r="J438" i="27"/>
  <c r="F538" i="27"/>
  <c r="G538" i="27"/>
  <c r="F598" i="27"/>
  <c r="G598" i="27"/>
  <c r="F320" i="27"/>
  <c r="J320" i="27"/>
  <c r="F412" i="27"/>
  <c r="J412" i="27"/>
  <c r="F444" i="27"/>
  <c r="G444" i="27"/>
  <c r="J444" i="27"/>
  <c r="F536" i="27"/>
  <c r="G536" i="27"/>
  <c r="J536" i="27"/>
  <c r="F568" i="27"/>
  <c r="G568" i="27"/>
  <c r="J568" i="27"/>
  <c r="F557" i="27"/>
  <c r="J557" i="27"/>
  <c r="G557" i="27"/>
  <c r="P47" i="27"/>
  <c r="F47" i="27"/>
  <c r="J47" i="27"/>
  <c r="G47" i="27"/>
  <c r="F111" i="27"/>
  <c r="J111" i="27"/>
  <c r="G111" i="27"/>
  <c r="F7" i="27"/>
  <c r="P7" i="27"/>
  <c r="J7" i="27"/>
  <c r="J133" i="27"/>
  <c r="F133" i="27"/>
  <c r="A257" i="27"/>
  <c r="F157" i="27"/>
  <c r="P157" i="27"/>
  <c r="G173" i="27"/>
  <c r="F197" i="27"/>
  <c r="P197" i="27"/>
  <c r="J9" i="27"/>
  <c r="A9" i="27"/>
  <c r="G13" i="27"/>
  <c r="A17" i="27"/>
  <c r="G21" i="27"/>
  <c r="J25" i="27"/>
  <c r="A25" i="27"/>
  <c r="G29" i="27"/>
  <c r="J33" i="27"/>
  <c r="A33" i="27"/>
  <c r="J41" i="27"/>
  <c r="A41" i="27"/>
  <c r="G45" i="27"/>
  <c r="J49" i="27"/>
  <c r="A49" i="27"/>
  <c r="G53" i="27"/>
  <c r="J57" i="27"/>
  <c r="A57" i="27"/>
  <c r="G61" i="27"/>
  <c r="J65" i="27"/>
  <c r="A65" i="27"/>
  <c r="G69" i="27"/>
  <c r="J73" i="27"/>
  <c r="A73" i="27"/>
  <c r="J81" i="27"/>
  <c r="A81" i="27"/>
  <c r="G85" i="27"/>
  <c r="J89" i="27"/>
  <c r="A89" i="27"/>
  <c r="A97" i="27"/>
  <c r="G101" i="27"/>
  <c r="J105" i="27"/>
  <c r="A105" i="27"/>
  <c r="A109" i="27"/>
  <c r="A113" i="27"/>
  <c r="G117" i="27"/>
  <c r="J121" i="27"/>
  <c r="A121" i="27"/>
  <c r="J125" i="27"/>
  <c r="G129" i="27"/>
  <c r="A129" i="27"/>
  <c r="A133" i="27"/>
  <c r="J141" i="27"/>
  <c r="A141" i="27"/>
  <c r="G145" i="27"/>
  <c r="G149" i="27"/>
  <c r="A149" i="27"/>
  <c r="J153" i="27"/>
  <c r="J157" i="27"/>
  <c r="A157" i="27"/>
  <c r="G161" i="27"/>
  <c r="J177" i="27"/>
  <c r="J193" i="27"/>
  <c r="J209" i="27"/>
  <c r="G213" i="27"/>
  <c r="A237" i="27"/>
  <c r="G245" i="27"/>
  <c r="G273" i="27"/>
  <c r="G285" i="27"/>
  <c r="G293" i="27"/>
  <c r="A301" i="27"/>
  <c r="J321" i="27"/>
  <c r="G333" i="27"/>
  <c r="J337" i="27"/>
  <c r="G341" i="27"/>
  <c r="J345" i="27"/>
  <c r="G349" i="27"/>
  <c r="A349" i="27"/>
  <c r="G10" i="27"/>
  <c r="G26" i="27"/>
  <c r="G58" i="27"/>
  <c r="G74" i="27"/>
  <c r="G90" i="27"/>
  <c r="J106" i="27"/>
  <c r="F106" i="27"/>
  <c r="A110" i="27"/>
  <c r="A114" i="27"/>
  <c r="J118" i="27"/>
  <c r="G122" i="27"/>
  <c r="G138" i="27"/>
  <c r="G154" i="27"/>
  <c r="A158" i="27"/>
  <c r="A166" i="27"/>
  <c r="G170" i="27"/>
  <c r="A174" i="27"/>
  <c r="G182" i="27"/>
  <c r="G186" i="27"/>
  <c r="G190" i="27"/>
  <c r="G194" i="27"/>
  <c r="G198" i="27"/>
  <c r="G206" i="27"/>
  <c r="J210" i="27"/>
  <c r="G214" i="27"/>
  <c r="G222" i="27"/>
  <c r="G230" i="27"/>
  <c r="J234" i="27"/>
  <c r="J242" i="27"/>
  <c r="G246" i="27"/>
  <c r="A250" i="27"/>
  <c r="G254" i="27"/>
  <c r="G258" i="27"/>
  <c r="G262" i="27"/>
  <c r="G270" i="27"/>
  <c r="G278" i="27"/>
  <c r="G286" i="27"/>
  <c r="G290" i="27"/>
  <c r="G294" i="27"/>
  <c r="G298" i="27"/>
  <c r="G310" i="27"/>
  <c r="A314" i="27"/>
  <c r="A318" i="27"/>
  <c r="A322" i="27"/>
  <c r="F326" i="27"/>
  <c r="G326" i="27"/>
  <c r="F338" i="27"/>
  <c r="J338" i="27"/>
  <c r="G342" i="27"/>
  <c r="A362" i="27"/>
  <c r="A370" i="27"/>
  <c r="A386" i="27"/>
  <c r="G390" i="27"/>
  <c r="F398" i="27"/>
  <c r="J398" i="27"/>
  <c r="F410" i="27"/>
  <c r="G410" i="27"/>
  <c r="J410" i="27"/>
  <c r="F434" i="27"/>
  <c r="G434" i="27"/>
  <c r="F450" i="27"/>
  <c r="G450" i="27"/>
  <c r="J466" i="27"/>
  <c r="F478" i="27"/>
  <c r="G478" i="27"/>
  <c r="J482" i="27"/>
  <c r="F486" i="27"/>
  <c r="J486" i="27"/>
  <c r="G486" i="27"/>
  <c r="J538" i="27"/>
  <c r="F542" i="27"/>
  <c r="G542" i="27"/>
  <c r="A566" i="27"/>
  <c r="F574" i="27"/>
  <c r="G574" i="27"/>
  <c r="A372" i="27"/>
  <c r="F392" i="27"/>
  <c r="G392" i="27"/>
  <c r="F436" i="27"/>
  <c r="J436" i="27"/>
  <c r="F560" i="27"/>
  <c r="G560" i="27"/>
  <c r="J560" i="27"/>
  <c r="F592" i="27"/>
  <c r="G592" i="27"/>
  <c r="J592" i="27"/>
  <c r="F365" i="27"/>
  <c r="J365" i="27"/>
  <c r="G365" i="27"/>
  <c r="J577" i="27"/>
  <c r="F577" i="27"/>
  <c r="G577" i="27"/>
  <c r="A15" i="27"/>
  <c r="F97" i="27"/>
  <c r="P97" i="27"/>
  <c r="F77" i="27"/>
  <c r="P77" i="27"/>
  <c r="G113" i="27"/>
  <c r="G9" i="27"/>
  <c r="J13" i="27"/>
  <c r="A13" i="27"/>
  <c r="G17" i="27"/>
  <c r="A21" i="27"/>
  <c r="G25" i="27"/>
  <c r="J29" i="27"/>
  <c r="G33" i="27"/>
  <c r="F37" i="27"/>
  <c r="P37" i="27"/>
  <c r="A37" i="27"/>
  <c r="J45" i="27"/>
  <c r="A45" i="27"/>
  <c r="G49" i="27"/>
  <c r="J53" i="27"/>
  <c r="A53" i="27"/>
  <c r="G57" i="27"/>
  <c r="J61" i="27"/>
  <c r="G65" i="27"/>
  <c r="A69" i="27"/>
  <c r="G73" i="27"/>
  <c r="J77" i="27"/>
  <c r="A77" i="27"/>
  <c r="G81" i="27"/>
  <c r="J85" i="27"/>
  <c r="A85" i="27"/>
  <c r="G89" i="27"/>
  <c r="J93" i="27"/>
  <c r="G93" i="27"/>
  <c r="G97" i="27"/>
  <c r="A101" i="27"/>
  <c r="G105" i="27"/>
  <c r="J113" i="27"/>
  <c r="J117" i="27"/>
  <c r="A117" i="27"/>
  <c r="G121" i="27"/>
  <c r="J129" i="27"/>
  <c r="G133" i="27"/>
  <c r="F137" i="27"/>
  <c r="P137" i="27"/>
  <c r="G141" i="27"/>
  <c r="J149" i="27"/>
  <c r="J165" i="27"/>
  <c r="F165" i="27"/>
  <c r="G169" i="27"/>
  <c r="J169" i="27"/>
  <c r="J173" i="27"/>
  <c r="G177" i="27"/>
  <c r="A177" i="27"/>
  <c r="G189" i="27"/>
  <c r="G193" i="27"/>
  <c r="J197" i="27"/>
  <c r="G237" i="27"/>
  <c r="J245" i="27"/>
  <c r="J257" i="27"/>
  <c r="G269" i="27"/>
  <c r="J301" i="27"/>
  <c r="J309" i="27"/>
  <c r="G321" i="27"/>
  <c r="G337" i="27"/>
  <c r="A337" i="27"/>
  <c r="J341" i="27"/>
  <c r="A345" i="27"/>
  <c r="J349" i="27"/>
  <c r="J10" i="27"/>
  <c r="G14" i="27"/>
  <c r="A14" i="27"/>
  <c r="G22" i="27"/>
  <c r="A22" i="27"/>
  <c r="J26" i="27"/>
  <c r="G30" i="27"/>
  <c r="A30" i="27"/>
  <c r="G38" i="27"/>
  <c r="A38" i="27"/>
  <c r="G42" i="27"/>
  <c r="G46" i="27"/>
  <c r="A46" i="27"/>
  <c r="G54" i="27"/>
  <c r="A54" i="27"/>
  <c r="J58" i="27"/>
  <c r="G62" i="27"/>
  <c r="A62" i="27"/>
  <c r="G70" i="27"/>
  <c r="A70" i="27"/>
  <c r="J74" i="27"/>
  <c r="G78" i="27"/>
  <c r="A78" i="27"/>
  <c r="G86" i="27"/>
  <c r="A86" i="27"/>
  <c r="J90" i="27"/>
  <c r="G94" i="27"/>
  <c r="A94" i="27"/>
  <c r="G102" i="27"/>
  <c r="A102" i="27"/>
  <c r="G114" i="27"/>
  <c r="J130" i="27"/>
  <c r="F130" i="27"/>
  <c r="J134" i="27"/>
  <c r="A134" i="27"/>
  <c r="J142" i="27"/>
  <c r="A142" i="27"/>
  <c r="J166" i="27"/>
  <c r="J174" i="27"/>
  <c r="A182" i="27"/>
  <c r="A186" i="27"/>
  <c r="A190" i="27"/>
  <c r="A198" i="27"/>
  <c r="A206" i="27"/>
  <c r="G210" i="27"/>
  <c r="A214" i="27"/>
  <c r="A222" i="27"/>
  <c r="A230" i="27"/>
  <c r="A246" i="27"/>
  <c r="G250" i="27"/>
  <c r="A254" i="27"/>
  <c r="A262" i="27"/>
  <c r="A270" i="27"/>
  <c r="A278" i="27"/>
  <c r="A286" i="27"/>
  <c r="A294" i="27"/>
  <c r="A310" i="27"/>
  <c r="G314" i="27"/>
  <c r="J318" i="27"/>
  <c r="J342" i="27"/>
  <c r="F354" i="27"/>
  <c r="J354" i="27"/>
  <c r="F366" i="27"/>
  <c r="J366" i="27"/>
  <c r="G366" i="27"/>
  <c r="F378" i="27"/>
  <c r="G378" i="27"/>
  <c r="J378" i="27"/>
  <c r="F386" i="27"/>
  <c r="J386" i="27"/>
  <c r="A394" i="27"/>
  <c r="G418" i="27"/>
  <c r="G442" i="27"/>
  <c r="F474" i="27"/>
  <c r="G474" i="27"/>
  <c r="F566" i="27"/>
  <c r="J566" i="27"/>
  <c r="G566" i="27"/>
  <c r="J606" i="27"/>
  <c r="F352" i="27"/>
  <c r="G352" i="27"/>
  <c r="J352" i="27"/>
  <c r="F372" i="27"/>
  <c r="G372" i="27"/>
  <c r="F428" i="27"/>
  <c r="G428" i="27"/>
  <c r="J452" i="27"/>
  <c r="G460" i="27"/>
  <c r="F508" i="27"/>
  <c r="J508" i="27"/>
  <c r="G508" i="27"/>
  <c r="A560" i="27"/>
  <c r="A47" i="27"/>
  <c r="A111" i="27"/>
  <c r="A279" i="27"/>
  <c r="A295" i="27"/>
  <c r="A343" i="27"/>
  <c r="A359" i="27"/>
  <c r="A391" i="27"/>
  <c r="G399" i="27"/>
  <c r="G415" i="27"/>
  <c r="A592" i="27"/>
  <c r="J465" i="27"/>
  <c r="F465" i="27"/>
  <c r="J473" i="27"/>
  <c r="F473" i="27"/>
  <c r="J481" i="27"/>
  <c r="F481" i="27"/>
  <c r="J505" i="27"/>
  <c r="F505" i="27"/>
  <c r="A557" i="27"/>
  <c r="A577" i="27"/>
  <c r="F27" i="27"/>
  <c r="P27" i="27"/>
  <c r="F67" i="27"/>
  <c r="P67" i="27"/>
  <c r="F107" i="27"/>
  <c r="P107" i="27"/>
  <c r="F147" i="27"/>
  <c r="P147" i="27"/>
  <c r="A263" i="27"/>
  <c r="J279" i="27"/>
  <c r="J295" i="27"/>
  <c r="G339" i="27"/>
  <c r="J343" i="27"/>
  <c r="G355" i="27"/>
  <c r="J359" i="27"/>
  <c r="G363" i="27"/>
  <c r="G371" i="27"/>
  <c r="G387" i="27"/>
  <c r="J391" i="27"/>
  <c r="G395" i="27"/>
  <c r="A399" i="27"/>
  <c r="G407" i="27"/>
  <c r="A431" i="27"/>
  <c r="J463" i="27"/>
  <c r="A463" i="27"/>
  <c r="J487" i="27"/>
  <c r="A495" i="27"/>
  <c r="J519" i="27"/>
  <c r="J535" i="27"/>
  <c r="G547" i="27"/>
  <c r="J551" i="27"/>
  <c r="G579" i="27"/>
  <c r="J583" i="27"/>
  <c r="J599" i="27"/>
  <c r="J324" i="27"/>
  <c r="A324" i="27"/>
  <c r="J356" i="27"/>
  <c r="A356" i="27"/>
  <c r="A380" i="27"/>
  <c r="G396" i="27"/>
  <c r="G424" i="27"/>
  <c r="A424" i="27"/>
  <c r="A456" i="27"/>
  <c r="J488" i="27"/>
  <c r="A488" i="27"/>
  <c r="G520" i="27"/>
  <c r="A520" i="27"/>
  <c r="J548" i="27"/>
  <c r="A596" i="27"/>
  <c r="J361" i="27"/>
  <c r="J433" i="27"/>
  <c r="G525" i="27"/>
  <c r="A525" i="27"/>
  <c r="G581" i="27"/>
  <c r="A581" i="27"/>
  <c r="A20" i="27"/>
  <c r="J28" i="27"/>
  <c r="A28" i="27"/>
  <c r="A52" i="27"/>
  <c r="J60" i="27"/>
  <c r="A60" i="27"/>
  <c r="A68" i="27"/>
  <c r="A84" i="27"/>
  <c r="A92" i="27"/>
  <c r="A124" i="27"/>
  <c r="G148" i="27"/>
  <c r="A148" i="27"/>
  <c r="G196" i="27"/>
  <c r="A196" i="27"/>
  <c r="G204" i="27"/>
  <c r="A204" i="27"/>
  <c r="A220" i="27"/>
  <c r="A252" i="27"/>
  <c r="J260" i="27"/>
  <c r="A260" i="27"/>
  <c r="A284" i="27"/>
  <c r="G300" i="27"/>
  <c r="A300" i="27"/>
  <c r="J308" i="27"/>
  <c r="A308" i="27"/>
  <c r="A332" i="27"/>
  <c r="A348" i="27"/>
  <c r="G388" i="27"/>
  <c r="J553" i="27"/>
  <c r="F553" i="27"/>
  <c r="J601" i="27"/>
  <c r="F601" i="27"/>
  <c r="A398" i="27"/>
  <c r="A430" i="27"/>
  <c r="A442" i="27"/>
  <c r="A450" i="27"/>
  <c r="A474" i="27"/>
  <c r="A534" i="27"/>
  <c r="A538" i="27"/>
  <c r="A542" i="27"/>
  <c r="A574" i="27"/>
  <c r="A598" i="27"/>
  <c r="A602" i="27"/>
  <c r="A606" i="27"/>
  <c r="A352" i="27"/>
  <c r="A392" i="27"/>
  <c r="A412" i="27"/>
  <c r="A444" i="27"/>
  <c r="A452" i="27"/>
  <c r="J468" i="27"/>
  <c r="A476" i="27"/>
  <c r="G484" i="27"/>
  <c r="G500" i="27"/>
  <c r="A508" i="27"/>
  <c r="A516" i="27"/>
  <c r="G532" i="27"/>
  <c r="A536" i="27"/>
  <c r="A568" i="27"/>
  <c r="J600" i="27"/>
  <c r="A600" i="27"/>
  <c r="A365" i="27"/>
  <c r="J373" i="27"/>
  <c r="G377" i="27"/>
  <c r="J457" i="27"/>
  <c r="F457" i="27"/>
  <c r="A465" i="27"/>
  <c r="A473" i="27"/>
  <c r="A481" i="27"/>
  <c r="J489" i="27"/>
  <c r="F489" i="27"/>
  <c r="A505" i="27"/>
  <c r="J529" i="27"/>
  <c r="F529" i="27"/>
  <c r="J537" i="27"/>
  <c r="F537" i="27"/>
  <c r="J545" i="27"/>
  <c r="F545" i="27"/>
  <c r="G565" i="27"/>
  <c r="A565" i="27"/>
  <c r="J11" i="27"/>
  <c r="J19" i="27"/>
  <c r="J27" i="27"/>
  <c r="J31" i="27"/>
  <c r="J35" i="27"/>
  <c r="J43" i="27"/>
  <c r="J51" i="27"/>
  <c r="J63" i="27"/>
  <c r="J67" i="27"/>
  <c r="J75" i="27"/>
  <c r="J83" i="27"/>
  <c r="J91" i="27"/>
  <c r="J95" i="27"/>
  <c r="J99" i="27"/>
  <c r="J115" i="27"/>
  <c r="G119" i="27"/>
  <c r="G123" i="27"/>
  <c r="G131" i="27"/>
  <c r="J135" i="27"/>
  <c r="A147" i="27"/>
  <c r="G151" i="27"/>
  <c r="G155" i="27"/>
  <c r="A155" i="27"/>
  <c r="A171" i="27"/>
  <c r="G175" i="27"/>
  <c r="J179" i="27"/>
  <c r="G183" i="27"/>
  <c r="F187" i="27"/>
  <c r="P187" i="27"/>
  <c r="G191" i="27"/>
  <c r="J195" i="27"/>
  <c r="A199" i="27"/>
  <c r="J211" i="27"/>
  <c r="G219" i="27"/>
  <c r="J227" i="27"/>
  <c r="G243" i="27"/>
  <c r="G247" i="27"/>
  <c r="J259" i="27"/>
  <c r="J263" i="27"/>
  <c r="G267" i="27"/>
  <c r="J275" i="27"/>
  <c r="G283" i="27"/>
  <c r="G291" i="27"/>
  <c r="G299" i="27"/>
  <c r="J307" i="27"/>
  <c r="J323" i="27"/>
  <c r="A327" i="27"/>
  <c r="G335" i="27"/>
  <c r="J339" i="27"/>
  <c r="A339" i="27"/>
  <c r="G347" i="27"/>
  <c r="J355" i="27"/>
  <c r="J371" i="27"/>
  <c r="G379" i="27"/>
  <c r="J387" i="27"/>
  <c r="G403" i="27"/>
  <c r="G411" i="27"/>
  <c r="J415" i="27"/>
  <c r="J419" i="27"/>
  <c r="A419" i="27"/>
  <c r="A423" i="27"/>
  <c r="G427" i="27"/>
  <c r="J431" i="27"/>
  <c r="J435" i="27"/>
  <c r="A435" i="27"/>
  <c r="G439" i="27"/>
  <c r="G443" i="27"/>
  <c r="J447" i="27"/>
  <c r="J451" i="27"/>
  <c r="A451" i="27"/>
  <c r="J467" i="27"/>
  <c r="A467" i="27"/>
  <c r="A479" i="27"/>
  <c r="J483" i="27"/>
  <c r="A483" i="27"/>
  <c r="A487" i="27"/>
  <c r="J495" i="27"/>
  <c r="G499" i="27"/>
  <c r="A499" i="27"/>
  <c r="A503" i="27"/>
  <c r="G511" i="27"/>
  <c r="J515" i="27"/>
  <c r="A515" i="27"/>
  <c r="A519" i="27"/>
  <c r="J531" i="27"/>
  <c r="A531" i="27"/>
  <c r="A535" i="27"/>
  <c r="J543" i="27"/>
  <c r="A547" i="27"/>
  <c r="A551" i="27"/>
  <c r="J559" i="27"/>
  <c r="G563" i="27"/>
  <c r="A563" i="27"/>
  <c r="A567" i="27"/>
  <c r="J575" i="27"/>
  <c r="A579" i="27"/>
  <c r="A583" i="27"/>
  <c r="J595" i="27"/>
  <c r="A595" i="27"/>
  <c r="A599" i="27"/>
  <c r="J380" i="27"/>
  <c r="A396" i="27"/>
  <c r="J408" i="27"/>
  <c r="A408" i="27"/>
  <c r="G416" i="27"/>
  <c r="J424" i="27"/>
  <c r="J432" i="27"/>
  <c r="A432" i="27"/>
  <c r="J456" i="27"/>
  <c r="A464" i="27"/>
  <c r="G480" i="27"/>
  <c r="J496" i="27"/>
  <c r="A496" i="27"/>
  <c r="J520" i="27"/>
  <c r="A528" i="27"/>
  <c r="G548" i="27"/>
  <c r="J556" i="27"/>
  <c r="J564" i="27"/>
  <c r="J580" i="27"/>
  <c r="J588" i="27"/>
  <c r="G596" i="27"/>
  <c r="A361" i="27"/>
  <c r="G401" i="27"/>
  <c r="G409" i="27"/>
  <c r="G417" i="27"/>
  <c r="J421" i="27"/>
  <c r="A421" i="27"/>
  <c r="G429" i="27"/>
  <c r="G433" i="27"/>
  <c r="J437" i="27"/>
  <c r="A437" i="27"/>
  <c r="A441" i="27"/>
  <c r="G461" i="27"/>
  <c r="A461" i="27"/>
  <c r="J485" i="27"/>
  <c r="G493" i="27"/>
  <c r="A493" i="27"/>
  <c r="J513" i="27"/>
  <c r="F513" i="27"/>
  <c r="J521" i="27"/>
  <c r="F521" i="27"/>
  <c r="J525" i="27"/>
  <c r="G533" i="27"/>
  <c r="A533" i="27"/>
  <c r="J561" i="27"/>
  <c r="F561" i="27"/>
  <c r="J569" i="27"/>
  <c r="F569" i="27"/>
  <c r="J581" i="27"/>
  <c r="G605" i="27"/>
  <c r="A605" i="27"/>
  <c r="F8" i="27"/>
  <c r="G12" i="27"/>
  <c r="A12" i="27"/>
  <c r="A16" i="27"/>
  <c r="G20" i="27"/>
  <c r="A24" i="27"/>
  <c r="G36" i="27"/>
  <c r="G44" i="27"/>
  <c r="A44" i="27"/>
  <c r="G52" i="27"/>
  <c r="A76" i="27"/>
  <c r="G84" i="27"/>
  <c r="G92" i="27"/>
  <c r="G100" i="27"/>
  <c r="J108" i="27"/>
  <c r="A108" i="27"/>
  <c r="J124" i="27"/>
  <c r="A140" i="27"/>
  <c r="G144" i="27"/>
  <c r="G152" i="27"/>
  <c r="G164" i="27"/>
  <c r="J172" i="27"/>
  <c r="G184" i="27"/>
  <c r="J188" i="27"/>
  <c r="J196" i="27"/>
  <c r="J220" i="27"/>
  <c r="G232" i="27"/>
  <c r="J236" i="27"/>
  <c r="G264" i="27"/>
  <c r="J268" i="27"/>
  <c r="J284" i="27"/>
  <c r="G296" i="27"/>
  <c r="G312" i="27"/>
  <c r="J316" i="27"/>
  <c r="J332" i="27"/>
  <c r="J348" i="27"/>
  <c r="J376" i="27"/>
  <c r="A376" i="27"/>
  <c r="A388" i="27"/>
  <c r="J400" i="27"/>
  <c r="A400" i="27"/>
  <c r="J585" i="27"/>
  <c r="F585" i="27"/>
  <c r="A601" i="27"/>
  <c r="A334" i="27"/>
  <c r="A342" i="27"/>
  <c r="A358" i="27"/>
  <c r="A374" i="27"/>
  <c r="A418" i="27"/>
  <c r="G422" i="27"/>
  <c r="J426" i="27"/>
  <c r="A434" i="27"/>
  <c r="A454" i="27"/>
  <c r="J458" i="27"/>
  <c r="A466" i="27"/>
  <c r="J470" i="27"/>
  <c r="A482" i="27"/>
  <c r="A494" i="27"/>
  <c r="G498" i="27"/>
  <c r="G510" i="27"/>
  <c r="A518" i="27"/>
  <c r="A526" i="27"/>
  <c r="G550" i="27"/>
  <c r="A558" i="27"/>
  <c r="A582" i="27"/>
  <c r="A590" i="27"/>
  <c r="A436" i="27"/>
  <c r="A460" i="27"/>
  <c r="G600" i="27"/>
  <c r="G445" i="27"/>
  <c r="A445" i="27"/>
  <c r="J497" i="27"/>
  <c r="F497" i="27"/>
  <c r="J565" i="27"/>
  <c r="A11" i="27"/>
  <c r="A19" i="27"/>
  <c r="A27" i="27"/>
  <c r="A35" i="27"/>
  <c r="A43" i="27"/>
  <c r="A51" i="27"/>
  <c r="A67" i="27"/>
  <c r="A75" i="27"/>
  <c r="J79" i="27"/>
  <c r="A83" i="27"/>
  <c r="F87" i="27"/>
  <c r="P87" i="27"/>
  <c r="A91" i="27"/>
  <c r="A99" i="27"/>
  <c r="G107" i="27"/>
  <c r="A107" i="27"/>
  <c r="A115" i="27"/>
  <c r="J123" i="27"/>
  <c r="A123" i="27"/>
  <c r="P127" i="27"/>
  <c r="F127" i="27"/>
  <c r="A131" i="27"/>
  <c r="A139" i="27"/>
  <c r="G147" i="27"/>
  <c r="J159" i="27"/>
  <c r="F167" i="27"/>
  <c r="P167" i="27"/>
  <c r="A179" i="27"/>
  <c r="G195" i="27"/>
  <c r="A195" i="27"/>
  <c r="G199" i="27"/>
  <c r="J203" i="27"/>
  <c r="A203" i="27"/>
  <c r="F207" i="27"/>
  <c r="P207" i="27"/>
  <c r="A211" i="27"/>
  <c r="A219" i="27"/>
  <c r="G223" i="27"/>
  <c r="A227" i="27"/>
  <c r="J243" i="27"/>
  <c r="A243" i="27"/>
  <c r="A259" i="27"/>
  <c r="A267" i="27"/>
  <c r="A275" i="27"/>
  <c r="G279" i="27"/>
  <c r="A283" i="27"/>
  <c r="J291" i="27"/>
  <c r="A291" i="27"/>
  <c r="G295" i="27"/>
  <c r="A299" i="27"/>
  <c r="G303" i="27"/>
  <c r="A307" i="27"/>
  <c r="A323" i="27"/>
  <c r="G327" i="27"/>
  <c r="J331" i="27"/>
  <c r="A331" i="27"/>
  <c r="G343" i="27"/>
  <c r="J347" i="27"/>
  <c r="A347" i="27"/>
  <c r="G351" i="27"/>
  <c r="A355" i="27"/>
  <c r="G359" i="27"/>
  <c r="J363" i="27"/>
  <c r="A363" i="27"/>
  <c r="G367" i="27"/>
  <c r="A371" i="27"/>
  <c r="G375" i="27"/>
  <c r="A379" i="27"/>
  <c r="G383" i="27"/>
  <c r="A387" i="27"/>
  <c r="G391" i="27"/>
  <c r="J395" i="27"/>
  <c r="A395" i="27"/>
  <c r="J399" i="27"/>
  <c r="A403" i="27"/>
  <c r="J407" i="27"/>
  <c r="A411" i="27"/>
  <c r="A415" i="27"/>
  <c r="G447" i="27"/>
  <c r="G463" i="27"/>
  <c r="J479" i="27"/>
  <c r="G487" i="27"/>
  <c r="G495" i="27"/>
  <c r="J499" i="27"/>
  <c r="G503" i="27"/>
  <c r="J511" i="27"/>
  <c r="G519" i="27"/>
  <c r="G535" i="27"/>
  <c r="G543" i="27"/>
  <c r="J547" i="27"/>
  <c r="G551" i="27"/>
  <c r="G559" i="27"/>
  <c r="G567" i="27"/>
  <c r="G575" i="27"/>
  <c r="J579" i="27"/>
  <c r="G583" i="27"/>
  <c r="G595" i="27"/>
  <c r="G599" i="27"/>
  <c r="G324" i="27"/>
  <c r="G356" i="27"/>
  <c r="G380" i="27"/>
  <c r="G408" i="27"/>
  <c r="G432" i="27"/>
  <c r="J440" i="27"/>
  <c r="A440" i="27"/>
  <c r="G456" i="27"/>
  <c r="J472" i="27"/>
  <c r="A472" i="27"/>
  <c r="G488" i="27"/>
  <c r="G496" i="27"/>
  <c r="G504" i="27"/>
  <c r="A504" i="27"/>
  <c r="J528" i="27"/>
  <c r="A548" i="27"/>
  <c r="A580" i="27"/>
  <c r="J596" i="27"/>
  <c r="G361" i="27"/>
  <c r="J369" i="27"/>
  <c r="G381" i="27"/>
  <c r="A381" i="27"/>
  <c r="G389" i="27"/>
  <c r="A389" i="27"/>
  <c r="J405" i="27"/>
  <c r="A405" i="27"/>
  <c r="J413" i="27"/>
  <c r="A413" i="27"/>
  <c r="G421" i="27"/>
  <c r="A433" i="27"/>
  <c r="G441" i="27"/>
  <c r="J461" i="27"/>
  <c r="G469" i="27"/>
  <c r="A469" i="27"/>
  <c r="J493" i="27"/>
  <c r="J533" i="27"/>
  <c r="J593" i="27"/>
  <c r="F593" i="27"/>
  <c r="J605" i="27"/>
  <c r="J12" i="27"/>
  <c r="J20" i="27"/>
  <c r="G28" i="27"/>
  <c r="J44" i="27"/>
  <c r="J52" i="27"/>
  <c r="G60" i="27"/>
  <c r="G68" i="27"/>
  <c r="G76" i="27"/>
  <c r="J84" i="27"/>
  <c r="J92" i="27"/>
  <c r="G108" i="27"/>
  <c r="G124" i="27"/>
  <c r="J148" i="27"/>
  <c r="J152" i="27"/>
  <c r="A184" i="27"/>
  <c r="J204" i="27"/>
  <c r="G220" i="27"/>
  <c r="J232" i="27"/>
  <c r="A232" i="27"/>
  <c r="J252" i="27"/>
  <c r="G260" i="27"/>
  <c r="J264" i="27"/>
  <c r="A264" i="27"/>
  <c r="G284" i="27"/>
  <c r="A296" i="27"/>
  <c r="J300" i="27"/>
  <c r="G308" i="27"/>
  <c r="A312" i="27"/>
  <c r="G332" i="27"/>
  <c r="G348" i="27"/>
  <c r="G376" i="27"/>
  <c r="J388" i="27"/>
  <c r="G400" i="27"/>
  <c r="G553" i="27"/>
  <c r="G573" i="27"/>
  <c r="A573" i="27"/>
  <c r="G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47" i="27"/>
  <c r="T148" i="27"/>
  <c r="T149" i="27"/>
  <c r="T150" i="27"/>
  <c r="T151" i="27"/>
  <c r="T15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/>
  <c r="T173" i="27"/>
  <c r="T174" i="27"/>
  <c r="T175" i="27"/>
  <c r="T176" i="27"/>
  <c r="T177" i="27"/>
  <c r="T178" i="27"/>
  <c r="T179" i="27"/>
  <c r="T180" i="27"/>
  <c r="T181" i="27"/>
  <c r="T182" i="27"/>
  <c r="T183" i="27"/>
  <c r="T184" i="27"/>
  <c r="T185" i="27"/>
  <c r="T186" i="27"/>
  <c r="T187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2" i="27"/>
  <c r="T273" i="27"/>
  <c r="T274" i="27"/>
  <c r="T275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7" i="27"/>
  <c r="P52" i="27" l="1"/>
  <c r="P51" i="27"/>
  <c r="P50" i="27"/>
  <c r="P40" i="27"/>
  <c r="P39" i="27"/>
  <c r="P38" i="27"/>
  <c r="P28" i="27"/>
  <c r="P26" i="27"/>
  <c r="P216" i="27" l="1"/>
  <c r="P215" i="27"/>
  <c r="P214" i="27"/>
  <c r="P213" i="27"/>
  <c r="P212" i="27"/>
  <c r="P211" i="27"/>
  <c r="P210" i="27"/>
  <c r="P209" i="27"/>
  <c r="P208" i="27"/>
  <c r="P206" i="27"/>
  <c r="P205" i="27"/>
  <c r="P204" i="27"/>
  <c r="P203" i="27"/>
  <c r="P202" i="27"/>
  <c r="P201" i="27"/>
  <c r="P200" i="27"/>
  <c r="P199" i="27"/>
  <c r="P198" i="27"/>
  <c r="P196" i="27"/>
  <c r="P195" i="27"/>
  <c r="P194" i="27"/>
  <c r="P193" i="27"/>
  <c r="P192" i="27"/>
  <c r="P191" i="27"/>
  <c r="P190" i="27"/>
  <c r="P189" i="27"/>
  <c r="P188" i="27"/>
  <c r="P186" i="27"/>
  <c r="P185" i="27"/>
  <c r="P184" i="27"/>
  <c r="P183" i="27"/>
  <c r="P182" i="27"/>
  <c r="P181" i="27"/>
  <c r="P180" i="27"/>
  <c r="P179" i="27"/>
  <c r="P178" i="27"/>
  <c r="P176" i="27"/>
  <c r="P175" i="27"/>
  <c r="P174" i="27"/>
  <c r="P173" i="27"/>
  <c r="P172" i="27"/>
  <c r="P171" i="27"/>
  <c r="P170" i="27"/>
  <c r="P169" i="27"/>
  <c r="P168" i="27"/>
  <c r="P166" i="27"/>
  <c r="P165" i="27"/>
  <c r="P164" i="27"/>
  <c r="P163" i="27"/>
  <c r="P162" i="27"/>
  <c r="P161" i="27"/>
  <c r="P160" i="27"/>
  <c r="P159" i="27"/>
  <c r="P158" i="27"/>
  <c r="P156" i="27"/>
  <c r="P155" i="27"/>
  <c r="P154" i="27"/>
  <c r="P153" i="27"/>
  <c r="P152" i="27"/>
  <c r="P151" i="27"/>
  <c r="P150" i="27"/>
  <c r="P149" i="27"/>
  <c r="P148" i="27"/>
  <c r="P146" i="27"/>
  <c r="P145" i="27"/>
  <c r="P144" i="27"/>
  <c r="P143" i="27"/>
  <c r="P142" i="27"/>
  <c r="P141" i="27"/>
  <c r="P140" i="27"/>
  <c r="P139" i="27"/>
  <c r="P138" i="27"/>
  <c r="P136" i="27"/>
  <c r="P135" i="27"/>
  <c r="P134" i="27"/>
  <c r="P133" i="27"/>
  <c r="P132" i="27"/>
  <c r="P131" i="27"/>
  <c r="P130" i="27"/>
  <c r="P129" i="27"/>
  <c r="P128" i="27"/>
  <c r="P16" i="27" l="1"/>
  <c r="P14" i="27" l="1"/>
  <c r="P15" i="27"/>
  <c r="P9" i="27" l="1"/>
  <c r="P10" i="27"/>
  <c r="P11" i="27"/>
  <c r="P12" i="27"/>
  <c r="P13" i="27"/>
  <c r="P18" i="27"/>
  <c r="P19" i="27"/>
  <c r="P20" i="27"/>
  <c r="P21" i="27"/>
  <c r="P22" i="27"/>
  <c r="P23" i="27"/>
  <c r="P24" i="27"/>
  <c r="P25" i="27"/>
  <c r="P29" i="27"/>
  <c r="P30" i="27"/>
  <c r="P31" i="27"/>
  <c r="P32" i="27"/>
  <c r="P33" i="27"/>
  <c r="P34" i="27"/>
  <c r="P35" i="27"/>
  <c r="P36" i="27"/>
  <c r="P41" i="27"/>
  <c r="P42" i="27"/>
  <c r="P43" i="27"/>
  <c r="P44" i="27"/>
  <c r="P45" i="27"/>
  <c r="P46" i="27"/>
  <c r="P48" i="27"/>
  <c r="P49" i="27"/>
  <c r="P53" i="27"/>
  <c r="P54" i="27"/>
  <c r="P55" i="27"/>
  <c r="P56" i="27"/>
  <c r="P58" i="27"/>
  <c r="P59" i="27"/>
  <c r="P60" i="27"/>
  <c r="P61" i="27"/>
  <c r="P62" i="27"/>
  <c r="P63" i="27"/>
  <c r="P64" i="27"/>
  <c r="P65" i="27"/>
  <c r="P66" i="27"/>
  <c r="P68" i="27"/>
  <c r="P69" i="27"/>
  <c r="P70" i="27"/>
  <c r="P71" i="27"/>
  <c r="P72" i="27"/>
  <c r="P73" i="27"/>
  <c r="P74" i="27"/>
  <c r="P75" i="27"/>
  <c r="P76" i="27"/>
  <c r="P78" i="27"/>
  <c r="P79" i="27"/>
  <c r="P80" i="27"/>
  <c r="P81" i="27"/>
  <c r="P82" i="27"/>
  <c r="P83" i="27"/>
  <c r="P84" i="27"/>
  <c r="P85" i="27"/>
  <c r="P86" i="27"/>
  <c r="P88" i="27"/>
  <c r="P89" i="27"/>
  <c r="P90" i="27"/>
  <c r="P91" i="27"/>
  <c r="P92" i="27"/>
  <c r="P93" i="27"/>
  <c r="P94" i="27"/>
  <c r="P95" i="27"/>
  <c r="P96" i="27"/>
  <c r="P98" i="27"/>
  <c r="P99" i="27"/>
  <c r="P100" i="27"/>
  <c r="P101" i="27"/>
  <c r="P102" i="27"/>
  <c r="P103" i="27"/>
  <c r="P104" i="27"/>
  <c r="P105" i="27"/>
  <c r="P106" i="27"/>
  <c r="P108" i="27"/>
  <c r="P109" i="27"/>
  <c r="P110" i="27"/>
  <c r="P111" i="27"/>
  <c r="P112" i="27"/>
  <c r="P113" i="27"/>
  <c r="P114" i="27"/>
  <c r="P115" i="27"/>
  <c r="P116" i="27"/>
  <c r="P118" i="27"/>
  <c r="P119" i="27"/>
  <c r="P120" i="27"/>
  <c r="P121" i="27"/>
  <c r="P122" i="27"/>
  <c r="P123" i="27"/>
  <c r="P124" i="27"/>
  <c r="P125" i="27"/>
  <c r="P126" i="27"/>
  <c r="A7" i="27"/>
  <c r="P8" i="27" s="1"/>
</calcChain>
</file>

<file path=xl/comments1.xml><?xml version="1.0" encoding="utf-8"?>
<comments xmlns="http://schemas.openxmlformats.org/spreadsheetml/2006/main">
  <authors>
    <author>作者</author>
  </authors>
  <commentList>
    <comment ref="AN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<sst xmlns="http://schemas.openxmlformats.org/spreadsheetml/2006/main" count="8177" uniqueCount="975">
  <si>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</si>
  <si>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</si>
  <si>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</si>
  <si>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</si>
  <si>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</si>
  <si>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</si>
  <si>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</si>
  <si>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</si>
  <si>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</si>
  <si>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</si>
  <si>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</si>
  <si>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</si>
  <si>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</si>
  <si>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</si>
  <si>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</si>
  <si>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</si>
  <si>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</si>
  <si>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</si>
  <si>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</si>
  <si>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</si>
  <si>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</si>
  <si>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</si>
  <si>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int:&lt;&gt;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</si>
  <si>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</si>
  <si>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</si>
  <si>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</si>
  <si>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</si>
  <si>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</si>
  <si>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</si>
  <si>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</si>
  <si>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</si>
  <si>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</si>
  <si>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</si>
  <si>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</si>
  <si>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</si>
  <si>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SceneName</t>
  </si>
  <si>
    <t>CostStamina</t>
  </si>
  <si>
    <t>章节ID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</si>
  <si>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</si>
  <si>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</si>
  <si>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</si>
  <si>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</si>
  <si>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</si>
  <si>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</si>
  <si>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</si>
  <si>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</si>
  <si>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</si>
  <si>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</si>
  <si>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</si>
  <si>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</si>
  <si>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</si>
  <si>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</si>
  <si>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</si>
  <si>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</si>
  <si>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</si>
  <si>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</si>
  <si>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</si>
  <si>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</si>
  <si>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</si>
  <si>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</si>
  <si>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</si>
  <si>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</si>
  <si>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</si>
  <si>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</si>
  <si>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</si>
  <si>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</si>
  <si>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</si>
  <si>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</si>
  <si>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</si>
  <si>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</si>
  <si>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</si>
  <si>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</si>
  <si>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</si>
  <si>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</si>
  <si>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</si>
  <si>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唯一键</t>
  </si>
  <si>
    <t>挂机派遣常量</t>
    <phoneticPr fontId="3" type="noConversion"/>
  </si>
  <si>
    <t>ID</t>
    <phoneticPr fontId="3" type="noConversion"/>
  </si>
  <si>
    <t>派遣章节关卡常量表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</si>
  <si>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</si>
  <si>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</si>
  <si>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</si>
  <si>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</si>
  <si>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</si>
  <si>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</si>
  <si>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</si>
  <si>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</si>
  <si>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</si>
  <si>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</si>
  <si>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</si>
  <si>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</si>
  <si>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</si>
  <si>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</si>
  <si>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</si>
  <si>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</si>
  <si>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</si>
  <si>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</si>
  <si>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</si>
  <si>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</si>
  <si>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</si>
  <si>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</si>
  <si>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</si>
  <si>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</si>
  <si>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</si>
  <si>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</si>
  <si>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</si>
  <si>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</si>
  <si>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</si>
  <si>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</si>
  <si>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</si>
  <si>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</si>
  <si>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</si>
  <si>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</si>
  <si>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</si>
  <si>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</si>
  <si>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</si>
  <si>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</si>
  <si>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</si>
  <si>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</si>
  <si>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</si>
  <si>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</si>
  <si>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</si>
  <si>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</si>
  <si>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</si>
  <si>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</si>
  <si>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</si>
  <si>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</si>
  <si>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</si>
  <si>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</si>
  <si>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</si>
  <si>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</si>
  <si>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</si>
  <si>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</si>
  <si>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</si>
  <si>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</si>
  <si>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</si>
  <si>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</si>
  <si>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</si>
  <si>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</si>
  <si>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</si>
  <si>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</si>
  <si>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</si>
  <si>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</si>
  <si>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</si>
  <si>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</si>
  <si>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</si>
  <si>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</si>
  <si>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</si>
  <si>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</si>
  <si>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</si>
  <si>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</si>
  <si>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</si>
  <si>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</si>
  <si>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</si>
  <si>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</si>
  <si>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</si>
  <si>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</si>
  <si>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</si>
  <si>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</si>
  <si>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</si>
  <si>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</si>
  <si>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</si>
  <si>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</si>
  <si>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</si>
  <si>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</si>
  <si>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</si>
  <si>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</si>
  <si>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</si>
  <si>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</si>
  <si>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</si>
  <si>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int:&lt;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</si>
  <si>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</si>
  <si>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</si>
  <si>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</si>
  <si>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</si>
  <si>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</si>
  <si>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</si>
  <si>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</si>
  <si>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</si>
  <si>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</si>
  <si>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</si>
  <si>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</si>
  <si>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</si>
  <si>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</si>
  <si>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</si>
  <si>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</si>
  <si>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</si>
  <si>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</si>
  <si>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</si>
  <si>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</si>
  <si>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</si>
  <si>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</si>
  <si>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</si>
  <si>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</si>
  <si>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</si>
  <si>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</si>
  <si>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</si>
  <si>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</si>
  <si>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</si>
  <si>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</si>
  <si>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</si>
  <si>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</si>
  <si>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</si>
  <si>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</si>
  <si>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</si>
  <si>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</si>
  <si>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</si>
  <si>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</si>
  <si>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</si>
  <si>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</si>
  <si>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</si>
  <si>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绿色基础材料</t>
  </si>
  <si>
    <t>蓝色基础材料</t>
  </si>
  <si>
    <t>紫色基础材料</t>
  </si>
  <si>
    <t>橙色基础材料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</si>
  <si>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</si>
  <si>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</si>
  <si>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</si>
  <si>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</si>
  <si>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</si>
  <si>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</si>
  <si>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</si>
  <si>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</si>
  <si>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</si>
  <si>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</si>
  <si>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int:ea&lt;&gt;|1#3#5</t>
    <phoneticPr fontId="3" type="noConversion"/>
  </si>
  <si>
    <t>己方剩余血量超过%s%%</t>
    <phoneticPr fontId="3" type="noConversion"/>
  </si>
  <si>
    <t>己方剩余血量超过%s%%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</si>
  <si>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</si>
  <si>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</si>
  <si>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</si>
  <si>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</si>
  <si>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</si>
  <si>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Id</t>
  </si>
  <si>
    <t>ChaId</t>
  </si>
  <si>
    <t>DropShow[1].Id</t>
  </si>
  <si>
    <t>DropShow[1].Desc</t>
  </si>
  <si>
    <t>DropShow[2].Id</t>
  </si>
  <si>
    <t>DropShow[2].Desc</t>
  </si>
  <si>
    <t>int:&lt;&gt;</t>
  </si>
  <si>
    <t>string:&lt;</t>
  </si>
  <si>
    <t>int:&lt;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</si>
  <si>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</si>
  <si>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</si>
  <si>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</si>
  <si>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</si>
  <si>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</si>
  <si>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</si>
  <si>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</si>
  <si>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</si>
  <si>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</si>
  <si>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派遣最少成员要求</t>
  </si>
  <si>
    <t>战力限制</t>
  </si>
  <si>
    <t>战力强盛</t>
  </si>
  <si>
    <t>必得掉落1.id</t>
  </si>
  <si>
    <t>必得掉落1.间隔</t>
  </si>
  <si>
    <t>掉落展示6</t>
  </si>
  <si>
    <t>掉落展示数量6</t>
  </si>
  <si>
    <t>掉落展示7</t>
  </si>
  <si>
    <t>掉落展示数量7</t>
  </si>
  <si>
    <t>Lvs</t>
  </si>
  <si>
    <t>红色基础材料</t>
  </si>
  <si>
    <t>Exp</t>
    <phoneticPr fontId="3" type="noConversion"/>
  </si>
  <si>
    <t>经验奖励</t>
    <phoneticPr fontId="3" type="noConversion"/>
  </si>
  <si>
    <t>pt-1-7-jlr-loc1</t>
  </si>
  <si>
    <t>pt-1-7-jlr-loc2</t>
  </si>
  <si>
    <t>1回合过关</t>
  </si>
  <si>
    <t>%s回合过关</t>
  </si>
  <si>
    <t>3回合过关</t>
  </si>
  <si>
    <t>5回合过关</t>
    <phoneticPr fontId="3" type="noConversion"/>
  </si>
  <si>
    <t>奖励道具4</t>
    <phoneticPr fontId="3" type="noConversion"/>
  </si>
  <si>
    <t>数量4</t>
    <phoneticPr fontId="3" type="noConversion"/>
  </si>
  <si>
    <t>随机掉落1.id</t>
    <phoneticPr fontId="3" type="noConversion"/>
  </si>
  <si>
    <t>随机掉落1.间隔</t>
    <phoneticPr fontId="3" type="noConversion"/>
  </si>
  <si>
    <t>随机掉落1.id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</si>
  <si>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</si>
  <si>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</si>
  <si>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</si>
  <si>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</si>
  <si>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</si>
  <si>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</si>
  <si>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</si>
  <si>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</si>
  <si>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int:&gt;e|0</t>
    <phoneticPr fontId="3" type="noConversion"/>
  </si>
  <si>
    <t>drop_id:e&gt;|@0</t>
    <phoneticPr fontId="3" type="noConversion"/>
  </si>
  <si>
    <t>int:e&gt;|0</t>
    <phoneticPr fontId="3" type="noConversion"/>
  </si>
  <si>
    <t>RandomShow[1].Desc</t>
    <phoneticPr fontId="3" type="noConversion"/>
  </si>
  <si>
    <t>RandomShow[2].Id</t>
    <phoneticPr fontId="3" type="noConversion"/>
  </si>
  <si>
    <t>DropShow[3].Id</t>
    <phoneticPr fontId="3" type="noConversion"/>
  </si>
  <si>
    <t>DropShow[3].Desc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</si>
  <si>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</si>
  <si>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</si>
  <si>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</si>
  <si>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</si>
  <si>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</si>
  <si>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</si>
  <si>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</si>
  <si>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</si>
  <si>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</si>
  <si>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</si>
  <si>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</si>
  <si>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</si>
  <si>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</si>
  <si>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</si>
  <si>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</si>
  <si>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</si>
  <si>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</si>
  <si>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</si>
  <si>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</si>
  <si>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</si>
  <si>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</si>
  <si>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</si>
  <si>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Drop1.Id</t>
    <phoneticPr fontId="3" type="noConversion"/>
  </si>
  <si>
    <t>Drop1.Inteval</t>
    <phoneticPr fontId="3" type="noConversion"/>
  </si>
  <si>
    <t>剧情关卡ID</t>
  </si>
  <si>
    <t>HangTime</t>
    <phoneticPr fontId="3" type="noConversion"/>
  </si>
  <si>
    <t>挂机时间</t>
    <phoneticPr fontId="3" type="noConversion"/>
  </si>
  <si>
    <t>int:&gt;</t>
    <phoneticPr fontId="3" type="noConversion"/>
  </si>
  <si>
    <t>SLoc</t>
    <phoneticPr fontId="3" type="noConversion"/>
  </si>
  <si>
    <t>SLoc</t>
    <phoneticPr fontId="3" type="noConversion"/>
  </si>
  <si>
    <t>hang_up_level.lua</t>
    <phoneticPr fontId="3" type="noConversion"/>
  </si>
  <si>
    <t>hangup.lua</t>
    <phoneticPr fontId="3" type="noConversion"/>
  </si>
  <si>
    <t>ChaId</t>
    <phoneticPr fontId="3" type="noConversion"/>
  </si>
  <si>
    <t>ChaId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</si>
  <si>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</si>
  <si>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</si>
  <si>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</si>
  <si>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ChaId,HelpCol,Loc</t>
  </si>
  <si>
    <t>ChaId,HelpCol,Loc</t>
    <phoneticPr fontId="3" type="noConversion"/>
  </si>
  <si>
    <t>派遣挂机表</t>
    <phoneticPr fontId="3" type="noConversion"/>
  </si>
  <si>
    <t>RandomShow[1].Id</t>
    <phoneticPr fontId="3" type="noConversion"/>
  </si>
  <si>
    <t>cstring:&lt;</t>
    <phoneticPr fontId="3" type="noConversion"/>
  </si>
  <si>
    <t>Scene</t>
    <phoneticPr fontId="3" type="noConversion"/>
  </si>
  <si>
    <t>string:e&lt;</t>
    <phoneticPr fontId="3" type="noConversion"/>
  </si>
  <si>
    <t>场景名</t>
    <phoneticPr fontId="3" type="noConversion"/>
  </si>
  <si>
    <t>Chapters01</t>
    <phoneticPr fontId="3" type="noConversion"/>
  </si>
  <si>
    <t>Chapters02</t>
  </si>
  <si>
    <t>Modle</t>
    <phoneticPr fontId="3" type="noConversion"/>
  </si>
  <si>
    <t>模型</t>
    <phoneticPr fontId="3" type="noConversion"/>
  </si>
  <si>
    <t>Pos</t>
    <phoneticPr fontId="3" type="noConversion"/>
  </si>
  <si>
    <t>在章节场景中的位置</t>
    <phoneticPr fontId="3" type="noConversion"/>
  </si>
  <si>
    <t>int:&gt;e|3</t>
    <phoneticPr fontId="3" type="noConversion"/>
  </si>
  <si>
    <t>敌方首回合随机水晶</t>
    <phoneticPr fontId="3" type="noConversion"/>
  </si>
  <si>
    <t>敌方首回合红水晶</t>
    <phoneticPr fontId="3" type="noConversion"/>
  </si>
  <si>
    <t>敌方首回合黄水晶</t>
    <phoneticPr fontId="3" type="noConversion"/>
  </si>
  <si>
    <t>敌方首回合蓝水晶</t>
    <phoneticPr fontId="3" type="noConversion"/>
  </si>
  <si>
    <t>敌方其他回合随机水晶</t>
    <phoneticPr fontId="3" type="noConversion"/>
  </si>
  <si>
    <t>敌方其他回合红水晶</t>
    <phoneticPr fontId="3" type="noConversion"/>
  </si>
  <si>
    <t>敌方其他回合黄水晶</t>
    <phoneticPr fontId="3" type="noConversion"/>
  </si>
  <si>
    <t>敌方其他回合蓝水晶</t>
    <phoneticPr fontId="3" type="noConversion"/>
  </si>
  <si>
    <t>我方首回合随机水晶</t>
    <phoneticPr fontId="3" type="noConversion"/>
  </si>
  <si>
    <t>我方首回合红水晶</t>
    <phoneticPr fontId="3" type="noConversion"/>
  </si>
  <si>
    <t>我方首回合黄水晶</t>
    <phoneticPr fontId="3" type="noConversion"/>
  </si>
  <si>
    <t>我方首回合蓝水晶</t>
    <phoneticPr fontId="3" type="noConversion"/>
  </si>
  <si>
    <t>我方其他回合随机水晶</t>
    <phoneticPr fontId="3" type="noConversion"/>
  </si>
  <si>
    <t>我方其他回合红水晶</t>
    <phoneticPr fontId="3" type="noConversion"/>
  </si>
  <si>
    <t>我方其他回合黄水晶</t>
    <phoneticPr fontId="3" type="noConversion"/>
  </si>
  <si>
    <t>我方其他回合蓝水晶</t>
    <phoneticPr fontId="3" type="noConversion"/>
  </si>
  <si>
    <t>CrystallRcvFirstOur[1]</t>
    <phoneticPr fontId="3" type="noConversion"/>
  </si>
  <si>
    <t>CrystallRcvFirstOur[2]</t>
  </si>
  <si>
    <t>CrystallRcvFirstOur[3]</t>
  </si>
  <si>
    <t>CrystallRcvFirstOur[4]</t>
  </si>
  <si>
    <t>CrystallRcvOur[1]</t>
    <phoneticPr fontId="3" type="noConversion"/>
  </si>
  <si>
    <t>CrystallRcvOur[2]</t>
  </si>
  <si>
    <t>CrystallRcvOur[3]</t>
  </si>
  <si>
    <t>CrystallRcvOur[4]</t>
  </si>
  <si>
    <t>CrystallSpecial</t>
    <phoneticPr fontId="3" type="noConversion"/>
  </si>
  <si>
    <t>我方水晶是否特殊处理0-否1-是</t>
    <phoneticPr fontId="3" type="noConversion"/>
  </si>
  <si>
    <t>剧情ID</t>
    <phoneticPr fontId="3" type="noConversion"/>
  </si>
  <si>
    <t>StoryId[1]</t>
    <phoneticPr fontId="3" type="noConversion"/>
  </si>
  <si>
    <t>StoryId[2]</t>
  </si>
  <si>
    <t>Distance</t>
    <phoneticPr fontId="3" type="noConversion"/>
  </si>
  <si>
    <t>Speed</t>
    <phoneticPr fontId="3" type="noConversion"/>
  </si>
  <si>
    <t>LongRad</t>
    <phoneticPr fontId="3" type="noConversion"/>
  </si>
  <si>
    <t>ShortRad</t>
    <phoneticPr fontId="3" type="noConversion"/>
  </si>
  <si>
    <t>DropTime</t>
    <phoneticPr fontId="3" type="noConversion"/>
  </si>
  <si>
    <t>DelayTime</t>
    <phoneticPr fontId="3" type="noConversion"/>
  </si>
  <si>
    <t>RecoverTime</t>
    <phoneticPr fontId="3" type="noConversion"/>
  </si>
  <si>
    <t>DropItem1</t>
    <phoneticPr fontId="3" type="noConversion"/>
  </si>
  <si>
    <t>DropNum1</t>
    <phoneticPr fontId="3" type="noConversion"/>
  </si>
  <si>
    <t>DropItem2</t>
    <phoneticPr fontId="3" type="noConversion"/>
  </si>
  <si>
    <t>DropNum2</t>
    <phoneticPr fontId="3" type="noConversion"/>
  </si>
  <si>
    <t>DropItem3</t>
    <phoneticPr fontId="3" type="noConversion"/>
  </si>
  <si>
    <t>DropNum3</t>
    <phoneticPr fontId="3" type="noConversion"/>
  </si>
  <si>
    <t>int: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</si>
  <si>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</si>
  <si>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</si>
  <si>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</si>
  <si>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</si>
  <si>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</si>
  <si>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己方1号角色位置(x)</t>
    <phoneticPr fontId="3" type="noConversion"/>
  </si>
  <si>
    <t>己方1号角色位置(y)</t>
    <phoneticPr fontId="3" type="noConversion"/>
  </si>
  <si>
    <t>己方1号角色位置(z)</t>
    <phoneticPr fontId="3" type="noConversion"/>
  </si>
  <si>
    <t>己方2号角色位置(x)</t>
    <phoneticPr fontId="3" type="noConversion"/>
  </si>
  <si>
    <t>己方2号角色位置(y)</t>
    <phoneticPr fontId="3" type="noConversion"/>
  </si>
  <si>
    <t>己方2号角色位置(z)</t>
    <phoneticPr fontId="3" type="noConversion"/>
  </si>
  <si>
    <t>己方3号角色位置(x)</t>
    <phoneticPr fontId="3" type="noConversion"/>
  </si>
  <si>
    <t>己方3号角色位置(y)</t>
    <phoneticPr fontId="3" type="noConversion"/>
  </si>
  <si>
    <t>己方3号角色位置(z)</t>
    <phoneticPr fontId="3" type="noConversion"/>
  </si>
  <si>
    <t>敌方停留位置相对距离
(米)</t>
    <phoneticPr fontId="3" type="noConversion"/>
  </si>
  <si>
    <t>敌方移动速度
(米/秒)</t>
    <phoneticPr fontId="3" type="noConversion"/>
  </si>
  <si>
    <t>掉落范围长半径
(米)</t>
    <phoneticPr fontId="3" type="noConversion"/>
  </si>
  <si>
    <t>掉落范围短半径
(米)</t>
    <phoneticPr fontId="3" type="noConversion"/>
  </si>
  <si>
    <t>掉落时长
(秒)</t>
    <phoneticPr fontId="3" type="noConversion"/>
  </si>
  <si>
    <t>回收延迟时长
(秒)</t>
    <phoneticPr fontId="3" type="noConversion"/>
  </si>
  <si>
    <t>回收至宝箱时长
(秒)</t>
    <phoneticPr fontId="3" type="noConversion"/>
  </si>
  <si>
    <t>掉落1图标id</t>
    <phoneticPr fontId="3" type="noConversion"/>
  </si>
  <si>
    <t>掉落1图标数量</t>
    <phoneticPr fontId="3" type="noConversion"/>
  </si>
  <si>
    <t>掉落2图标id</t>
    <phoneticPr fontId="3" type="noConversion"/>
  </si>
  <si>
    <t>掉落2图标数量</t>
    <phoneticPr fontId="3" type="noConversion"/>
  </si>
  <si>
    <t>掉落3图标id</t>
    <phoneticPr fontId="3" type="noConversion"/>
  </si>
  <si>
    <t>掉落3图标数量</t>
    <phoneticPr fontId="3" type="noConversion"/>
  </si>
  <si>
    <t>fx_c_crystal_red_down</t>
    <phoneticPr fontId="3" type="noConversion"/>
  </si>
  <si>
    <t>fx_c_crystal_yellow_down</t>
    <phoneticPr fontId="3" type="noConversion"/>
  </si>
  <si>
    <t>fx_c_crystal_blue_down</t>
    <phoneticPr fontId="3" type="noConversion"/>
  </si>
  <si>
    <t>MinePos[1].y</t>
    <phoneticPr fontId="3" type="noConversion"/>
  </si>
  <si>
    <t>MinePos[1].x</t>
    <phoneticPr fontId="3" type="noConversion"/>
  </si>
  <si>
    <t>MinePos[1].z</t>
    <phoneticPr fontId="3" type="noConversion"/>
  </si>
  <si>
    <t>MinePos[2].x</t>
    <phoneticPr fontId="3" type="noConversion"/>
  </si>
  <si>
    <t>MinePos[2].y</t>
    <phoneticPr fontId="3" type="noConversion"/>
  </si>
  <si>
    <t>MinePos[2].z</t>
    <phoneticPr fontId="3" type="noConversion"/>
  </si>
  <si>
    <t>MinePos[3].x</t>
    <phoneticPr fontId="3" type="noConversion"/>
  </si>
  <si>
    <t>MinePos[3].y</t>
    <phoneticPr fontId="3" type="noConversion"/>
  </si>
  <si>
    <t>MinePos[3].z</t>
    <phoneticPr fontId="3" type="noConversion"/>
  </si>
  <si>
    <t>Chapters_fight</t>
  </si>
  <si>
    <t>出现场景
1.普通关卡，2,困难关卡，3芦花古楼</t>
    <phoneticPr fontId="3" type="noConversion"/>
  </si>
  <si>
    <t>阵亡人数少于N人过关</t>
  </si>
  <si>
    <t>通关时无任何角色阵亡</t>
    <phoneticPr fontId="3" type="noConversion"/>
  </si>
  <si>
    <t>阵亡寄灵人少于N人过关</t>
    <phoneticPr fontId="3" type="noConversion"/>
  </si>
  <si>
    <t>阵亡守护灵少于N人过关</t>
    <phoneticPr fontId="3" type="noConversion"/>
  </si>
  <si>
    <t>通关时无任何寄灵人阵亡</t>
    <phoneticPr fontId="3" type="noConversion"/>
  </si>
  <si>
    <t>通关时无任何守护灵阵亡</t>
    <phoneticPr fontId="3" type="noConversion"/>
  </si>
  <si>
    <t>1#5#13</t>
    <phoneticPr fontId="3" type="noConversion"/>
  </si>
  <si>
    <t>RandomDrop3.Id</t>
    <phoneticPr fontId="3" type="noConversion"/>
  </si>
  <si>
    <t>RandomDrop3.Inteval</t>
    <phoneticPr fontId="3" type="noConversion"/>
  </si>
  <si>
    <t>随机掉落3.id</t>
    <phoneticPr fontId="3" type="noConversion"/>
  </si>
  <si>
    <t>随机掉落3.间隔</t>
    <phoneticPr fontId="3" type="noConversion"/>
  </si>
  <si>
    <t>pt-1-7-jlr-loc3</t>
  </si>
  <si>
    <t>Chapters_video</t>
    <phoneticPr fontId="3" type="noConversion"/>
  </si>
  <si>
    <t>Chapters_boss</t>
    <phoneticPr fontId="3" type="noConversion"/>
  </si>
  <si>
    <t>奖励道具3</t>
    <phoneticPr fontId="3" type="noConversion"/>
  </si>
  <si>
    <t>RandomShow[6].Id</t>
    <phoneticPr fontId="3" type="noConversion"/>
  </si>
  <si>
    <t>RandomShow[6].Desc</t>
    <phoneticPr fontId="3" type="noConversion"/>
  </si>
  <si>
    <t>RandomShow[7].Id</t>
    <phoneticPr fontId="3" type="noConversion"/>
  </si>
  <si>
    <t>RandomShow[7].Desc</t>
    <phoneticPr fontId="3" type="noConversion"/>
  </si>
  <si>
    <t>奖励道具5</t>
  </si>
  <si>
    <t>数量5</t>
  </si>
  <si>
    <t>熔炼值</t>
  </si>
  <si>
    <t>NeedLv</t>
    <phoneticPr fontId="3" type="noConversion"/>
  </si>
  <si>
    <t>int:&lt;&gt;</t>
    <phoneticPr fontId="3" type="noConversion"/>
  </si>
  <si>
    <t>DrillPortal</t>
    <phoneticPr fontId="3" type="noConversion"/>
  </si>
  <si>
    <t>集训营传送门</t>
    <phoneticPr fontId="3" type="noConversion"/>
  </si>
  <si>
    <t>level_id:e&lt;</t>
    <phoneticPr fontId="3" type="noConversion"/>
  </si>
  <si>
    <t>#note</t>
    <phoneticPr fontId="3" type="noConversion"/>
  </si>
  <si>
    <t>HelpCol</t>
    <phoneticPr fontId="3" type="noConversion"/>
  </si>
  <si>
    <t>LevelIdRequired</t>
    <phoneticPr fontId="3" type="noConversion"/>
  </si>
  <si>
    <t>所需关卡Id</t>
    <phoneticPr fontId="3" type="noConversion"/>
  </si>
  <si>
    <t>关卡宝箱</t>
    <phoneticPr fontId="3" type="noConversion"/>
  </si>
  <si>
    <t>测试掉落</t>
    <phoneticPr fontId="3" type="noConversion"/>
  </si>
  <si>
    <t>chapter_ext_box.txt</t>
    <phoneticPr fontId="3" type="noConversion"/>
  </si>
  <si>
    <t>FDAward[1].Id</t>
    <phoneticPr fontId="3" type="noConversion"/>
  </si>
  <si>
    <t>FDAward[1].Val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</si>
  <si>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</si>
  <si>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</si>
  <si>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</si>
  <si>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</si>
  <si>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</si>
  <si>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</si>
  <si>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FDAward[5].Id</t>
    <phoneticPr fontId="3" type="noConversion"/>
  </si>
  <si>
    <t>FDAward[5].Val</t>
    <phoneticPr fontId="3" type="noConversion"/>
  </si>
  <si>
    <t>Award[1].Id</t>
    <phoneticPr fontId="3" type="noConversion"/>
  </si>
  <si>
    <t>Award[2].Id</t>
    <phoneticPr fontId="3" type="noConversion"/>
  </si>
  <si>
    <t>Award[1].Val</t>
    <phoneticPr fontId="3" type="noConversion"/>
  </si>
  <si>
    <t>Award[2].Val</t>
    <phoneticPr fontId="3" type="noConversion"/>
  </si>
  <si>
    <t>Award[3].Id</t>
    <phoneticPr fontId="3" type="noConversion"/>
  </si>
  <si>
    <t>Award[3].Val</t>
    <phoneticPr fontId="3" type="noConversion"/>
  </si>
  <si>
    <t>Award[4].Id</t>
    <phoneticPr fontId="3" type="noConversion"/>
  </si>
  <si>
    <t>Award[4].Val</t>
    <phoneticPr fontId="3" type="noConversion"/>
  </si>
  <si>
    <t>Award[5].Id</t>
    <phoneticPr fontId="3" type="noConversion"/>
  </si>
  <si>
    <t>Award[5].Val</t>
    <phoneticPr fontId="3" type="noConversion"/>
  </si>
  <si>
    <t>Award[1].Id</t>
    <phoneticPr fontId="3" type="noConversion"/>
  </si>
  <si>
    <t>Award[1].Val</t>
    <phoneticPr fontId="3" type="noConversion"/>
  </si>
  <si>
    <t>Award[2].Val</t>
    <phoneticPr fontId="3" type="noConversion"/>
  </si>
  <si>
    <t>Award[3].Id</t>
    <phoneticPr fontId="3" type="noConversion"/>
  </si>
  <si>
    <t>Award[3].Val</t>
    <phoneticPr fontId="3" type="noConversion"/>
  </si>
  <si>
    <t>LvBoxId</t>
    <phoneticPr fontId="3" type="noConversion"/>
  </si>
  <si>
    <t>关卡宝箱Id</t>
    <phoneticPr fontId="3" type="noConversion"/>
  </si>
  <si>
    <t>level_id:&lt;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</si>
  <si>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</si>
  <si>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</si>
  <si>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</si>
  <si>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int:e&lt;&gt;</t>
    <phoneticPr fontId="3" type="noConversion"/>
  </si>
  <si>
    <t>int:&gt;</t>
    <phoneticPr fontId="3" type="noConversion"/>
  </si>
  <si>
    <t>序章</t>
    <phoneticPr fontId="3" type="noConversion"/>
  </si>
  <si>
    <t>难度
1普通，2困难，3序章</t>
    <phoneticPr fontId="3" type="noConversion"/>
  </si>
  <si>
    <t>序章第1关</t>
    <phoneticPr fontId="3" type="noConversion"/>
  </si>
  <si>
    <t>序章第2关</t>
  </si>
  <si>
    <t>序章第3关</t>
  </si>
  <si>
    <t>RowId</t>
    <phoneticPr fontId="3" type="noConversion"/>
  </si>
  <si>
    <t>Sum</t>
    <phoneticPr fontId="3" type="noConversion"/>
  </si>
  <si>
    <t>Loc</t>
    <phoneticPr fontId="3" type="noConversion"/>
  </si>
  <si>
    <t>普通1章</t>
  </si>
  <si>
    <t>普通2章</t>
  </si>
  <si>
    <t>普通3章</t>
  </si>
  <si>
    <t>普通4章</t>
  </si>
  <si>
    <t>普通5章</t>
  </si>
  <si>
    <t>普通6章</t>
  </si>
  <si>
    <t>普通7章</t>
  </si>
  <si>
    <t>普通8章</t>
  </si>
  <si>
    <t>普通9章</t>
  </si>
  <si>
    <t>普通10章</t>
  </si>
  <si>
    <t>普通11章</t>
  </si>
  <si>
    <t>普通12章</t>
  </si>
  <si>
    <t>普通13章</t>
  </si>
  <si>
    <t>普通14章</t>
  </si>
  <si>
    <t>普通15章</t>
  </si>
  <si>
    <t>普通16章</t>
  </si>
  <si>
    <t>普通17章</t>
  </si>
  <si>
    <t>普通18章</t>
  </si>
  <si>
    <t>普通19章</t>
  </si>
  <si>
    <t>普通20章</t>
  </si>
  <si>
    <t>普通21章</t>
  </si>
  <si>
    <t>普通22章</t>
  </si>
  <si>
    <t>普通23章</t>
  </si>
  <si>
    <t>普通24章</t>
  </si>
  <si>
    <t>普通25章</t>
  </si>
  <si>
    <t>普通26章</t>
  </si>
  <si>
    <t>普通27章</t>
  </si>
  <si>
    <t>普通28章</t>
  </si>
  <si>
    <t>普通29章</t>
  </si>
  <si>
    <t>普通30章</t>
  </si>
  <si>
    <t>困难1章</t>
  </si>
  <si>
    <t>困难2章</t>
  </si>
  <si>
    <t>困难3章</t>
  </si>
  <si>
    <t>困难4章</t>
  </si>
  <si>
    <t>困难5章</t>
  </si>
  <si>
    <t>困难6章</t>
  </si>
  <si>
    <t>困难7章</t>
  </si>
  <si>
    <t>困难8章</t>
  </si>
  <si>
    <t>困难9章</t>
  </si>
  <si>
    <t>困难10章</t>
  </si>
  <si>
    <t>困难11章</t>
  </si>
  <si>
    <t>困难12章</t>
  </si>
  <si>
    <t>困难13章</t>
  </si>
  <si>
    <t>困难14章</t>
  </si>
  <si>
    <t>困难15章</t>
  </si>
  <si>
    <t>困难16章</t>
  </si>
  <si>
    <t>困难17章</t>
  </si>
  <si>
    <t>困难18章</t>
  </si>
  <si>
    <t>困难19章</t>
  </si>
  <si>
    <t>困难20章</t>
  </si>
  <si>
    <t>困难21章</t>
  </si>
  <si>
    <t>困难22章</t>
  </si>
  <si>
    <t>困难23章</t>
  </si>
  <si>
    <t>困难24章</t>
  </si>
  <si>
    <t>困难25章</t>
  </si>
  <si>
    <t>困难26章</t>
  </si>
  <si>
    <t>困难27章</t>
  </si>
  <si>
    <t>困难28章</t>
  </si>
  <si>
    <t>困难29章</t>
  </si>
  <si>
    <t>困难30章</t>
  </si>
  <si>
    <t>大战黄巾</t>
  </si>
  <si>
    <t>大战黄巾</t>
    <phoneticPr fontId="3" type="noConversion"/>
  </si>
  <si>
    <t>力战虎牢</t>
  </si>
  <si>
    <t>力战虎牢</t>
    <phoneticPr fontId="3" type="noConversion"/>
  </si>
  <si>
    <t>讨伐董卓</t>
  </si>
  <si>
    <t>讨伐董卓</t>
    <phoneticPr fontId="3" type="noConversion"/>
  </si>
  <si>
    <t>徐州之战</t>
  </si>
  <si>
    <t>徐州之战</t>
    <phoneticPr fontId="3" type="noConversion"/>
  </si>
  <si>
    <t>帝林许都</t>
  </si>
  <si>
    <t>帝林许都</t>
    <phoneticPr fontId="3" type="noConversion"/>
  </si>
  <si>
    <t>战宛城</t>
  </si>
  <si>
    <t>战宛城</t>
    <phoneticPr fontId="3" type="noConversion"/>
  </si>
  <si>
    <t>孙坚之死</t>
  </si>
  <si>
    <t>孙坚之死</t>
    <phoneticPr fontId="3" type="noConversion"/>
  </si>
  <si>
    <t>乱武天下</t>
  </si>
  <si>
    <t>乱武天下</t>
    <phoneticPr fontId="3" type="noConversion"/>
  </si>
  <si>
    <t>水淹下邳</t>
  </si>
  <si>
    <t>水淹下邳</t>
    <phoneticPr fontId="3" type="noConversion"/>
  </si>
  <si>
    <t>青梅煮酒</t>
  </si>
  <si>
    <t>青梅煮酒</t>
    <phoneticPr fontId="3" type="noConversion"/>
  </si>
  <si>
    <t>袁术之死</t>
  </si>
  <si>
    <t>袁术之死</t>
    <phoneticPr fontId="3" type="noConversion"/>
  </si>
  <si>
    <t>白马之围</t>
  </si>
  <si>
    <t>白马之围</t>
    <phoneticPr fontId="3" type="noConversion"/>
  </si>
  <si>
    <t>千里单骑</t>
  </si>
  <si>
    <t>千里单骑</t>
    <phoneticPr fontId="3" type="noConversion"/>
  </si>
  <si>
    <t>孙策之死</t>
  </si>
  <si>
    <t>孙策之死</t>
    <phoneticPr fontId="3" type="noConversion"/>
  </si>
  <si>
    <t>官渡之战</t>
  </si>
  <si>
    <t>官渡之战</t>
    <phoneticPr fontId="3" type="noConversion"/>
  </si>
  <si>
    <t>水淹冀州</t>
  </si>
  <si>
    <t>水淹冀州</t>
    <phoneticPr fontId="3" type="noConversion"/>
  </si>
  <si>
    <t>马跃檀溪</t>
  </si>
  <si>
    <t>马跃檀溪</t>
    <phoneticPr fontId="3" type="noConversion"/>
  </si>
  <si>
    <t>黎阳之战</t>
  </si>
  <si>
    <t>黎阳之战</t>
    <phoneticPr fontId="3" type="noConversion"/>
  </si>
  <si>
    <t>三顾茅庐</t>
  </si>
  <si>
    <t>火烧新野</t>
  </si>
  <si>
    <t>火烧新野</t>
    <phoneticPr fontId="3" type="noConversion"/>
  </si>
  <si>
    <t>八门金锁</t>
  </si>
  <si>
    <t>八门金锁</t>
    <phoneticPr fontId="3" type="noConversion"/>
  </si>
  <si>
    <t>三顾茅庐</t>
    <phoneticPr fontId="3" type="noConversion"/>
  </si>
  <si>
    <t>讨伐黄祖</t>
  </si>
  <si>
    <t>讨伐黄祖</t>
    <phoneticPr fontId="3" type="noConversion"/>
  </si>
  <si>
    <t>火烧博望坡</t>
  </si>
  <si>
    <t>火烧博望坡</t>
    <phoneticPr fontId="3" type="noConversion"/>
  </si>
  <si>
    <t>舌战群儒</t>
  </si>
  <si>
    <t>舌战群儒</t>
    <phoneticPr fontId="3" type="noConversion"/>
  </si>
  <si>
    <t>板桥怒吼</t>
  </si>
  <si>
    <t>板桥怒吼</t>
    <phoneticPr fontId="3" type="noConversion"/>
  </si>
  <si>
    <t>蒋干盗书</t>
  </si>
  <si>
    <t>蒋干盗书</t>
    <phoneticPr fontId="3" type="noConversion"/>
  </si>
  <si>
    <t>草船借箭</t>
  </si>
  <si>
    <t>草船借箭</t>
    <phoneticPr fontId="3" type="noConversion"/>
  </si>
  <si>
    <t>苦肉计</t>
  </si>
  <si>
    <t>苦肉计</t>
    <phoneticPr fontId="3" type="noConversion"/>
  </si>
  <si>
    <t>火烧赤壁</t>
  </si>
  <si>
    <t>火烧赤壁</t>
    <phoneticPr fontId="3" type="noConversion"/>
  </si>
  <si>
    <t>华容道</t>
  </si>
  <si>
    <t>华容道</t>
    <phoneticPr fontId="3" type="noConversion"/>
  </si>
  <si>
    <t>罗刹街1</t>
  </si>
  <si>
    <t>罗刹街2</t>
  </si>
  <si>
    <t>罗刹街3</t>
  </si>
  <si>
    <t>北落师门1</t>
  </si>
  <si>
    <t>北落师门2</t>
  </si>
  <si>
    <t>北落师门3</t>
  </si>
  <si>
    <t>风花雪月1</t>
  </si>
  <si>
    <t>风花雪月2</t>
  </si>
  <si>
    <t>风花雪月3</t>
  </si>
  <si>
    <t>芦花古楼1</t>
  </si>
  <si>
    <t>芦花古楼2</t>
  </si>
  <si>
    <t>芦花古楼3</t>
  </si>
  <si>
    <t>风雷天武1</t>
  </si>
  <si>
    <t>风雷天武2</t>
  </si>
  <si>
    <t>风雷天武3</t>
  </si>
  <si>
    <t>LvLimit</t>
    <phoneticPr fontId="3" type="noConversion"/>
  </si>
  <si>
    <t>Exp</t>
    <phoneticPr fontId="3" type="noConversion"/>
  </si>
  <si>
    <t>Coin</t>
    <phoneticPr fontId="3" type="noConversion"/>
  </si>
  <si>
    <t>Golst</t>
    <phoneticPr fontId="3" type="noConversion"/>
  </si>
  <si>
    <t>int:e&lt;&gt;|0</t>
    <phoneticPr fontId="3" type="noConversion"/>
  </si>
  <si>
    <t>int:e&lt;&gt;|0</t>
    <phoneticPr fontId="3" type="noConversion"/>
  </si>
  <si>
    <t>string:e&lt;&gt;|ui_dtex_Stage_002</t>
    <phoneticPr fontId="3" type="noConversion"/>
  </si>
  <si>
    <t>string:e&lt;&gt;|Map_luoshajiedao_1-4</t>
    <phoneticPr fontId="3" type="noConversion"/>
  </si>
  <si>
    <t>StarBox</t>
  </si>
  <si>
    <t>钻石50绿色基础材料8金币600</t>
  </si>
  <si>
    <t>守护灵抽卡券2绿色基础材料15金币1200</t>
  </si>
  <si>
    <t>守护灵抽卡券3绿色基础材料23金币1800</t>
  </si>
  <si>
    <t>钻石60绿色基础材料11金币900</t>
  </si>
  <si>
    <t>守护灵抽卡券2绿色基础材料23金币1800</t>
  </si>
  <si>
    <t>守护灵抽卡券3绿色基础材料34金币2700</t>
  </si>
  <si>
    <t>钻石70绿色基础材料23金币1800</t>
  </si>
  <si>
    <t>守护灵抽卡券2绿色基础材料38金币3000</t>
  </si>
  <si>
    <t>守护灵抽卡券3绿色基础材料53金币4200</t>
  </si>
  <si>
    <t>钻石80绿色基础材料18金币2250</t>
  </si>
  <si>
    <t>守护灵抽卡券2绿色基础材料30金币3750</t>
  </si>
  <si>
    <t>守护灵抽卡券3绿色基础材料42金币5250</t>
  </si>
  <si>
    <t>钻石90蓝色基础材料11金币3600</t>
  </si>
  <si>
    <t>守护灵抽卡券2蓝色基础材料21金币7200</t>
  </si>
  <si>
    <t>守护灵抽卡券3蓝色基础材料32金币10800</t>
  </si>
  <si>
    <t>钻石100蓝色基础材料15金币4200</t>
  </si>
  <si>
    <t>守护灵抽卡券2蓝色基础材料30金币8400</t>
  </si>
  <si>
    <t>守护灵抽卡券3蓝色基础材料45金币12600</t>
  </si>
  <si>
    <t>钻石100蓝色基础材料20金币4800</t>
  </si>
  <si>
    <t>守护灵抽卡券2蓝色基础材料39金币9600</t>
  </si>
  <si>
    <t>守护灵抽卡券3蓝色基础材料59金币14400</t>
  </si>
  <si>
    <t>钻石100蓝色基础材料24金币5400</t>
  </si>
  <si>
    <t>守护灵抽卡券2蓝色基础材料48金币10800</t>
  </si>
  <si>
    <t>守护灵抽卡券3蓝色基础材料72金币16200</t>
  </si>
  <si>
    <t>钻石100蓝色基础材料30金币6000</t>
  </si>
  <si>
    <t>守护灵抽卡券2蓝色基础材料60金币12000</t>
  </si>
  <si>
    <t>守护灵抽卡券3蓝色基础材料90金币18000</t>
  </si>
  <si>
    <t>钻石100紫色基础材料6金币6600</t>
  </si>
  <si>
    <t>守护灵抽卡券2紫色基础材料12金币13200</t>
  </si>
  <si>
    <t>守护灵抽卡券3紫色基础材料18金币19800</t>
  </si>
  <si>
    <t>钻石100紫色基础材料11金币7200</t>
  </si>
  <si>
    <t>守护灵抽卡券2紫色基础材料21金币14400</t>
  </si>
  <si>
    <t>守护灵抽卡券3紫色基础材料32金币21600</t>
  </si>
  <si>
    <t>钻石100紫色基础材料15金币7800</t>
  </si>
  <si>
    <t>守护灵抽卡券2紫色基础材料30金币15600</t>
  </si>
  <si>
    <t>守护灵抽卡券3紫色基础材料45金币23400</t>
  </si>
  <si>
    <t>钻石100紫色基础材料20金币8400</t>
  </si>
  <si>
    <t>守护灵抽卡券2紫色基础材料39金币16800</t>
  </si>
  <si>
    <t>守护灵抽卡券3紫色基础材料59金币25200</t>
  </si>
  <si>
    <t>钻石100紫色基础材料24金币9000</t>
  </si>
  <si>
    <t>守护灵抽卡券2紫色基础材料48金币18000</t>
  </si>
  <si>
    <t>守护灵抽卡券3紫色基础材料72金币27000</t>
  </si>
  <si>
    <t>钻石100橙色基础材料0金币9600</t>
  </si>
  <si>
    <t>守护灵抽卡券2橙色基础材料0金币19200</t>
  </si>
  <si>
    <t>守护灵抽卡券3橙色基础材料0金币28800</t>
  </si>
  <si>
    <t>钻石100橙色基础材料6金币10800</t>
  </si>
  <si>
    <t>守护灵抽卡券2橙色基础材料12金币21600</t>
  </si>
  <si>
    <t>守护灵抽卡券3橙色基础材料18金币32400</t>
  </si>
  <si>
    <t>钻石100橙色基础材料11金币12000</t>
  </si>
  <si>
    <t>守护灵抽卡券2橙色基础材料21金币24000</t>
  </si>
  <si>
    <t>守护灵抽卡券3橙色基础材料32金币36000</t>
  </si>
  <si>
    <t>钻石100橙色基础材料15金币13200</t>
  </si>
  <si>
    <t>守护灵抽卡券2橙色基础材料30金币26400</t>
  </si>
  <si>
    <t>守护灵抽卡券3橙色基础材料45金币39600</t>
  </si>
  <si>
    <t>钻石100橙色基础材料20金币14400</t>
  </si>
  <si>
    <t>守护灵抽卡券2橙色基础材料39金币28800</t>
  </si>
  <si>
    <t>守护灵抽卡券3橙色基础材料59金币43200</t>
  </si>
  <si>
    <t>钻石100橙色基础材料24金币15600</t>
  </si>
  <si>
    <t>守护灵抽卡券2橙色基础材料48金币31200</t>
  </si>
  <si>
    <t>守护灵抽卡券3橙色基础材料72金币46800</t>
  </si>
  <si>
    <t>钻石100橙色基础材料30金币16800</t>
  </si>
  <si>
    <t>守护灵抽卡券2橙色基础材料60金币33600</t>
  </si>
  <si>
    <t>守护灵抽卡券3橙色基础材料90金币50400</t>
  </si>
  <si>
    <t>钻石100红色基础材料6金币18000</t>
  </si>
  <si>
    <t>守护灵抽卡券2红色基础材料12金币36000</t>
  </si>
  <si>
    <t>守护灵抽卡券3红色基础材料18金币54000</t>
  </si>
  <si>
    <t>钻石100红色基础材料11金币19200</t>
  </si>
  <si>
    <t>守护灵抽卡券2红色基础材料21金币38400</t>
  </si>
  <si>
    <t>守护灵抽卡券3红色基础材料32金币57600</t>
  </si>
  <si>
    <t>钻石100红色基础材料15金币20400</t>
  </si>
  <si>
    <t>守护灵抽卡券2红色基础材料30金币40800</t>
  </si>
  <si>
    <t>守护灵抽卡券3红色基础材料45金币61200</t>
  </si>
  <si>
    <t>钻石100红色基础材料20金币21600</t>
  </si>
  <si>
    <t>守护灵抽卡券2红色基础材料39金币43200</t>
  </si>
  <si>
    <t>守护灵抽卡券3红色基础材料59金币64800</t>
  </si>
  <si>
    <t>钻石100红色基础材料24金币22800</t>
  </si>
  <si>
    <t>守护灵抽卡券2红色基础材料48金币45600</t>
  </si>
  <si>
    <t>守护灵抽卡券3红色基础材料72金币68400</t>
  </si>
  <si>
    <t>钻石100红色基础材料30金币24000</t>
  </si>
  <si>
    <t>守护灵抽卡券2红色基础材料60金币48000</t>
  </si>
  <si>
    <t>守护灵抽卡券3红色基础材料90金币72000</t>
  </si>
  <si>
    <t>钻石100红色基础材料30金币25200</t>
  </si>
  <si>
    <t>守护灵抽卡券2红色基础材料60金币50400</t>
  </si>
  <si>
    <t>守护灵抽卡券3红色基础材料90金币75600</t>
  </si>
  <si>
    <t>钻石100红色基础材料30金币26400</t>
  </si>
  <si>
    <t>守护灵抽卡券2红色基础材料60金币52800</t>
  </si>
  <si>
    <t>守护灵抽卡券3红色基础材料90金币79200</t>
  </si>
  <si>
    <t>钻石100灵玉6金币26400</t>
  </si>
  <si>
    <t>灵玉</t>
  </si>
  <si>
    <t>守护灵抽卡券2灵玉12金币52800</t>
  </si>
  <si>
    <t>守护灵抽卡券3灵玉18金币79200</t>
  </si>
  <si>
    <t>钻石100绿色基础材料23金币900</t>
  </si>
  <si>
    <t>熔炼值500绿色基础材料45金币1800</t>
  </si>
  <si>
    <t>守护灵抽卡券5绿色基础材料68金币2700</t>
  </si>
  <si>
    <t>钻石100玄铁2金币1350</t>
  </si>
  <si>
    <t>玄铁</t>
  </si>
  <si>
    <t>熔炼值600玄铁4金币2700</t>
  </si>
  <si>
    <t>守护灵抽卡券5玄铁5金币4050</t>
  </si>
  <si>
    <t>钻石100玄铁5金币2700</t>
  </si>
  <si>
    <t>熔炼值700玄铁8金币4500</t>
  </si>
  <si>
    <t>守护灵抽卡券5玄铁11金币6300</t>
  </si>
  <si>
    <t>钻石100玄铁7金币3375</t>
  </si>
  <si>
    <t>熔炼值800玄铁11金币5625</t>
  </si>
  <si>
    <t>守护灵抽卡券5玄铁16金币7875</t>
  </si>
  <si>
    <t>钻石100玄铁12金币5400</t>
  </si>
  <si>
    <t>熔炼值1000玄铁23金币10800</t>
  </si>
  <si>
    <t>守护灵抽卡券5玄铁35金币16200</t>
  </si>
  <si>
    <t>钻石100玄铁14金币6300</t>
  </si>
  <si>
    <t>熔炼值1050玄铁29金币12600</t>
  </si>
  <si>
    <t>守护灵抽卡券5玄铁43金币18900</t>
  </si>
  <si>
    <t>钻石100玄铁18金币7200</t>
  </si>
  <si>
    <t>熔炼值1100玄铁36金币14400</t>
  </si>
  <si>
    <t>守护灵抽卡券5玄铁54金币21600</t>
  </si>
  <si>
    <t>钻石100乌金4金币8100</t>
  </si>
  <si>
    <t>乌金</t>
  </si>
  <si>
    <t>熔炼值1150乌金7金币16200</t>
  </si>
  <si>
    <t>守护灵抽卡券5乌金11金币24300</t>
  </si>
  <si>
    <t>钻石100乌金6金币9000</t>
  </si>
  <si>
    <t>熔炼值1200乌金13金币18000</t>
  </si>
  <si>
    <t>守护灵抽卡券5乌金19金币27000</t>
  </si>
  <si>
    <t>钻石100乌金9金币9900</t>
  </si>
  <si>
    <t>熔炼值1350乌金18金币19800</t>
  </si>
  <si>
    <t>守护灵抽卡券5乌金27金币29700</t>
  </si>
  <si>
    <t>钻石100乌金12金币10800</t>
  </si>
  <si>
    <t>熔炼值1500乌金23金币21600</t>
  </si>
  <si>
    <t>守护灵抽卡券5乌金35金币32400</t>
  </si>
  <si>
    <t>钻石100乌金14金币11700</t>
  </si>
  <si>
    <t>熔炼值1600乌金29金币23400</t>
  </si>
  <si>
    <t>守护灵抽卡券5乌金43金币35100</t>
  </si>
  <si>
    <t>钻石100乌金18金币12600</t>
  </si>
  <si>
    <t>熔炼值1800乌金36金币25200</t>
  </si>
  <si>
    <t>守护灵抽卡券5乌金54金币37800</t>
  </si>
  <si>
    <t>钻石100银母4金币13500</t>
  </si>
  <si>
    <t>银母</t>
  </si>
  <si>
    <t>熔炼值2000银母7金币27000</t>
  </si>
  <si>
    <t>守护灵抽卡券5银母11金币40500</t>
  </si>
  <si>
    <t>钻石100银母6金币14400</t>
  </si>
  <si>
    <t>熔炼值2400银母13金币28800</t>
  </si>
  <si>
    <t>守护灵抽卡券5银母19金币43200</t>
  </si>
  <si>
    <t>钻石100银母9金币16200</t>
  </si>
  <si>
    <t>熔炼值2750银母18金币32400</t>
  </si>
  <si>
    <t>守护灵抽卡券5银母27金币48600</t>
  </si>
  <si>
    <t>钻石100银母12金币18000</t>
  </si>
  <si>
    <t>熔炼值3000银母23金币36000</t>
  </si>
  <si>
    <t>守护灵抽卡券5银母35金币54000</t>
  </si>
  <si>
    <t>钻石100银母14金币19800</t>
  </si>
  <si>
    <t>熔炼值3300银母29金币39600</t>
  </si>
  <si>
    <t>守护灵抽卡券5银母43金币59400</t>
  </si>
  <si>
    <t>钻石100银母18金币21600</t>
  </si>
  <si>
    <t>熔炼值3600银母36金币43200</t>
  </si>
  <si>
    <t>守护灵抽卡券5银母54金币64800</t>
  </si>
  <si>
    <t>钻石100铀金4金币23400</t>
  </si>
  <si>
    <t>铀金</t>
  </si>
  <si>
    <t>熔炼值4200铀金7金币46800</t>
  </si>
  <si>
    <t>守护灵抽卡券5铀金11金币70200</t>
  </si>
  <si>
    <t>钻石100铀金6金币25200</t>
  </si>
  <si>
    <t>熔炼值4800铀金13金币50400</t>
  </si>
  <si>
    <t>守护灵抽卡券5铀金19金币75600</t>
  </si>
  <si>
    <t>钻石100铀金9金币27000</t>
  </si>
  <si>
    <t>熔炼值5400铀金18金币54000</t>
  </si>
  <si>
    <t>守护灵抽卡券5铀金27金币81000</t>
  </si>
  <si>
    <t>钻石100铀金12金币28800</t>
  </si>
  <si>
    <t>熔炼值6000铀金23金币57600</t>
  </si>
  <si>
    <t>守护灵抽卡券5铀金35金币86400</t>
  </si>
  <si>
    <t>钻石100铀金14金币30600</t>
  </si>
  <si>
    <t>熔炼值6500铀金29金币61200</t>
  </si>
  <si>
    <t>守护灵抽卡券5铀金43金币91800</t>
  </si>
  <si>
    <t>钻石100铀金18金币32400</t>
  </si>
  <si>
    <t>熔炼值7000铀金36金币64800</t>
  </si>
  <si>
    <t>守护灵抽卡券5铀金54金币97200</t>
  </si>
  <si>
    <t>钻石100铀金18金币34200</t>
  </si>
  <si>
    <t>熔炼值7500铀金36金币68400</t>
  </si>
  <si>
    <t>守护灵抽卡券5铀金54金币102600</t>
  </si>
  <si>
    <t>钻石100铀金18金币36000</t>
  </si>
  <si>
    <t>熔炼值8000铀金36金币72000</t>
  </si>
  <si>
    <t>守护灵抽卡券5铀金54金币108000</t>
  </si>
  <si>
    <t>钻石100灵玉6金币37800</t>
  </si>
  <si>
    <t>熔炼值8500灵玉12金币75600</t>
  </si>
  <si>
    <t>守护灵抽卡券5灵玉18金币113400</t>
  </si>
  <si>
    <t>钻石100灵玉6金币39600</t>
  </si>
  <si>
    <t>熔炼值9000灵玉12金币79200</t>
  </si>
  <si>
    <t>守护灵抽卡券5灵玉18金币118800</t>
  </si>
  <si>
    <t>熔炼值1000灵玉12金币79200</t>
  </si>
  <si>
    <t>ExtBox</t>
  </si>
  <si>
    <t>钻石10守护灵初级抽卡券2守护灵经验750</t>
  </si>
  <si>
    <t>守护灵初级抽卡券</t>
  </si>
  <si>
    <t>钻石15守护灵初级抽卡券3守护灵经验1500</t>
  </si>
  <si>
    <t>钻石25守护灵初级抽卡券5守护灵经验2250</t>
  </si>
  <si>
    <t>钻石10守护灵初级抽卡券2守护灵经验1800</t>
  </si>
  <si>
    <t>钻石15守护灵初级抽卡券3守护灵经验2700</t>
  </si>
  <si>
    <t>钻石25守护灵初级抽卡券5守护灵经验3600</t>
  </si>
  <si>
    <t>钻石10守护灵初级抽卡券2守护灵经验3150</t>
  </si>
  <si>
    <t>钻石20守护灵初级抽卡券3守护灵经验4200</t>
  </si>
  <si>
    <t>钻石30守护灵初级抽卡券5守护灵经验5250</t>
  </si>
  <si>
    <t>钻石10守护灵初级抽卡券2守护灵经验3600</t>
  </si>
  <si>
    <t>钻石20守护灵初级抽卡券3守护灵经验4800</t>
  </si>
  <si>
    <t>钻石30守护灵初级抽卡券5守护灵经验6000</t>
  </si>
  <si>
    <t>钻石20守护灵初级抽卡券2守护灵经验4050</t>
  </si>
  <si>
    <t>钻石30守护灵初级抽卡券3守护灵经验5400</t>
  </si>
  <si>
    <t>钻石50守护灵初级抽卡券5守护灵经验6750</t>
  </si>
  <si>
    <t>钻石20守护灵初级抽卡券2守护灵经验4500</t>
  </si>
  <si>
    <t>钻石30守护灵初级抽卡券3守护灵经验6000</t>
  </si>
  <si>
    <t>钻石50守护灵初级抽卡券5守护灵经验7500</t>
  </si>
  <si>
    <t>钻石20守护灵初级抽卡券2守护灵经验5400</t>
  </si>
  <si>
    <t>钻石30守护灵初级抽卡券3守护灵经验7200</t>
  </si>
  <si>
    <t>钻石50守护灵初级抽卡券5守护灵经验9000</t>
  </si>
  <si>
    <t>钻石20守护灵初级抽卡券2守护灵经验6300</t>
  </si>
  <si>
    <t>钻石30守护灵初级抽卡券3守护灵经验8400</t>
  </si>
  <si>
    <t>钻石50守护灵初级抽卡券5守护灵经验10500</t>
  </si>
  <si>
    <t>钻石20守护灵初级抽卡券2守护灵经验7200</t>
  </si>
  <si>
    <t>钻石30守护灵初级抽卡券3守护灵经验9600</t>
  </si>
  <si>
    <t>钻石50守护灵初级抽卡券5守护灵经验12000</t>
  </si>
  <si>
    <t>钻石20守护灵初级抽卡券2守护灵经验8100</t>
  </si>
  <si>
    <t>钻石30守护灵初级抽卡券3守护灵经验10800</t>
  </si>
  <si>
    <t>钻石50守护灵初级抽卡券5守护灵经验13500</t>
  </si>
  <si>
    <t>钻石20守护灵初级抽卡券2守护灵经验9000</t>
  </si>
  <si>
    <t>钻石30守护灵初级抽卡券3守护灵经验12000</t>
  </si>
  <si>
    <t>钻石50守护灵初级抽卡券5守护灵经验15000</t>
  </si>
  <si>
    <t>钻石20守护灵初级抽卡券2守护灵经验9900</t>
  </si>
  <si>
    <t>钻石30守护灵初级抽卡券3守护灵经验13200</t>
  </si>
  <si>
    <t>钻石50守护灵初级抽卡券5守护灵经验16500</t>
  </si>
  <si>
    <t>钻石20守护灵初级抽卡券2守护灵经验11250</t>
  </si>
  <si>
    <t>钻石30守护灵初级抽卡券3守护灵经验15000</t>
  </si>
  <si>
    <t>钻石50守护灵初级抽卡券5守护灵经验18750</t>
  </si>
  <si>
    <t>钻石20守护灵初级抽卡券2守护灵经验12150</t>
  </si>
  <si>
    <t>钻石30守护灵初级抽卡券3守护灵经验16200</t>
  </si>
  <si>
    <t>钻石50守护灵初级抽卡券5守护灵经验20250</t>
  </si>
  <si>
    <t>钻石20守护灵初级抽卡券2守护灵经验13500</t>
  </si>
  <si>
    <t>钻石30守护灵初级抽卡券3守护灵经验18000</t>
  </si>
  <si>
    <t>钻石50守护灵初级抽卡券5守护灵经验22500</t>
  </si>
  <si>
    <t>钻石20守护灵初级抽卡券2守护灵经验14400</t>
  </si>
  <si>
    <t>钻石30守护灵初级抽卡券3守护灵经验19200</t>
  </si>
  <si>
    <t>钻石50守护灵初级抽卡券5守护灵经验24000</t>
  </si>
  <si>
    <t>钻石20守护灵初级抽卡券2守护灵经验15750</t>
  </si>
  <si>
    <t>钻石30守护灵初级抽卡券3守护灵经验21000</t>
  </si>
  <si>
    <t>钻石50守护灵初级抽卡券5守护灵经验26250</t>
  </si>
  <si>
    <t>钻石20守护灵初级抽卡券2守护灵经验16650</t>
  </si>
  <si>
    <t>钻石30守护灵初级抽卡券3守护灵经验22200</t>
  </si>
  <si>
    <t>钻石50守护灵初级抽卡券5守护灵经验27750</t>
  </si>
  <si>
    <t>钻石20守护灵初级抽卡券2守护灵经验18000</t>
  </si>
  <si>
    <t>钻石30守护灵初级抽卡券3守护灵经验24000</t>
  </si>
  <si>
    <t>钻石50守护灵初级抽卡券5守护灵经验30000</t>
  </si>
  <si>
    <t>钻石20守护灵初级抽卡券2守护灵经验18900</t>
  </si>
  <si>
    <t>钻石30守护灵初级抽卡券3守护灵经验25200</t>
  </si>
  <si>
    <t>钻石50守护灵初级抽卡券5守护灵经验31500</t>
  </si>
  <si>
    <t>钻石20守护灵初级抽卡券2守护灵经验20250</t>
  </si>
  <si>
    <t>钻石30守护灵初级抽卡券3守护灵经验27000</t>
  </si>
  <si>
    <t>钻石50守护灵初级抽卡券5守护灵经验33750</t>
  </si>
  <si>
    <t>钻石20守护灵初级抽卡券2守护灵经验21150</t>
  </si>
  <si>
    <t>钻石30守护灵初级抽卡券3守护灵经验28200</t>
  </si>
  <si>
    <t>钻石50守护灵初级抽卡券5守护灵经验35250</t>
  </si>
  <si>
    <t>钻石20守护灵初级抽卡券2守护灵经验22500</t>
  </si>
  <si>
    <t>钻石30守护灵初级抽卡券3守护灵经验30000</t>
  </si>
  <si>
    <t>钻石50守护灵初级抽卡券5守护灵经验37500</t>
  </si>
  <si>
    <t>钻石20守护灵初级抽卡券2守护灵经验24750</t>
  </si>
  <si>
    <t>钻石30守护灵初级抽卡券3守护灵经验33000</t>
  </si>
  <si>
    <t>钻石50守护灵初级抽卡券5守护灵经验41250</t>
  </si>
  <si>
    <t>钻石20守护灵初级抽卡券2守护灵经验27000</t>
  </si>
  <si>
    <t>钻石30守护灵初级抽卡券3守护灵经验36000</t>
  </si>
  <si>
    <t>钻石50守护灵初级抽卡券5守护灵经验45000</t>
  </si>
  <si>
    <t>钻石20守护灵初级抽卡券2守护灵经验29250</t>
  </si>
  <si>
    <t>钻石30守护灵初级抽卡券3守护灵经验39000</t>
  </si>
  <si>
    <t>钻石50守护灵初级抽卡券5守护灵经验48750</t>
  </si>
  <si>
    <t>钻石20守护灵初级抽卡券2守护灵经验31500</t>
  </si>
  <si>
    <t>钻石30守护灵初级抽卡券3守护灵经验42000</t>
  </si>
  <si>
    <t>钻石50守护灵初级抽卡券5守护灵经验52500</t>
  </si>
  <si>
    <t>钻石20守护灵初级抽卡券2守护灵经验33750</t>
  </si>
  <si>
    <t>钻石30守护灵初级抽卡券3守护灵经验45000</t>
  </si>
  <si>
    <t>钻石50守护灵初级抽卡券5守护灵经验56250</t>
  </si>
  <si>
    <t>钻石20守护灵初级抽卡券2守护灵经验36000</t>
  </si>
  <si>
    <t>钻石30守护灵初级抽卡券3守护灵经验48000</t>
  </si>
  <si>
    <t>钻石50守护灵初级抽卡券5守护灵经验60000</t>
  </si>
  <si>
    <t>钻石20守护灵初级抽卡券2守护灵经验43200</t>
  </si>
  <si>
    <t>钻石30守护灵初级抽卡券3守护灵经验57600</t>
  </si>
  <si>
    <t>钻石50守护灵初级抽卡券5守护灵经验72000</t>
  </si>
  <si>
    <t>string:e&lt;|策划还没写剧情</t>
    <phoneticPr fontId="3" type="noConversion"/>
  </si>
  <si>
    <t>普通3章10关</t>
    <phoneticPr fontId="3" type="noConversion"/>
  </si>
  <si>
    <t>普通4章10关</t>
    <phoneticPr fontId="3" type="noConversion"/>
  </si>
  <si>
    <t>普通5章10关</t>
    <phoneticPr fontId="3" type="noConversion"/>
  </si>
  <si>
    <t>普通6章10关</t>
    <phoneticPr fontId="3" type="noConversion"/>
  </si>
  <si>
    <t>普通7章10关</t>
    <phoneticPr fontId="3" type="noConversion"/>
  </si>
  <si>
    <t>普通8章10关</t>
    <phoneticPr fontId="3" type="noConversion"/>
  </si>
  <si>
    <t>普通9章10关</t>
    <phoneticPr fontId="3" type="noConversion"/>
  </si>
  <si>
    <t>普通10章10关</t>
    <phoneticPr fontId="3" type="noConversion"/>
  </si>
  <si>
    <t>普通11章10关</t>
    <phoneticPr fontId="3" type="noConversion"/>
  </si>
  <si>
    <t>普通12章10关</t>
    <phoneticPr fontId="3" type="noConversion"/>
  </si>
  <si>
    <t>普通13章10关</t>
    <phoneticPr fontId="3" type="noConversion"/>
  </si>
  <si>
    <t>普通14章10关</t>
    <phoneticPr fontId="3" type="noConversion"/>
  </si>
  <si>
    <t>普通15章10关</t>
    <phoneticPr fontId="3" type="noConversion"/>
  </si>
  <si>
    <t>level_id:&lt;&gt;</t>
    <phoneticPr fontId="3" type="noConversion"/>
  </si>
  <si>
    <t>普通2章10关</t>
    <phoneticPr fontId="3" type="noConversion"/>
  </si>
  <si>
    <t>第十五章巡逻</t>
    <phoneticPr fontId="3" type="noConversion"/>
  </si>
  <si>
    <t>第十六章巡逻</t>
    <phoneticPr fontId="3" type="noConversion"/>
  </si>
  <si>
    <t>第十七章巡逻</t>
    <phoneticPr fontId="3" type="noConversion"/>
  </si>
  <si>
    <t>第十八章巡逻</t>
    <phoneticPr fontId="3" type="noConversion"/>
  </si>
  <si>
    <t>第十九章巡逻</t>
    <phoneticPr fontId="3" type="noConversion"/>
  </si>
  <si>
    <t>第二十章巡逻</t>
    <phoneticPr fontId="3" type="noConversion"/>
  </si>
  <si>
    <t>第二十一章巡逻</t>
    <phoneticPr fontId="3" type="noConversion"/>
  </si>
  <si>
    <t>第二十二章巡逻</t>
    <phoneticPr fontId="3" type="noConversion"/>
  </si>
  <si>
    <t>第二十三章巡逻</t>
    <phoneticPr fontId="3" type="noConversion"/>
  </si>
  <si>
    <t>第二十四章巡逻</t>
    <phoneticPr fontId="3" type="noConversion"/>
  </si>
  <si>
    <t>第二十五章巡逻</t>
    <phoneticPr fontId="3" type="noConversion"/>
  </si>
  <si>
    <t>第二十六章巡逻</t>
    <phoneticPr fontId="3" type="noConversion"/>
  </si>
  <si>
    <t>第二十七章巡逻</t>
    <phoneticPr fontId="3" type="noConversion"/>
  </si>
  <si>
    <t>第二十八章巡逻</t>
    <phoneticPr fontId="3" type="noConversion"/>
  </si>
  <si>
    <t>第二十九章巡逻</t>
    <phoneticPr fontId="3" type="noConversion"/>
  </si>
  <si>
    <t>第三十章巡逻</t>
    <phoneticPr fontId="3" type="noConversion"/>
  </si>
  <si>
    <t>普通16章10关</t>
  </si>
  <si>
    <t>普通17章10关</t>
  </si>
  <si>
    <t>普通18章10关</t>
  </si>
  <si>
    <t>普通19章10关</t>
  </si>
  <si>
    <t>普通20章10关</t>
  </si>
  <si>
    <t>普通21章10关</t>
  </si>
  <si>
    <t>普通22章10关</t>
  </si>
  <si>
    <t>普通23章10关</t>
  </si>
  <si>
    <t>普通24章10关</t>
  </si>
  <si>
    <t>普通25章10关</t>
  </si>
  <si>
    <t>普通26章10关</t>
  </si>
  <si>
    <t>普通27章10关</t>
  </si>
  <si>
    <t>普通28章10关</t>
  </si>
  <si>
    <t>普通29章10关</t>
  </si>
  <si>
    <t>普通30章10关</t>
  </si>
  <si>
    <t>RowId</t>
    <phoneticPr fontId="3" type="noConversion"/>
  </si>
  <si>
    <t>Loc</t>
    <phoneticPr fontId="3" type="noConversion"/>
  </si>
  <si>
    <t>Lv</t>
    <phoneticPr fontId="3" type="noConversion"/>
  </si>
  <si>
    <t>n</t>
    <phoneticPr fontId="3" type="noConversion"/>
  </si>
  <si>
    <t>sum</t>
    <phoneticPr fontId="3" type="noConversion"/>
  </si>
  <si>
    <t>Exp</t>
    <phoneticPr fontId="3" type="noConversion"/>
  </si>
  <si>
    <t>Ghost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</si>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</sst>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8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4" fillId="0" borderId="2" xfId="1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2" applyBorder="1" applyAlignment="1">
      <alignment horizontal="center" vertical="top" wrapText="1"/>
    </xf>
    <xf numFmtId="0" fontId="4" fillId="3" borderId="2" xfId="2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6" fillId="0" borderId="2" xfId="4" applyBorder="1">
      <alignment vertical="top" wrapText="1"/>
    </xf>
    <xf numFmtId="0" fontId="6" fillId="0" borderId="3" xfId="4" applyFill="1" applyBorder="1">
      <alignment vertical="top" wrapText="1"/>
    </xf>
    <xf numFmtId="0" fontId="4" fillId="0" borderId="0" xfId="12" applyFill="1">
      <alignment horizontal="center" vertical="center"/>
    </xf>
    <xf numFmtId="0" fontId="1" fillId="6" borderId="2" xfId="7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7" sqref="D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28</v>
      </c>
      <c r="B2" s="3" t="s">
        <v>189</v>
      </c>
      <c r="C2" s="3"/>
      <c r="D2" s="3" t="s">
        <v>166</v>
      </c>
      <c r="E2" s="3" t="s">
        <v>167</v>
      </c>
      <c r="F2" s="3" t="s">
        <v>30</v>
      </c>
      <c r="G2" s="2" t="b">
        <v>1</v>
      </c>
    </row>
    <row r="3" spans="1:7" ht="39.950000000000003" customHeight="1" x14ac:dyDescent="0.2">
      <c r="A3" s="3" t="s">
        <v>28</v>
      </c>
      <c r="B3" s="3"/>
      <c r="C3" s="3" t="s">
        <v>107</v>
      </c>
      <c r="D3" s="3" t="s">
        <v>108</v>
      </c>
      <c r="E3" s="3"/>
      <c r="F3" s="3"/>
      <c r="G3" s="2" t="b">
        <v>1</v>
      </c>
    </row>
    <row r="4" spans="1:7" ht="39.950000000000003" customHeight="1" x14ac:dyDescent="0.2">
      <c r="A4" s="3" t="s">
        <v>29</v>
      </c>
      <c r="B4" s="3" t="s">
        <v>190</v>
      </c>
      <c r="C4" s="3"/>
      <c r="D4" s="3" t="s">
        <v>173</v>
      </c>
      <c r="E4" s="3" t="s">
        <v>174</v>
      </c>
      <c r="F4" s="3" t="s">
        <v>29</v>
      </c>
      <c r="G4" s="2" t="b">
        <v>1</v>
      </c>
    </row>
    <row r="5" spans="1:7" ht="39.950000000000003" customHeight="1" x14ac:dyDescent="0.2">
      <c r="A5" s="3" t="s">
        <v>29</v>
      </c>
      <c r="B5" s="3"/>
      <c r="C5" s="3" t="s">
        <v>165</v>
      </c>
      <c r="D5" s="3" t="s">
        <v>109</v>
      </c>
      <c r="E5" s="3"/>
      <c r="F5" s="3"/>
      <c r="G5" s="2" t="b">
        <v>1</v>
      </c>
    </row>
    <row r="6" spans="1:7" ht="39.950000000000003" customHeight="1" x14ac:dyDescent="0.2">
      <c r="A6" s="3" t="s">
        <v>457</v>
      </c>
      <c r="B6" s="3" t="s">
        <v>189</v>
      </c>
      <c r="C6" s="3"/>
      <c r="D6" s="3" t="s">
        <v>172</v>
      </c>
      <c r="E6" s="3"/>
      <c r="F6" s="3"/>
      <c r="G6" s="2" t="b">
        <v>1</v>
      </c>
    </row>
    <row r="7" spans="1:7" ht="39.950000000000003" customHeight="1" x14ac:dyDescent="0.2">
      <c r="A7" s="3" t="s">
        <v>457</v>
      </c>
      <c r="B7" s="3"/>
      <c r="C7" s="3" t="s">
        <v>459</v>
      </c>
      <c r="D7" s="3" t="s">
        <v>109</v>
      </c>
      <c r="E7" s="3"/>
      <c r="F7" s="3"/>
      <c r="G7" s="2" t="b">
        <v>1</v>
      </c>
    </row>
    <row r="8" spans="1:7" ht="39.950000000000003" customHeight="1" x14ac:dyDescent="0.2">
      <c r="A8" s="3" t="s">
        <v>53</v>
      </c>
      <c r="B8" s="3" t="s">
        <v>191</v>
      </c>
      <c r="C8" s="3"/>
      <c r="D8" s="3" t="s">
        <v>172</v>
      </c>
      <c r="E8" s="3" t="s">
        <v>172</v>
      </c>
      <c r="F8" s="3" t="s">
        <v>54</v>
      </c>
      <c r="G8" s="2" t="b">
        <v>1</v>
      </c>
    </row>
    <row r="9" spans="1:7" ht="39.950000000000003" customHeight="1" x14ac:dyDescent="0.2">
      <c r="A9" s="3" t="s">
        <v>53</v>
      </c>
      <c r="B9" s="3"/>
      <c r="C9" s="3" t="s">
        <v>106</v>
      </c>
      <c r="D9" s="3" t="s">
        <v>109</v>
      </c>
      <c r="E9" s="3"/>
      <c r="F9" s="3"/>
      <c r="G9" s="2" t="b">
        <v>1</v>
      </c>
    </row>
    <row r="10" spans="1:7" ht="39.950000000000003" customHeight="1" x14ac:dyDescent="0.2">
      <c r="A10" s="3" t="s">
        <v>152</v>
      </c>
      <c r="B10" s="3" t="s">
        <v>192</v>
      </c>
      <c r="C10" s="3"/>
      <c r="D10" s="2" t="s">
        <v>153</v>
      </c>
      <c r="E10" s="2" t="s">
        <v>153</v>
      </c>
      <c r="F10" s="3" t="s">
        <v>154</v>
      </c>
      <c r="G10" s="2" t="b">
        <v>1</v>
      </c>
    </row>
    <row r="11" spans="1:7" ht="39.950000000000003" customHeight="1" x14ac:dyDescent="0.2">
      <c r="A11" s="3" t="s">
        <v>152</v>
      </c>
      <c r="B11" s="3"/>
      <c r="C11" s="3" t="s">
        <v>177</v>
      </c>
      <c r="D11" s="3" t="s">
        <v>182</v>
      </c>
      <c r="E11" s="2"/>
      <c r="F11" s="3"/>
      <c r="G11" s="2" t="b">
        <v>1</v>
      </c>
    </row>
    <row r="12" spans="1:7" ht="39.950000000000003" customHeight="1" x14ac:dyDescent="0.2">
      <c r="A12" s="3" t="s">
        <v>195</v>
      </c>
      <c r="B12" s="3" t="s">
        <v>198</v>
      </c>
      <c r="C12" s="3"/>
      <c r="D12" s="3" t="s">
        <v>201</v>
      </c>
      <c r="E12" s="3" t="s">
        <v>200</v>
      </c>
      <c r="F12" s="3"/>
      <c r="G12" s="2" t="b">
        <v>1</v>
      </c>
    </row>
    <row r="13" spans="1:7" ht="39.950000000000003" customHeight="1" x14ac:dyDescent="0.2">
      <c r="A13" s="3" t="s">
        <v>181</v>
      </c>
      <c r="B13" s="3"/>
      <c r="C13" s="3" t="s">
        <v>197</v>
      </c>
      <c r="D13" s="3" t="s">
        <v>183</v>
      </c>
      <c r="E13" s="2"/>
      <c r="F13" s="3"/>
      <c r="G13" s="2" t="b">
        <v>1</v>
      </c>
    </row>
    <row r="14" spans="1:7" ht="39.950000000000003" customHeight="1" x14ac:dyDescent="0.2">
      <c r="A14" s="3" t="s">
        <v>55</v>
      </c>
      <c r="B14" s="3" t="s">
        <v>320</v>
      </c>
      <c r="C14" s="3"/>
      <c r="D14" s="3" t="s">
        <v>85</v>
      </c>
      <c r="E14" s="3" t="s">
        <v>199</v>
      </c>
      <c r="F14" s="3" t="s">
        <v>73</v>
      </c>
      <c r="G14" s="2" t="b">
        <v>1</v>
      </c>
    </row>
    <row r="15" spans="1:7" ht="39.950000000000003" customHeight="1" x14ac:dyDescent="0.2">
      <c r="A15" s="3" t="s">
        <v>55</v>
      </c>
      <c r="B15" s="3"/>
      <c r="C15" s="3" t="s">
        <v>196</v>
      </c>
      <c r="D15" s="3" t="s">
        <v>178</v>
      </c>
      <c r="E15" s="3"/>
      <c r="F15" s="3"/>
      <c r="G15" s="2" t="b">
        <v>1</v>
      </c>
    </row>
    <row r="16" spans="1:7" ht="31.5" customHeight="1" x14ac:dyDescent="0.2">
      <c r="A16" s="3" t="s">
        <v>76</v>
      </c>
      <c r="B16" s="3" t="s">
        <v>193</v>
      </c>
      <c r="C16" s="3"/>
      <c r="D16" s="3" t="s">
        <v>179</v>
      </c>
      <c r="E16" s="3" t="s">
        <v>180</v>
      </c>
      <c r="F16" s="3" t="s">
        <v>78</v>
      </c>
      <c r="G16" s="2" t="b">
        <v>1</v>
      </c>
    </row>
    <row r="17" spans="1:7" ht="31.5" customHeight="1" x14ac:dyDescent="0.2">
      <c r="A17" s="3" t="s">
        <v>76</v>
      </c>
      <c r="B17" s="3"/>
      <c r="C17" s="3" t="s">
        <v>194</v>
      </c>
      <c r="D17" s="2" t="s">
        <v>77</v>
      </c>
      <c r="E17" s="2"/>
      <c r="F17" s="3"/>
      <c r="G17" s="2" t="b">
        <v>0</v>
      </c>
    </row>
    <row r="18" spans="1:7" ht="31.5" customHeight="1" x14ac:dyDescent="0.2">
      <c r="A18" s="3" t="s">
        <v>195</v>
      </c>
      <c r="B18" s="3" t="s">
        <v>321</v>
      </c>
      <c r="C18" s="3"/>
      <c r="D18" s="3" t="s">
        <v>323</v>
      </c>
      <c r="E18" s="2" t="s">
        <v>234</v>
      </c>
      <c r="F18" s="3" t="s">
        <v>329</v>
      </c>
      <c r="G18" s="2" t="b">
        <v>1</v>
      </c>
    </row>
    <row r="19" spans="1:7" ht="31.5" customHeight="1" x14ac:dyDescent="0.2">
      <c r="A19" s="3" t="s">
        <v>55</v>
      </c>
      <c r="B19" s="3" t="s">
        <v>321</v>
      </c>
      <c r="C19" s="3"/>
      <c r="D19" s="3" t="s">
        <v>328</v>
      </c>
      <c r="E19" s="2" t="s">
        <v>327</v>
      </c>
      <c r="F19" s="3"/>
      <c r="G19" s="2" t="b">
        <v>1</v>
      </c>
    </row>
    <row r="20" spans="1:7" ht="31.5" customHeight="1" x14ac:dyDescent="0.2">
      <c r="A20" s="3"/>
      <c r="B20" s="3"/>
      <c r="C20" s="3"/>
      <c r="D20" s="2"/>
      <c r="E20" s="2"/>
      <c r="F20" s="3"/>
      <c r="G20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P36" sqref="P36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4.625" customWidth="1"/>
    <col min="6" max="7" width="20.25" customWidth="1"/>
    <col min="8" max="8" width="33.125" customWidth="1"/>
    <col min="16" max="16" width="9.75" customWidth="1"/>
  </cols>
  <sheetData>
    <row r="1" spans="1:16" ht="15" x14ac:dyDescent="0.2">
      <c r="A1" s="4" t="s">
        <v>108</v>
      </c>
      <c r="B1" s="4" t="s">
        <v>200</v>
      </c>
      <c r="C1" s="4" t="s">
        <v>33</v>
      </c>
      <c r="D1" s="4" t="s">
        <v>7</v>
      </c>
      <c r="E1" s="4" t="s">
        <v>168</v>
      </c>
      <c r="F1" s="4" t="s">
        <v>332</v>
      </c>
      <c r="G1" s="4" t="s">
        <v>450</v>
      </c>
      <c r="H1" s="4" t="s">
        <v>80</v>
      </c>
      <c r="J1" s="16" t="s">
        <v>499</v>
      </c>
      <c r="K1" s="16" t="s">
        <v>636</v>
      </c>
      <c r="L1" s="16" t="s">
        <v>637</v>
      </c>
      <c r="M1" s="16" t="s">
        <v>638</v>
      </c>
      <c r="N1" s="16" t="s">
        <v>639</v>
      </c>
    </row>
    <row r="2" spans="1:16" x14ac:dyDescent="0.2">
      <c r="A2" t="s">
        <v>83</v>
      </c>
      <c r="B2" t="s">
        <v>22</v>
      </c>
      <c r="C2" t="s">
        <v>12</v>
      </c>
      <c r="D2" t="s">
        <v>331</v>
      </c>
      <c r="E2" t="s">
        <v>22</v>
      </c>
      <c r="F2" t="s">
        <v>333</v>
      </c>
      <c r="G2" t="s">
        <v>452</v>
      </c>
      <c r="H2" t="s">
        <v>126</v>
      </c>
    </row>
    <row r="3" spans="1:16" ht="45" x14ac:dyDescent="0.2">
      <c r="A3" s="1" t="s">
        <v>82</v>
      </c>
      <c r="B3" s="1" t="s">
        <v>13</v>
      </c>
      <c r="C3" s="1" t="s">
        <v>34</v>
      </c>
      <c r="D3" s="1" t="s">
        <v>14</v>
      </c>
      <c r="E3" s="1" t="s">
        <v>494</v>
      </c>
      <c r="F3" s="1" t="s">
        <v>334</v>
      </c>
      <c r="G3" s="1" t="s">
        <v>451</v>
      </c>
      <c r="H3" s="1" t="s">
        <v>81</v>
      </c>
    </row>
    <row r="4" spans="1:16" ht="16.5" x14ac:dyDescent="0.2">
      <c r="A4" s="2">
        <v>1</v>
      </c>
      <c r="B4" s="2">
        <v>1000</v>
      </c>
      <c r="C4" s="3" t="s">
        <v>493</v>
      </c>
      <c r="D4" s="3" t="s">
        <v>493</v>
      </c>
      <c r="E4" s="2">
        <v>3</v>
      </c>
      <c r="F4" s="3" t="s">
        <v>335</v>
      </c>
      <c r="G4" s="3"/>
      <c r="H4" s="2">
        <v>3</v>
      </c>
      <c r="J4">
        <v>0</v>
      </c>
      <c r="P4" t="s">
        <v>621</v>
      </c>
    </row>
    <row r="5" spans="1:16" ht="21" customHeight="1" x14ac:dyDescent="0.2">
      <c r="A5" s="2">
        <v>2</v>
      </c>
      <c r="B5" s="2">
        <v>101</v>
      </c>
      <c r="C5" s="2" t="s">
        <v>501</v>
      </c>
      <c r="D5" s="3" t="s">
        <v>562</v>
      </c>
      <c r="E5" s="2">
        <v>1</v>
      </c>
      <c r="F5" s="3" t="s">
        <v>335</v>
      </c>
      <c r="G5" s="3"/>
      <c r="H5" s="2">
        <v>10</v>
      </c>
      <c r="J5">
        <f>SUM(H$5:H5)</f>
        <v>10</v>
      </c>
      <c r="K5">
        <v>1</v>
      </c>
      <c r="L5">
        <v>50</v>
      </c>
      <c r="M5">
        <v>300</v>
      </c>
      <c r="N5">
        <v>1125</v>
      </c>
      <c r="P5" t="s">
        <v>622</v>
      </c>
    </row>
    <row r="6" spans="1:16" ht="16.5" x14ac:dyDescent="0.2">
      <c r="A6" s="2">
        <v>3</v>
      </c>
      <c r="B6" s="2">
        <v>102</v>
      </c>
      <c r="C6" s="2" t="s">
        <v>502</v>
      </c>
      <c r="D6" s="3" t="s">
        <v>564</v>
      </c>
      <c r="E6" s="2">
        <v>1</v>
      </c>
      <c r="F6" s="3" t="s">
        <v>336</v>
      </c>
      <c r="G6" s="3">
        <v>1400001</v>
      </c>
      <c r="H6" s="2">
        <v>10</v>
      </c>
      <c r="J6">
        <f>SUM(H$5:H6)</f>
        <v>20</v>
      </c>
      <c r="K6">
        <v>5</v>
      </c>
      <c r="L6">
        <v>120</v>
      </c>
      <c r="M6">
        <v>450</v>
      </c>
      <c r="N6">
        <v>1350</v>
      </c>
      <c r="P6" t="s">
        <v>623</v>
      </c>
    </row>
    <row r="7" spans="1:16" ht="16.5" x14ac:dyDescent="0.2">
      <c r="A7" s="2">
        <v>4</v>
      </c>
      <c r="B7" s="2">
        <v>103</v>
      </c>
      <c r="C7" s="2" t="s">
        <v>503</v>
      </c>
      <c r="D7" s="3" t="s">
        <v>576</v>
      </c>
      <c r="E7" s="2">
        <v>1</v>
      </c>
      <c r="F7" s="3" t="s">
        <v>335</v>
      </c>
      <c r="G7" s="3"/>
      <c r="H7" s="2">
        <v>10</v>
      </c>
      <c r="J7">
        <f>SUM(H$5:H7)</f>
        <v>30</v>
      </c>
      <c r="K7">
        <v>15</v>
      </c>
      <c r="L7">
        <v>140</v>
      </c>
      <c r="M7">
        <v>600</v>
      </c>
      <c r="N7">
        <v>1575</v>
      </c>
      <c r="P7" t="s">
        <v>624</v>
      </c>
    </row>
    <row r="8" spans="1:16" ht="16.5" x14ac:dyDescent="0.2">
      <c r="A8" s="2">
        <v>5</v>
      </c>
      <c r="B8" s="2">
        <v>104</v>
      </c>
      <c r="C8" s="2" t="s">
        <v>504</v>
      </c>
      <c r="D8" s="3" t="s">
        <v>574</v>
      </c>
      <c r="E8" s="2">
        <v>1</v>
      </c>
      <c r="F8" s="3" t="s">
        <v>336</v>
      </c>
      <c r="G8" s="3"/>
      <c r="H8" s="2">
        <v>10</v>
      </c>
      <c r="J8">
        <f>SUM(H$5:H8)</f>
        <v>40</v>
      </c>
      <c r="K8">
        <v>20</v>
      </c>
      <c r="L8">
        <v>160</v>
      </c>
      <c r="M8">
        <v>750</v>
      </c>
      <c r="N8">
        <v>1800</v>
      </c>
      <c r="P8" t="s">
        <v>625</v>
      </c>
    </row>
    <row r="9" spans="1:16" ht="16.5" x14ac:dyDescent="0.2">
      <c r="A9" s="2">
        <v>6</v>
      </c>
      <c r="B9" s="2">
        <v>105</v>
      </c>
      <c r="C9" s="2" t="s">
        <v>505</v>
      </c>
      <c r="D9" s="3" t="s">
        <v>566</v>
      </c>
      <c r="E9" s="2">
        <v>1</v>
      </c>
      <c r="F9" s="3" t="s">
        <v>335</v>
      </c>
      <c r="G9" s="3"/>
      <c r="H9" s="2">
        <v>10</v>
      </c>
      <c r="J9">
        <f>SUM(H$5:H9)</f>
        <v>50</v>
      </c>
      <c r="K9">
        <v>25</v>
      </c>
      <c r="L9">
        <v>180</v>
      </c>
      <c r="M9">
        <v>900</v>
      </c>
      <c r="N9">
        <v>2025</v>
      </c>
      <c r="P9" t="s">
        <v>626</v>
      </c>
    </row>
    <row r="10" spans="1:16" ht="16.5" x14ac:dyDescent="0.2">
      <c r="A10" s="2">
        <v>7</v>
      </c>
      <c r="B10" s="2">
        <v>106</v>
      </c>
      <c r="C10" s="2" t="s">
        <v>506</v>
      </c>
      <c r="D10" s="3" t="s">
        <v>568</v>
      </c>
      <c r="E10" s="2">
        <v>1</v>
      </c>
      <c r="F10" s="3" t="s">
        <v>336</v>
      </c>
      <c r="G10" s="3"/>
      <c r="H10" s="2">
        <v>10</v>
      </c>
      <c r="J10">
        <f>SUM(H$5:H10)</f>
        <v>60</v>
      </c>
      <c r="K10">
        <v>30</v>
      </c>
      <c r="L10">
        <v>200</v>
      </c>
      <c r="M10">
        <v>1050</v>
      </c>
      <c r="N10">
        <v>2250</v>
      </c>
      <c r="P10" t="s">
        <v>627</v>
      </c>
    </row>
    <row r="11" spans="1:16" ht="16.5" x14ac:dyDescent="0.2">
      <c r="A11" s="2">
        <v>8</v>
      </c>
      <c r="B11" s="2">
        <v>107</v>
      </c>
      <c r="C11" s="2" t="s">
        <v>507</v>
      </c>
      <c r="D11" s="3" t="s">
        <v>570</v>
      </c>
      <c r="E11" s="2">
        <v>1</v>
      </c>
      <c r="F11" s="3" t="s">
        <v>335</v>
      </c>
      <c r="G11" s="3"/>
      <c r="H11" s="2">
        <v>10</v>
      </c>
      <c r="J11">
        <f>SUM(H$5:H11)</f>
        <v>70</v>
      </c>
      <c r="K11">
        <v>35</v>
      </c>
      <c r="L11">
        <v>240</v>
      </c>
      <c r="M11">
        <v>1200</v>
      </c>
      <c r="N11">
        <v>2700</v>
      </c>
      <c r="P11" t="s">
        <v>628</v>
      </c>
    </row>
    <row r="12" spans="1:16" ht="16.5" x14ac:dyDescent="0.2">
      <c r="A12" s="2">
        <v>9</v>
      </c>
      <c r="B12" s="2">
        <v>108</v>
      </c>
      <c r="C12" s="2" t="s">
        <v>508</v>
      </c>
      <c r="D12" s="3" t="s">
        <v>572</v>
      </c>
      <c r="E12" s="2">
        <v>1</v>
      </c>
      <c r="F12" s="3" t="s">
        <v>336</v>
      </c>
      <c r="G12" s="3"/>
      <c r="H12" s="2">
        <v>10</v>
      </c>
      <c r="J12">
        <f>SUM(H$5:H12)</f>
        <v>80</v>
      </c>
      <c r="K12">
        <v>40</v>
      </c>
      <c r="L12">
        <v>280</v>
      </c>
      <c r="M12">
        <v>1350</v>
      </c>
      <c r="N12">
        <v>3150</v>
      </c>
      <c r="P12" t="s">
        <v>629</v>
      </c>
    </row>
    <row r="13" spans="1:16" ht="16.5" x14ac:dyDescent="0.2">
      <c r="A13" s="2">
        <v>10</v>
      </c>
      <c r="B13" s="2">
        <v>109</v>
      </c>
      <c r="C13" s="2" t="s">
        <v>509</v>
      </c>
      <c r="D13" s="3" t="s">
        <v>578</v>
      </c>
      <c r="E13" s="2">
        <v>1</v>
      </c>
      <c r="F13" s="3" t="s">
        <v>335</v>
      </c>
      <c r="G13" s="3"/>
      <c r="H13" s="2">
        <v>10</v>
      </c>
      <c r="J13">
        <f>SUM(H$5:H13)</f>
        <v>90</v>
      </c>
      <c r="K13">
        <v>45</v>
      </c>
      <c r="L13">
        <v>320</v>
      </c>
      <c r="M13">
        <v>1500</v>
      </c>
      <c r="N13">
        <v>3600</v>
      </c>
      <c r="P13" t="s">
        <v>630</v>
      </c>
    </row>
    <row r="14" spans="1:16" ht="16.5" x14ac:dyDescent="0.2">
      <c r="A14" s="2">
        <v>11</v>
      </c>
      <c r="B14" s="2">
        <v>110</v>
      </c>
      <c r="C14" s="2" t="s">
        <v>510</v>
      </c>
      <c r="D14" s="3" t="s">
        <v>580</v>
      </c>
      <c r="E14" s="2">
        <v>1</v>
      </c>
      <c r="F14" s="3" t="s">
        <v>336</v>
      </c>
      <c r="G14" s="3"/>
      <c r="H14" s="2">
        <v>10</v>
      </c>
      <c r="J14">
        <f>SUM(H$5:H14)</f>
        <v>100</v>
      </c>
      <c r="K14">
        <v>50</v>
      </c>
      <c r="L14">
        <v>360</v>
      </c>
      <c r="M14">
        <v>1650</v>
      </c>
      <c r="N14">
        <v>4050</v>
      </c>
      <c r="P14" t="s">
        <v>631</v>
      </c>
    </row>
    <row r="15" spans="1:16" ht="16.5" x14ac:dyDescent="0.2">
      <c r="A15" s="2">
        <v>12</v>
      </c>
      <c r="B15" s="2">
        <v>111</v>
      </c>
      <c r="C15" s="2" t="s">
        <v>511</v>
      </c>
      <c r="D15" s="3" t="s">
        <v>582</v>
      </c>
      <c r="E15" s="2">
        <v>1</v>
      </c>
      <c r="F15" s="3" t="s">
        <v>335</v>
      </c>
      <c r="G15" s="3"/>
      <c r="H15" s="2">
        <v>10</v>
      </c>
      <c r="J15">
        <f>SUM(H$5:H15)</f>
        <v>110</v>
      </c>
      <c r="K15">
        <v>55</v>
      </c>
      <c r="L15">
        <v>400</v>
      </c>
      <c r="M15">
        <v>1800</v>
      </c>
      <c r="N15">
        <v>4500</v>
      </c>
      <c r="P15" t="s">
        <v>632</v>
      </c>
    </row>
    <row r="16" spans="1:16" ht="16.5" x14ac:dyDescent="0.2">
      <c r="A16" s="2">
        <v>13</v>
      </c>
      <c r="B16" s="2">
        <v>112</v>
      </c>
      <c r="C16" s="2" t="s">
        <v>512</v>
      </c>
      <c r="D16" s="3" t="s">
        <v>596</v>
      </c>
      <c r="E16" s="2">
        <v>1</v>
      </c>
      <c r="F16" s="3" t="s">
        <v>336</v>
      </c>
      <c r="G16" s="3"/>
      <c r="H16" s="2">
        <v>10</v>
      </c>
      <c r="J16">
        <f>SUM(H$5:H16)</f>
        <v>120</v>
      </c>
      <c r="K16">
        <v>60</v>
      </c>
      <c r="L16">
        <v>440</v>
      </c>
      <c r="M16">
        <v>1950</v>
      </c>
      <c r="N16">
        <v>4950</v>
      </c>
      <c r="P16" t="s">
        <v>633</v>
      </c>
    </row>
    <row r="17" spans="1:16" ht="16.5" x14ac:dyDescent="0.2">
      <c r="A17" s="2">
        <v>14</v>
      </c>
      <c r="B17" s="2">
        <v>113</v>
      </c>
      <c r="C17" s="2" t="s">
        <v>513</v>
      </c>
      <c r="D17" s="3" t="s">
        <v>584</v>
      </c>
      <c r="E17" s="2">
        <v>1</v>
      </c>
      <c r="F17" s="3" t="s">
        <v>335</v>
      </c>
      <c r="G17" s="3"/>
      <c r="H17" s="2">
        <v>10</v>
      </c>
      <c r="J17">
        <f>SUM(H$5:H17)</f>
        <v>130</v>
      </c>
      <c r="K17">
        <v>65</v>
      </c>
      <c r="L17">
        <v>500</v>
      </c>
      <c r="M17">
        <v>2100</v>
      </c>
      <c r="N17">
        <v>5625</v>
      </c>
      <c r="P17" t="s">
        <v>634</v>
      </c>
    </row>
    <row r="18" spans="1:16" ht="16.5" x14ac:dyDescent="0.2">
      <c r="A18" s="2">
        <v>15</v>
      </c>
      <c r="B18" s="2">
        <v>114</v>
      </c>
      <c r="C18" s="2" t="s">
        <v>514</v>
      </c>
      <c r="D18" s="3" t="s">
        <v>586</v>
      </c>
      <c r="E18" s="2">
        <v>1</v>
      </c>
      <c r="F18" s="3" t="s">
        <v>336</v>
      </c>
      <c r="G18" s="3"/>
      <c r="H18" s="2">
        <v>10</v>
      </c>
      <c r="J18">
        <f>SUM(H$5:H18)</f>
        <v>140</v>
      </c>
      <c r="K18">
        <v>70</v>
      </c>
      <c r="L18">
        <v>540</v>
      </c>
      <c r="M18">
        <v>2250</v>
      </c>
      <c r="N18">
        <v>6075</v>
      </c>
      <c r="P18" t="s">
        <v>635</v>
      </c>
    </row>
    <row r="19" spans="1:16" ht="16.5" x14ac:dyDescent="0.2">
      <c r="A19" s="2">
        <v>16</v>
      </c>
      <c r="B19" s="2">
        <v>115</v>
      </c>
      <c r="C19" s="2" t="s">
        <v>515</v>
      </c>
      <c r="D19" s="3" t="s">
        <v>588</v>
      </c>
      <c r="E19" s="2">
        <v>1</v>
      </c>
      <c r="F19" s="3" t="s">
        <v>335</v>
      </c>
      <c r="G19" s="3"/>
      <c r="H19" s="2">
        <v>10</v>
      </c>
      <c r="J19">
        <f>SUM(H$5:H19)</f>
        <v>150</v>
      </c>
      <c r="K19">
        <v>75</v>
      </c>
      <c r="L19">
        <v>600</v>
      </c>
      <c r="M19">
        <v>2400</v>
      </c>
      <c r="N19">
        <v>6750</v>
      </c>
    </row>
    <row r="20" spans="1:16" ht="16.5" x14ac:dyDescent="0.2">
      <c r="A20" s="2">
        <v>17</v>
      </c>
      <c r="B20" s="2">
        <v>116</v>
      </c>
      <c r="C20" s="2" t="s">
        <v>516</v>
      </c>
      <c r="D20" s="3" t="s">
        <v>590</v>
      </c>
      <c r="E20" s="2">
        <v>1</v>
      </c>
      <c r="F20" s="3" t="s">
        <v>336</v>
      </c>
      <c r="G20" s="3"/>
      <c r="H20" s="2">
        <v>10</v>
      </c>
      <c r="J20">
        <f>SUM(H$5:H20)</f>
        <v>160</v>
      </c>
      <c r="K20">
        <v>80</v>
      </c>
      <c r="L20">
        <v>640</v>
      </c>
      <c r="M20">
        <v>2700</v>
      </c>
      <c r="N20">
        <v>7200</v>
      </c>
    </row>
    <row r="21" spans="1:16" ht="16.5" x14ac:dyDescent="0.2">
      <c r="A21" s="2">
        <v>18</v>
      </c>
      <c r="B21" s="2">
        <v>117</v>
      </c>
      <c r="C21" s="2" t="s">
        <v>517</v>
      </c>
      <c r="D21" s="3" t="s">
        <v>592</v>
      </c>
      <c r="E21" s="2">
        <v>1</v>
      </c>
      <c r="F21" s="3" t="s">
        <v>335</v>
      </c>
      <c r="G21" s="3"/>
      <c r="H21" s="2">
        <v>10</v>
      </c>
      <c r="J21">
        <f>SUM(H$5:H21)</f>
        <v>170</v>
      </c>
      <c r="K21">
        <v>85</v>
      </c>
      <c r="L21">
        <v>700</v>
      </c>
      <c r="M21">
        <v>3000</v>
      </c>
      <c r="N21">
        <v>7875</v>
      </c>
    </row>
    <row r="22" spans="1:16" ht="16.5" x14ac:dyDescent="0.2">
      <c r="A22" s="2">
        <v>19</v>
      </c>
      <c r="B22" s="2">
        <v>118</v>
      </c>
      <c r="C22" s="2" t="s">
        <v>518</v>
      </c>
      <c r="D22" s="3" t="s">
        <v>594</v>
      </c>
      <c r="E22" s="2">
        <v>1</v>
      </c>
      <c r="F22" s="3" t="s">
        <v>336</v>
      </c>
      <c r="G22" s="3"/>
      <c r="H22" s="2">
        <v>10</v>
      </c>
      <c r="J22">
        <f>SUM(H$5:H22)</f>
        <v>180</v>
      </c>
      <c r="K22">
        <v>90</v>
      </c>
      <c r="L22">
        <v>740</v>
      </c>
      <c r="M22">
        <v>3300</v>
      </c>
      <c r="N22">
        <v>8325</v>
      </c>
    </row>
    <row r="23" spans="1:16" ht="16.5" x14ac:dyDescent="0.2">
      <c r="A23" s="2">
        <v>20</v>
      </c>
      <c r="B23" s="2">
        <v>119</v>
      </c>
      <c r="C23" s="2" t="s">
        <v>519</v>
      </c>
      <c r="D23" s="3" t="s">
        <v>601</v>
      </c>
      <c r="E23" s="2">
        <v>1</v>
      </c>
      <c r="F23" s="3" t="s">
        <v>335</v>
      </c>
      <c r="G23" s="3"/>
      <c r="H23" s="2">
        <v>10</v>
      </c>
      <c r="J23">
        <f>SUM(H$5:H23)</f>
        <v>190</v>
      </c>
      <c r="K23">
        <v>95</v>
      </c>
      <c r="L23">
        <v>800</v>
      </c>
      <c r="M23">
        <v>3600</v>
      </c>
      <c r="N23">
        <v>9000</v>
      </c>
    </row>
    <row r="24" spans="1:16" ht="16.5" x14ac:dyDescent="0.2">
      <c r="A24" s="2">
        <v>21</v>
      </c>
      <c r="B24" s="2">
        <v>120</v>
      </c>
      <c r="C24" s="2" t="s">
        <v>520</v>
      </c>
      <c r="D24" s="3" t="s">
        <v>599</v>
      </c>
      <c r="E24" s="2">
        <v>1</v>
      </c>
      <c r="F24" s="3" t="s">
        <v>336</v>
      </c>
      <c r="G24" s="3"/>
      <c r="H24" s="2">
        <v>10</v>
      </c>
      <c r="J24">
        <f>SUM(H$5:H24)</f>
        <v>200</v>
      </c>
      <c r="K24">
        <v>100</v>
      </c>
      <c r="L24">
        <v>840</v>
      </c>
      <c r="M24">
        <v>3900</v>
      </c>
      <c r="N24">
        <v>9450</v>
      </c>
    </row>
    <row r="25" spans="1:16" ht="16.5" x14ac:dyDescent="0.2">
      <c r="A25" s="2">
        <v>22</v>
      </c>
      <c r="B25" s="2">
        <v>121</v>
      </c>
      <c r="C25" s="2" t="s">
        <v>521</v>
      </c>
      <c r="D25" s="3" t="s">
        <v>602</v>
      </c>
      <c r="E25" s="2">
        <v>1</v>
      </c>
      <c r="F25" s="3" t="s">
        <v>335</v>
      </c>
      <c r="G25" s="3"/>
      <c r="H25" s="2">
        <v>10</v>
      </c>
      <c r="J25">
        <f>SUM(H$5:H25)</f>
        <v>210</v>
      </c>
      <c r="K25">
        <v>105</v>
      </c>
      <c r="L25">
        <v>900</v>
      </c>
      <c r="M25">
        <v>4200</v>
      </c>
      <c r="N25">
        <v>10125</v>
      </c>
    </row>
    <row r="26" spans="1:16" ht="16.5" x14ac:dyDescent="0.2">
      <c r="A26" s="2">
        <v>23</v>
      </c>
      <c r="B26" s="2">
        <v>122</v>
      </c>
      <c r="C26" s="2" t="s">
        <v>522</v>
      </c>
      <c r="D26" s="3" t="s">
        <v>604</v>
      </c>
      <c r="E26" s="2">
        <v>1</v>
      </c>
      <c r="F26" s="3" t="s">
        <v>336</v>
      </c>
      <c r="G26" s="3"/>
      <c r="H26" s="2">
        <v>10</v>
      </c>
      <c r="J26">
        <f>SUM(H$5:H26)</f>
        <v>220</v>
      </c>
      <c r="K26">
        <v>110</v>
      </c>
      <c r="L26">
        <v>940</v>
      </c>
      <c r="M26">
        <v>4500</v>
      </c>
      <c r="N26">
        <v>10575</v>
      </c>
    </row>
    <row r="27" spans="1:16" ht="16.5" x14ac:dyDescent="0.2">
      <c r="A27" s="2">
        <v>24</v>
      </c>
      <c r="B27" s="2">
        <v>123</v>
      </c>
      <c r="C27" s="2" t="s">
        <v>523</v>
      </c>
      <c r="D27" s="3" t="s">
        <v>606</v>
      </c>
      <c r="E27" s="2">
        <v>1</v>
      </c>
      <c r="F27" s="3" t="s">
        <v>335</v>
      </c>
      <c r="G27" s="3"/>
      <c r="H27" s="2">
        <v>10</v>
      </c>
      <c r="J27">
        <f>SUM(H$5:H27)</f>
        <v>230</v>
      </c>
      <c r="K27">
        <v>115</v>
      </c>
      <c r="L27">
        <v>1000</v>
      </c>
      <c r="M27">
        <v>4800</v>
      </c>
      <c r="N27">
        <v>11250</v>
      </c>
    </row>
    <row r="28" spans="1:16" ht="16.5" x14ac:dyDescent="0.2">
      <c r="A28" s="2">
        <v>25</v>
      </c>
      <c r="B28" s="2">
        <v>124</v>
      </c>
      <c r="C28" s="2" t="s">
        <v>524</v>
      </c>
      <c r="D28" s="3" t="s">
        <v>610</v>
      </c>
      <c r="E28" s="2">
        <v>1</v>
      </c>
      <c r="F28" s="3" t="s">
        <v>336</v>
      </c>
      <c r="G28" s="3"/>
      <c r="H28" s="2">
        <v>10</v>
      </c>
      <c r="J28">
        <f>SUM(H$5:H28)</f>
        <v>240</v>
      </c>
      <c r="K28">
        <v>120</v>
      </c>
      <c r="L28">
        <v>1100</v>
      </c>
      <c r="M28">
        <v>5100</v>
      </c>
      <c r="N28">
        <v>12375</v>
      </c>
    </row>
    <row r="29" spans="1:16" ht="16.5" x14ac:dyDescent="0.2">
      <c r="A29" s="2">
        <v>26</v>
      </c>
      <c r="B29" s="2">
        <v>125</v>
      </c>
      <c r="C29" s="2" t="s">
        <v>525</v>
      </c>
      <c r="D29" s="3" t="s">
        <v>608</v>
      </c>
      <c r="E29" s="2">
        <v>1</v>
      </c>
      <c r="F29" s="3" t="s">
        <v>335</v>
      </c>
      <c r="G29" s="3"/>
      <c r="H29" s="2">
        <v>10</v>
      </c>
      <c r="J29">
        <f>SUM(H$5:H29)</f>
        <v>250</v>
      </c>
      <c r="K29">
        <v>125</v>
      </c>
      <c r="L29">
        <v>1200</v>
      </c>
      <c r="M29">
        <v>5400</v>
      </c>
      <c r="N29">
        <v>13500</v>
      </c>
    </row>
    <row r="30" spans="1:16" ht="16.5" x14ac:dyDescent="0.2">
      <c r="A30" s="2">
        <v>27</v>
      </c>
      <c r="B30" s="2">
        <v>126</v>
      </c>
      <c r="C30" s="2" t="s">
        <v>526</v>
      </c>
      <c r="D30" s="3" t="s">
        <v>612</v>
      </c>
      <c r="E30" s="2">
        <v>1</v>
      </c>
      <c r="F30" s="3" t="s">
        <v>336</v>
      </c>
      <c r="G30" s="3"/>
      <c r="H30" s="2">
        <v>10</v>
      </c>
      <c r="J30">
        <f>SUM(H$5:H30)</f>
        <v>260</v>
      </c>
      <c r="K30">
        <v>130</v>
      </c>
      <c r="L30">
        <v>1300</v>
      </c>
      <c r="M30">
        <v>5700</v>
      </c>
      <c r="N30">
        <v>14625</v>
      </c>
    </row>
    <row r="31" spans="1:16" ht="16.5" x14ac:dyDescent="0.2">
      <c r="A31" s="2">
        <v>28</v>
      </c>
      <c r="B31" s="2">
        <v>127</v>
      </c>
      <c r="C31" s="2" t="s">
        <v>527</v>
      </c>
      <c r="D31" s="3" t="s">
        <v>614</v>
      </c>
      <c r="E31" s="2">
        <v>1</v>
      </c>
      <c r="F31" s="3" t="s">
        <v>335</v>
      </c>
      <c r="G31" s="3"/>
      <c r="H31" s="2">
        <v>10</v>
      </c>
      <c r="J31">
        <f>SUM(H$5:H31)</f>
        <v>270</v>
      </c>
      <c r="K31">
        <v>135</v>
      </c>
      <c r="L31">
        <v>1400</v>
      </c>
      <c r="M31">
        <v>6000</v>
      </c>
      <c r="N31">
        <v>15750</v>
      </c>
    </row>
    <row r="32" spans="1:16" ht="16.5" x14ac:dyDescent="0.2">
      <c r="A32" s="2">
        <v>29</v>
      </c>
      <c r="B32" s="2">
        <v>128</v>
      </c>
      <c r="C32" s="2" t="s">
        <v>528</v>
      </c>
      <c r="D32" s="3" t="s">
        <v>616</v>
      </c>
      <c r="E32" s="2">
        <v>1</v>
      </c>
      <c r="F32" s="3" t="s">
        <v>336</v>
      </c>
      <c r="G32" s="3"/>
      <c r="H32" s="2">
        <v>10</v>
      </c>
      <c r="J32">
        <f>SUM(H$5:H32)</f>
        <v>280</v>
      </c>
      <c r="K32">
        <v>140</v>
      </c>
      <c r="L32">
        <v>1500</v>
      </c>
      <c r="M32">
        <v>6300</v>
      </c>
      <c r="N32">
        <v>16875</v>
      </c>
    </row>
    <row r="33" spans="1:14" ht="16.5" x14ac:dyDescent="0.2">
      <c r="A33" s="2">
        <v>30</v>
      </c>
      <c r="B33" s="2">
        <v>129</v>
      </c>
      <c r="C33" s="2" t="s">
        <v>529</v>
      </c>
      <c r="D33" s="3" t="s">
        <v>618</v>
      </c>
      <c r="E33" s="2">
        <v>1</v>
      </c>
      <c r="F33" s="3" t="s">
        <v>335</v>
      </c>
      <c r="G33" s="3"/>
      <c r="H33" s="2">
        <v>10</v>
      </c>
      <c r="J33">
        <f>SUM(H$5:H33)</f>
        <v>290</v>
      </c>
      <c r="K33">
        <v>145</v>
      </c>
      <c r="L33">
        <v>1600</v>
      </c>
      <c r="M33">
        <v>6600</v>
      </c>
      <c r="N33">
        <v>18000</v>
      </c>
    </row>
    <row r="34" spans="1:14" ht="16.5" x14ac:dyDescent="0.2">
      <c r="A34" s="2">
        <v>31</v>
      </c>
      <c r="B34" s="2">
        <v>130</v>
      </c>
      <c r="C34" s="2" t="s">
        <v>530</v>
      </c>
      <c r="D34" s="3" t="s">
        <v>620</v>
      </c>
      <c r="E34" s="2">
        <v>1</v>
      </c>
      <c r="F34" s="3" t="s">
        <v>336</v>
      </c>
      <c r="G34" s="3"/>
      <c r="H34" s="2">
        <v>10</v>
      </c>
      <c r="J34">
        <f>SUM(H$5:H34)</f>
        <v>300</v>
      </c>
      <c r="K34">
        <v>150</v>
      </c>
      <c r="L34">
        <v>1680</v>
      </c>
      <c r="M34">
        <v>6600</v>
      </c>
      <c r="N34">
        <v>21600</v>
      </c>
    </row>
    <row r="35" spans="1:14" ht="16.5" x14ac:dyDescent="0.2">
      <c r="A35" s="2">
        <v>32</v>
      </c>
      <c r="B35" s="2">
        <v>201</v>
      </c>
      <c r="C35" s="2" t="s">
        <v>531</v>
      </c>
      <c r="D35" s="3" t="s">
        <v>561</v>
      </c>
      <c r="E35" s="2">
        <v>2</v>
      </c>
      <c r="F35" s="3" t="s">
        <v>335</v>
      </c>
      <c r="G35" s="3"/>
      <c r="H35" s="2">
        <v>10</v>
      </c>
      <c r="J35">
        <f>SUM(H$5:H35)</f>
        <v>310</v>
      </c>
      <c r="K35">
        <v>15</v>
      </c>
      <c r="L35">
        <v>200</v>
      </c>
      <c r="M35">
        <v>600</v>
      </c>
      <c r="N35">
        <v>2250</v>
      </c>
    </row>
    <row r="36" spans="1:14" ht="16.5" x14ac:dyDescent="0.2">
      <c r="A36" s="2">
        <v>33</v>
      </c>
      <c r="B36" s="2">
        <v>202</v>
      </c>
      <c r="C36" s="2" t="s">
        <v>532</v>
      </c>
      <c r="D36" s="3" t="s">
        <v>563</v>
      </c>
      <c r="E36" s="2">
        <v>2</v>
      </c>
      <c r="F36" s="3" t="s">
        <v>336</v>
      </c>
      <c r="G36" s="3"/>
      <c r="H36" s="2">
        <v>10</v>
      </c>
      <c r="J36">
        <f>SUM(H$5:H36)</f>
        <v>320</v>
      </c>
      <c r="K36">
        <v>20</v>
      </c>
      <c r="L36">
        <v>300</v>
      </c>
      <c r="M36">
        <v>900</v>
      </c>
      <c r="N36">
        <v>2700</v>
      </c>
    </row>
    <row r="37" spans="1:14" ht="16.5" x14ac:dyDescent="0.2">
      <c r="A37" s="2">
        <v>34</v>
      </c>
      <c r="B37" s="2">
        <v>203</v>
      </c>
      <c r="C37" s="2" t="s">
        <v>533</v>
      </c>
      <c r="D37" s="3" t="s">
        <v>575</v>
      </c>
      <c r="E37" s="2">
        <v>2</v>
      </c>
      <c r="F37" s="3" t="s">
        <v>335</v>
      </c>
      <c r="G37" s="3"/>
      <c r="H37" s="2">
        <v>10</v>
      </c>
      <c r="J37">
        <f>SUM(H$5:H37)</f>
        <v>330</v>
      </c>
      <c r="K37">
        <v>25</v>
      </c>
      <c r="L37">
        <v>400</v>
      </c>
      <c r="M37">
        <v>1200</v>
      </c>
      <c r="N37">
        <v>3150</v>
      </c>
    </row>
    <row r="38" spans="1:14" ht="16.5" x14ac:dyDescent="0.2">
      <c r="A38" s="2">
        <v>35</v>
      </c>
      <c r="B38" s="2">
        <v>204</v>
      </c>
      <c r="C38" s="2" t="s">
        <v>534</v>
      </c>
      <c r="D38" s="3" t="s">
        <v>573</v>
      </c>
      <c r="E38" s="2">
        <v>2</v>
      </c>
      <c r="F38" s="3" t="s">
        <v>336</v>
      </c>
      <c r="G38" s="3"/>
      <c r="H38" s="2">
        <v>10</v>
      </c>
      <c r="J38">
        <f>SUM(H$5:H38)</f>
        <v>340</v>
      </c>
      <c r="K38">
        <v>30</v>
      </c>
      <c r="L38">
        <v>550</v>
      </c>
      <c r="M38">
        <v>1500</v>
      </c>
      <c r="N38">
        <v>3600</v>
      </c>
    </row>
    <row r="39" spans="1:14" ht="16.5" x14ac:dyDescent="0.2">
      <c r="A39" s="2">
        <v>36</v>
      </c>
      <c r="B39" s="2">
        <v>205</v>
      </c>
      <c r="C39" s="2" t="s">
        <v>535</v>
      </c>
      <c r="D39" s="3" t="s">
        <v>565</v>
      </c>
      <c r="E39" s="2">
        <v>2</v>
      </c>
      <c r="F39" s="3" t="s">
        <v>335</v>
      </c>
      <c r="G39" s="3"/>
      <c r="H39" s="2">
        <v>10</v>
      </c>
      <c r="J39">
        <f>SUM(H$5:H39)</f>
        <v>350</v>
      </c>
      <c r="K39">
        <v>35</v>
      </c>
      <c r="L39">
        <v>750</v>
      </c>
      <c r="M39">
        <v>1800</v>
      </c>
      <c r="N39">
        <v>4050</v>
      </c>
    </row>
    <row r="40" spans="1:14" ht="16.5" x14ac:dyDescent="0.2">
      <c r="A40" s="2">
        <v>37</v>
      </c>
      <c r="B40" s="2">
        <v>206</v>
      </c>
      <c r="C40" s="2" t="s">
        <v>536</v>
      </c>
      <c r="D40" s="3" t="s">
        <v>567</v>
      </c>
      <c r="E40" s="2">
        <v>2</v>
      </c>
      <c r="F40" s="3" t="s">
        <v>336</v>
      </c>
      <c r="G40" s="3"/>
      <c r="H40" s="2">
        <v>10</v>
      </c>
      <c r="J40">
        <f>SUM(H$5:H40)</f>
        <v>360</v>
      </c>
      <c r="K40">
        <v>40</v>
      </c>
      <c r="L40">
        <v>950</v>
      </c>
      <c r="M40">
        <v>2100</v>
      </c>
      <c r="N40">
        <v>4500</v>
      </c>
    </row>
    <row r="41" spans="1:14" ht="16.5" x14ac:dyDescent="0.2">
      <c r="A41" s="2">
        <v>38</v>
      </c>
      <c r="B41" s="2">
        <v>207</v>
      </c>
      <c r="C41" s="2" t="s">
        <v>537</v>
      </c>
      <c r="D41" s="3" t="s">
        <v>569</v>
      </c>
      <c r="E41" s="2">
        <v>2</v>
      </c>
      <c r="F41" s="3" t="s">
        <v>335</v>
      </c>
      <c r="G41" s="3"/>
      <c r="H41" s="2">
        <v>10</v>
      </c>
      <c r="J41">
        <f>SUM(H$5:H41)</f>
        <v>370</v>
      </c>
      <c r="K41">
        <v>45</v>
      </c>
      <c r="L41">
        <v>1150</v>
      </c>
      <c r="M41">
        <v>2400</v>
      </c>
      <c r="N41">
        <v>5400</v>
      </c>
    </row>
    <row r="42" spans="1:14" ht="16.5" x14ac:dyDescent="0.2">
      <c r="A42" s="2">
        <v>39</v>
      </c>
      <c r="B42" s="2">
        <v>208</v>
      </c>
      <c r="C42" s="2" t="s">
        <v>538</v>
      </c>
      <c r="D42" s="3" t="s">
        <v>571</v>
      </c>
      <c r="E42" s="2">
        <v>2</v>
      </c>
      <c r="F42" s="3" t="s">
        <v>336</v>
      </c>
      <c r="G42" s="3"/>
      <c r="H42" s="2">
        <v>10</v>
      </c>
      <c r="J42">
        <f>SUM(H$5:H42)</f>
        <v>380</v>
      </c>
      <c r="K42">
        <v>50</v>
      </c>
      <c r="L42">
        <v>1350</v>
      </c>
      <c r="M42">
        <v>2700</v>
      </c>
      <c r="N42">
        <v>6300</v>
      </c>
    </row>
    <row r="43" spans="1:14" ht="16.5" x14ac:dyDescent="0.2">
      <c r="A43" s="2">
        <v>40</v>
      </c>
      <c r="B43" s="2">
        <v>209</v>
      </c>
      <c r="C43" s="2" t="s">
        <v>539</v>
      </c>
      <c r="D43" s="3" t="s">
        <v>577</v>
      </c>
      <c r="E43" s="2">
        <v>2</v>
      </c>
      <c r="F43" s="3" t="s">
        <v>335</v>
      </c>
      <c r="G43" s="3"/>
      <c r="H43" s="2">
        <v>10</v>
      </c>
      <c r="J43">
        <f>SUM(H$5:H43)</f>
        <v>390</v>
      </c>
      <c r="K43">
        <v>55</v>
      </c>
      <c r="L43">
        <v>1750</v>
      </c>
      <c r="M43">
        <v>3000</v>
      </c>
      <c r="N43">
        <v>7200</v>
      </c>
    </row>
    <row r="44" spans="1:14" ht="16.5" x14ac:dyDescent="0.2">
      <c r="A44" s="2">
        <v>41</v>
      </c>
      <c r="B44" s="2">
        <v>210</v>
      </c>
      <c r="C44" s="2" t="s">
        <v>540</v>
      </c>
      <c r="D44" s="3" t="s">
        <v>579</v>
      </c>
      <c r="E44" s="2">
        <v>2</v>
      </c>
      <c r="F44" s="3" t="s">
        <v>336</v>
      </c>
      <c r="G44" s="3"/>
      <c r="H44" s="2">
        <v>10</v>
      </c>
      <c r="J44">
        <f>SUM(H$5:H44)</f>
        <v>400</v>
      </c>
      <c r="K44">
        <v>60</v>
      </c>
      <c r="L44">
        <v>2200</v>
      </c>
      <c r="M44">
        <v>3300</v>
      </c>
      <c r="N44">
        <v>8100</v>
      </c>
    </row>
    <row r="45" spans="1:14" ht="16.5" x14ac:dyDescent="0.2">
      <c r="A45" s="2">
        <v>42</v>
      </c>
      <c r="B45" s="2">
        <v>211</v>
      </c>
      <c r="C45" s="2" t="s">
        <v>541</v>
      </c>
      <c r="D45" s="3" t="s">
        <v>581</v>
      </c>
      <c r="E45" s="2">
        <v>2</v>
      </c>
      <c r="F45" s="3" t="s">
        <v>335</v>
      </c>
      <c r="G45" s="3"/>
      <c r="H45" s="2">
        <v>10</v>
      </c>
      <c r="J45">
        <f>SUM(H$5:H45)</f>
        <v>410</v>
      </c>
      <c r="K45">
        <v>65</v>
      </c>
      <c r="L45">
        <v>2800</v>
      </c>
      <c r="M45">
        <v>3600</v>
      </c>
      <c r="N45">
        <v>9000</v>
      </c>
    </row>
    <row r="46" spans="1:14" ht="16.5" x14ac:dyDescent="0.2">
      <c r="A46" s="2">
        <v>43</v>
      </c>
      <c r="B46" s="2">
        <v>212</v>
      </c>
      <c r="C46" s="2" t="s">
        <v>542</v>
      </c>
      <c r="D46" s="3" t="s">
        <v>595</v>
      </c>
      <c r="E46" s="2">
        <v>2</v>
      </c>
      <c r="F46" s="3" t="s">
        <v>336</v>
      </c>
      <c r="G46" s="3"/>
      <c r="H46" s="2">
        <v>10</v>
      </c>
      <c r="J46">
        <f>SUM(H$5:H46)</f>
        <v>420</v>
      </c>
      <c r="K46">
        <v>70</v>
      </c>
      <c r="L46">
        <v>3400</v>
      </c>
      <c r="M46">
        <v>3900</v>
      </c>
      <c r="N46">
        <v>9900</v>
      </c>
    </row>
    <row r="47" spans="1:14" ht="16.5" x14ac:dyDescent="0.2">
      <c r="A47" s="2">
        <v>44</v>
      </c>
      <c r="B47" s="2">
        <v>213</v>
      </c>
      <c r="C47" s="2" t="s">
        <v>543</v>
      </c>
      <c r="D47" s="3" t="s">
        <v>583</v>
      </c>
      <c r="E47" s="2">
        <v>2</v>
      </c>
      <c r="F47" s="3" t="s">
        <v>335</v>
      </c>
      <c r="G47" s="3"/>
      <c r="H47" s="2">
        <v>10</v>
      </c>
      <c r="J47">
        <f>SUM(H$5:H47)</f>
        <v>430</v>
      </c>
      <c r="K47">
        <v>75</v>
      </c>
      <c r="L47">
        <v>4300</v>
      </c>
      <c r="M47">
        <v>4200</v>
      </c>
      <c r="N47">
        <v>11250</v>
      </c>
    </row>
    <row r="48" spans="1:14" ht="16.5" x14ac:dyDescent="0.2">
      <c r="A48" s="2">
        <v>45</v>
      </c>
      <c r="B48" s="2">
        <v>214</v>
      </c>
      <c r="C48" s="2" t="s">
        <v>544</v>
      </c>
      <c r="D48" s="3" t="s">
        <v>585</v>
      </c>
      <c r="E48" s="2">
        <v>2</v>
      </c>
      <c r="F48" s="3" t="s">
        <v>336</v>
      </c>
      <c r="G48" s="3"/>
      <c r="H48" s="2">
        <v>10</v>
      </c>
      <c r="J48">
        <f>SUM(H$5:H48)</f>
        <v>440</v>
      </c>
      <c r="K48">
        <v>80</v>
      </c>
      <c r="L48">
        <v>5550</v>
      </c>
      <c r="M48">
        <v>4500</v>
      </c>
      <c r="N48">
        <v>12150</v>
      </c>
    </row>
    <row r="49" spans="1:14" ht="16.5" x14ac:dyDescent="0.2">
      <c r="A49" s="2">
        <v>46</v>
      </c>
      <c r="B49" s="2">
        <v>215</v>
      </c>
      <c r="C49" s="2" t="s">
        <v>545</v>
      </c>
      <c r="D49" s="3" t="s">
        <v>587</v>
      </c>
      <c r="E49" s="2">
        <v>2</v>
      </c>
      <c r="F49" s="3" t="s">
        <v>335</v>
      </c>
      <c r="G49" s="3"/>
      <c r="H49" s="2">
        <v>10</v>
      </c>
      <c r="J49">
        <f>SUM(H$5:H49)</f>
        <v>450</v>
      </c>
      <c r="K49">
        <v>85</v>
      </c>
      <c r="L49">
        <v>6850</v>
      </c>
      <c r="M49">
        <v>4800</v>
      </c>
      <c r="N49">
        <v>13500</v>
      </c>
    </row>
    <row r="50" spans="1:14" ht="16.5" x14ac:dyDescent="0.2">
      <c r="A50" s="2">
        <v>47</v>
      </c>
      <c r="B50" s="2">
        <v>216</v>
      </c>
      <c r="C50" s="2" t="s">
        <v>546</v>
      </c>
      <c r="D50" s="3" t="s">
        <v>589</v>
      </c>
      <c r="E50" s="2">
        <v>2</v>
      </c>
      <c r="F50" s="3" t="s">
        <v>336</v>
      </c>
      <c r="G50" s="3"/>
      <c r="H50" s="2">
        <v>10</v>
      </c>
      <c r="J50">
        <f>SUM(H$5:H50)</f>
        <v>460</v>
      </c>
      <c r="K50">
        <v>90</v>
      </c>
      <c r="L50">
        <v>7550</v>
      </c>
      <c r="M50">
        <v>5400</v>
      </c>
      <c r="N50">
        <v>14400</v>
      </c>
    </row>
    <row r="51" spans="1:14" ht="16.5" x14ac:dyDescent="0.2">
      <c r="A51" s="2">
        <v>48</v>
      </c>
      <c r="B51" s="2">
        <v>217</v>
      </c>
      <c r="C51" s="2" t="s">
        <v>547</v>
      </c>
      <c r="D51" s="3" t="s">
        <v>591</v>
      </c>
      <c r="E51" s="2">
        <v>2</v>
      </c>
      <c r="F51" s="3" t="s">
        <v>335</v>
      </c>
      <c r="G51" s="3"/>
      <c r="H51" s="2">
        <v>10</v>
      </c>
      <c r="J51">
        <f>SUM(H$5:H51)</f>
        <v>470</v>
      </c>
      <c r="K51">
        <v>95</v>
      </c>
      <c r="L51">
        <v>8650</v>
      </c>
      <c r="M51">
        <v>6000</v>
      </c>
      <c r="N51">
        <v>15750</v>
      </c>
    </row>
    <row r="52" spans="1:14" ht="16.5" x14ac:dyDescent="0.2">
      <c r="A52" s="2">
        <v>49</v>
      </c>
      <c r="B52" s="2">
        <v>218</v>
      </c>
      <c r="C52" s="2" t="s">
        <v>548</v>
      </c>
      <c r="D52" s="3" t="s">
        <v>593</v>
      </c>
      <c r="E52" s="2">
        <v>2</v>
      </c>
      <c r="F52" s="3" t="s">
        <v>336</v>
      </c>
      <c r="G52" s="3"/>
      <c r="H52" s="2">
        <v>10</v>
      </c>
      <c r="J52">
        <f>SUM(H$5:H52)</f>
        <v>480</v>
      </c>
      <c r="K52">
        <v>100</v>
      </c>
      <c r="L52">
        <v>9600</v>
      </c>
      <c r="M52">
        <v>6600</v>
      </c>
      <c r="N52">
        <v>16650</v>
      </c>
    </row>
    <row r="53" spans="1:14" ht="16.5" x14ac:dyDescent="0.2">
      <c r="A53" s="2">
        <v>50</v>
      </c>
      <c r="B53" s="2">
        <v>219</v>
      </c>
      <c r="C53" s="2" t="s">
        <v>549</v>
      </c>
      <c r="D53" s="3" t="s">
        <v>600</v>
      </c>
      <c r="E53" s="2">
        <v>2</v>
      </c>
      <c r="F53" s="3" t="s">
        <v>335</v>
      </c>
      <c r="G53" s="3"/>
      <c r="H53" s="2">
        <v>10</v>
      </c>
      <c r="J53">
        <f>SUM(H$5:H53)</f>
        <v>490</v>
      </c>
      <c r="K53">
        <v>105</v>
      </c>
      <c r="L53">
        <v>10800</v>
      </c>
      <c r="M53">
        <v>7200</v>
      </c>
      <c r="N53">
        <v>18000</v>
      </c>
    </row>
    <row r="54" spans="1:14" ht="16.5" x14ac:dyDescent="0.2">
      <c r="A54" s="2">
        <v>51</v>
      </c>
      <c r="B54" s="2">
        <v>220</v>
      </c>
      <c r="C54" s="2" t="s">
        <v>550</v>
      </c>
      <c r="D54" s="3" t="s">
        <v>598</v>
      </c>
      <c r="E54" s="2">
        <v>2</v>
      </c>
      <c r="F54" s="3" t="s">
        <v>336</v>
      </c>
      <c r="G54" s="3"/>
      <c r="H54" s="2">
        <v>10</v>
      </c>
      <c r="J54">
        <f>SUM(H$5:H54)</f>
        <v>500</v>
      </c>
      <c r="K54">
        <v>110</v>
      </c>
      <c r="L54">
        <v>11850</v>
      </c>
      <c r="M54">
        <v>7800</v>
      </c>
      <c r="N54">
        <v>18900</v>
      </c>
    </row>
    <row r="55" spans="1:14" ht="16.5" x14ac:dyDescent="0.2">
      <c r="A55" s="2">
        <v>52</v>
      </c>
      <c r="B55" s="2">
        <v>221</v>
      </c>
      <c r="C55" s="2" t="s">
        <v>551</v>
      </c>
      <c r="D55" s="3" t="s">
        <v>597</v>
      </c>
      <c r="E55" s="2">
        <v>2</v>
      </c>
      <c r="F55" s="3" t="s">
        <v>335</v>
      </c>
      <c r="G55" s="3"/>
      <c r="H55" s="2">
        <v>10</v>
      </c>
      <c r="J55">
        <f>SUM(H$5:H55)</f>
        <v>510</v>
      </c>
      <c r="K55">
        <v>115</v>
      </c>
      <c r="L55">
        <v>13200</v>
      </c>
      <c r="M55">
        <v>8400</v>
      </c>
      <c r="N55">
        <v>20250</v>
      </c>
    </row>
    <row r="56" spans="1:14" ht="16.5" x14ac:dyDescent="0.2">
      <c r="A56" s="2">
        <v>53</v>
      </c>
      <c r="B56" s="2">
        <v>222</v>
      </c>
      <c r="C56" s="2" t="s">
        <v>552</v>
      </c>
      <c r="D56" s="3" t="s">
        <v>603</v>
      </c>
      <c r="E56" s="2">
        <v>2</v>
      </c>
      <c r="F56" s="3" t="s">
        <v>336</v>
      </c>
      <c r="G56" s="3"/>
      <c r="H56" s="2">
        <v>10</v>
      </c>
      <c r="J56">
        <f>SUM(H$5:H56)</f>
        <v>520</v>
      </c>
      <c r="K56">
        <v>120</v>
      </c>
      <c r="L56">
        <v>17000</v>
      </c>
      <c r="M56">
        <v>9000</v>
      </c>
      <c r="N56">
        <v>21150</v>
      </c>
    </row>
    <row r="57" spans="1:14" ht="16.5" x14ac:dyDescent="0.2">
      <c r="A57" s="2">
        <v>54</v>
      </c>
      <c r="B57" s="2">
        <v>223</v>
      </c>
      <c r="C57" s="2" t="s">
        <v>553</v>
      </c>
      <c r="D57" s="3" t="s">
        <v>605</v>
      </c>
      <c r="E57" s="2">
        <v>2</v>
      </c>
      <c r="F57" s="3" t="s">
        <v>335</v>
      </c>
      <c r="G57" s="3"/>
      <c r="H57" s="2">
        <v>10</v>
      </c>
      <c r="J57">
        <f>SUM(H$5:H57)</f>
        <v>530</v>
      </c>
      <c r="K57">
        <v>125</v>
      </c>
      <c r="L57">
        <v>20800</v>
      </c>
      <c r="M57">
        <v>9600</v>
      </c>
      <c r="N57">
        <v>22500</v>
      </c>
    </row>
    <row r="58" spans="1:14" ht="16.5" x14ac:dyDescent="0.2">
      <c r="A58" s="2">
        <v>55</v>
      </c>
      <c r="B58" s="2">
        <v>224</v>
      </c>
      <c r="C58" s="2" t="s">
        <v>554</v>
      </c>
      <c r="D58" s="3" t="s">
        <v>609</v>
      </c>
      <c r="E58" s="2">
        <v>2</v>
      </c>
      <c r="F58" s="3" t="s">
        <v>336</v>
      </c>
      <c r="G58" s="3"/>
      <c r="H58" s="2">
        <v>10</v>
      </c>
      <c r="J58">
        <f>SUM(H$5:H58)</f>
        <v>540</v>
      </c>
      <c r="K58">
        <v>130</v>
      </c>
      <c r="L58">
        <v>25650</v>
      </c>
      <c r="M58">
        <v>10200</v>
      </c>
      <c r="N58">
        <v>24750</v>
      </c>
    </row>
    <row r="59" spans="1:14" ht="16.5" x14ac:dyDescent="0.2">
      <c r="A59" s="2">
        <v>56</v>
      </c>
      <c r="B59" s="2">
        <v>225</v>
      </c>
      <c r="C59" s="2" t="s">
        <v>555</v>
      </c>
      <c r="D59" s="3" t="s">
        <v>607</v>
      </c>
      <c r="E59" s="2">
        <v>2</v>
      </c>
      <c r="F59" s="3" t="s">
        <v>335</v>
      </c>
      <c r="G59" s="3"/>
      <c r="H59" s="2">
        <v>10</v>
      </c>
      <c r="J59">
        <f>SUM(H$5:H59)</f>
        <v>550</v>
      </c>
      <c r="K59">
        <v>135</v>
      </c>
      <c r="L59">
        <v>31100</v>
      </c>
      <c r="M59">
        <v>10800</v>
      </c>
      <c r="N59">
        <v>27000</v>
      </c>
    </row>
    <row r="60" spans="1:14" ht="16.5" x14ac:dyDescent="0.2">
      <c r="A60" s="2">
        <v>57</v>
      </c>
      <c r="B60" s="2">
        <v>226</v>
      </c>
      <c r="C60" s="2" t="s">
        <v>556</v>
      </c>
      <c r="D60" s="3" t="s">
        <v>611</v>
      </c>
      <c r="E60" s="2">
        <v>2</v>
      </c>
      <c r="F60" s="3" t="s">
        <v>336</v>
      </c>
      <c r="G60" s="3"/>
      <c r="H60" s="2">
        <v>10</v>
      </c>
      <c r="J60">
        <f>SUM(H$5:H60)</f>
        <v>560</v>
      </c>
      <c r="K60">
        <v>140</v>
      </c>
      <c r="L60">
        <v>37150</v>
      </c>
      <c r="M60">
        <v>11400</v>
      </c>
      <c r="N60">
        <v>29250</v>
      </c>
    </row>
    <row r="61" spans="1:14" ht="16.5" x14ac:dyDescent="0.2">
      <c r="A61" s="2">
        <v>58</v>
      </c>
      <c r="B61" s="2">
        <v>227</v>
      </c>
      <c r="C61" s="2" t="s">
        <v>557</v>
      </c>
      <c r="D61" s="3" t="s">
        <v>613</v>
      </c>
      <c r="E61" s="2">
        <v>2</v>
      </c>
      <c r="F61" s="3" t="s">
        <v>335</v>
      </c>
      <c r="G61" s="3"/>
      <c r="H61" s="2">
        <v>10</v>
      </c>
      <c r="J61">
        <f>SUM(H$5:H61)</f>
        <v>570</v>
      </c>
      <c r="K61">
        <v>145</v>
      </c>
      <c r="L61">
        <v>43900</v>
      </c>
      <c r="M61">
        <v>12000</v>
      </c>
      <c r="N61">
        <v>31500</v>
      </c>
    </row>
    <row r="62" spans="1:14" ht="16.5" x14ac:dyDescent="0.2">
      <c r="A62" s="2">
        <v>59</v>
      </c>
      <c r="B62" s="2">
        <v>228</v>
      </c>
      <c r="C62" s="2" t="s">
        <v>558</v>
      </c>
      <c r="D62" s="3" t="s">
        <v>615</v>
      </c>
      <c r="E62" s="2">
        <v>2</v>
      </c>
      <c r="F62" s="3" t="s">
        <v>336</v>
      </c>
      <c r="G62" s="3"/>
      <c r="H62" s="2">
        <v>10</v>
      </c>
      <c r="J62">
        <f>SUM(H$5:H62)</f>
        <v>580</v>
      </c>
      <c r="K62">
        <v>150</v>
      </c>
      <c r="L62">
        <v>45600</v>
      </c>
      <c r="M62">
        <v>12600</v>
      </c>
      <c r="N62">
        <v>33750</v>
      </c>
    </row>
    <row r="63" spans="1:14" ht="16.5" x14ac:dyDescent="0.2">
      <c r="A63" s="2">
        <v>60</v>
      </c>
      <c r="B63" s="2">
        <v>229</v>
      </c>
      <c r="C63" s="2" t="s">
        <v>559</v>
      </c>
      <c r="D63" s="3" t="s">
        <v>617</v>
      </c>
      <c r="E63" s="2">
        <v>2</v>
      </c>
      <c r="F63" s="3" t="s">
        <v>335</v>
      </c>
      <c r="G63" s="3"/>
      <c r="H63" s="2">
        <v>10</v>
      </c>
      <c r="J63">
        <f>SUM(H$5:H63)</f>
        <v>590</v>
      </c>
      <c r="K63">
        <v>150</v>
      </c>
      <c r="L63">
        <v>50160</v>
      </c>
      <c r="M63">
        <v>13200</v>
      </c>
      <c r="N63">
        <v>36000</v>
      </c>
    </row>
    <row r="64" spans="1:14" ht="16.5" x14ac:dyDescent="0.2">
      <c r="A64" s="2">
        <v>61</v>
      </c>
      <c r="B64" s="2">
        <v>230</v>
      </c>
      <c r="C64" s="2" t="s">
        <v>560</v>
      </c>
      <c r="D64" s="3" t="s">
        <v>619</v>
      </c>
      <c r="E64" s="2">
        <v>2</v>
      </c>
      <c r="F64" s="3" t="s">
        <v>336</v>
      </c>
      <c r="G64" s="3"/>
      <c r="H64" s="2">
        <v>10</v>
      </c>
      <c r="J64">
        <f>SUM(H$5:H64)</f>
        <v>600</v>
      </c>
      <c r="K64">
        <v>150</v>
      </c>
      <c r="L64">
        <v>55176</v>
      </c>
      <c r="M64">
        <v>13200</v>
      </c>
      <c r="N64">
        <v>43200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609"/>
  <sheetViews>
    <sheetView workbookViewId="0">
      <pane xSplit="10" ySplit="3" topLeftCell="K421" activePane="bottomRight" state="frozen"/>
      <selection pane="topRight" activeCell="K1" sqref="K1"/>
      <selection pane="bottomLeft" activeCell="A4" sqref="A4"/>
      <selection pane="bottomRight" activeCell="H12" sqref="H12"/>
    </sheetView>
  </sheetViews>
  <sheetFormatPr defaultRowHeight="14.25" x14ac:dyDescent="0.2"/>
  <cols>
    <col min="1" max="1" width="10.625" customWidth="1"/>
    <col min="2" max="2" width="9.875" customWidth="1"/>
    <col min="3" max="3" width="9" customWidth="1"/>
    <col min="4" max="4" width="16.25" customWidth="1"/>
    <col min="5" max="6" width="9" customWidth="1"/>
    <col min="7" max="9" width="15.625" customWidth="1"/>
    <col min="10" max="10" width="19.5" customWidth="1"/>
    <col min="11" max="11" width="18.375" customWidth="1"/>
    <col min="12" max="12" width="12.75" customWidth="1"/>
    <col min="13" max="15" width="11.625" customWidth="1"/>
    <col min="16" max="16" width="18.25" customWidth="1"/>
    <col min="17" max="17" width="17.375" customWidth="1"/>
    <col min="18" max="18" width="14.625" customWidth="1"/>
    <col min="19" max="20" width="16.375" customWidth="1"/>
    <col min="21" max="21" width="17.875" customWidth="1"/>
    <col min="22" max="22" width="16.875" customWidth="1"/>
    <col min="23" max="23" width="15" customWidth="1"/>
    <col min="24" max="24" width="15.75" customWidth="1"/>
    <col min="25" max="25" width="19.5" bestFit="1" customWidth="1"/>
    <col min="26" max="26" width="16" customWidth="1"/>
    <col min="27" max="27" width="14.875" customWidth="1"/>
    <col min="28" max="28" width="15.375" customWidth="1"/>
    <col min="29" max="29" width="14.625" customWidth="1"/>
    <col min="30" max="30" width="15.375" customWidth="1"/>
    <col min="31" max="35" width="14.875" customWidth="1"/>
    <col min="36" max="36" width="46.5" customWidth="1"/>
    <col min="37" max="37" width="13" customWidth="1"/>
    <col min="38" max="38" width="16.5" customWidth="1"/>
    <col min="39" max="39" width="25.5" customWidth="1"/>
    <col min="40" max="40" width="67.125" bestFit="1" customWidth="1"/>
    <col min="41" max="41" width="12.5" customWidth="1"/>
    <col min="42" max="42" width="21.375" customWidth="1"/>
    <col min="43" max="43" width="22.75" customWidth="1"/>
    <col min="44" max="44" width="22.5" customWidth="1"/>
    <col min="45" max="45" width="15.375" customWidth="1"/>
    <col min="46" max="46" width="115" customWidth="1"/>
    <col min="47" max="47" width="18.75" customWidth="1"/>
    <col min="48" max="48" width="14.625" customWidth="1"/>
    <col min="49" max="49" width="15.375" customWidth="1"/>
    <col min="50" max="50" width="14.625" customWidth="1"/>
    <col min="51" max="51" width="14.875" customWidth="1"/>
    <col min="52" max="52" width="14" customWidth="1"/>
    <col min="53" max="53" width="12.875" customWidth="1"/>
    <col min="54" max="54" width="14.5" customWidth="1"/>
    <col min="55" max="55" width="13.75" customWidth="1"/>
    <col min="56" max="56" width="17.125" customWidth="1"/>
    <col min="57" max="57" width="18.375" customWidth="1"/>
    <col min="58" max="58" width="18.5" customWidth="1"/>
    <col min="59" max="59" width="19.125" customWidth="1"/>
    <col min="60" max="60" width="20" customWidth="1"/>
    <col min="61" max="61" width="18.5" customWidth="1"/>
    <col min="62" max="62" width="19" customWidth="1"/>
    <col min="63" max="63" width="19" bestFit="1" customWidth="1"/>
  </cols>
  <sheetData>
    <row r="1" spans="1:68" ht="15" x14ac:dyDescent="0.2">
      <c r="A1" s="4" t="s">
        <v>85</v>
      </c>
      <c r="B1" s="4" t="s">
        <v>67</v>
      </c>
      <c r="C1" s="4" t="s">
        <v>8</v>
      </c>
      <c r="D1" s="4" t="s">
        <v>9</v>
      </c>
      <c r="E1" s="4" t="s">
        <v>11</v>
      </c>
      <c r="F1" s="4" t="s">
        <v>339</v>
      </c>
      <c r="G1" s="4" t="s">
        <v>219</v>
      </c>
      <c r="H1" s="4" t="s">
        <v>369</v>
      </c>
      <c r="I1" s="4" t="s">
        <v>370</v>
      </c>
      <c r="J1" s="4" t="s">
        <v>32</v>
      </c>
      <c r="K1" s="4" t="s">
        <v>337</v>
      </c>
      <c r="L1" s="4" t="s">
        <v>202</v>
      </c>
      <c r="M1" s="4" t="s">
        <v>89</v>
      </c>
      <c r="N1" s="4" t="s">
        <v>91</v>
      </c>
      <c r="O1" s="4" t="s">
        <v>94</v>
      </c>
      <c r="P1" s="4" t="s">
        <v>96</v>
      </c>
      <c r="Q1" s="4" t="s">
        <v>448</v>
      </c>
      <c r="R1" s="4" t="s">
        <v>208</v>
      </c>
      <c r="S1" s="4" t="s">
        <v>209</v>
      </c>
      <c r="T1" s="4" t="s">
        <v>485</v>
      </c>
      <c r="U1" s="4" t="s">
        <v>460</v>
      </c>
      <c r="V1" s="4" t="s">
        <v>461</v>
      </c>
      <c r="W1" s="4" t="s">
        <v>462</v>
      </c>
      <c r="X1" s="4" t="s">
        <v>463</v>
      </c>
      <c r="Y1" s="4" t="s">
        <v>464</v>
      </c>
      <c r="Z1" s="4" t="s">
        <v>465</v>
      </c>
      <c r="AA1" s="4" t="s">
        <v>466</v>
      </c>
      <c r="AB1" s="4" t="s">
        <v>467</v>
      </c>
      <c r="AC1" s="4" t="s">
        <v>468</v>
      </c>
      <c r="AD1" s="4" t="s">
        <v>469</v>
      </c>
      <c r="AE1" s="4" t="s">
        <v>119</v>
      </c>
      <c r="AF1" s="4" t="s">
        <v>120</v>
      </c>
      <c r="AG1" s="4" t="s">
        <v>121</v>
      </c>
      <c r="AH1" s="4" t="s">
        <v>122</v>
      </c>
      <c r="AI1" s="4" t="s">
        <v>215</v>
      </c>
      <c r="AJ1" s="4" t="s">
        <v>123</v>
      </c>
      <c r="AK1" s="4" t="s">
        <v>36</v>
      </c>
      <c r="AL1" s="4" t="s">
        <v>43</v>
      </c>
      <c r="AM1" s="4" t="s">
        <v>86</v>
      </c>
      <c r="AN1" s="4" t="s">
        <v>35</v>
      </c>
      <c r="AO1" s="4" t="s">
        <v>101</v>
      </c>
      <c r="AP1" s="4" t="s">
        <v>221</v>
      </c>
      <c r="AQ1" s="4" t="s">
        <v>222</v>
      </c>
      <c r="AR1" s="4" t="s">
        <v>223</v>
      </c>
      <c r="AS1" s="4" t="s">
        <v>102</v>
      </c>
      <c r="AT1" s="4" t="s">
        <v>104</v>
      </c>
      <c r="AU1" s="4" t="s">
        <v>366</v>
      </c>
      <c r="AV1" s="4" t="s">
        <v>279</v>
      </c>
      <c r="AW1" s="4" t="s">
        <v>280</v>
      </c>
      <c r="AX1" s="4" t="s">
        <v>281</v>
      </c>
      <c r="AY1" s="4" t="s">
        <v>282</v>
      </c>
      <c r="AZ1" s="4" t="s">
        <v>275</v>
      </c>
      <c r="BA1" s="4" t="s">
        <v>276</v>
      </c>
      <c r="BB1" s="4" t="s">
        <v>277</v>
      </c>
      <c r="BC1" s="4" t="s">
        <v>278</v>
      </c>
      <c r="BD1" s="4" t="s">
        <v>358</v>
      </c>
      <c r="BE1" s="4" t="s">
        <v>359</v>
      </c>
      <c r="BF1" s="4" t="s">
        <v>360</v>
      </c>
      <c r="BG1" s="4" t="s">
        <v>361</v>
      </c>
      <c r="BH1" s="4" t="s">
        <v>362</v>
      </c>
      <c r="BI1" s="4" t="s">
        <v>363</v>
      </c>
      <c r="BJ1" s="4" t="s">
        <v>364</v>
      </c>
      <c r="BK1" s="4" t="s">
        <v>365</v>
      </c>
      <c r="BO1" t="s">
        <v>498</v>
      </c>
      <c r="BP1" t="s">
        <v>500</v>
      </c>
    </row>
    <row r="2" spans="1:68" x14ac:dyDescent="0.2">
      <c r="A2" t="s">
        <v>46</v>
      </c>
      <c r="B2" t="s">
        <v>170</v>
      </c>
      <c r="C2" t="s">
        <v>46</v>
      </c>
      <c r="D2" t="s">
        <v>127</v>
      </c>
      <c r="E2" t="s">
        <v>171</v>
      </c>
      <c r="F2" t="s">
        <v>170</v>
      </c>
      <c r="G2" t="s">
        <v>15</v>
      </c>
      <c r="H2" t="s">
        <v>126</v>
      </c>
      <c r="I2" t="s">
        <v>126</v>
      </c>
      <c r="J2" t="s">
        <v>331</v>
      </c>
      <c r="K2" t="s">
        <v>15</v>
      </c>
      <c r="L2" t="s">
        <v>125</v>
      </c>
      <c r="M2" t="s">
        <v>52</v>
      </c>
      <c r="N2" t="s">
        <v>93</v>
      </c>
      <c r="O2" t="s">
        <v>46</v>
      </c>
      <c r="P2" t="s">
        <v>98</v>
      </c>
      <c r="Q2" t="s">
        <v>99</v>
      </c>
      <c r="R2" t="s">
        <v>125</v>
      </c>
      <c r="S2" t="s">
        <v>125</v>
      </c>
      <c r="T2" t="s">
        <v>491</v>
      </c>
      <c r="U2" t="s">
        <v>110</v>
      </c>
      <c r="V2" t="s">
        <v>125</v>
      </c>
      <c r="W2" t="s">
        <v>110</v>
      </c>
      <c r="X2" t="s">
        <v>125</v>
      </c>
      <c r="Y2" t="s">
        <v>110</v>
      </c>
      <c r="Z2" t="s">
        <v>125</v>
      </c>
      <c r="AA2" t="s">
        <v>110</v>
      </c>
      <c r="AB2" t="s">
        <v>125</v>
      </c>
      <c r="AC2" t="s">
        <v>110</v>
      </c>
      <c r="AD2" t="s">
        <v>125</v>
      </c>
      <c r="AE2" t="s">
        <v>72</v>
      </c>
      <c r="AF2" t="s">
        <v>72</v>
      </c>
      <c r="AG2" t="s">
        <v>128</v>
      </c>
      <c r="AH2" t="s">
        <v>72</v>
      </c>
      <c r="AI2" t="s">
        <v>72</v>
      </c>
      <c r="AJ2" t="s">
        <v>217</v>
      </c>
      <c r="AK2" t="s">
        <v>640</v>
      </c>
      <c r="AL2" t="s">
        <v>641</v>
      </c>
      <c r="AM2" t="s">
        <v>642</v>
      </c>
      <c r="AN2" t="s">
        <v>643</v>
      </c>
      <c r="AO2" t="s">
        <v>52</v>
      </c>
      <c r="AP2" t="s">
        <v>224</v>
      </c>
      <c r="AQ2" t="s">
        <v>224</v>
      </c>
      <c r="AR2" t="s">
        <v>224</v>
      </c>
      <c r="AS2" t="s">
        <v>225</v>
      </c>
      <c r="AT2" t="s">
        <v>920</v>
      </c>
      <c r="AU2" t="s">
        <v>285</v>
      </c>
      <c r="AV2" t="s">
        <v>341</v>
      </c>
      <c r="AW2" t="s">
        <v>283</v>
      </c>
      <c r="AX2" t="s">
        <v>283</v>
      </c>
      <c r="AY2" t="s">
        <v>283</v>
      </c>
      <c r="AZ2" t="s">
        <v>341</v>
      </c>
      <c r="BA2" t="s">
        <v>283</v>
      </c>
      <c r="BB2" t="s">
        <v>283</v>
      </c>
      <c r="BC2" t="s">
        <v>283</v>
      </c>
      <c r="BD2" t="s">
        <v>341</v>
      </c>
      <c r="BE2" t="s">
        <v>283</v>
      </c>
      <c r="BF2" t="s">
        <v>283</v>
      </c>
      <c r="BG2" t="s">
        <v>283</v>
      </c>
      <c r="BH2" t="s">
        <v>341</v>
      </c>
      <c r="BI2" t="s">
        <v>283</v>
      </c>
      <c r="BJ2" t="s">
        <v>283</v>
      </c>
      <c r="BK2" t="s">
        <v>283</v>
      </c>
    </row>
    <row r="3" spans="1:68" ht="66" customHeight="1" x14ac:dyDescent="0.2">
      <c r="A3" s="1" t="s">
        <v>40</v>
      </c>
      <c r="B3" s="1" t="s">
        <v>494</v>
      </c>
      <c r="C3" s="1" t="s">
        <v>37</v>
      </c>
      <c r="D3" s="1" t="s">
        <v>425</v>
      </c>
      <c r="E3" s="1" t="s">
        <v>38</v>
      </c>
      <c r="F3" s="1" t="s">
        <v>340</v>
      </c>
      <c r="G3" s="1" t="s">
        <v>220</v>
      </c>
      <c r="H3" s="1" t="s">
        <v>368</v>
      </c>
      <c r="I3" s="1" t="s">
        <v>368</v>
      </c>
      <c r="J3" s="1" t="s">
        <v>39</v>
      </c>
      <c r="K3" s="1" t="s">
        <v>338</v>
      </c>
      <c r="L3" s="1" t="s">
        <v>203</v>
      </c>
      <c r="M3" s="1" t="s">
        <v>90</v>
      </c>
      <c r="N3" s="1" t="s">
        <v>92</v>
      </c>
      <c r="O3" s="1" t="s">
        <v>95</v>
      </c>
      <c r="P3" s="1" t="s">
        <v>97</v>
      </c>
      <c r="Q3" s="1" t="s">
        <v>100</v>
      </c>
      <c r="R3" s="1" t="s">
        <v>207</v>
      </c>
      <c r="S3" s="1" t="s">
        <v>210</v>
      </c>
      <c r="T3" s="1" t="s">
        <v>486</v>
      </c>
      <c r="U3" s="1" t="s">
        <v>111</v>
      </c>
      <c r="V3" s="1" t="s">
        <v>112</v>
      </c>
      <c r="W3" s="1" t="s">
        <v>113</v>
      </c>
      <c r="X3" s="1" t="s">
        <v>114</v>
      </c>
      <c r="Y3" s="1" t="s">
        <v>115</v>
      </c>
      <c r="Z3" s="1" t="s">
        <v>116</v>
      </c>
      <c r="AA3" s="1" t="s">
        <v>117</v>
      </c>
      <c r="AB3" s="1" t="s">
        <v>118</v>
      </c>
      <c r="AC3" s="1" t="s">
        <v>117</v>
      </c>
      <c r="AD3" s="1" t="s">
        <v>118</v>
      </c>
      <c r="AE3" s="1" t="s">
        <v>48</v>
      </c>
      <c r="AF3" s="1" t="s">
        <v>49</v>
      </c>
      <c r="AG3" s="1" t="s">
        <v>50</v>
      </c>
      <c r="AH3" s="1" t="s">
        <v>51</v>
      </c>
      <c r="AI3" s="1" t="s">
        <v>216</v>
      </c>
      <c r="AJ3" s="1" t="s">
        <v>124</v>
      </c>
      <c r="AK3" s="1" t="s">
        <v>41</v>
      </c>
      <c r="AL3" s="1" t="s">
        <v>44</v>
      </c>
      <c r="AM3" s="1" t="s">
        <v>88</v>
      </c>
      <c r="AN3" s="1" t="s">
        <v>42</v>
      </c>
      <c r="AO3" s="1" t="s">
        <v>45</v>
      </c>
      <c r="AP3" s="1" t="s">
        <v>204</v>
      </c>
      <c r="AQ3" s="1" t="s">
        <v>205</v>
      </c>
      <c r="AR3" s="1" t="s">
        <v>206</v>
      </c>
      <c r="AS3" s="1" t="s">
        <v>103</v>
      </c>
      <c r="AT3" s="1" t="s">
        <v>105</v>
      </c>
      <c r="AU3" s="1" t="s">
        <v>367</v>
      </c>
      <c r="AV3" s="1" t="s">
        <v>342</v>
      </c>
      <c r="AW3" s="1" t="s">
        <v>343</v>
      </c>
      <c r="AX3" s="1" t="s">
        <v>344</v>
      </c>
      <c r="AY3" s="1" t="s">
        <v>345</v>
      </c>
      <c r="AZ3" s="1" t="s">
        <v>346</v>
      </c>
      <c r="BA3" s="1" t="s">
        <v>347</v>
      </c>
      <c r="BB3" s="1" t="s">
        <v>348</v>
      </c>
      <c r="BC3" s="1" t="s">
        <v>349</v>
      </c>
      <c r="BD3" s="1" t="s">
        <v>350</v>
      </c>
      <c r="BE3" s="1" t="s">
        <v>351</v>
      </c>
      <c r="BF3" s="1" t="s">
        <v>352</v>
      </c>
      <c r="BG3" s="1" t="s">
        <v>353</v>
      </c>
      <c r="BH3" s="1" t="s">
        <v>354</v>
      </c>
      <c r="BI3" s="1" t="s">
        <v>355</v>
      </c>
      <c r="BJ3" s="1" t="s">
        <v>356</v>
      </c>
      <c r="BK3" s="1" t="s">
        <v>357</v>
      </c>
    </row>
    <row r="4" spans="1:68" ht="18" customHeight="1" x14ac:dyDescent="0.2">
      <c r="A4" s="2">
        <v>100001</v>
      </c>
      <c r="B4" s="2">
        <v>3</v>
      </c>
      <c r="C4" s="2">
        <v>1000</v>
      </c>
      <c r="D4" s="3" t="s">
        <v>79</v>
      </c>
      <c r="E4" s="2">
        <v>1</v>
      </c>
      <c r="F4" s="2">
        <v>1</v>
      </c>
      <c r="G4" s="3" t="s">
        <v>495</v>
      </c>
      <c r="H4" s="2"/>
      <c r="I4" s="2"/>
      <c r="J4" s="3" t="s">
        <v>495</v>
      </c>
      <c r="K4" s="3" t="s">
        <v>424</v>
      </c>
      <c r="L4" s="3"/>
      <c r="M4" s="2">
        <v>645</v>
      </c>
      <c r="N4" s="2">
        <v>1</v>
      </c>
      <c r="O4" s="2">
        <v>0</v>
      </c>
      <c r="P4" s="2"/>
      <c r="Q4" s="2">
        <v>1</v>
      </c>
      <c r="R4" s="2">
        <v>0</v>
      </c>
      <c r="S4" s="2">
        <v>0</v>
      </c>
      <c r="T4" s="2" t="str">
        <f t="shared" ref="T4:T6" si="0">IF(OR(F4=3,F4=6,F4=9),C4*10+INT(F4/3)+20000,"")</f>
        <v/>
      </c>
      <c r="U4" s="2" t="s">
        <v>27</v>
      </c>
      <c r="V4" s="2">
        <v>300</v>
      </c>
      <c r="W4" s="2" t="s">
        <v>47</v>
      </c>
      <c r="X4" s="2">
        <v>1125</v>
      </c>
      <c r="Y4" s="3"/>
      <c r="Z4" s="2"/>
      <c r="AA4" s="2"/>
      <c r="AB4" s="2"/>
      <c r="AC4" s="2"/>
      <c r="AD4" s="2"/>
      <c r="AE4" s="2"/>
      <c r="AF4" s="2"/>
      <c r="AG4" s="2"/>
      <c r="AH4" s="2"/>
      <c r="AI4" s="2"/>
      <c r="AJ4" s="3"/>
      <c r="AK4" s="2"/>
      <c r="AL4" s="2"/>
      <c r="AM4" s="3"/>
      <c r="AN4" s="3"/>
      <c r="AO4" s="2">
        <v>58</v>
      </c>
      <c r="AP4" s="3" t="s">
        <v>264</v>
      </c>
      <c r="AQ4" s="3" t="s">
        <v>265</v>
      </c>
      <c r="AR4" s="3" t="s">
        <v>437</v>
      </c>
      <c r="AS4" s="3" t="s">
        <v>432</v>
      </c>
      <c r="AT4" s="3"/>
      <c r="AU4" s="3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8" ht="18" customHeight="1" x14ac:dyDescent="0.2">
      <c r="A5" s="2">
        <v>100002</v>
      </c>
      <c r="B5" s="2">
        <v>3</v>
      </c>
      <c r="C5" s="2">
        <v>1000</v>
      </c>
      <c r="D5" s="3" t="s">
        <v>79</v>
      </c>
      <c r="E5" s="2">
        <v>2</v>
      </c>
      <c r="F5" s="2">
        <v>2</v>
      </c>
      <c r="G5" s="3" t="s">
        <v>496</v>
      </c>
      <c r="H5" s="2"/>
      <c r="I5" s="2"/>
      <c r="J5" s="3" t="s">
        <v>496</v>
      </c>
      <c r="K5" s="3" t="s">
        <v>424</v>
      </c>
      <c r="L5" s="3"/>
      <c r="M5" s="2">
        <v>645</v>
      </c>
      <c r="N5" s="2">
        <v>1</v>
      </c>
      <c r="O5" s="2">
        <v>0</v>
      </c>
      <c r="P5" s="2">
        <v>100001</v>
      </c>
      <c r="Q5" s="2">
        <v>1</v>
      </c>
      <c r="R5" s="2">
        <v>0</v>
      </c>
      <c r="S5" s="2">
        <v>0</v>
      </c>
      <c r="T5" s="2" t="str">
        <f t="shared" si="0"/>
        <v/>
      </c>
      <c r="U5" s="2" t="s">
        <v>27</v>
      </c>
      <c r="V5" s="2">
        <v>300</v>
      </c>
      <c r="W5" s="2" t="s">
        <v>47</v>
      </c>
      <c r="X5" s="2">
        <v>1125</v>
      </c>
      <c r="Y5" s="3"/>
      <c r="Z5" s="2"/>
      <c r="AA5" s="2"/>
      <c r="AB5" s="2"/>
      <c r="AC5" s="2"/>
      <c r="AD5" s="2"/>
      <c r="AE5" s="2"/>
      <c r="AF5" s="2"/>
      <c r="AG5" s="2"/>
      <c r="AH5" s="2"/>
      <c r="AI5" s="2"/>
      <c r="AJ5" s="3"/>
      <c r="AK5" s="2"/>
      <c r="AL5" s="2"/>
      <c r="AM5" s="3"/>
      <c r="AN5" s="3"/>
      <c r="AO5" s="2">
        <v>58</v>
      </c>
      <c r="AP5" s="3" t="s">
        <v>264</v>
      </c>
      <c r="AQ5" s="3" t="s">
        <v>265</v>
      </c>
      <c r="AR5" s="3" t="s">
        <v>437</v>
      </c>
      <c r="AS5" s="3" t="s">
        <v>432</v>
      </c>
      <c r="AT5" s="3"/>
      <c r="AU5" s="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8" ht="18" customHeight="1" x14ac:dyDescent="0.2">
      <c r="A6" s="2">
        <v>100003</v>
      </c>
      <c r="B6" s="2">
        <v>3</v>
      </c>
      <c r="C6" s="2">
        <v>1000</v>
      </c>
      <c r="D6" s="3" t="s">
        <v>79</v>
      </c>
      <c r="E6" s="2">
        <v>3</v>
      </c>
      <c r="F6" s="2">
        <v>3</v>
      </c>
      <c r="G6" s="3" t="s">
        <v>497</v>
      </c>
      <c r="H6" s="2"/>
      <c r="I6" s="2"/>
      <c r="J6" s="3" t="s">
        <v>497</v>
      </c>
      <c r="K6" s="3" t="s">
        <v>424</v>
      </c>
      <c r="L6" s="3"/>
      <c r="M6" s="2">
        <v>645</v>
      </c>
      <c r="N6" s="2">
        <v>1</v>
      </c>
      <c r="O6" s="2">
        <v>0</v>
      </c>
      <c r="P6" s="2">
        <v>100002</v>
      </c>
      <c r="Q6" s="2">
        <v>1</v>
      </c>
      <c r="R6" s="2">
        <v>0</v>
      </c>
      <c r="S6" s="2">
        <v>0</v>
      </c>
      <c r="T6" s="2">
        <f t="shared" si="0"/>
        <v>30001</v>
      </c>
      <c r="U6" s="2" t="s">
        <v>27</v>
      </c>
      <c r="V6" s="2">
        <v>300</v>
      </c>
      <c r="W6" s="2" t="s">
        <v>47</v>
      </c>
      <c r="X6" s="2">
        <v>1125</v>
      </c>
      <c r="Y6" s="3"/>
      <c r="Z6" s="2"/>
      <c r="AA6" s="2"/>
      <c r="AB6" s="2"/>
      <c r="AC6" s="2"/>
      <c r="AD6" s="2"/>
      <c r="AE6" s="2"/>
      <c r="AF6" s="2"/>
      <c r="AG6" s="2"/>
      <c r="AH6" s="2"/>
      <c r="AI6" s="2"/>
      <c r="AJ6" s="3"/>
      <c r="AK6" s="2"/>
      <c r="AL6" s="2"/>
      <c r="AM6" s="3"/>
      <c r="AN6" s="3"/>
      <c r="AO6" s="2">
        <v>58</v>
      </c>
      <c r="AP6" s="3" t="s">
        <v>264</v>
      </c>
      <c r="AQ6" s="3" t="s">
        <v>265</v>
      </c>
      <c r="AR6" s="3" t="s">
        <v>437</v>
      </c>
      <c r="AS6" s="3" t="s">
        <v>432</v>
      </c>
      <c r="AT6" s="3"/>
      <c r="AU6" s="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8" ht="18" customHeight="1" x14ac:dyDescent="0.2">
      <c r="A7" s="17">
        <f t="shared" ref="A7" si="1">C7*100+E7</f>
        <v>10101</v>
      </c>
      <c r="B7" s="17">
        <f>INDEX(章节表!$E$5:$E$64,关卡表!BP7)</f>
        <v>1</v>
      </c>
      <c r="C7" s="17">
        <f>INDEX(章节表!$B$5:$B$64,关卡表!BP7)</f>
        <v>101</v>
      </c>
      <c r="D7" s="3" t="s">
        <v>79</v>
      </c>
      <c r="E7" s="17">
        <f>BO7-INDEX(章节表!$J$4:$J$64,关卡表!BP7)</f>
        <v>1</v>
      </c>
      <c r="F7" s="17">
        <f>E7</f>
        <v>1</v>
      </c>
      <c r="G7" s="17" t="str">
        <f>INDEX(章节表!$C$5:$C$64,关卡表!BP7)&amp;关卡表!E7&amp;"关"</f>
        <v>普通1章1关</v>
      </c>
      <c r="H7" s="2"/>
      <c r="I7" s="2"/>
      <c r="J7" s="17" t="str">
        <f>INDEX(章节表!$D$5:$D$64,关卡表!BP7)&amp;"-"&amp;关卡表!E7&amp;"关"</f>
        <v>大战黄巾-1关</v>
      </c>
      <c r="K7" s="3" t="s">
        <v>424</v>
      </c>
      <c r="L7" s="3"/>
      <c r="M7" s="2">
        <v>100</v>
      </c>
      <c r="N7" s="2">
        <v>0</v>
      </c>
      <c r="O7" s="2">
        <v>0</v>
      </c>
      <c r="P7" s="17" t="str">
        <f>IF(E7&gt;1,A6,"")</f>
        <v/>
      </c>
      <c r="Q7" s="17">
        <f>INDEX(章节表!$K$5:$K$64,关卡表!BP7)</f>
        <v>1</v>
      </c>
      <c r="R7" s="17">
        <f>INDEX(章节表!$L$5:$L$64,关卡表!BP7)</f>
        <v>50</v>
      </c>
      <c r="S7" s="2">
        <v>0</v>
      </c>
      <c r="T7" s="2" t="str">
        <f>IF(OR(F7=3,F7=6,F7=9),C7*10+INT(F7/3)+20000,"")</f>
        <v/>
      </c>
      <c r="U7" s="2" t="s">
        <v>27</v>
      </c>
      <c r="V7" s="17">
        <f>INDEX(章节表!$M$5:$M$64,关卡表!BP7)</f>
        <v>300</v>
      </c>
      <c r="W7" s="2" t="s">
        <v>47</v>
      </c>
      <c r="X7" s="17">
        <f>INDEX(章节表!$N$5:$N$64,关卡表!BP7)</f>
        <v>1125</v>
      </c>
      <c r="Y7" s="3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  <c r="AK7" s="2"/>
      <c r="AL7" s="2"/>
      <c r="AM7" s="3"/>
      <c r="AN7" s="3"/>
      <c r="AO7" s="2">
        <v>58</v>
      </c>
      <c r="AP7" s="3" t="s">
        <v>264</v>
      </c>
      <c r="AQ7" s="3" t="s">
        <v>265</v>
      </c>
      <c r="AR7" s="3" t="s">
        <v>437</v>
      </c>
      <c r="AS7" s="3" t="s">
        <v>432</v>
      </c>
      <c r="AT7" s="3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O7">
        <v>1</v>
      </c>
      <c r="BP7">
        <f>MATCH(BO7-1,章节表!$J$4:$J$64,1)</f>
        <v>1</v>
      </c>
    </row>
    <row r="8" spans="1:68" ht="18" customHeight="1" x14ac:dyDescent="0.2">
      <c r="A8" s="17">
        <f t="shared" ref="A8:A71" si="2">C8*100+E8</f>
        <v>10102</v>
      </c>
      <c r="B8" s="17">
        <f>INDEX(章节表!$E$5:$E$64,关卡表!BP8)</f>
        <v>1</v>
      </c>
      <c r="C8" s="17">
        <f>INDEX(章节表!$B$5:$B$64,关卡表!BP8)</f>
        <v>101</v>
      </c>
      <c r="D8" s="3" t="s">
        <v>79</v>
      </c>
      <c r="E8" s="17">
        <f>BO8-INDEX(章节表!$J$4:$J$64,关卡表!BP8)</f>
        <v>2</v>
      </c>
      <c r="F8" s="17">
        <f t="shared" ref="F8:F71" si="3">E8</f>
        <v>2</v>
      </c>
      <c r="G8" s="17" t="str">
        <f>INDEX(章节表!$C$5:$C$64,关卡表!BP8)&amp;关卡表!E8&amp;"关"</f>
        <v>普通1章2关</v>
      </c>
      <c r="H8" s="2">
        <v>10102</v>
      </c>
      <c r="I8" s="2"/>
      <c r="J8" s="17" t="str">
        <f>INDEX(章节表!$D$5:$D$64,关卡表!BP8)&amp;"-"&amp;关卡表!E8&amp;"关"</f>
        <v>大战黄巾-2关</v>
      </c>
      <c r="K8" s="3" t="s">
        <v>424</v>
      </c>
      <c r="L8" s="3"/>
      <c r="M8" s="2">
        <v>100</v>
      </c>
      <c r="N8" s="2">
        <v>0</v>
      </c>
      <c r="O8" s="2">
        <v>0</v>
      </c>
      <c r="P8" s="17">
        <f t="shared" ref="P8:P71" si="4">IF(E8&gt;1,A7,"")</f>
        <v>10101</v>
      </c>
      <c r="Q8" s="17">
        <f>INDEX(章节表!$K$5:$K$64,关卡表!BP8)</f>
        <v>1</v>
      </c>
      <c r="R8" s="17">
        <f>INDEX(章节表!$L$5:$L$64,关卡表!BP8)</f>
        <v>50</v>
      </c>
      <c r="S8" s="2">
        <v>0</v>
      </c>
      <c r="T8" s="2" t="str">
        <f t="shared" ref="T8:T71" si="5">IF(OR(F8=3,F8=6,F8=9),C8*10+INT(F8/3)+20000,"")</f>
        <v/>
      </c>
      <c r="U8" s="2" t="s">
        <v>27</v>
      </c>
      <c r="V8" s="17">
        <f>INDEX(章节表!$M$5:$M$64,关卡表!BP8)</f>
        <v>300</v>
      </c>
      <c r="W8" s="2" t="s">
        <v>47</v>
      </c>
      <c r="X8" s="17">
        <f>INDEX(章节表!$N$5:$N$64,关卡表!BP8)</f>
        <v>1125</v>
      </c>
      <c r="Y8" s="3"/>
      <c r="Z8" s="2"/>
      <c r="AA8" s="3"/>
      <c r="AB8" s="2"/>
      <c r="AC8" s="2"/>
      <c r="AD8" s="2"/>
      <c r="AE8" s="2"/>
      <c r="AF8" s="2"/>
      <c r="AG8" s="2"/>
      <c r="AH8" s="2"/>
      <c r="AI8" s="2"/>
      <c r="AJ8" s="3"/>
      <c r="AK8" s="2"/>
      <c r="AL8" s="2"/>
      <c r="AM8" s="2"/>
      <c r="AN8" s="3"/>
      <c r="AO8" s="2">
        <v>59</v>
      </c>
      <c r="AP8" s="3" t="s">
        <v>264</v>
      </c>
      <c r="AQ8" s="3" t="s">
        <v>265</v>
      </c>
      <c r="AR8" s="3" t="s">
        <v>437</v>
      </c>
      <c r="AS8" s="3" t="s">
        <v>432</v>
      </c>
      <c r="AT8" s="3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O8">
        <v>2</v>
      </c>
      <c r="BP8">
        <f>MATCH(BO8-1,章节表!$J$4:$J$64,1)</f>
        <v>1</v>
      </c>
    </row>
    <row r="9" spans="1:68" ht="18" customHeight="1" x14ac:dyDescent="0.2">
      <c r="A9" s="17">
        <f t="shared" si="2"/>
        <v>10103</v>
      </c>
      <c r="B9" s="17">
        <f>INDEX(章节表!$E$5:$E$64,关卡表!BP9)</f>
        <v>1</v>
      </c>
      <c r="C9" s="17">
        <f>INDEX(章节表!$B$5:$B$64,关卡表!BP9)</f>
        <v>101</v>
      </c>
      <c r="D9" s="3" t="s">
        <v>79</v>
      </c>
      <c r="E9" s="17">
        <f>BO9-INDEX(章节表!$J$4:$J$64,关卡表!BP9)</f>
        <v>3</v>
      </c>
      <c r="F9" s="17">
        <f t="shared" si="3"/>
        <v>3</v>
      </c>
      <c r="G9" s="17" t="str">
        <f>INDEX(章节表!$C$5:$C$64,关卡表!BP9)&amp;关卡表!E9&amp;"关"</f>
        <v>普通1章3关</v>
      </c>
      <c r="H9" s="2"/>
      <c r="I9" s="2"/>
      <c r="J9" s="17" t="str">
        <f>INDEX(章节表!$D$5:$D$64,关卡表!BP9)&amp;"-"&amp;关卡表!E9&amp;"关"</f>
        <v>大战黄巾-3关</v>
      </c>
      <c r="K9" s="3" t="s">
        <v>438</v>
      </c>
      <c r="L9" s="3"/>
      <c r="M9" s="2">
        <v>100</v>
      </c>
      <c r="N9" s="2">
        <v>0</v>
      </c>
      <c r="O9" s="2">
        <v>0</v>
      </c>
      <c r="P9" s="17">
        <f t="shared" si="4"/>
        <v>10102</v>
      </c>
      <c r="Q9" s="17">
        <f>INDEX(章节表!$K$5:$K$64,关卡表!BP9)</f>
        <v>1</v>
      </c>
      <c r="R9" s="17">
        <f>INDEX(章节表!$L$5:$L$64,关卡表!BP9)</f>
        <v>50</v>
      </c>
      <c r="S9" s="2">
        <v>0</v>
      </c>
      <c r="T9" s="2">
        <f t="shared" si="5"/>
        <v>21011</v>
      </c>
      <c r="U9" s="2" t="s">
        <v>27</v>
      </c>
      <c r="V9" s="17">
        <f>INDEX(章节表!$M$5:$M$64,关卡表!BP9)</f>
        <v>300</v>
      </c>
      <c r="W9" s="2" t="s">
        <v>47</v>
      </c>
      <c r="X9" s="17">
        <f>INDEX(章节表!$N$5:$N$64,关卡表!BP9)</f>
        <v>1125</v>
      </c>
      <c r="Y9" s="3"/>
      <c r="Z9" s="2"/>
      <c r="AA9" s="3"/>
      <c r="AB9" s="2"/>
      <c r="AC9" s="2"/>
      <c r="AD9" s="2"/>
      <c r="AE9" s="3"/>
      <c r="AF9" s="3"/>
      <c r="AG9" s="3"/>
      <c r="AH9" s="2"/>
      <c r="AI9" s="2"/>
      <c r="AJ9" s="3"/>
      <c r="AK9" s="2"/>
      <c r="AL9" s="2"/>
      <c r="AM9" s="2"/>
      <c r="AN9" s="2"/>
      <c r="AO9" s="2">
        <v>8</v>
      </c>
      <c r="AP9" s="3" t="s">
        <v>264</v>
      </c>
      <c r="AQ9" s="3" t="s">
        <v>265</v>
      </c>
      <c r="AR9" s="3" t="s">
        <v>437</v>
      </c>
      <c r="AS9" s="3" t="s">
        <v>432</v>
      </c>
      <c r="AT9" s="3"/>
      <c r="AU9" s="3"/>
      <c r="AV9" s="2"/>
      <c r="AW9" s="2"/>
      <c r="AX9" s="2"/>
      <c r="AY9" s="2"/>
      <c r="AZ9" s="2"/>
      <c r="BA9" s="2"/>
      <c r="BB9" s="2"/>
      <c r="BC9" s="2"/>
      <c r="BD9" s="2"/>
      <c r="BE9" s="3"/>
      <c r="BF9" s="2"/>
      <c r="BG9" s="2"/>
      <c r="BH9" s="2"/>
      <c r="BI9" s="2"/>
      <c r="BJ9" s="2"/>
      <c r="BK9" s="2"/>
      <c r="BO9">
        <v>3</v>
      </c>
      <c r="BP9">
        <f>MATCH(BO9-1,章节表!$J$4:$J$64,1)</f>
        <v>1</v>
      </c>
    </row>
    <row r="10" spans="1:68" ht="18" customHeight="1" x14ac:dyDescent="0.2">
      <c r="A10" s="17">
        <f t="shared" si="2"/>
        <v>10104</v>
      </c>
      <c r="B10" s="17">
        <f>INDEX(章节表!$E$5:$E$64,关卡表!BP10)</f>
        <v>1</v>
      </c>
      <c r="C10" s="17">
        <f>INDEX(章节表!$B$5:$B$64,关卡表!BP10)</f>
        <v>101</v>
      </c>
      <c r="D10" s="3" t="s">
        <v>79</v>
      </c>
      <c r="E10" s="17">
        <f>BO10-INDEX(章节表!$J$4:$J$64,关卡表!BP10)</f>
        <v>4</v>
      </c>
      <c r="F10" s="17">
        <f t="shared" si="3"/>
        <v>4</v>
      </c>
      <c r="G10" s="17" t="str">
        <f>INDEX(章节表!$C$5:$C$64,关卡表!BP10)&amp;关卡表!E10&amp;"关"</f>
        <v>普通1章4关</v>
      </c>
      <c r="H10" s="2"/>
      <c r="I10" s="2"/>
      <c r="J10" s="17" t="str">
        <f>INDEX(章节表!$D$5:$D$64,关卡表!BP10)&amp;"-"&amp;关卡表!E10&amp;"关"</f>
        <v>大战黄巾-4关</v>
      </c>
      <c r="K10" s="3" t="s">
        <v>424</v>
      </c>
      <c r="L10" s="3"/>
      <c r="M10" s="2">
        <v>100</v>
      </c>
      <c r="N10" s="2">
        <v>0</v>
      </c>
      <c r="O10" s="2">
        <v>0</v>
      </c>
      <c r="P10" s="17">
        <f t="shared" si="4"/>
        <v>10103</v>
      </c>
      <c r="Q10" s="17">
        <f>INDEX(章节表!$K$5:$K$64,关卡表!BP10)</f>
        <v>1</v>
      </c>
      <c r="R10" s="17">
        <f>INDEX(章节表!$L$5:$L$64,关卡表!BP10)</f>
        <v>50</v>
      </c>
      <c r="S10" s="2">
        <v>0</v>
      </c>
      <c r="T10" s="2" t="str">
        <f t="shared" si="5"/>
        <v/>
      </c>
      <c r="U10" s="2" t="s">
        <v>27</v>
      </c>
      <c r="V10" s="17">
        <f>INDEX(章节表!$M$5:$M$64,关卡表!BP10)</f>
        <v>300</v>
      </c>
      <c r="W10" s="2" t="s">
        <v>47</v>
      </c>
      <c r="X10" s="17">
        <f>INDEX(章节表!$N$5:$N$64,关卡表!BP10)</f>
        <v>1125</v>
      </c>
      <c r="Y10" s="3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  <c r="AK10" s="2"/>
      <c r="AL10" s="2"/>
      <c r="AM10" s="2"/>
      <c r="AN10" s="2"/>
      <c r="AO10" s="2">
        <v>52</v>
      </c>
      <c r="AP10" s="3" t="s">
        <v>264</v>
      </c>
      <c r="AQ10" s="3" t="s">
        <v>265</v>
      </c>
      <c r="AR10" s="3" t="s">
        <v>437</v>
      </c>
      <c r="AS10" s="3" t="s">
        <v>432</v>
      </c>
      <c r="AT10" s="3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3"/>
      <c r="BF10" s="2"/>
      <c r="BG10" s="2"/>
      <c r="BH10" s="2"/>
      <c r="BI10" s="2"/>
      <c r="BJ10" s="2"/>
      <c r="BK10" s="2"/>
      <c r="BO10">
        <v>4</v>
      </c>
      <c r="BP10">
        <f>MATCH(BO10-1,章节表!$J$4:$J$64,1)</f>
        <v>1</v>
      </c>
    </row>
    <row r="11" spans="1:68" ht="18" customHeight="1" x14ac:dyDescent="0.2">
      <c r="A11" s="17">
        <f t="shared" si="2"/>
        <v>10105</v>
      </c>
      <c r="B11" s="17">
        <f>INDEX(章节表!$E$5:$E$64,关卡表!BP11)</f>
        <v>1</v>
      </c>
      <c r="C11" s="17">
        <f>INDEX(章节表!$B$5:$B$64,关卡表!BP11)</f>
        <v>101</v>
      </c>
      <c r="D11" s="3" t="s">
        <v>79</v>
      </c>
      <c r="E11" s="17">
        <f>BO11-INDEX(章节表!$J$4:$J$64,关卡表!BP11)</f>
        <v>5</v>
      </c>
      <c r="F11" s="17">
        <f t="shared" si="3"/>
        <v>5</v>
      </c>
      <c r="G11" s="17" t="str">
        <f>INDEX(章节表!$C$5:$C$64,关卡表!BP11)&amp;关卡表!E11&amp;"关"</f>
        <v>普通1章5关</v>
      </c>
      <c r="H11" s="2"/>
      <c r="I11" s="2"/>
      <c r="J11" s="17" t="str">
        <f>INDEX(章节表!$D$5:$D$64,关卡表!BP11)&amp;"-"&amp;关卡表!E11&amp;"关"</f>
        <v>大战黄巾-5关</v>
      </c>
      <c r="K11" s="3" t="s">
        <v>424</v>
      </c>
      <c r="L11" s="3"/>
      <c r="M11" s="2">
        <v>100</v>
      </c>
      <c r="N11" s="2">
        <v>0</v>
      </c>
      <c r="O11" s="2">
        <v>0</v>
      </c>
      <c r="P11" s="17">
        <f t="shared" si="4"/>
        <v>10104</v>
      </c>
      <c r="Q11" s="17">
        <f>INDEX(章节表!$K$5:$K$64,关卡表!BP11)</f>
        <v>1</v>
      </c>
      <c r="R11" s="17">
        <f>INDEX(章节表!$L$5:$L$64,关卡表!BP11)</f>
        <v>50</v>
      </c>
      <c r="S11" s="2">
        <v>0</v>
      </c>
      <c r="T11" s="2" t="str">
        <f t="shared" si="5"/>
        <v/>
      </c>
      <c r="U11" s="2" t="s">
        <v>27</v>
      </c>
      <c r="V11" s="17">
        <f>INDEX(章节表!$M$5:$M$64,关卡表!BP11)</f>
        <v>300</v>
      </c>
      <c r="W11" s="2" t="s">
        <v>47</v>
      </c>
      <c r="X11" s="17">
        <f>INDEX(章节表!$N$5:$N$64,关卡表!BP11)</f>
        <v>1125</v>
      </c>
      <c r="Y11" s="3"/>
      <c r="Z11" s="2"/>
      <c r="AA11" s="3"/>
      <c r="AB11" s="2"/>
      <c r="AC11" s="2"/>
      <c r="AD11" s="2"/>
      <c r="AE11" s="2"/>
      <c r="AF11" s="2"/>
      <c r="AG11" s="2"/>
      <c r="AH11" s="2"/>
      <c r="AI11" s="2"/>
      <c r="AJ11" s="3"/>
      <c r="AK11" s="2"/>
      <c r="AL11" s="2"/>
      <c r="AM11" s="2"/>
      <c r="AN11" s="2"/>
      <c r="AO11" s="2">
        <v>53</v>
      </c>
      <c r="AP11" s="3" t="s">
        <v>264</v>
      </c>
      <c r="AQ11" s="3" t="s">
        <v>265</v>
      </c>
      <c r="AR11" s="3" t="s">
        <v>437</v>
      </c>
      <c r="AS11" s="3" t="s">
        <v>432</v>
      </c>
      <c r="AT11" s="3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3"/>
      <c r="BF11" s="2"/>
      <c r="BG11" s="2"/>
      <c r="BH11" s="2"/>
      <c r="BI11" s="2"/>
      <c r="BJ11" s="2"/>
      <c r="BK11" s="2"/>
      <c r="BO11">
        <v>5</v>
      </c>
      <c r="BP11">
        <f>MATCH(BO11-1,章节表!$J$4:$J$64,1)</f>
        <v>1</v>
      </c>
    </row>
    <row r="12" spans="1:68" ht="18" customHeight="1" x14ac:dyDescent="0.2">
      <c r="A12" s="17">
        <f t="shared" si="2"/>
        <v>10106</v>
      </c>
      <c r="B12" s="17">
        <f>INDEX(章节表!$E$5:$E$64,关卡表!BP12)</f>
        <v>1</v>
      </c>
      <c r="C12" s="17">
        <f>INDEX(章节表!$B$5:$B$64,关卡表!BP12)</f>
        <v>101</v>
      </c>
      <c r="D12" s="3" t="s">
        <v>79</v>
      </c>
      <c r="E12" s="17">
        <f>BO12-INDEX(章节表!$J$4:$J$64,关卡表!BP12)</f>
        <v>6</v>
      </c>
      <c r="F12" s="17">
        <f t="shared" si="3"/>
        <v>6</v>
      </c>
      <c r="G12" s="17" t="str">
        <f>INDEX(章节表!$C$5:$C$64,关卡表!BP12)&amp;关卡表!E12&amp;"关"</f>
        <v>普通1章6关</v>
      </c>
      <c r="H12" s="2"/>
      <c r="I12" s="2"/>
      <c r="J12" s="17" t="str">
        <f>INDEX(章节表!$D$5:$D$64,关卡表!BP12)&amp;"-"&amp;关卡表!E12&amp;"关"</f>
        <v>大战黄巾-6关</v>
      </c>
      <c r="K12" s="3" t="s">
        <v>438</v>
      </c>
      <c r="L12" s="3"/>
      <c r="M12" s="2">
        <v>100</v>
      </c>
      <c r="N12" s="2">
        <v>0</v>
      </c>
      <c r="O12" s="2">
        <v>0</v>
      </c>
      <c r="P12" s="17">
        <f t="shared" si="4"/>
        <v>10105</v>
      </c>
      <c r="Q12" s="17">
        <f>INDEX(章节表!$K$5:$K$64,关卡表!BP12)</f>
        <v>1</v>
      </c>
      <c r="R12" s="17">
        <f>INDEX(章节表!$L$5:$L$64,关卡表!BP12)</f>
        <v>50</v>
      </c>
      <c r="S12" s="2">
        <v>0</v>
      </c>
      <c r="T12" s="2">
        <f t="shared" si="5"/>
        <v>21012</v>
      </c>
      <c r="U12" s="2" t="s">
        <v>27</v>
      </c>
      <c r="V12" s="17">
        <f>INDEX(章节表!$M$5:$M$64,关卡表!BP12)</f>
        <v>300</v>
      </c>
      <c r="W12" s="2" t="s">
        <v>47</v>
      </c>
      <c r="X12" s="17">
        <f>INDEX(章节表!$N$5:$N$64,关卡表!BP12)</f>
        <v>1125</v>
      </c>
      <c r="Y12" s="3"/>
      <c r="Z12" s="2"/>
      <c r="AA12" s="2"/>
      <c r="AB12" s="2"/>
      <c r="AC12" s="2"/>
      <c r="AD12" s="2"/>
      <c r="AE12" s="3"/>
      <c r="AF12" s="3"/>
      <c r="AG12" s="3"/>
      <c r="AH12" s="2"/>
      <c r="AI12" s="2"/>
      <c r="AJ12" s="3"/>
      <c r="AK12" s="2"/>
      <c r="AL12" s="2"/>
      <c r="AM12" s="2"/>
      <c r="AN12" s="2"/>
      <c r="AO12" s="2">
        <v>54</v>
      </c>
      <c r="AP12" s="3" t="s">
        <v>264</v>
      </c>
      <c r="AQ12" s="3" t="s">
        <v>265</v>
      </c>
      <c r="AR12" s="3" t="s">
        <v>437</v>
      </c>
      <c r="AS12" s="3" t="s">
        <v>432</v>
      </c>
      <c r="AT12" s="3"/>
      <c r="AU12" s="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O12">
        <v>6</v>
      </c>
      <c r="BP12">
        <f>MATCH(BO12-1,章节表!$J$4:$J$64,1)</f>
        <v>1</v>
      </c>
    </row>
    <row r="13" spans="1:68" ht="18" customHeight="1" x14ac:dyDescent="0.2">
      <c r="A13" s="17">
        <f t="shared" si="2"/>
        <v>10107</v>
      </c>
      <c r="B13" s="17">
        <f>INDEX(章节表!$E$5:$E$64,关卡表!BP13)</f>
        <v>1</v>
      </c>
      <c r="C13" s="17">
        <f>INDEX(章节表!$B$5:$B$64,关卡表!BP13)</f>
        <v>101</v>
      </c>
      <c r="D13" s="3" t="s">
        <v>79</v>
      </c>
      <c r="E13" s="17">
        <f>BO13-INDEX(章节表!$J$4:$J$64,关卡表!BP13)</f>
        <v>7</v>
      </c>
      <c r="F13" s="17">
        <f t="shared" si="3"/>
        <v>7</v>
      </c>
      <c r="G13" s="17" t="str">
        <f>INDEX(章节表!$C$5:$C$64,关卡表!BP13)&amp;关卡表!E13&amp;"关"</f>
        <v>普通1章7关</v>
      </c>
      <c r="H13" s="2">
        <v>10107</v>
      </c>
      <c r="I13" s="2"/>
      <c r="J13" s="17" t="str">
        <f>INDEX(章节表!$D$5:$D$64,关卡表!BP13)&amp;"-"&amp;关卡表!E13&amp;"关"</f>
        <v>大战黄巾-7关</v>
      </c>
      <c r="K13" s="3" t="s">
        <v>424</v>
      </c>
      <c r="L13" s="3"/>
      <c r="M13" s="2">
        <v>100</v>
      </c>
      <c r="N13" s="2">
        <v>0</v>
      </c>
      <c r="O13" s="2">
        <v>0</v>
      </c>
      <c r="P13" s="17">
        <f t="shared" si="4"/>
        <v>10106</v>
      </c>
      <c r="Q13" s="17">
        <f>INDEX(章节表!$K$5:$K$64,关卡表!BP13)</f>
        <v>1</v>
      </c>
      <c r="R13" s="17">
        <f>INDEX(章节表!$L$5:$L$64,关卡表!BP13)</f>
        <v>50</v>
      </c>
      <c r="S13" s="2">
        <v>0</v>
      </c>
      <c r="T13" s="2" t="str">
        <f t="shared" si="5"/>
        <v/>
      </c>
      <c r="U13" s="2" t="s">
        <v>27</v>
      </c>
      <c r="V13" s="17">
        <f>INDEX(章节表!$M$5:$M$64,关卡表!BP13)</f>
        <v>300</v>
      </c>
      <c r="W13" s="2" t="s">
        <v>47</v>
      </c>
      <c r="X13" s="17">
        <f>INDEX(章节表!$N$5:$N$64,关卡表!BP13)</f>
        <v>1125</v>
      </c>
      <c r="Y13" s="3"/>
      <c r="Z13" s="2"/>
      <c r="AA13" s="2"/>
      <c r="AB13" s="2"/>
      <c r="AC13" s="2"/>
      <c r="AD13" s="2"/>
      <c r="AE13" s="3"/>
      <c r="AF13" s="3"/>
      <c r="AG13" s="3"/>
      <c r="AH13" s="2"/>
      <c r="AI13" s="2"/>
      <c r="AJ13" s="3"/>
      <c r="AK13" s="2"/>
      <c r="AL13" s="2"/>
      <c r="AM13" s="2"/>
      <c r="AN13" s="2"/>
      <c r="AO13" s="2">
        <v>12</v>
      </c>
      <c r="AP13" s="3" t="s">
        <v>264</v>
      </c>
      <c r="AQ13" s="3" t="s">
        <v>265</v>
      </c>
      <c r="AR13" s="3" t="s">
        <v>437</v>
      </c>
      <c r="AS13" s="3" t="s">
        <v>432</v>
      </c>
      <c r="AT13" s="3"/>
      <c r="AU13" s="3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O13">
        <v>7</v>
      </c>
      <c r="BP13">
        <f>MATCH(BO13-1,章节表!$J$4:$J$64,1)</f>
        <v>1</v>
      </c>
    </row>
    <row r="14" spans="1:68" ht="18" customHeight="1" x14ac:dyDescent="0.2">
      <c r="A14" s="17">
        <f t="shared" si="2"/>
        <v>10108</v>
      </c>
      <c r="B14" s="17">
        <f>INDEX(章节表!$E$5:$E$64,关卡表!BP14)</f>
        <v>1</v>
      </c>
      <c r="C14" s="17">
        <f>INDEX(章节表!$B$5:$B$64,关卡表!BP14)</f>
        <v>101</v>
      </c>
      <c r="D14" s="3" t="s">
        <v>79</v>
      </c>
      <c r="E14" s="17">
        <f>BO14-INDEX(章节表!$J$4:$J$64,关卡表!BP14)</f>
        <v>8</v>
      </c>
      <c r="F14" s="17">
        <f t="shared" si="3"/>
        <v>8</v>
      </c>
      <c r="G14" s="17" t="str">
        <f>INDEX(章节表!$C$5:$C$64,关卡表!BP14)&amp;关卡表!E14&amp;"关"</f>
        <v>普通1章8关</v>
      </c>
      <c r="H14" s="2"/>
      <c r="I14" s="2"/>
      <c r="J14" s="17" t="str">
        <f>INDEX(章节表!$D$5:$D$64,关卡表!BP14)&amp;"-"&amp;关卡表!E14&amp;"关"</f>
        <v>大战黄巾-8关</v>
      </c>
      <c r="K14" s="3" t="s">
        <v>424</v>
      </c>
      <c r="L14" s="3"/>
      <c r="M14" s="2">
        <v>100</v>
      </c>
      <c r="N14" s="2">
        <v>0</v>
      </c>
      <c r="O14" s="2">
        <v>0</v>
      </c>
      <c r="P14" s="17">
        <f t="shared" si="4"/>
        <v>10107</v>
      </c>
      <c r="Q14" s="17">
        <f>INDEX(章节表!$K$5:$K$64,关卡表!BP14)</f>
        <v>1</v>
      </c>
      <c r="R14" s="17">
        <f>INDEX(章节表!$L$5:$L$64,关卡表!BP14)</f>
        <v>50</v>
      </c>
      <c r="S14" s="2">
        <v>0</v>
      </c>
      <c r="T14" s="2" t="str">
        <f t="shared" si="5"/>
        <v/>
      </c>
      <c r="U14" s="2" t="s">
        <v>27</v>
      </c>
      <c r="V14" s="17">
        <f>INDEX(章节表!$M$5:$M$64,关卡表!BP14)</f>
        <v>300</v>
      </c>
      <c r="W14" s="2" t="s">
        <v>47</v>
      </c>
      <c r="X14" s="17">
        <f>INDEX(章节表!$N$5:$N$64,关卡表!BP14)</f>
        <v>1125</v>
      </c>
      <c r="Y14" s="3"/>
      <c r="Z14" s="2"/>
      <c r="AA14" s="2"/>
      <c r="AB14" s="2"/>
      <c r="AC14" s="2"/>
      <c r="AD14" s="2"/>
      <c r="AE14" s="3"/>
      <c r="AF14" s="3"/>
      <c r="AG14" s="3"/>
      <c r="AH14" s="2"/>
      <c r="AI14" s="2"/>
      <c r="AJ14" s="3"/>
      <c r="AK14" s="2"/>
      <c r="AL14" s="2"/>
      <c r="AM14" s="2"/>
      <c r="AN14" s="3"/>
      <c r="AO14" s="2">
        <v>13</v>
      </c>
      <c r="AP14" s="3" t="s">
        <v>264</v>
      </c>
      <c r="AQ14" s="3" t="s">
        <v>265</v>
      </c>
      <c r="AR14" s="3" t="s">
        <v>437</v>
      </c>
      <c r="AS14" s="3" t="s">
        <v>432</v>
      </c>
      <c r="AT14" s="3"/>
      <c r="AU14" s="3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O14">
        <v>8</v>
      </c>
      <c r="BP14">
        <f>MATCH(BO14-1,章节表!$J$4:$J$64,1)</f>
        <v>1</v>
      </c>
    </row>
    <row r="15" spans="1:68" ht="18" customHeight="1" x14ac:dyDescent="0.2">
      <c r="A15" s="17">
        <f t="shared" si="2"/>
        <v>10109</v>
      </c>
      <c r="B15" s="17">
        <f>INDEX(章节表!$E$5:$E$64,关卡表!BP15)</f>
        <v>1</v>
      </c>
      <c r="C15" s="17">
        <f>INDEX(章节表!$B$5:$B$64,关卡表!BP15)</f>
        <v>101</v>
      </c>
      <c r="D15" s="3" t="s">
        <v>79</v>
      </c>
      <c r="E15" s="17">
        <f>BO15-INDEX(章节表!$J$4:$J$64,关卡表!BP15)</f>
        <v>9</v>
      </c>
      <c r="F15" s="17">
        <f t="shared" si="3"/>
        <v>9</v>
      </c>
      <c r="G15" s="17" t="str">
        <f>INDEX(章节表!$C$5:$C$64,关卡表!BP15)&amp;关卡表!E15&amp;"关"</f>
        <v>普通1章9关</v>
      </c>
      <c r="H15" s="2">
        <v>10109</v>
      </c>
      <c r="I15" s="2"/>
      <c r="J15" s="17" t="str">
        <f>INDEX(章节表!$D$5:$D$64,关卡表!BP15)&amp;"-"&amp;关卡表!E15&amp;"关"</f>
        <v>大战黄巾-9关</v>
      </c>
      <c r="K15" s="3" t="s">
        <v>438</v>
      </c>
      <c r="L15" s="3"/>
      <c r="M15" s="2">
        <v>100</v>
      </c>
      <c r="N15" s="2">
        <v>0</v>
      </c>
      <c r="O15" s="2">
        <v>0</v>
      </c>
      <c r="P15" s="17">
        <f t="shared" si="4"/>
        <v>10108</v>
      </c>
      <c r="Q15" s="17">
        <f>INDEX(章节表!$K$5:$K$64,关卡表!BP15)</f>
        <v>1</v>
      </c>
      <c r="R15" s="17">
        <f>INDEX(章节表!$L$5:$L$64,关卡表!BP15)</f>
        <v>50</v>
      </c>
      <c r="S15" s="2">
        <v>0</v>
      </c>
      <c r="T15" s="2">
        <f t="shared" si="5"/>
        <v>21013</v>
      </c>
      <c r="U15" s="2" t="s">
        <v>27</v>
      </c>
      <c r="V15" s="17">
        <f>INDEX(章节表!$M$5:$M$64,关卡表!BP15)</f>
        <v>300</v>
      </c>
      <c r="W15" s="2" t="s">
        <v>47</v>
      </c>
      <c r="X15" s="17">
        <f>INDEX(章节表!$N$5:$N$64,关卡表!BP15)</f>
        <v>1125</v>
      </c>
      <c r="Y15" s="3"/>
      <c r="Z15" s="2"/>
      <c r="AA15" s="2"/>
      <c r="AB15" s="2"/>
      <c r="AC15" s="2"/>
      <c r="AD15" s="2"/>
      <c r="AE15" s="3"/>
      <c r="AF15" s="3"/>
      <c r="AG15" s="3"/>
      <c r="AH15" s="2"/>
      <c r="AI15" s="2"/>
      <c r="AJ15" s="3"/>
      <c r="AK15" s="2"/>
      <c r="AL15" s="2"/>
      <c r="AM15" s="2"/>
      <c r="AN15" s="3"/>
      <c r="AO15" s="2">
        <v>12</v>
      </c>
      <c r="AP15" s="3" t="s">
        <v>264</v>
      </c>
      <c r="AQ15" s="3" t="s">
        <v>265</v>
      </c>
      <c r="AR15" s="3" t="s">
        <v>437</v>
      </c>
      <c r="AS15" s="3" t="s">
        <v>432</v>
      </c>
      <c r="AT15" s="3"/>
      <c r="AU15" s="3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O15">
        <v>9</v>
      </c>
      <c r="BP15">
        <f>MATCH(BO15-1,章节表!$J$4:$J$64,1)</f>
        <v>1</v>
      </c>
    </row>
    <row r="16" spans="1:68" ht="18" customHeight="1" x14ac:dyDescent="0.2">
      <c r="A16" s="17">
        <f t="shared" si="2"/>
        <v>10110</v>
      </c>
      <c r="B16" s="17">
        <f>INDEX(章节表!$E$5:$E$64,关卡表!BP16)</f>
        <v>1</v>
      </c>
      <c r="C16" s="17">
        <f>INDEX(章节表!$B$5:$B$64,关卡表!BP16)</f>
        <v>101</v>
      </c>
      <c r="D16" s="3" t="s">
        <v>79</v>
      </c>
      <c r="E16" s="17">
        <f>BO16-INDEX(章节表!$J$4:$J$64,关卡表!BP16)</f>
        <v>10</v>
      </c>
      <c r="F16" s="17">
        <f t="shared" si="3"/>
        <v>10</v>
      </c>
      <c r="G16" s="17" t="str">
        <f>INDEX(章节表!$C$5:$C$64,关卡表!BP16)&amp;关卡表!E16&amp;"关"</f>
        <v>普通1章10关</v>
      </c>
      <c r="H16" s="2">
        <v>10201</v>
      </c>
      <c r="I16" s="2"/>
      <c r="J16" s="17" t="str">
        <f>INDEX(章节表!$D$5:$D$64,关卡表!BP16)&amp;"-"&amp;关卡表!E16&amp;"关"</f>
        <v>大战黄巾-10关</v>
      </c>
      <c r="K16" s="3" t="s">
        <v>439</v>
      </c>
      <c r="L16" s="3"/>
      <c r="M16" s="2">
        <v>100</v>
      </c>
      <c r="N16" s="2">
        <v>1</v>
      </c>
      <c r="O16" s="2">
        <v>0</v>
      </c>
      <c r="P16" s="17">
        <f t="shared" si="4"/>
        <v>10109</v>
      </c>
      <c r="Q16" s="17">
        <f>INDEX(章节表!$K$5:$K$64,关卡表!BP16)</f>
        <v>1</v>
      </c>
      <c r="R16" s="17">
        <f>INDEX(章节表!$L$5:$L$64,关卡表!BP16)</f>
        <v>50</v>
      </c>
      <c r="S16" s="2">
        <v>0</v>
      </c>
      <c r="T16" s="2" t="str">
        <f t="shared" si="5"/>
        <v/>
      </c>
      <c r="U16" s="2" t="s">
        <v>27</v>
      </c>
      <c r="V16" s="17">
        <f>INDEX(章节表!$M$5:$M$64,关卡表!BP16)</f>
        <v>300</v>
      </c>
      <c r="W16" s="2" t="s">
        <v>47</v>
      </c>
      <c r="X16" s="17">
        <f>INDEX(章节表!$N$5:$N$64,关卡表!BP16)</f>
        <v>1125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3"/>
      <c r="AK16" s="2"/>
      <c r="AL16" s="2"/>
      <c r="AM16" s="2"/>
      <c r="AN16" s="2"/>
      <c r="AO16" s="2">
        <v>51</v>
      </c>
      <c r="AP16" s="3" t="s">
        <v>264</v>
      </c>
      <c r="AQ16" s="3" t="s">
        <v>265</v>
      </c>
      <c r="AR16" s="3" t="s">
        <v>437</v>
      </c>
      <c r="AS16" s="3" t="s">
        <v>432</v>
      </c>
      <c r="AT16" s="3"/>
      <c r="AU16" s="3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O16">
        <v>10</v>
      </c>
      <c r="BP16">
        <f>MATCH(BO16-1,章节表!$J$4:$J$64,1)</f>
        <v>1</v>
      </c>
    </row>
    <row r="17" spans="1:68" ht="18" customHeight="1" x14ac:dyDescent="0.2">
      <c r="A17" s="17">
        <f t="shared" si="2"/>
        <v>10201</v>
      </c>
      <c r="B17" s="17">
        <f>INDEX(章节表!$E$5:$E$64,关卡表!BP17)</f>
        <v>1</v>
      </c>
      <c r="C17" s="17">
        <f>INDEX(章节表!$B$5:$B$64,关卡表!BP17)</f>
        <v>102</v>
      </c>
      <c r="D17" s="3" t="s">
        <v>79</v>
      </c>
      <c r="E17" s="17">
        <f>BO17-INDEX(章节表!$J$4:$J$64,关卡表!BP17)</f>
        <v>1</v>
      </c>
      <c r="F17" s="17">
        <f t="shared" si="3"/>
        <v>1</v>
      </c>
      <c r="G17" s="17" t="str">
        <f>INDEX(章节表!$C$5:$C$64,关卡表!BP17)&amp;关卡表!E17&amp;"关"</f>
        <v>普通2章1关</v>
      </c>
      <c r="H17" s="2">
        <v>10202</v>
      </c>
      <c r="I17" s="2"/>
      <c r="J17" s="17" t="str">
        <f>INDEX(章节表!$D$5:$D$64,关卡表!BP17)&amp;"-"&amp;关卡表!E17&amp;"关"</f>
        <v>力战虎牢-1关</v>
      </c>
      <c r="K17" s="3" t="s">
        <v>424</v>
      </c>
      <c r="L17" s="3"/>
      <c r="M17" s="2">
        <v>100</v>
      </c>
      <c r="N17" s="2">
        <v>0</v>
      </c>
      <c r="O17" s="2">
        <v>0</v>
      </c>
      <c r="P17" s="17" t="str">
        <f t="shared" si="4"/>
        <v/>
      </c>
      <c r="Q17" s="17">
        <f>INDEX(章节表!$K$5:$K$64,关卡表!BP17)</f>
        <v>5</v>
      </c>
      <c r="R17" s="17">
        <f>INDEX(章节表!$L$5:$L$64,关卡表!BP17)</f>
        <v>120</v>
      </c>
      <c r="S17" s="2">
        <v>0</v>
      </c>
      <c r="T17" s="2" t="str">
        <f t="shared" si="5"/>
        <v/>
      </c>
      <c r="U17" s="2" t="s">
        <v>27</v>
      </c>
      <c r="V17" s="17">
        <f>INDEX(章节表!$M$5:$M$64,关卡表!BP17)</f>
        <v>450</v>
      </c>
      <c r="W17" s="2" t="s">
        <v>47</v>
      </c>
      <c r="X17" s="17">
        <f>INDEX(章节表!$N$5:$N$64,关卡表!BP17)</f>
        <v>1350</v>
      </c>
      <c r="Y17" s="3"/>
      <c r="Z17" s="2"/>
      <c r="AA17" s="3"/>
      <c r="AB17" s="2"/>
      <c r="AC17" s="3"/>
      <c r="AD17" s="2"/>
      <c r="AE17" s="2"/>
      <c r="AF17" s="2"/>
      <c r="AG17" s="2"/>
      <c r="AH17" s="2"/>
      <c r="AI17" s="2"/>
      <c r="AJ17" s="3"/>
      <c r="AK17" s="2"/>
      <c r="AL17" s="2"/>
      <c r="AM17" s="2"/>
      <c r="AN17" s="2"/>
      <c r="AO17" s="2">
        <v>6</v>
      </c>
      <c r="AP17" s="3" t="s">
        <v>264</v>
      </c>
      <c r="AQ17" s="3" t="s">
        <v>265</v>
      </c>
      <c r="AR17" s="3" t="s">
        <v>437</v>
      </c>
      <c r="AS17" s="3" t="s">
        <v>432</v>
      </c>
      <c r="AT17" s="3"/>
      <c r="AU17" s="3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O17">
        <v>11</v>
      </c>
      <c r="BP17">
        <f>MATCH(BO17-1,章节表!$J$4:$J$64,1)</f>
        <v>2</v>
      </c>
    </row>
    <row r="18" spans="1:68" ht="18" customHeight="1" x14ac:dyDescent="0.2">
      <c r="A18" s="17">
        <f t="shared" si="2"/>
        <v>10202</v>
      </c>
      <c r="B18" s="17">
        <f>INDEX(章节表!$E$5:$E$64,关卡表!BP18)</f>
        <v>1</v>
      </c>
      <c r="C18" s="17">
        <f>INDEX(章节表!$B$5:$B$64,关卡表!BP18)</f>
        <v>102</v>
      </c>
      <c r="D18" s="3" t="s">
        <v>79</v>
      </c>
      <c r="E18" s="17">
        <f>BO18-INDEX(章节表!$J$4:$J$64,关卡表!BP18)</f>
        <v>2</v>
      </c>
      <c r="F18" s="17">
        <f t="shared" si="3"/>
        <v>2</v>
      </c>
      <c r="G18" s="17" t="str">
        <f>INDEX(章节表!$C$5:$C$64,关卡表!BP18)&amp;关卡表!E18&amp;"关"</f>
        <v>普通2章2关</v>
      </c>
      <c r="H18" s="2"/>
      <c r="I18" s="2"/>
      <c r="J18" s="17" t="str">
        <f>INDEX(章节表!$D$5:$D$64,关卡表!BP18)&amp;"-"&amp;关卡表!E18&amp;"关"</f>
        <v>力战虎牢-2关</v>
      </c>
      <c r="K18" s="3" t="s">
        <v>424</v>
      </c>
      <c r="L18" s="3"/>
      <c r="M18" s="2">
        <v>100</v>
      </c>
      <c r="N18" s="2">
        <v>0</v>
      </c>
      <c r="O18" s="2">
        <v>0</v>
      </c>
      <c r="P18" s="17">
        <f t="shared" si="4"/>
        <v>10201</v>
      </c>
      <c r="Q18" s="17">
        <f>INDEX(章节表!$K$5:$K$64,关卡表!BP18)</f>
        <v>5</v>
      </c>
      <c r="R18" s="17">
        <f>INDEX(章节表!$L$5:$L$64,关卡表!BP18)</f>
        <v>120</v>
      </c>
      <c r="S18" s="2">
        <v>0</v>
      </c>
      <c r="T18" s="2" t="str">
        <f t="shared" si="5"/>
        <v/>
      </c>
      <c r="U18" s="2" t="s">
        <v>27</v>
      </c>
      <c r="V18" s="17">
        <f>INDEX(章节表!$M$5:$M$64,关卡表!BP18)</f>
        <v>450</v>
      </c>
      <c r="W18" s="2" t="s">
        <v>47</v>
      </c>
      <c r="X18" s="17">
        <f>INDEX(章节表!$N$5:$N$64,关卡表!BP18)</f>
        <v>1350</v>
      </c>
      <c r="Y18" s="2"/>
      <c r="Z18" s="2"/>
      <c r="AA18" s="2"/>
      <c r="AB18" s="2"/>
      <c r="AC18" s="2"/>
      <c r="AD18" s="2"/>
      <c r="AE18" s="3"/>
      <c r="AF18" s="3"/>
      <c r="AG18" s="3"/>
      <c r="AH18" s="2"/>
      <c r="AI18" s="2"/>
      <c r="AJ18" s="3"/>
      <c r="AK18" s="2"/>
      <c r="AL18" s="2"/>
      <c r="AM18" s="2"/>
      <c r="AN18" s="2"/>
      <c r="AO18" s="2">
        <v>7</v>
      </c>
      <c r="AP18" s="3" t="s">
        <v>264</v>
      </c>
      <c r="AQ18" s="3" t="s">
        <v>265</v>
      </c>
      <c r="AR18" s="3" t="s">
        <v>437</v>
      </c>
      <c r="AS18" s="3" t="s">
        <v>432</v>
      </c>
      <c r="AT18" s="3"/>
      <c r="AU18" s="3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O18">
        <v>12</v>
      </c>
      <c r="BP18">
        <f>MATCH(BO18-1,章节表!$J$4:$J$64,1)</f>
        <v>2</v>
      </c>
    </row>
    <row r="19" spans="1:68" ht="18" customHeight="1" x14ac:dyDescent="0.2">
      <c r="A19" s="17">
        <f t="shared" si="2"/>
        <v>10203</v>
      </c>
      <c r="B19" s="17">
        <f>INDEX(章节表!$E$5:$E$64,关卡表!BP19)</f>
        <v>1</v>
      </c>
      <c r="C19" s="17">
        <f>INDEX(章节表!$B$5:$B$64,关卡表!BP19)</f>
        <v>102</v>
      </c>
      <c r="D19" s="3" t="s">
        <v>79</v>
      </c>
      <c r="E19" s="17">
        <f>BO19-INDEX(章节表!$J$4:$J$64,关卡表!BP19)</f>
        <v>3</v>
      </c>
      <c r="F19" s="17">
        <f t="shared" si="3"/>
        <v>3</v>
      </c>
      <c r="G19" s="17" t="str">
        <f>INDEX(章节表!$C$5:$C$64,关卡表!BP19)&amp;关卡表!E19&amp;"关"</f>
        <v>普通2章3关</v>
      </c>
      <c r="H19" s="2"/>
      <c r="I19" s="2"/>
      <c r="J19" s="17" t="str">
        <f>INDEX(章节表!$D$5:$D$64,关卡表!BP19)&amp;"-"&amp;关卡表!E19&amp;"关"</f>
        <v>力战虎牢-3关</v>
      </c>
      <c r="K19" s="3" t="s">
        <v>438</v>
      </c>
      <c r="L19" s="3"/>
      <c r="M19" s="2">
        <v>100</v>
      </c>
      <c r="N19" s="2">
        <v>0</v>
      </c>
      <c r="O19" s="2">
        <v>0</v>
      </c>
      <c r="P19" s="17">
        <f t="shared" si="4"/>
        <v>10202</v>
      </c>
      <c r="Q19" s="17">
        <f>INDEX(章节表!$K$5:$K$64,关卡表!BP19)</f>
        <v>5</v>
      </c>
      <c r="R19" s="17">
        <f>INDEX(章节表!$L$5:$L$64,关卡表!BP19)</f>
        <v>120</v>
      </c>
      <c r="S19" s="2">
        <v>0</v>
      </c>
      <c r="T19" s="2">
        <f t="shared" si="5"/>
        <v>21021</v>
      </c>
      <c r="U19" s="2" t="s">
        <v>27</v>
      </c>
      <c r="V19" s="17">
        <f>INDEX(章节表!$M$5:$M$64,关卡表!BP19)</f>
        <v>450</v>
      </c>
      <c r="W19" s="2" t="s">
        <v>47</v>
      </c>
      <c r="X19" s="17">
        <f>INDEX(章节表!$N$5:$N$64,关卡表!BP19)</f>
        <v>1350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3"/>
      <c r="AK19" s="2"/>
      <c r="AL19" s="2"/>
      <c r="AM19" s="2"/>
      <c r="AN19" s="2"/>
      <c r="AO19" s="2">
        <v>8</v>
      </c>
      <c r="AP19" s="3" t="s">
        <v>264</v>
      </c>
      <c r="AQ19" s="3" t="s">
        <v>265</v>
      </c>
      <c r="AR19" s="3" t="s">
        <v>437</v>
      </c>
      <c r="AS19" s="3" t="s">
        <v>432</v>
      </c>
      <c r="AT19" s="3"/>
      <c r="AU19" s="3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O19">
        <v>13</v>
      </c>
      <c r="BP19">
        <f>MATCH(BO19-1,章节表!$J$4:$J$64,1)</f>
        <v>2</v>
      </c>
    </row>
    <row r="20" spans="1:68" ht="18" customHeight="1" x14ac:dyDescent="0.2">
      <c r="A20" s="17">
        <f t="shared" si="2"/>
        <v>10204</v>
      </c>
      <c r="B20" s="17">
        <f>INDEX(章节表!$E$5:$E$64,关卡表!BP20)</f>
        <v>1</v>
      </c>
      <c r="C20" s="17">
        <f>INDEX(章节表!$B$5:$B$64,关卡表!BP20)</f>
        <v>102</v>
      </c>
      <c r="D20" s="3" t="s">
        <v>79</v>
      </c>
      <c r="E20" s="17">
        <f>BO20-INDEX(章节表!$J$4:$J$64,关卡表!BP20)</f>
        <v>4</v>
      </c>
      <c r="F20" s="17">
        <f t="shared" si="3"/>
        <v>4</v>
      </c>
      <c r="G20" s="17" t="str">
        <f>INDEX(章节表!$C$5:$C$64,关卡表!BP20)&amp;关卡表!E20&amp;"关"</f>
        <v>普通2章4关</v>
      </c>
      <c r="H20" s="2"/>
      <c r="I20" s="2"/>
      <c r="J20" s="17" t="str">
        <f>INDEX(章节表!$D$5:$D$64,关卡表!BP20)&amp;"-"&amp;关卡表!E20&amp;"关"</f>
        <v>力战虎牢-4关</v>
      </c>
      <c r="K20" s="3" t="s">
        <v>424</v>
      </c>
      <c r="L20" s="3"/>
      <c r="M20" s="2">
        <v>100</v>
      </c>
      <c r="N20" s="2">
        <v>0</v>
      </c>
      <c r="O20" s="2">
        <v>0</v>
      </c>
      <c r="P20" s="17">
        <f t="shared" si="4"/>
        <v>10203</v>
      </c>
      <c r="Q20" s="17">
        <f>INDEX(章节表!$K$5:$K$64,关卡表!BP20)</f>
        <v>5</v>
      </c>
      <c r="R20" s="17">
        <f>INDEX(章节表!$L$5:$L$64,关卡表!BP20)</f>
        <v>120</v>
      </c>
      <c r="S20" s="2">
        <v>0</v>
      </c>
      <c r="T20" s="2" t="str">
        <f t="shared" si="5"/>
        <v/>
      </c>
      <c r="U20" s="2" t="s">
        <v>27</v>
      </c>
      <c r="V20" s="17">
        <f>INDEX(章节表!$M$5:$M$64,关卡表!BP20)</f>
        <v>450</v>
      </c>
      <c r="W20" s="2" t="s">
        <v>47</v>
      </c>
      <c r="X20" s="17">
        <f>INDEX(章节表!$N$5:$N$64,关卡表!BP20)</f>
        <v>1350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3"/>
      <c r="AK20" s="2"/>
      <c r="AL20" s="2"/>
      <c r="AM20" s="2"/>
      <c r="AN20" s="2"/>
      <c r="AO20" s="2">
        <v>52</v>
      </c>
      <c r="AP20" s="3" t="s">
        <v>264</v>
      </c>
      <c r="AQ20" s="3" t="s">
        <v>265</v>
      </c>
      <c r="AR20" s="3" t="s">
        <v>437</v>
      </c>
      <c r="AS20" s="3" t="s">
        <v>432</v>
      </c>
      <c r="AT20" s="3"/>
      <c r="AU20" s="3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O20">
        <v>14</v>
      </c>
      <c r="BP20">
        <f>MATCH(BO20-1,章节表!$J$4:$J$64,1)</f>
        <v>2</v>
      </c>
    </row>
    <row r="21" spans="1:68" ht="18" customHeight="1" x14ac:dyDescent="0.2">
      <c r="A21" s="17">
        <f t="shared" si="2"/>
        <v>10205</v>
      </c>
      <c r="B21" s="17">
        <f>INDEX(章节表!$E$5:$E$64,关卡表!BP21)</f>
        <v>1</v>
      </c>
      <c r="C21" s="17">
        <f>INDEX(章节表!$B$5:$B$64,关卡表!BP21)</f>
        <v>102</v>
      </c>
      <c r="D21" s="3" t="s">
        <v>79</v>
      </c>
      <c r="E21" s="17">
        <f>BO21-INDEX(章节表!$J$4:$J$64,关卡表!BP21)</f>
        <v>5</v>
      </c>
      <c r="F21" s="17">
        <f t="shared" si="3"/>
        <v>5</v>
      </c>
      <c r="G21" s="17" t="str">
        <f>INDEX(章节表!$C$5:$C$64,关卡表!BP21)&amp;关卡表!E21&amp;"关"</f>
        <v>普通2章5关</v>
      </c>
      <c r="H21" s="2">
        <v>10206</v>
      </c>
      <c r="I21" s="2"/>
      <c r="J21" s="17" t="str">
        <f>INDEX(章节表!$D$5:$D$64,关卡表!BP21)&amp;"-"&amp;关卡表!E21&amp;"关"</f>
        <v>力战虎牢-5关</v>
      </c>
      <c r="K21" s="3" t="s">
        <v>424</v>
      </c>
      <c r="L21" s="3"/>
      <c r="M21" s="2">
        <v>100</v>
      </c>
      <c r="N21" s="2">
        <v>0</v>
      </c>
      <c r="O21" s="2">
        <v>0</v>
      </c>
      <c r="P21" s="17">
        <f t="shared" si="4"/>
        <v>10204</v>
      </c>
      <c r="Q21" s="17">
        <f>INDEX(章节表!$K$5:$K$64,关卡表!BP21)</f>
        <v>5</v>
      </c>
      <c r="R21" s="17">
        <f>INDEX(章节表!$L$5:$L$64,关卡表!BP21)</f>
        <v>120</v>
      </c>
      <c r="S21" s="2">
        <v>0</v>
      </c>
      <c r="T21" s="2" t="str">
        <f t="shared" si="5"/>
        <v/>
      </c>
      <c r="U21" s="2" t="s">
        <v>27</v>
      </c>
      <c r="V21" s="17">
        <f>INDEX(章节表!$M$5:$M$64,关卡表!BP21)</f>
        <v>450</v>
      </c>
      <c r="W21" s="2" t="s">
        <v>47</v>
      </c>
      <c r="X21" s="17">
        <f>INDEX(章节表!$N$5:$N$64,关卡表!BP21)</f>
        <v>1350</v>
      </c>
      <c r="Y21" s="2"/>
      <c r="Z21" s="2"/>
      <c r="AA21" s="2"/>
      <c r="AB21" s="2"/>
      <c r="AC21" s="2"/>
      <c r="AD21" s="2"/>
      <c r="AE21" s="3"/>
      <c r="AF21" s="3"/>
      <c r="AG21" s="3"/>
      <c r="AH21" s="2"/>
      <c r="AI21" s="2"/>
      <c r="AJ21" s="3"/>
      <c r="AK21" s="2"/>
      <c r="AL21" s="2"/>
      <c r="AM21" s="2"/>
      <c r="AN21" s="2"/>
      <c r="AO21" s="2">
        <v>53</v>
      </c>
      <c r="AP21" s="3" t="s">
        <v>264</v>
      </c>
      <c r="AQ21" s="3" t="s">
        <v>265</v>
      </c>
      <c r="AR21" s="3" t="s">
        <v>437</v>
      </c>
      <c r="AS21" s="3" t="s">
        <v>432</v>
      </c>
      <c r="AT21" s="3"/>
      <c r="AU21" s="3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O21">
        <v>15</v>
      </c>
      <c r="BP21">
        <f>MATCH(BO21-1,章节表!$J$4:$J$64,1)</f>
        <v>2</v>
      </c>
    </row>
    <row r="22" spans="1:68" ht="18" customHeight="1" x14ac:dyDescent="0.2">
      <c r="A22" s="17">
        <f t="shared" si="2"/>
        <v>10206</v>
      </c>
      <c r="B22" s="17">
        <f>INDEX(章节表!$E$5:$E$64,关卡表!BP22)</f>
        <v>1</v>
      </c>
      <c r="C22" s="17">
        <f>INDEX(章节表!$B$5:$B$64,关卡表!BP22)</f>
        <v>102</v>
      </c>
      <c r="D22" s="3" t="s">
        <v>79</v>
      </c>
      <c r="E22" s="17">
        <f>BO22-INDEX(章节表!$J$4:$J$64,关卡表!BP22)</f>
        <v>6</v>
      </c>
      <c r="F22" s="17">
        <f t="shared" si="3"/>
        <v>6</v>
      </c>
      <c r="G22" s="17" t="str">
        <f>INDEX(章节表!$C$5:$C$64,关卡表!BP22)&amp;关卡表!E22&amp;"关"</f>
        <v>普通2章6关</v>
      </c>
      <c r="H22" s="2"/>
      <c r="I22" s="2"/>
      <c r="J22" s="17" t="str">
        <f>INDEX(章节表!$D$5:$D$64,关卡表!BP22)&amp;"-"&amp;关卡表!E22&amp;"关"</f>
        <v>力战虎牢-6关</v>
      </c>
      <c r="K22" s="3" t="s">
        <v>438</v>
      </c>
      <c r="L22" s="3"/>
      <c r="M22" s="2">
        <v>100</v>
      </c>
      <c r="N22" s="2">
        <v>0</v>
      </c>
      <c r="O22" s="2">
        <v>0</v>
      </c>
      <c r="P22" s="17">
        <f t="shared" si="4"/>
        <v>10205</v>
      </c>
      <c r="Q22" s="17">
        <f>INDEX(章节表!$K$5:$K$64,关卡表!BP22)</f>
        <v>5</v>
      </c>
      <c r="R22" s="17">
        <f>INDEX(章节表!$L$5:$L$64,关卡表!BP22)</f>
        <v>120</v>
      </c>
      <c r="S22" s="2">
        <v>0</v>
      </c>
      <c r="T22" s="2">
        <f t="shared" si="5"/>
        <v>21022</v>
      </c>
      <c r="U22" s="2" t="s">
        <v>27</v>
      </c>
      <c r="V22" s="17">
        <f>INDEX(章节表!$M$5:$M$64,关卡表!BP22)</f>
        <v>450</v>
      </c>
      <c r="W22" s="2" t="s">
        <v>47</v>
      </c>
      <c r="X22" s="17">
        <f>INDEX(章节表!$N$5:$N$64,关卡表!BP22)</f>
        <v>1350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3"/>
      <c r="AK22" s="2"/>
      <c r="AL22" s="2"/>
      <c r="AM22" s="2"/>
      <c r="AN22" s="2"/>
      <c r="AO22" s="2">
        <v>54</v>
      </c>
      <c r="AP22" s="3" t="s">
        <v>264</v>
      </c>
      <c r="AQ22" s="3" t="s">
        <v>265</v>
      </c>
      <c r="AR22" s="3" t="s">
        <v>437</v>
      </c>
      <c r="AS22" s="3" t="s">
        <v>432</v>
      </c>
      <c r="AT22" s="3"/>
      <c r="AU22" s="3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O22">
        <v>16</v>
      </c>
      <c r="BP22">
        <f>MATCH(BO22-1,章节表!$J$4:$J$64,1)</f>
        <v>2</v>
      </c>
    </row>
    <row r="23" spans="1:68" ht="18" customHeight="1" x14ac:dyDescent="0.2">
      <c r="A23" s="17">
        <f t="shared" si="2"/>
        <v>10207</v>
      </c>
      <c r="B23" s="17">
        <f>INDEX(章节表!$E$5:$E$64,关卡表!BP23)</f>
        <v>1</v>
      </c>
      <c r="C23" s="17">
        <f>INDEX(章节表!$B$5:$B$64,关卡表!BP23)</f>
        <v>102</v>
      </c>
      <c r="D23" s="3" t="s">
        <v>79</v>
      </c>
      <c r="E23" s="17">
        <f>BO23-INDEX(章节表!$J$4:$J$64,关卡表!BP23)</f>
        <v>7</v>
      </c>
      <c r="F23" s="17">
        <f t="shared" si="3"/>
        <v>7</v>
      </c>
      <c r="G23" s="17" t="str">
        <f>INDEX(章节表!$C$5:$C$64,关卡表!BP23)&amp;关卡表!E23&amp;"关"</f>
        <v>普通2章7关</v>
      </c>
      <c r="H23" s="2">
        <v>10208</v>
      </c>
      <c r="I23" s="2"/>
      <c r="J23" s="17" t="str">
        <f>INDEX(章节表!$D$5:$D$64,关卡表!BP23)&amp;"-"&amp;关卡表!E23&amp;"关"</f>
        <v>力战虎牢-7关</v>
      </c>
      <c r="K23" s="3" t="s">
        <v>424</v>
      </c>
      <c r="L23" s="3"/>
      <c r="M23" s="2">
        <v>100</v>
      </c>
      <c r="N23" s="2">
        <v>0</v>
      </c>
      <c r="O23" s="2">
        <v>0</v>
      </c>
      <c r="P23" s="17">
        <f t="shared" si="4"/>
        <v>10206</v>
      </c>
      <c r="Q23" s="17">
        <f>INDEX(章节表!$K$5:$K$64,关卡表!BP23)</f>
        <v>5</v>
      </c>
      <c r="R23" s="17">
        <f>INDEX(章节表!$L$5:$L$64,关卡表!BP23)</f>
        <v>120</v>
      </c>
      <c r="S23" s="2">
        <v>0</v>
      </c>
      <c r="T23" s="2" t="str">
        <f t="shared" si="5"/>
        <v/>
      </c>
      <c r="U23" s="2" t="s">
        <v>27</v>
      </c>
      <c r="V23" s="17">
        <f>INDEX(章节表!$M$5:$M$64,关卡表!BP23)</f>
        <v>450</v>
      </c>
      <c r="W23" s="2" t="s">
        <v>47</v>
      </c>
      <c r="X23" s="17">
        <f>INDEX(章节表!$N$5:$N$64,关卡表!BP23)</f>
        <v>1350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3"/>
      <c r="AK23" s="2"/>
      <c r="AL23" s="2"/>
      <c r="AM23" s="2"/>
      <c r="AN23" s="3"/>
      <c r="AO23" s="2">
        <v>12</v>
      </c>
      <c r="AP23" s="3" t="s">
        <v>264</v>
      </c>
      <c r="AQ23" s="3" t="s">
        <v>265</v>
      </c>
      <c r="AR23" s="3" t="s">
        <v>437</v>
      </c>
      <c r="AS23" s="3" t="s">
        <v>432</v>
      </c>
      <c r="AT23" s="3"/>
      <c r="AU23" s="3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O23">
        <v>17</v>
      </c>
      <c r="BP23">
        <f>MATCH(BO23-1,章节表!$J$4:$J$64,1)</f>
        <v>2</v>
      </c>
    </row>
    <row r="24" spans="1:68" ht="18" customHeight="1" x14ac:dyDescent="0.2">
      <c r="A24" s="17">
        <f t="shared" si="2"/>
        <v>10208</v>
      </c>
      <c r="B24" s="17">
        <f>INDEX(章节表!$E$5:$E$64,关卡表!BP24)</f>
        <v>1</v>
      </c>
      <c r="C24" s="17">
        <f>INDEX(章节表!$B$5:$B$64,关卡表!BP24)</f>
        <v>102</v>
      </c>
      <c r="D24" s="3" t="s">
        <v>79</v>
      </c>
      <c r="E24" s="17">
        <f>BO24-INDEX(章节表!$J$4:$J$64,关卡表!BP24)</f>
        <v>8</v>
      </c>
      <c r="F24" s="17">
        <f t="shared" si="3"/>
        <v>8</v>
      </c>
      <c r="G24" s="17" t="str">
        <f>INDEX(章节表!$C$5:$C$64,关卡表!BP24)&amp;关卡表!E24&amp;"关"</f>
        <v>普通2章8关</v>
      </c>
      <c r="H24" s="2"/>
      <c r="I24" s="2"/>
      <c r="J24" s="17" t="str">
        <f>INDEX(章节表!$D$5:$D$64,关卡表!BP24)&amp;"-"&amp;关卡表!E24&amp;"关"</f>
        <v>力战虎牢-8关</v>
      </c>
      <c r="K24" s="3" t="s">
        <v>424</v>
      </c>
      <c r="L24" s="3"/>
      <c r="M24" s="2">
        <v>100</v>
      </c>
      <c r="N24" s="2">
        <v>0</v>
      </c>
      <c r="O24" s="2">
        <v>0</v>
      </c>
      <c r="P24" s="17">
        <f t="shared" si="4"/>
        <v>10207</v>
      </c>
      <c r="Q24" s="17">
        <f>INDEX(章节表!$K$5:$K$64,关卡表!BP24)</f>
        <v>5</v>
      </c>
      <c r="R24" s="17">
        <f>INDEX(章节表!$L$5:$L$64,关卡表!BP24)</f>
        <v>120</v>
      </c>
      <c r="S24" s="2">
        <v>0</v>
      </c>
      <c r="T24" s="2" t="str">
        <f t="shared" si="5"/>
        <v/>
      </c>
      <c r="U24" s="2" t="s">
        <v>27</v>
      </c>
      <c r="V24" s="17">
        <f>INDEX(章节表!$M$5:$M$64,关卡表!BP24)</f>
        <v>450</v>
      </c>
      <c r="W24" s="2" t="s">
        <v>47</v>
      </c>
      <c r="X24" s="17">
        <f>INDEX(章节表!$N$5:$N$64,关卡表!BP24)</f>
        <v>1350</v>
      </c>
      <c r="Y24" s="3"/>
      <c r="Z24" s="2"/>
      <c r="AA24" s="2"/>
      <c r="AB24" s="2"/>
      <c r="AC24" s="2"/>
      <c r="AD24" s="2"/>
      <c r="AE24" s="3"/>
      <c r="AF24" s="3"/>
      <c r="AG24" s="3"/>
      <c r="AH24" s="2"/>
      <c r="AI24" s="2"/>
      <c r="AJ24" s="3"/>
      <c r="AK24" s="2"/>
      <c r="AL24" s="2"/>
      <c r="AM24" s="2"/>
      <c r="AN24" s="3"/>
      <c r="AO24" s="2">
        <v>13</v>
      </c>
      <c r="AP24" s="3" t="s">
        <v>264</v>
      </c>
      <c r="AQ24" s="3" t="s">
        <v>265</v>
      </c>
      <c r="AR24" s="3" t="s">
        <v>437</v>
      </c>
      <c r="AS24" s="3" t="s">
        <v>432</v>
      </c>
      <c r="AT24" s="3"/>
      <c r="AU24" s="3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O24">
        <v>18</v>
      </c>
      <c r="BP24">
        <f>MATCH(BO24-1,章节表!$J$4:$J$64,1)</f>
        <v>2</v>
      </c>
    </row>
    <row r="25" spans="1:68" ht="18" customHeight="1" x14ac:dyDescent="0.2">
      <c r="A25" s="17">
        <f t="shared" si="2"/>
        <v>10209</v>
      </c>
      <c r="B25" s="17">
        <f>INDEX(章节表!$E$5:$E$64,关卡表!BP25)</f>
        <v>1</v>
      </c>
      <c r="C25" s="17">
        <f>INDEX(章节表!$B$5:$B$64,关卡表!BP25)</f>
        <v>102</v>
      </c>
      <c r="D25" s="3" t="s">
        <v>79</v>
      </c>
      <c r="E25" s="17">
        <f>BO25-INDEX(章节表!$J$4:$J$64,关卡表!BP25)</f>
        <v>9</v>
      </c>
      <c r="F25" s="17">
        <f t="shared" si="3"/>
        <v>9</v>
      </c>
      <c r="G25" s="17" t="str">
        <f>INDEX(章节表!$C$5:$C$64,关卡表!BP25)&amp;关卡表!E25&amp;"关"</f>
        <v>普通2章9关</v>
      </c>
      <c r="H25" s="2"/>
      <c r="I25" s="2"/>
      <c r="J25" s="17" t="str">
        <f>INDEX(章节表!$D$5:$D$64,关卡表!BP25)&amp;"-"&amp;关卡表!E25&amp;"关"</f>
        <v>力战虎牢-9关</v>
      </c>
      <c r="K25" s="3" t="s">
        <v>438</v>
      </c>
      <c r="L25" s="3"/>
      <c r="M25" s="2">
        <v>100</v>
      </c>
      <c r="N25" s="2">
        <v>0</v>
      </c>
      <c r="O25" s="2">
        <v>0</v>
      </c>
      <c r="P25" s="17">
        <f t="shared" si="4"/>
        <v>10208</v>
      </c>
      <c r="Q25" s="17">
        <f>INDEX(章节表!$K$5:$K$64,关卡表!BP25)</f>
        <v>5</v>
      </c>
      <c r="R25" s="17">
        <f>INDEX(章节表!$L$5:$L$64,关卡表!BP25)</f>
        <v>120</v>
      </c>
      <c r="S25" s="2">
        <v>0</v>
      </c>
      <c r="T25" s="2">
        <f t="shared" si="5"/>
        <v>21023</v>
      </c>
      <c r="U25" s="2" t="s">
        <v>27</v>
      </c>
      <c r="V25" s="17">
        <f>INDEX(章节表!$M$5:$M$64,关卡表!BP25)</f>
        <v>450</v>
      </c>
      <c r="W25" s="2" t="s">
        <v>47</v>
      </c>
      <c r="X25" s="17">
        <f>INDEX(章节表!$N$5:$N$64,关卡表!BP25)</f>
        <v>1350</v>
      </c>
      <c r="Y25" s="3"/>
      <c r="Z25" s="2"/>
      <c r="AA25" s="2"/>
      <c r="AB25" s="2"/>
      <c r="AC25" s="2"/>
      <c r="AD25" s="2"/>
      <c r="AE25" s="3"/>
      <c r="AF25" s="3"/>
      <c r="AG25" s="3"/>
      <c r="AH25" s="2"/>
      <c r="AI25" s="2"/>
      <c r="AJ25" s="3"/>
      <c r="AK25" s="2"/>
      <c r="AL25" s="2"/>
      <c r="AM25" s="2"/>
      <c r="AN25" s="3"/>
      <c r="AO25" s="2">
        <v>13</v>
      </c>
      <c r="AP25" s="3" t="s">
        <v>264</v>
      </c>
      <c r="AQ25" s="3" t="s">
        <v>265</v>
      </c>
      <c r="AR25" s="3" t="s">
        <v>437</v>
      </c>
      <c r="AS25" s="3" t="s">
        <v>432</v>
      </c>
      <c r="AT25" s="3"/>
      <c r="AU25" s="3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O25">
        <v>19</v>
      </c>
      <c r="BP25">
        <f>MATCH(BO25-1,章节表!$J$4:$J$64,1)</f>
        <v>2</v>
      </c>
    </row>
    <row r="26" spans="1:68" ht="18" customHeight="1" x14ac:dyDescent="0.2">
      <c r="A26" s="17">
        <f t="shared" si="2"/>
        <v>10210</v>
      </c>
      <c r="B26" s="17">
        <f>INDEX(章节表!$E$5:$E$64,关卡表!BP26)</f>
        <v>1</v>
      </c>
      <c r="C26" s="17">
        <f>INDEX(章节表!$B$5:$B$64,关卡表!BP26)</f>
        <v>102</v>
      </c>
      <c r="D26" s="3" t="s">
        <v>79</v>
      </c>
      <c r="E26" s="17">
        <f>BO26-INDEX(章节表!$J$4:$J$64,关卡表!BP26)</f>
        <v>10</v>
      </c>
      <c r="F26" s="17">
        <f t="shared" si="3"/>
        <v>10</v>
      </c>
      <c r="G26" s="17" t="str">
        <f>INDEX(章节表!$C$5:$C$64,关卡表!BP26)&amp;关卡表!E26&amp;"关"</f>
        <v>普通2章10关</v>
      </c>
      <c r="H26" s="2">
        <v>10211</v>
      </c>
      <c r="I26" s="2">
        <v>10212</v>
      </c>
      <c r="J26" s="17" t="str">
        <f>INDEX(章节表!$D$5:$D$64,关卡表!BP26)&amp;"-"&amp;关卡表!E26&amp;"关"</f>
        <v>力战虎牢-10关</v>
      </c>
      <c r="K26" s="3" t="s">
        <v>439</v>
      </c>
      <c r="L26" s="3"/>
      <c r="M26" s="2">
        <v>100</v>
      </c>
      <c r="N26" s="2">
        <v>1</v>
      </c>
      <c r="O26" s="2">
        <v>0</v>
      </c>
      <c r="P26" s="17">
        <f t="shared" si="4"/>
        <v>10209</v>
      </c>
      <c r="Q26" s="17">
        <f>INDEX(章节表!$K$5:$K$64,关卡表!BP26)</f>
        <v>5</v>
      </c>
      <c r="R26" s="17">
        <f>INDEX(章节表!$L$5:$L$64,关卡表!BP26)</f>
        <v>120</v>
      </c>
      <c r="S26" s="2">
        <v>0</v>
      </c>
      <c r="T26" s="2" t="str">
        <f t="shared" si="5"/>
        <v/>
      </c>
      <c r="U26" s="2" t="s">
        <v>27</v>
      </c>
      <c r="V26" s="17">
        <f>INDEX(章节表!$M$5:$M$64,关卡表!BP26)</f>
        <v>450</v>
      </c>
      <c r="W26" s="2" t="s">
        <v>47</v>
      </c>
      <c r="X26" s="17">
        <f>INDEX(章节表!$N$5:$N$64,关卡表!BP26)</f>
        <v>1350</v>
      </c>
      <c r="Y26" s="3"/>
      <c r="Z26" s="2"/>
      <c r="AA26" s="2"/>
      <c r="AB26" s="2"/>
      <c r="AC26" s="2"/>
      <c r="AD26" s="2"/>
      <c r="AE26" s="3"/>
      <c r="AF26" s="3"/>
      <c r="AG26" s="3"/>
      <c r="AH26" s="2"/>
      <c r="AI26" s="2"/>
      <c r="AJ26" s="3"/>
      <c r="AK26" s="2"/>
      <c r="AL26" s="2"/>
      <c r="AM26" s="2"/>
      <c r="AN26" s="3"/>
      <c r="AO26" s="2">
        <v>13</v>
      </c>
      <c r="AP26" s="3" t="s">
        <v>264</v>
      </c>
      <c r="AQ26" s="3" t="s">
        <v>265</v>
      </c>
      <c r="AR26" s="3" t="s">
        <v>437</v>
      </c>
      <c r="AS26" s="3" t="s">
        <v>432</v>
      </c>
      <c r="AT26" s="3"/>
      <c r="AU26" s="3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O26">
        <v>20</v>
      </c>
      <c r="BP26">
        <f>MATCH(BO26-1,章节表!$J$4:$J$64,1)</f>
        <v>2</v>
      </c>
    </row>
    <row r="27" spans="1:68" ht="18" customHeight="1" x14ac:dyDescent="0.2">
      <c r="A27" s="17">
        <f t="shared" si="2"/>
        <v>10301</v>
      </c>
      <c r="B27" s="17">
        <f>INDEX(章节表!$E$5:$E$64,关卡表!BP27)</f>
        <v>1</v>
      </c>
      <c r="C27" s="17">
        <f>INDEX(章节表!$B$5:$B$64,关卡表!BP27)</f>
        <v>103</v>
      </c>
      <c r="D27" s="3" t="s">
        <v>79</v>
      </c>
      <c r="E27" s="17">
        <f>BO27-INDEX(章节表!$J$4:$J$64,关卡表!BP27)</f>
        <v>1</v>
      </c>
      <c r="F27" s="17">
        <f t="shared" si="3"/>
        <v>1</v>
      </c>
      <c r="G27" s="17" t="str">
        <f>INDEX(章节表!$C$5:$C$64,关卡表!BP27)&amp;关卡表!E27&amp;"关"</f>
        <v>普通3章1关</v>
      </c>
      <c r="H27" s="2"/>
      <c r="I27" s="2"/>
      <c r="J27" s="17" t="str">
        <f>INDEX(章节表!$D$5:$D$64,关卡表!BP27)&amp;"-"&amp;关卡表!E27&amp;"关"</f>
        <v>乱武天下-1关</v>
      </c>
      <c r="K27" s="3" t="s">
        <v>424</v>
      </c>
      <c r="L27" s="3"/>
      <c r="M27" s="2">
        <v>100</v>
      </c>
      <c r="N27" s="2">
        <v>0</v>
      </c>
      <c r="O27" s="2">
        <v>0</v>
      </c>
      <c r="P27" s="17" t="str">
        <f t="shared" si="4"/>
        <v/>
      </c>
      <c r="Q27" s="17">
        <f>INDEX(章节表!$K$5:$K$64,关卡表!BP27)</f>
        <v>15</v>
      </c>
      <c r="R27" s="17">
        <f>INDEX(章节表!$L$5:$L$64,关卡表!BP27)</f>
        <v>140</v>
      </c>
      <c r="S27" s="2">
        <v>0</v>
      </c>
      <c r="T27" s="2" t="str">
        <f t="shared" si="5"/>
        <v/>
      </c>
      <c r="U27" s="2" t="s">
        <v>27</v>
      </c>
      <c r="V27" s="17">
        <f>INDEX(章节表!$M$5:$M$64,关卡表!BP27)</f>
        <v>600</v>
      </c>
      <c r="W27" s="2" t="s">
        <v>47</v>
      </c>
      <c r="X27" s="17">
        <f>INDEX(章节表!$N$5:$N$64,关卡表!BP27)</f>
        <v>1575</v>
      </c>
      <c r="Y27" s="3"/>
      <c r="Z27" s="2"/>
      <c r="AA27" s="2"/>
      <c r="AB27" s="2"/>
      <c r="AC27" s="2"/>
      <c r="AD27" s="2"/>
      <c r="AE27" s="3"/>
      <c r="AF27" s="3"/>
      <c r="AG27" s="3"/>
      <c r="AH27" s="2"/>
      <c r="AI27" s="2"/>
      <c r="AJ27" s="3"/>
      <c r="AK27" s="2"/>
      <c r="AL27" s="2"/>
      <c r="AM27" s="2"/>
      <c r="AN27" s="3"/>
      <c r="AO27" s="2">
        <v>13</v>
      </c>
      <c r="AP27" s="3" t="s">
        <v>264</v>
      </c>
      <c r="AQ27" s="3" t="s">
        <v>265</v>
      </c>
      <c r="AR27" s="3" t="s">
        <v>437</v>
      </c>
      <c r="AS27" s="3" t="s">
        <v>432</v>
      </c>
      <c r="AT27" s="3"/>
      <c r="AU27" s="3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O27">
        <v>21</v>
      </c>
      <c r="BP27">
        <f>MATCH(BO27-1,章节表!$J$4:$J$64,1)</f>
        <v>3</v>
      </c>
    </row>
    <row r="28" spans="1:68" ht="18" customHeight="1" x14ac:dyDescent="0.2">
      <c r="A28" s="17">
        <f t="shared" si="2"/>
        <v>10302</v>
      </c>
      <c r="B28" s="17">
        <f>INDEX(章节表!$E$5:$E$64,关卡表!BP28)</f>
        <v>1</v>
      </c>
      <c r="C28" s="17">
        <f>INDEX(章节表!$B$5:$B$64,关卡表!BP28)</f>
        <v>103</v>
      </c>
      <c r="D28" s="3" t="s">
        <v>79</v>
      </c>
      <c r="E28" s="17">
        <f>BO28-INDEX(章节表!$J$4:$J$64,关卡表!BP28)</f>
        <v>2</v>
      </c>
      <c r="F28" s="17">
        <f t="shared" si="3"/>
        <v>2</v>
      </c>
      <c r="G28" s="17" t="str">
        <f>INDEX(章节表!$C$5:$C$64,关卡表!BP28)&amp;关卡表!E28&amp;"关"</f>
        <v>普通3章2关</v>
      </c>
      <c r="H28" s="2">
        <v>10301</v>
      </c>
      <c r="I28" s="2"/>
      <c r="J28" s="17" t="str">
        <f>INDEX(章节表!$D$5:$D$64,关卡表!BP28)&amp;"-"&amp;关卡表!E28&amp;"关"</f>
        <v>乱武天下-2关</v>
      </c>
      <c r="K28" s="3" t="s">
        <v>424</v>
      </c>
      <c r="L28" s="3"/>
      <c r="M28" s="2">
        <v>100</v>
      </c>
      <c r="N28" s="2">
        <v>0</v>
      </c>
      <c r="O28" s="2">
        <v>0</v>
      </c>
      <c r="P28" s="17">
        <f t="shared" si="4"/>
        <v>10301</v>
      </c>
      <c r="Q28" s="17">
        <f>INDEX(章节表!$K$5:$K$64,关卡表!BP28)</f>
        <v>15</v>
      </c>
      <c r="R28" s="17">
        <f>INDEX(章节表!$L$5:$L$64,关卡表!BP28)</f>
        <v>140</v>
      </c>
      <c r="S28" s="2">
        <v>0</v>
      </c>
      <c r="T28" s="2" t="str">
        <f t="shared" si="5"/>
        <v/>
      </c>
      <c r="U28" s="2" t="s">
        <v>27</v>
      </c>
      <c r="V28" s="17">
        <f>INDEX(章节表!$M$5:$M$64,关卡表!BP28)</f>
        <v>600</v>
      </c>
      <c r="W28" s="2" t="s">
        <v>47</v>
      </c>
      <c r="X28" s="17">
        <f>INDEX(章节表!$N$5:$N$64,关卡表!BP28)</f>
        <v>1575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"/>
      <c r="AK28" s="2"/>
      <c r="AL28" s="2"/>
      <c r="AM28" s="2"/>
      <c r="AN28" s="2"/>
      <c r="AO28" s="2">
        <v>50</v>
      </c>
      <c r="AP28" s="3" t="s">
        <v>264</v>
      </c>
      <c r="AQ28" s="3" t="s">
        <v>265</v>
      </c>
      <c r="AR28" s="3" t="s">
        <v>437</v>
      </c>
      <c r="AS28" s="3" t="s">
        <v>432</v>
      </c>
      <c r="AT28" s="3"/>
      <c r="AU28" s="3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O28">
        <v>22</v>
      </c>
      <c r="BP28">
        <f>MATCH(BO28-1,章节表!$J$4:$J$64,1)</f>
        <v>3</v>
      </c>
    </row>
    <row r="29" spans="1:68" ht="18" customHeight="1" x14ac:dyDescent="0.2">
      <c r="A29" s="17">
        <f t="shared" si="2"/>
        <v>10303</v>
      </c>
      <c r="B29" s="17">
        <f>INDEX(章节表!$E$5:$E$64,关卡表!BP29)</f>
        <v>1</v>
      </c>
      <c r="C29" s="17">
        <f>INDEX(章节表!$B$5:$B$64,关卡表!BP29)</f>
        <v>103</v>
      </c>
      <c r="D29" s="3" t="s">
        <v>79</v>
      </c>
      <c r="E29" s="17">
        <f>BO29-INDEX(章节表!$J$4:$J$64,关卡表!BP29)</f>
        <v>3</v>
      </c>
      <c r="F29" s="17">
        <f t="shared" si="3"/>
        <v>3</v>
      </c>
      <c r="G29" s="17" t="str">
        <f>INDEX(章节表!$C$5:$C$64,关卡表!BP29)&amp;关卡表!E29&amp;"关"</f>
        <v>普通3章3关</v>
      </c>
      <c r="H29" s="2"/>
      <c r="I29" s="2"/>
      <c r="J29" s="17" t="str">
        <f>INDEX(章节表!$D$5:$D$64,关卡表!BP29)&amp;"-"&amp;关卡表!E29&amp;"关"</f>
        <v>乱武天下-3关</v>
      </c>
      <c r="K29" s="3" t="s">
        <v>438</v>
      </c>
      <c r="L29" s="3"/>
      <c r="M29" s="2">
        <v>100</v>
      </c>
      <c r="N29" s="2">
        <v>0</v>
      </c>
      <c r="O29" s="2">
        <v>0</v>
      </c>
      <c r="P29" s="17">
        <f t="shared" si="4"/>
        <v>10302</v>
      </c>
      <c r="Q29" s="17">
        <f>INDEX(章节表!$K$5:$K$64,关卡表!BP29)</f>
        <v>15</v>
      </c>
      <c r="R29" s="17">
        <f>INDEX(章节表!$L$5:$L$64,关卡表!BP29)</f>
        <v>140</v>
      </c>
      <c r="S29" s="2">
        <v>0</v>
      </c>
      <c r="T29" s="2">
        <f t="shared" si="5"/>
        <v>21031</v>
      </c>
      <c r="U29" s="2" t="s">
        <v>27</v>
      </c>
      <c r="V29" s="17">
        <f>INDEX(章节表!$M$5:$M$64,关卡表!BP29)</f>
        <v>600</v>
      </c>
      <c r="W29" s="2" t="s">
        <v>47</v>
      </c>
      <c r="X29" s="17">
        <f>INDEX(章节表!$N$5:$N$64,关卡表!BP29)</f>
        <v>1575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"/>
      <c r="AK29" s="2"/>
      <c r="AL29" s="2"/>
      <c r="AM29" s="2"/>
      <c r="AN29" s="2"/>
      <c r="AO29" s="2">
        <v>51</v>
      </c>
      <c r="AP29" s="3" t="s">
        <v>264</v>
      </c>
      <c r="AQ29" s="3" t="s">
        <v>265</v>
      </c>
      <c r="AR29" s="3" t="s">
        <v>437</v>
      </c>
      <c r="AS29" s="3" t="s">
        <v>432</v>
      </c>
      <c r="AT29" s="3"/>
      <c r="AU29" s="3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O29">
        <v>23</v>
      </c>
      <c r="BP29">
        <f>MATCH(BO29-1,章节表!$J$4:$J$64,1)</f>
        <v>3</v>
      </c>
    </row>
    <row r="30" spans="1:68" ht="18" customHeight="1" x14ac:dyDescent="0.2">
      <c r="A30" s="17">
        <f t="shared" si="2"/>
        <v>10304</v>
      </c>
      <c r="B30" s="17">
        <f>INDEX(章节表!$E$5:$E$64,关卡表!BP30)</f>
        <v>1</v>
      </c>
      <c r="C30" s="17">
        <f>INDEX(章节表!$B$5:$B$64,关卡表!BP30)</f>
        <v>103</v>
      </c>
      <c r="D30" s="3" t="s">
        <v>79</v>
      </c>
      <c r="E30" s="17">
        <f>BO30-INDEX(章节表!$J$4:$J$64,关卡表!BP30)</f>
        <v>4</v>
      </c>
      <c r="F30" s="17">
        <f t="shared" si="3"/>
        <v>4</v>
      </c>
      <c r="G30" s="17" t="str">
        <f>INDEX(章节表!$C$5:$C$64,关卡表!BP30)&amp;关卡表!E30&amp;"关"</f>
        <v>普通3章4关</v>
      </c>
      <c r="H30" s="2">
        <v>10303</v>
      </c>
      <c r="I30" s="2"/>
      <c r="J30" s="17" t="str">
        <f>INDEX(章节表!$D$5:$D$64,关卡表!BP30)&amp;"-"&amp;关卡表!E30&amp;"关"</f>
        <v>乱武天下-4关</v>
      </c>
      <c r="K30" s="3" t="s">
        <v>424</v>
      </c>
      <c r="L30" s="3"/>
      <c r="M30" s="2">
        <v>100</v>
      </c>
      <c r="N30" s="2">
        <v>0</v>
      </c>
      <c r="O30" s="2">
        <v>0</v>
      </c>
      <c r="P30" s="17">
        <f t="shared" si="4"/>
        <v>10303</v>
      </c>
      <c r="Q30" s="17">
        <f>INDEX(章节表!$K$5:$K$64,关卡表!BP30)</f>
        <v>15</v>
      </c>
      <c r="R30" s="17">
        <f>INDEX(章节表!$L$5:$L$64,关卡表!BP30)</f>
        <v>140</v>
      </c>
      <c r="S30" s="2">
        <v>0</v>
      </c>
      <c r="T30" s="2" t="str">
        <f t="shared" si="5"/>
        <v/>
      </c>
      <c r="U30" s="2" t="s">
        <v>27</v>
      </c>
      <c r="V30" s="17">
        <f>INDEX(章节表!$M$5:$M$64,关卡表!BP30)</f>
        <v>600</v>
      </c>
      <c r="W30" s="2" t="s">
        <v>47</v>
      </c>
      <c r="X30" s="17">
        <f>INDEX(章节表!$N$5:$N$64,关卡表!BP30)</f>
        <v>1575</v>
      </c>
      <c r="Y30" s="2"/>
      <c r="Z30" s="2"/>
      <c r="AA30" s="2"/>
      <c r="AB30" s="2"/>
      <c r="AC30" s="2"/>
      <c r="AD30" s="2"/>
      <c r="AE30" s="3"/>
      <c r="AF30" s="3"/>
      <c r="AG30" s="3"/>
      <c r="AH30" s="2"/>
      <c r="AI30" s="2"/>
      <c r="AJ30" s="3"/>
      <c r="AK30" s="2"/>
      <c r="AL30" s="2"/>
      <c r="AM30" s="2"/>
      <c r="AN30" s="2"/>
      <c r="AO30" s="2">
        <v>6</v>
      </c>
      <c r="AP30" s="3" t="s">
        <v>264</v>
      </c>
      <c r="AQ30" s="3" t="s">
        <v>265</v>
      </c>
      <c r="AR30" s="3" t="s">
        <v>437</v>
      </c>
      <c r="AS30" s="3" t="s">
        <v>432</v>
      </c>
      <c r="AT30" s="3"/>
      <c r="AU30" s="3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O30">
        <v>24</v>
      </c>
      <c r="BP30">
        <f>MATCH(BO30-1,章节表!$J$4:$J$64,1)</f>
        <v>3</v>
      </c>
    </row>
    <row r="31" spans="1:68" ht="18" customHeight="1" x14ac:dyDescent="0.2">
      <c r="A31" s="17">
        <f t="shared" si="2"/>
        <v>10305</v>
      </c>
      <c r="B31" s="17">
        <f>INDEX(章节表!$E$5:$E$64,关卡表!BP31)</f>
        <v>1</v>
      </c>
      <c r="C31" s="17">
        <f>INDEX(章节表!$B$5:$B$64,关卡表!BP31)</f>
        <v>103</v>
      </c>
      <c r="D31" s="3" t="s">
        <v>79</v>
      </c>
      <c r="E31" s="17">
        <f>BO31-INDEX(章节表!$J$4:$J$64,关卡表!BP31)</f>
        <v>5</v>
      </c>
      <c r="F31" s="17">
        <f t="shared" si="3"/>
        <v>5</v>
      </c>
      <c r="G31" s="17" t="str">
        <f>INDEX(章节表!$C$5:$C$64,关卡表!BP31)&amp;关卡表!E31&amp;"关"</f>
        <v>普通3章5关</v>
      </c>
      <c r="H31" s="2"/>
      <c r="I31" s="2"/>
      <c r="J31" s="17" t="str">
        <f>INDEX(章节表!$D$5:$D$64,关卡表!BP31)&amp;"-"&amp;关卡表!E31&amp;"关"</f>
        <v>乱武天下-5关</v>
      </c>
      <c r="K31" s="3" t="s">
        <v>424</v>
      </c>
      <c r="L31" s="3"/>
      <c r="M31" s="2">
        <v>100</v>
      </c>
      <c r="N31" s="2">
        <v>0</v>
      </c>
      <c r="O31" s="2">
        <v>0</v>
      </c>
      <c r="P31" s="17">
        <f t="shared" si="4"/>
        <v>10304</v>
      </c>
      <c r="Q31" s="17">
        <f>INDEX(章节表!$K$5:$K$64,关卡表!BP31)</f>
        <v>15</v>
      </c>
      <c r="R31" s="17">
        <f>INDEX(章节表!$L$5:$L$64,关卡表!BP31)</f>
        <v>140</v>
      </c>
      <c r="S31" s="2">
        <v>0</v>
      </c>
      <c r="T31" s="2" t="str">
        <f t="shared" si="5"/>
        <v/>
      </c>
      <c r="U31" s="2" t="s">
        <v>27</v>
      </c>
      <c r="V31" s="17">
        <f>INDEX(章节表!$M$5:$M$64,关卡表!BP31)</f>
        <v>600</v>
      </c>
      <c r="W31" s="2" t="s">
        <v>47</v>
      </c>
      <c r="X31" s="17">
        <f>INDEX(章节表!$N$5:$N$64,关卡表!BP31)</f>
        <v>1575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"/>
      <c r="AK31" s="2"/>
      <c r="AL31" s="2"/>
      <c r="AM31" s="2"/>
      <c r="AN31" s="2"/>
      <c r="AO31" s="2">
        <v>7</v>
      </c>
      <c r="AP31" s="3" t="s">
        <v>264</v>
      </c>
      <c r="AQ31" s="3" t="s">
        <v>265</v>
      </c>
      <c r="AR31" s="3" t="s">
        <v>437</v>
      </c>
      <c r="AS31" s="3" t="s">
        <v>432</v>
      </c>
      <c r="AT31" s="3"/>
      <c r="AU31" s="3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O31">
        <v>25</v>
      </c>
      <c r="BP31">
        <f>MATCH(BO31-1,章节表!$J$4:$J$64,1)</f>
        <v>3</v>
      </c>
    </row>
    <row r="32" spans="1:68" ht="18" customHeight="1" x14ac:dyDescent="0.2">
      <c r="A32" s="17">
        <f t="shared" si="2"/>
        <v>10306</v>
      </c>
      <c r="B32" s="17">
        <f>INDEX(章节表!$E$5:$E$64,关卡表!BP32)</f>
        <v>1</v>
      </c>
      <c r="C32" s="17">
        <f>INDEX(章节表!$B$5:$B$64,关卡表!BP32)</f>
        <v>103</v>
      </c>
      <c r="D32" s="3" t="s">
        <v>79</v>
      </c>
      <c r="E32" s="17">
        <f>BO32-INDEX(章节表!$J$4:$J$64,关卡表!BP32)</f>
        <v>6</v>
      </c>
      <c r="F32" s="17">
        <f t="shared" si="3"/>
        <v>6</v>
      </c>
      <c r="G32" s="17" t="str">
        <f>INDEX(章节表!$C$5:$C$64,关卡表!BP32)&amp;关卡表!E32&amp;"关"</f>
        <v>普通3章6关</v>
      </c>
      <c r="H32" s="2"/>
      <c r="I32" s="2"/>
      <c r="J32" s="17" t="str">
        <f>INDEX(章节表!$D$5:$D$64,关卡表!BP32)&amp;"-"&amp;关卡表!E32&amp;"关"</f>
        <v>乱武天下-6关</v>
      </c>
      <c r="K32" s="3" t="s">
        <v>438</v>
      </c>
      <c r="L32" s="3"/>
      <c r="M32" s="2">
        <v>100</v>
      </c>
      <c r="N32" s="2">
        <v>0</v>
      </c>
      <c r="O32" s="2">
        <v>0</v>
      </c>
      <c r="P32" s="17">
        <f t="shared" si="4"/>
        <v>10305</v>
      </c>
      <c r="Q32" s="17">
        <f>INDEX(章节表!$K$5:$K$64,关卡表!BP32)</f>
        <v>15</v>
      </c>
      <c r="R32" s="17">
        <f>INDEX(章节表!$L$5:$L$64,关卡表!BP32)</f>
        <v>140</v>
      </c>
      <c r="S32" s="2">
        <v>0</v>
      </c>
      <c r="T32" s="2">
        <f t="shared" si="5"/>
        <v>21032</v>
      </c>
      <c r="U32" s="2" t="s">
        <v>27</v>
      </c>
      <c r="V32" s="17">
        <f>INDEX(章节表!$M$5:$M$64,关卡表!BP32)</f>
        <v>600</v>
      </c>
      <c r="W32" s="2" t="s">
        <v>47</v>
      </c>
      <c r="X32" s="17">
        <f>INDEX(章节表!$N$5:$N$64,关卡表!BP32)</f>
        <v>1575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"/>
      <c r="AK32" s="2"/>
      <c r="AL32" s="2"/>
      <c r="AM32" s="2"/>
      <c r="AN32" s="2"/>
      <c r="AO32" s="2">
        <v>8</v>
      </c>
      <c r="AP32" s="3" t="s">
        <v>264</v>
      </c>
      <c r="AQ32" s="3" t="s">
        <v>265</v>
      </c>
      <c r="AR32" s="3" t="s">
        <v>437</v>
      </c>
      <c r="AS32" s="3" t="s">
        <v>432</v>
      </c>
      <c r="AT32" s="3"/>
      <c r="AU32" s="3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O32">
        <v>26</v>
      </c>
      <c r="BP32">
        <f>MATCH(BO32-1,章节表!$J$4:$J$64,1)</f>
        <v>3</v>
      </c>
    </row>
    <row r="33" spans="1:68" ht="18" customHeight="1" x14ac:dyDescent="0.2">
      <c r="A33" s="17">
        <f t="shared" si="2"/>
        <v>10307</v>
      </c>
      <c r="B33" s="17">
        <f>INDEX(章节表!$E$5:$E$64,关卡表!BP33)</f>
        <v>1</v>
      </c>
      <c r="C33" s="17">
        <f>INDEX(章节表!$B$5:$B$64,关卡表!BP33)</f>
        <v>103</v>
      </c>
      <c r="D33" s="3" t="s">
        <v>79</v>
      </c>
      <c r="E33" s="17">
        <f>BO33-INDEX(章节表!$J$4:$J$64,关卡表!BP33)</f>
        <v>7</v>
      </c>
      <c r="F33" s="17">
        <f t="shared" si="3"/>
        <v>7</v>
      </c>
      <c r="G33" s="17" t="str">
        <f>INDEX(章节表!$C$5:$C$64,关卡表!BP33)&amp;关卡表!E33&amp;"关"</f>
        <v>普通3章7关</v>
      </c>
      <c r="H33" s="2">
        <v>10306</v>
      </c>
      <c r="I33" s="2"/>
      <c r="J33" s="17" t="str">
        <f>INDEX(章节表!$D$5:$D$64,关卡表!BP33)&amp;"-"&amp;关卡表!E33&amp;"关"</f>
        <v>乱武天下-7关</v>
      </c>
      <c r="K33" s="3" t="s">
        <v>424</v>
      </c>
      <c r="L33" s="3"/>
      <c r="M33" s="2">
        <v>100</v>
      </c>
      <c r="N33" s="2">
        <v>0</v>
      </c>
      <c r="O33" s="2">
        <v>0</v>
      </c>
      <c r="P33" s="17">
        <f t="shared" si="4"/>
        <v>10306</v>
      </c>
      <c r="Q33" s="17">
        <f>INDEX(章节表!$K$5:$K$64,关卡表!BP33)</f>
        <v>15</v>
      </c>
      <c r="R33" s="17">
        <f>INDEX(章节表!$L$5:$L$64,关卡表!BP33)</f>
        <v>140</v>
      </c>
      <c r="S33" s="2">
        <v>0</v>
      </c>
      <c r="T33" s="2" t="str">
        <f t="shared" si="5"/>
        <v/>
      </c>
      <c r="U33" s="2" t="s">
        <v>27</v>
      </c>
      <c r="V33" s="17">
        <f>INDEX(章节表!$M$5:$M$64,关卡表!BP33)</f>
        <v>600</v>
      </c>
      <c r="W33" s="2" t="s">
        <v>47</v>
      </c>
      <c r="X33" s="17">
        <f>INDEX(章节表!$N$5:$N$64,关卡表!BP33)</f>
        <v>1575</v>
      </c>
      <c r="Y33" s="2"/>
      <c r="Z33" s="2"/>
      <c r="AA33" s="2"/>
      <c r="AB33" s="2"/>
      <c r="AC33" s="2"/>
      <c r="AD33" s="2"/>
      <c r="AE33" s="3"/>
      <c r="AF33" s="3"/>
      <c r="AG33" s="3"/>
      <c r="AH33" s="2"/>
      <c r="AI33" s="2"/>
      <c r="AJ33" s="3"/>
      <c r="AK33" s="2"/>
      <c r="AL33" s="2"/>
      <c r="AM33" s="2"/>
      <c r="AN33" s="2"/>
      <c r="AO33" s="2">
        <v>52</v>
      </c>
      <c r="AP33" s="3" t="s">
        <v>264</v>
      </c>
      <c r="AQ33" s="3" t="s">
        <v>265</v>
      </c>
      <c r="AR33" s="3" t="s">
        <v>437</v>
      </c>
      <c r="AS33" s="3" t="s">
        <v>432</v>
      </c>
      <c r="AT33" s="3"/>
      <c r="AU33" s="3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O33">
        <v>27</v>
      </c>
      <c r="BP33">
        <f>MATCH(BO33-1,章节表!$J$4:$J$64,1)</f>
        <v>3</v>
      </c>
    </row>
    <row r="34" spans="1:68" ht="18" customHeight="1" x14ac:dyDescent="0.2">
      <c r="A34" s="17">
        <f t="shared" si="2"/>
        <v>10308</v>
      </c>
      <c r="B34" s="17">
        <f>INDEX(章节表!$E$5:$E$64,关卡表!BP34)</f>
        <v>1</v>
      </c>
      <c r="C34" s="17">
        <f>INDEX(章节表!$B$5:$B$64,关卡表!BP34)</f>
        <v>103</v>
      </c>
      <c r="D34" s="3" t="s">
        <v>79</v>
      </c>
      <c r="E34" s="17">
        <f>BO34-INDEX(章节表!$J$4:$J$64,关卡表!BP34)</f>
        <v>8</v>
      </c>
      <c r="F34" s="17">
        <f t="shared" si="3"/>
        <v>8</v>
      </c>
      <c r="G34" s="17" t="str">
        <f>INDEX(章节表!$C$5:$C$64,关卡表!BP34)&amp;关卡表!E34&amp;"关"</f>
        <v>普通3章8关</v>
      </c>
      <c r="H34" s="2"/>
      <c r="I34" s="2"/>
      <c r="J34" s="17" t="str">
        <f>INDEX(章节表!$D$5:$D$64,关卡表!BP34)&amp;"-"&amp;关卡表!E34&amp;"关"</f>
        <v>乱武天下-8关</v>
      </c>
      <c r="K34" s="3" t="s">
        <v>424</v>
      </c>
      <c r="L34" s="3"/>
      <c r="M34" s="2">
        <v>100</v>
      </c>
      <c r="N34" s="2">
        <v>0</v>
      </c>
      <c r="O34" s="2">
        <v>0</v>
      </c>
      <c r="P34" s="17">
        <f t="shared" si="4"/>
        <v>10307</v>
      </c>
      <c r="Q34" s="17">
        <f>INDEX(章节表!$K$5:$K$64,关卡表!BP34)</f>
        <v>15</v>
      </c>
      <c r="R34" s="17">
        <f>INDEX(章节表!$L$5:$L$64,关卡表!BP34)</f>
        <v>140</v>
      </c>
      <c r="S34" s="2">
        <v>0</v>
      </c>
      <c r="T34" s="2" t="str">
        <f t="shared" si="5"/>
        <v/>
      </c>
      <c r="U34" s="2" t="s">
        <v>27</v>
      </c>
      <c r="V34" s="17">
        <f>INDEX(章节表!$M$5:$M$64,关卡表!BP34)</f>
        <v>600</v>
      </c>
      <c r="W34" s="2" t="s">
        <v>47</v>
      </c>
      <c r="X34" s="17">
        <f>INDEX(章节表!$N$5:$N$64,关卡表!BP34)</f>
        <v>1575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3"/>
      <c r="AK34" s="2"/>
      <c r="AL34" s="2"/>
      <c r="AM34" s="2"/>
      <c r="AN34" s="2"/>
      <c r="AO34" s="2">
        <v>53</v>
      </c>
      <c r="AP34" s="3" t="s">
        <v>264</v>
      </c>
      <c r="AQ34" s="3" t="s">
        <v>265</v>
      </c>
      <c r="AR34" s="3" t="s">
        <v>437</v>
      </c>
      <c r="AS34" s="3" t="s">
        <v>432</v>
      </c>
      <c r="AT34" s="3"/>
      <c r="AU34" s="3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O34">
        <v>28</v>
      </c>
      <c r="BP34">
        <f>MATCH(BO34-1,章节表!$J$4:$J$64,1)</f>
        <v>3</v>
      </c>
    </row>
    <row r="35" spans="1:68" ht="18" customHeight="1" x14ac:dyDescent="0.2">
      <c r="A35" s="17">
        <f t="shared" si="2"/>
        <v>10309</v>
      </c>
      <c r="B35" s="17">
        <f>INDEX(章节表!$E$5:$E$64,关卡表!BP35)</f>
        <v>1</v>
      </c>
      <c r="C35" s="17">
        <f>INDEX(章节表!$B$5:$B$64,关卡表!BP35)</f>
        <v>103</v>
      </c>
      <c r="D35" s="3" t="s">
        <v>79</v>
      </c>
      <c r="E35" s="17">
        <f>BO35-INDEX(章节表!$J$4:$J$64,关卡表!BP35)</f>
        <v>9</v>
      </c>
      <c r="F35" s="17">
        <f t="shared" si="3"/>
        <v>9</v>
      </c>
      <c r="G35" s="17" t="str">
        <f>INDEX(章节表!$C$5:$C$64,关卡表!BP35)&amp;关卡表!E35&amp;"关"</f>
        <v>普通3章9关</v>
      </c>
      <c r="H35" s="2"/>
      <c r="I35" s="2"/>
      <c r="J35" s="17" t="str">
        <f>INDEX(章节表!$D$5:$D$64,关卡表!BP35)&amp;"-"&amp;关卡表!E35&amp;"关"</f>
        <v>乱武天下-9关</v>
      </c>
      <c r="K35" s="3" t="s">
        <v>438</v>
      </c>
      <c r="L35" s="3"/>
      <c r="M35" s="2">
        <v>100</v>
      </c>
      <c r="N35" s="2">
        <v>0</v>
      </c>
      <c r="O35" s="2">
        <v>0</v>
      </c>
      <c r="P35" s="17">
        <f t="shared" si="4"/>
        <v>10308</v>
      </c>
      <c r="Q35" s="17">
        <f>INDEX(章节表!$K$5:$K$64,关卡表!BP35)</f>
        <v>15</v>
      </c>
      <c r="R35" s="17">
        <f>INDEX(章节表!$L$5:$L$64,关卡表!BP35)</f>
        <v>140</v>
      </c>
      <c r="S35" s="2">
        <v>0</v>
      </c>
      <c r="T35" s="2">
        <f t="shared" si="5"/>
        <v>21033</v>
      </c>
      <c r="U35" s="2" t="s">
        <v>27</v>
      </c>
      <c r="V35" s="17">
        <f>INDEX(章节表!$M$5:$M$64,关卡表!BP35)</f>
        <v>600</v>
      </c>
      <c r="W35" s="2" t="s">
        <v>47</v>
      </c>
      <c r="X35" s="17">
        <f>INDEX(章节表!$N$5:$N$64,关卡表!BP35)</f>
        <v>1575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"/>
      <c r="AK35" s="2"/>
      <c r="AL35" s="2"/>
      <c r="AM35" s="2"/>
      <c r="AN35" s="2"/>
      <c r="AO35" s="2">
        <v>54</v>
      </c>
      <c r="AP35" s="3" t="s">
        <v>264</v>
      </c>
      <c r="AQ35" s="3" t="s">
        <v>265</v>
      </c>
      <c r="AR35" s="3" t="s">
        <v>437</v>
      </c>
      <c r="AS35" s="3" t="s">
        <v>432</v>
      </c>
      <c r="AT35" s="3"/>
      <c r="AU35" s="3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O35">
        <v>29</v>
      </c>
      <c r="BP35">
        <f>MATCH(BO35-1,章节表!$J$4:$J$64,1)</f>
        <v>3</v>
      </c>
    </row>
    <row r="36" spans="1:68" ht="18" customHeight="1" x14ac:dyDescent="0.2">
      <c r="A36" s="17">
        <f t="shared" si="2"/>
        <v>10310</v>
      </c>
      <c r="B36" s="17">
        <f>INDEX(章节表!$E$5:$E$64,关卡表!BP36)</f>
        <v>1</v>
      </c>
      <c r="C36" s="17">
        <f>INDEX(章节表!$B$5:$B$64,关卡表!BP36)</f>
        <v>103</v>
      </c>
      <c r="D36" s="3" t="s">
        <v>79</v>
      </c>
      <c r="E36" s="17">
        <f>BO36-INDEX(章节表!$J$4:$J$64,关卡表!BP36)</f>
        <v>10</v>
      </c>
      <c r="F36" s="17">
        <f t="shared" si="3"/>
        <v>10</v>
      </c>
      <c r="G36" s="17" t="str">
        <f>INDEX(章节表!$C$5:$C$64,关卡表!BP36)&amp;关卡表!E36&amp;"关"</f>
        <v>普通3章10关</v>
      </c>
      <c r="H36" s="2"/>
      <c r="I36" s="2"/>
      <c r="J36" s="17" t="str">
        <f>INDEX(章节表!$D$5:$D$64,关卡表!BP36)&amp;"-"&amp;关卡表!E36&amp;"关"</f>
        <v>乱武天下-10关</v>
      </c>
      <c r="K36" s="3" t="s">
        <v>439</v>
      </c>
      <c r="L36" s="3"/>
      <c r="M36" s="2">
        <v>100</v>
      </c>
      <c r="N36" s="2">
        <v>1</v>
      </c>
      <c r="O36" s="2">
        <v>0</v>
      </c>
      <c r="P36" s="17">
        <f t="shared" si="4"/>
        <v>10309</v>
      </c>
      <c r="Q36" s="17">
        <f>INDEX(章节表!$K$5:$K$64,关卡表!BP36)</f>
        <v>15</v>
      </c>
      <c r="R36" s="17">
        <f>INDEX(章节表!$L$5:$L$64,关卡表!BP36)</f>
        <v>140</v>
      </c>
      <c r="S36" s="2">
        <v>0</v>
      </c>
      <c r="T36" s="2" t="str">
        <f t="shared" si="5"/>
        <v/>
      </c>
      <c r="U36" s="2" t="s">
        <v>27</v>
      </c>
      <c r="V36" s="17">
        <f>INDEX(章节表!$M$5:$M$64,关卡表!BP36)</f>
        <v>600</v>
      </c>
      <c r="W36" s="2" t="s">
        <v>47</v>
      </c>
      <c r="X36" s="17">
        <f>INDEX(章节表!$N$5:$N$64,关卡表!BP36)</f>
        <v>1575</v>
      </c>
      <c r="Y36" s="2"/>
      <c r="Z36" s="2"/>
      <c r="AA36" s="2"/>
      <c r="AB36" s="2"/>
      <c r="AC36" s="2"/>
      <c r="AD36" s="2"/>
      <c r="AE36" s="3"/>
      <c r="AF36" s="3"/>
      <c r="AG36" s="3"/>
      <c r="AH36" s="2"/>
      <c r="AI36" s="2"/>
      <c r="AJ36" s="3"/>
      <c r="AK36" s="2"/>
      <c r="AL36" s="2"/>
      <c r="AM36" s="2"/>
      <c r="AN36" s="3"/>
      <c r="AO36" s="2">
        <v>12</v>
      </c>
      <c r="AP36" s="3" t="s">
        <v>264</v>
      </c>
      <c r="AQ36" s="3" t="s">
        <v>265</v>
      </c>
      <c r="AR36" s="3" t="s">
        <v>437</v>
      </c>
      <c r="AS36" s="3" t="s">
        <v>432</v>
      </c>
      <c r="AT36" s="3"/>
      <c r="AU36" s="3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O36">
        <v>30</v>
      </c>
      <c r="BP36">
        <f>MATCH(BO36-1,章节表!$J$4:$J$64,1)</f>
        <v>3</v>
      </c>
    </row>
    <row r="37" spans="1:68" ht="18" customHeight="1" x14ac:dyDescent="0.2">
      <c r="A37" s="17">
        <f t="shared" si="2"/>
        <v>10401</v>
      </c>
      <c r="B37" s="17">
        <f>INDEX(章节表!$E$5:$E$64,关卡表!BP37)</f>
        <v>1</v>
      </c>
      <c r="C37" s="17">
        <f>INDEX(章节表!$B$5:$B$64,关卡表!BP37)</f>
        <v>104</v>
      </c>
      <c r="D37" s="3" t="s">
        <v>79</v>
      </c>
      <c r="E37" s="17">
        <f>BO37-INDEX(章节表!$J$4:$J$64,关卡表!BP37)</f>
        <v>1</v>
      </c>
      <c r="F37" s="17">
        <f t="shared" si="3"/>
        <v>1</v>
      </c>
      <c r="G37" s="17" t="str">
        <f>INDEX(章节表!$C$5:$C$64,关卡表!BP37)&amp;关卡表!E37&amp;"关"</f>
        <v>普通4章1关</v>
      </c>
      <c r="H37" s="2">
        <v>10310</v>
      </c>
      <c r="I37" s="2"/>
      <c r="J37" s="17" t="str">
        <f>INDEX(章节表!$D$5:$D$64,关卡表!BP37)&amp;"-"&amp;关卡表!E37&amp;"关"</f>
        <v>孙坚之死-1关</v>
      </c>
      <c r="K37" s="3" t="s">
        <v>424</v>
      </c>
      <c r="L37" s="3"/>
      <c r="M37" s="2">
        <v>100</v>
      </c>
      <c r="N37" s="2">
        <v>0</v>
      </c>
      <c r="O37" s="2">
        <v>0</v>
      </c>
      <c r="P37" s="17" t="str">
        <f t="shared" si="4"/>
        <v/>
      </c>
      <c r="Q37" s="17">
        <f>INDEX(章节表!$K$5:$K$64,关卡表!BP37)</f>
        <v>20</v>
      </c>
      <c r="R37" s="17">
        <f>INDEX(章节表!$L$5:$L$64,关卡表!BP37)</f>
        <v>160</v>
      </c>
      <c r="S37" s="2">
        <v>0</v>
      </c>
      <c r="T37" s="2" t="str">
        <f t="shared" si="5"/>
        <v/>
      </c>
      <c r="U37" s="2" t="s">
        <v>27</v>
      </c>
      <c r="V37" s="17">
        <f>INDEX(章节表!$M$5:$M$64,关卡表!BP37)</f>
        <v>750</v>
      </c>
      <c r="W37" s="2" t="s">
        <v>47</v>
      </c>
      <c r="X37" s="17">
        <f>INDEX(章节表!$N$5:$N$64,关卡表!BP37)</f>
        <v>1800</v>
      </c>
      <c r="Y37" s="2"/>
      <c r="Z37" s="2"/>
      <c r="AA37" s="2"/>
      <c r="AB37" s="2"/>
      <c r="AC37" s="2"/>
      <c r="AD37" s="2"/>
      <c r="AE37" s="3"/>
      <c r="AF37" s="3"/>
      <c r="AG37" s="3"/>
      <c r="AH37" s="2"/>
      <c r="AI37" s="2"/>
      <c r="AJ37" s="3"/>
      <c r="AK37" s="2"/>
      <c r="AL37" s="2"/>
      <c r="AM37" s="2"/>
      <c r="AN37" s="3"/>
      <c r="AO37" s="2">
        <v>12</v>
      </c>
      <c r="AP37" s="3" t="s">
        <v>264</v>
      </c>
      <c r="AQ37" s="3" t="s">
        <v>265</v>
      </c>
      <c r="AR37" s="3" t="s">
        <v>437</v>
      </c>
      <c r="AS37" s="3" t="s">
        <v>432</v>
      </c>
      <c r="AT37" s="3"/>
      <c r="AU37" s="3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O37">
        <v>31</v>
      </c>
      <c r="BP37">
        <f>MATCH(BO37-1,章节表!$J$4:$J$64,1)</f>
        <v>4</v>
      </c>
    </row>
    <row r="38" spans="1:68" ht="18" customHeight="1" x14ac:dyDescent="0.2">
      <c r="A38" s="17">
        <f t="shared" si="2"/>
        <v>10402</v>
      </c>
      <c r="B38" s="17">
        <f>INDEX(章节表!$E$5:$E$64,关卡表!BP38)</f>
        <v>1</v>
      </c>
      <c r="C38" s="17">
        <f>INDEX(章节表!$B$5:$B$64,关卡表!BP38)</f>
        <v>104</v>
      </c>
      <c r="D38" s="3" t="s">
        <v>79</v>
      </c>
      <c r="E38" s="17">
        <f>BO38-INDEX(章节表!$J$4:$J$64,关卡表!BP38)</f>
        <v>2</v>
      </c>
      <c r="F38" s="17">
        <f t="shared" si="3"/>
        <v>2</v>
      </c>
      <c r="G38" s="17" t="str">
        <f>INDEX(章节表!$C$5:$C$64,关卡表!BP38)&amp;关卡表!E38&amp;"关"</f>
        <v>普通4章2关</v>
      </c>
      <c r="H38" s="2"/>
      <c r="I38" s="2"/>
      <c r="J38" s="17" t="str">
        <f>INDEX(章节表!$D$5:$D$64,关卡表!BP38)&amp;"-"&amp;关卡表!E38&amp;"关"</f>
        <v>孙坚之死-2关</v>
      </c>
      <c r="K38" s="3" t="s">
        <v>424</v>
      </c>
      <c r="L38" s="3"/>
      <c r="M38" s="2">
        <v>100</v>
      </c>
      <c r="N38" s="2">
        <v>0</v>
      </c>
      <c r="O38" s="2">
        <v>0</v>
      </c>
      <c r="P38" s="17">
        <f t="shared" si="4"/>
        <v>10401</v>
      </c>
      <c r="Q38" s="17">
        <f>INDEX(章节表!$K$5:$K$64,关卡表!BP38)</f>
        <v>20</v>
      </c>
      <c r="R38" s="17">
        <f>INDEX(章节表!$L$5:$L$64,关卡表!BP38)</f>
        <v>160</v>
      </c>
      <c r="S38" s="2">
        <v>0</v>
      </c>
      <c r="T38" s="2" t="str">
        <f t="shared" si="5"/>
        <v/>
      </c>
      <c r="U38" s="2" t="s">
        <v>27</v>
      </c>
      <c r="V38" s="17">
        <f>INDEX(章节表!$M$5:$M$64,关卡表!BP38)</f>
        <v>750</v>
      </c>
      <c r="W38" s="2" t="s">
        <v>47</v>
      </c>
      <c r="X38" s="17">
        <f>INDEX(章节表!$N$5:$N$64,关卡表!BP38)</f>
        <v>1800</v>
      </c>
      <c r="Y38" s="2"/>
      <c r="Z38" s="2"/>
      <c r="AA38" s="2"/>
      <c r="AB38" s="2"/>
      <c r="AC38" s="2"/>
      <c r="AD38" s="2"/>
      <c r="AE38" s="3"/>
      <c r="AF38" s="3"/>
      <c r="AG38" s="3"/>
      <c r="AH38" s="2"/>
      <c r="AI38" s="2"/>
      <c r="AJ38" s="3"/>
      <c r="AK38" s="2"/>
      <c r="AL38" s="2"/>
      <c r="AM38" s="2"/>
      <c r="AN38" s="3"/>
      <c r="AO38" s="2">
        <v>12</v>
      </c>
      <c r="AP38" s="3" t="s">
        <v>264</v>
      </c>
      <c r="AQ38" s="3" t="s">
        <v>265</v>
      </c>
      <c r="AR38" s="3" t="s">
        <v>437</v>
      </c>
      <c r="AS38" s="3" t="s">
        <v>432</v>
      </c>
      <c r="AT38" s="3"/>
      <c r="AU38" s="3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O38">
        <v>32</v>
      </c>
      <c r="BP38">
        <f>MATCH(BO38-1,章节表!$J$4:$J$64,1)</f>
        <v>4</v>
      </c>
    </row>
    <row r="39" spans="1:68" ht="18" customHeight="1" x14ac:dyDescent="0.2">
      <c r="A39" s="17">
        <f t="shared" si="2"/>
        <v>10403</v>
      </c>
      <c r="B39" s="17">
        <f>INDEX(章节表!$E$5:$E$64,关卡表!BP39)</f>
        <v>1</v>
      </c>
      <c r="C39" s="17">
        <f>INDEX(章节表!$B$5:$B$64,关卡表!BP39)</f>
        <v>104</v>
      </c>
      <c r="D39" s="3" t="s">
        <v>79</v>
      </c>
      <c r="E39" s="17">
        <f>BO39-INDEX(章节表!$J$4:$J$64,关卡表!BP39)</f>
        <v>3</v>
      </c>
      <c r="F39" s="17">
        <f t="shared" si="3"/>
        <v>3</v>
      </c>
      <c r="G39" s="17" t="str">
        <f>INDEX(章节表!$C$5:$C$64,关卡表!BP39)&amp;关卡表!E39&amp;"关"</f>
        <v>普通4章3关</v>
      </c>
      <c r="H39" s="2"/>
      <c r="I39" s="2"/>
      <c r="J39" s="17" t="str">
        <f>INDEX(章节表!$D$5:$D$64,关卡表!BP39)&amp;"-"&amp;关卡表!E39&amp;"关"</f>
        <v>孙坚之死-3关</v>
      </c>
      <c r="K39" s="3" t="s">
        <v>438</v>
      </c>
      <c r="L39" s="3"/>
      <c r="M39" s="2">
        <v>100</v>
      </c>
      <c r="N39" s="2">
        <v>0</v>
      </c>
      <c r="O39" s="2">
        <v>0</v>
      </c>
      <c r="P39" s="17">
        <f t="shared" si="4"/>
        <v>10402</v>
      </c>
      <c r="Q39" s="17">
        <f>INDEX(章节表!$K$5:$K$64,关卡表!BP39)</f>
        <v>20</v>
      </c>
      <c r="R39" s="17">
        <f>INDEX(章节表!$L$5:$L$64,关卡表!BP39)</f>
        <v>160</v>
      </c>
      <c r="S39" s="2">
        <v>0</v>
      </c>
      <c r="T39" s="2">
        <f t="shared" si="5"/>
        <v>21041</v>
      </c>
      <c r="U39" s="2" t="s">
        <v>27</v>
      </c>
      <c r="V39" s="17">
        <f>INDEX(章节表!$M$5:$M$64,关卡表!BP39)</f>
        <v>750</v>
      </c>
      <c r="W39" s="2" t="s">
        <v>47</v>
      </c>
      <c r="X39" s="17">
        <f>INDEX(章节表!$N$5:$N$64,关卡表!BP39)</f>
        <v>1800</v>
      </c>
      <c r="Y39" s="2"/>
      <c r="Z39" s="2"/>
      <c r="AA39" s="2"/>
      <c r="AB39" s="2"/>
      <c r="AC39" s="2"/>
      <c r="AD39" s="2"/>
      <c r="AE39" s="3"/>
      <c r="AF39" s="3"/>
      <c r="AG39" s="3"/>
      <c r="AH39" s="2"/>
      <c r="AI39" s="2"/>
      <c r="AJ39" s="3"/>
      <c r="AK39" s="2"/>
      <c r="AL39" s="2"/>
      <c r="AM39" s="2"/>
      <c r="AN39" s="3"/>
      <c r="AO39" s="2">
        <v>12</v>
      </c>
      <c r="AP39" s="3" t="s">
        <v>264</v>
      </c>
      <c r="AQ39" s="3" t="s">
        <v>265</v>
      </c>
      <c r="AR39" s="3" t="s">
        <v>437</v>
      </c>
      <c r="AS39" s="3" t="s">
        <v>432</v>
      </c>
      <c r="AT39" s="3"/>
      <c r="AU39" s="3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O39">
        <v>33</v>
      </c>
      <c r="BP39">
        <f>MATCH(BO39-1,章节表!$J$4:$J$64,1)</f>
        <v>4</v>
      </c>
    </row>
    <row r="40" spans="1:68" ht="18" customHeight="1" x14ac:dyDescent="0.2">
      <c r="A40" s="17">
        <f t="shared" si="2"/>
        <v>10404</v>
      </c>
      <c r="B40" s="17">
        <f>INDEX(章节表!$E$5:$E$64,关卡表!BP40)</f>
        <v>1</v>
      </c>
      <c r="C40" s="17">
        <f>INDEX(章节表!$B$5:$B$64,关卡表!BP40)</f>
        <v>104</v>
      </c>
      <c r="D40" s="3" t="s">
        <v>79</v>
      </c>
      <c r="E40" s="17">
        <f>BO40-INDEX(章节表!$J$4:$J$64,关卡表!BP40)</f>
        <v>4</v>
      </c>
      <c r="F40" s="17">
        <f t="shared" si="3"/>
        <v>4</v>
      </c>
      <c r="G40" s="17" t="str">
        <f>INDEX(章节表!$C$5:$C$64,关卡表!BP40)&amp;关卡表!E40&amp;"关"</f>
        <v>普通4章4关</v>
      </c>
      <c r="H40" s="2"/>
      <c r="I40" s="2"/>
      <c r="J40" s="17" t="str">
        <f>INDEX(章节表!$D$5:$D$64,关卡表!BP40)&amp;"-"&amp;关卡表!E40&amp;"关"</f>
        <v>孙坚之死-4关</v>
      </c>
      <c r="K40" s="3" t="s">
        <v>424</v>
      </c>
      <c r="L40" s="3"/>
      <c r="M40" s="2">
        <v>100</v>
      </c>
      <c r="N40" s="2">
        <v>0</v>
      </c>
      <c r="O40" s="2">
        <v>0</v>
      </c>
      <c r="P40" s="17">
        <f t="shared" si="4"/>
        <v>10403</v>
      </c>
      <c r="Q40" s="17">
        <f>INDEX(章节表!$K$5:$K$64,关卡表!BP40)</f>
        <v>20</v>
      </c>
      <c r="R40" s="17">
        <f>INDEX(章节表!$L$5:$L$64,关卡表!BP40)</f>
        <v>160</v>
      </c>
      <c r="S40" s="2">
        <v>0</v>
      </c>
      <c r="T40" s="2" t="str">
        <f t="shared" si="5"/>
        <v/>
      </c>
      <c r="U40" s="2" t="s">
        <v>27</v>
      </c>
      <c r="V40" s="17">
        <f>INDEX(章节表!$M$5:$M$64,关卡表!BP40)</f>
        <v>750</v>
      </c>
      <c r="W40" s="2" t="s">
        <v>47</v>
      </c>
      <c r="X40" s="17">
        <f>INDEX(章节表!$N$5:$N$64,关卡表!BP40)</f>
        <v>1800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3"/>
      <c r="AK40" s="2"/>
      <c r="AL40" s="2"/>
      <c r="AM40" s="2"/>
      <c r="AN40" s="2"/>
      <c r="AO40" s="2">
        <v>49</v>
      </c>
      <c r="AP40" s="3" t="s">
        <v>264</v>
      </c>
      <c r="AQ40" s="3" t="s">
        <v>265</v>
      </c>
      <c r="AR40" s="3" t="s">
        <v>437</v>
      </c>
      <c r="AS40" s="3" t="s">
        <v>432</v>
      </c>
      <c r="AT40" s="3"/>
      <c r="AU40" s="3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O40">
        <v>34</v>
      </c>
      <c r="BP40">
        <f>MATCH(BO40-1,章节表!$J$4:$J$64,1)</f>
        <v>4</v>
      </c>
    </row>
    <row r="41" spans="1:68" ht="18" customHeight="1" x14ac:dyDescent="0.2">
      <c r="A41" s="17">
        <f t="shared" si="2"/>
        <v>10405</v>
      </c>
      <c r="B41" s="17">
        <f>INDEX(章节表!$E$5:$E$64,关卡表!BP41)</f>
        <v>1</v>
      </c>
      <c r="C41" s="17">
        <f>INDEX(章节表!$B$5:$B$64,关卡表!BP41)</f>
        <v>104</v>
      </c>
      <c r="D41" s="3" t="s">
        <v>79</v>
      </c>
      <c r="E41" s="17">
        <f>BO41-INDEX(章节表!$J$4:$J$64,关卡表!BP41)</f>
        <v>5</v>
      </c>
      <c r="F41" s="17">
        <f t="shared" si="3"/>
        <v>5</v>
      </c>
      <c r="G41" s="17" t="str">
        <f>INDEX(章节表!$C$5:$C$64,关卡表!BP41)&amp;关卡表!E41&amp;"关"</f>
        <v>普通4章5关</v>
      </c>
      <c r="H41" s="2"/>
      <c r="I41" s="2"/>
      <c r="J41" s="17" t="str">
        <f>INDEX(章节表!$D$5:$D$64,关卡表!BP41)&amp;"-"&amp;关卡表!E41&amp;"关"</f>
        <v>孙坚之死-5关</v>
      </c>
      <c r="K41" s="3" t="s">
        <v>424</v>
      </c>
      <c r="L41" s="3"/>
      <c r="M41" s="2">
        <v>100</v>
      </c>
      <c r="N41" s="2">
        <v>0</v>
      </c>
      <c r="O41" s="2">
        <v>0</v>
      </c>
      <c r="P41" s="17">
        <f t="shared" si="4"/>
        <v>10404</v>
      </c>
      <c r="Q41" s="17">
        <f>INDEX(章节表!$K$5:$K$64,关卡表!BP41)</f>
        <v>20</v>
      </c>
      <c r="R41" s="17">
        <f>INDEX(章节表!$L$5:$L$64,关卡表!BP41)</f>
        <v>160</v>
      </c>
      <c r="S41" s="2">
        <v>0</v>
      </c>
      <c r="T41" s="2" t="str">
        <f t="shared" si="5"/>
        <v/>
      </c>
      <c r="U41" s="2" t="s">
        <v>27</v>
      </c>
      <c r="V41" s="17">
        <f>INDEX(章节表!$M$5:$M$64,关卡表!BP41)</f>
        <v>750</v>
      </c>
      <c r="W41" s="2" t="s">
        <v>47</v>
      </c>
      <c r="X41" s="17">
        <f>INDEX(章节表!$N$5:$N$64,关卡表!BP41)</f>
        <v>1800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3"/>
      <c r="AK41" s="2"/>
      <c r="AL41" s="2"/>
      <c r="AM41" s="2"/>
      <c r="AN41" s="2"/>
      <c r="AO41" s="2">
        <v>50</v>
      </c>
      <c r="AP41" s="3" t="s">
        <v>264</v>
      </c>
      <c r="AQ41" s="3" t="s">
        <v>265</v>
      </c>
      <c r="AR41" s="3" t="s">
        <v>437</v>
      </c>
      <c r="AS41" s="3" t="s">
        <v>432</v>
      </c>
      <c r="AT41" s="3"/>
      <c r="AU41" s="3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O41">
        <v>35</v>
      </c>
      <c r="BP41">
        <f>MATCH(BO41-1,章节表!$J$4:$J$64,1)</f>
        <v>4</v>
      </c>
    </row>
    <row r="42" spans="1:68" ht="18" customHeight="1" x14ac:dyDescent="0.2">
      <c r="A42" s="17">
        <f t="shared" si="2"/>
        <v>10406</v>
      </c>
      <c r="B42" s="17">
        <f>INDEX(章节表!$E$5:$E$64,关卡表!BP42)</f>
        <v>1</v>
      </c>
      <c r="C42" s="17">
        <f>INDEX(章节表!$B$5:$B$64,关卡表!BP42)</f>
        <v>104</v>
      </c>
      <c r="D42" s="3" t="s">
        <v>79</v>
      </c>
      <c r="E42" s="17">
        <f>BO42-INDEX(章节表!$J$4:$J$64,关卡表!BP42)</f>
        <v>6</v>
      </c>
      <c r="F42" s="17">
        <f t="shared" si="3"/>
        <v>6</v>
      </c>
      <c r="G42" s="17" t="str">
        <f>INDEX(章节表!$C$5:$C$64,关卡表!BP42)&amp;关卡表!E42&amp;"关"</f>
        <v>普通4章6关</v>
      </c>
      <c r="H42" s="2"/>
      <c r="I42" s="2"/>
      <c r="J42" s="17" t="str">
        <f>INDEX(章节表!$D$5:$D$64,关卡表!BP42)&amp;"-"&amp;关卡表!E42&amp;"关"</f>
        <v>孙坚之死-6关</v>
      </c>
      <c r="K42" s="3" t="s">
        <v>438</v>
      </c>
      <c r="L42" s="3"/>
      <c r="M42" s="2">
        <v>100</v>
      </c>
      <c r="N42" s="2">
        <v>0</v>
      </c>
      <c r="O42" s="2">
        <v>0</v>
      </c>
      <c r="P42" s="17">
        <f t="shared" si="4"/>
        <v>10405</v>
      </c>
      <c r="Q42" s="17">
        <f>INDEX(章节表!$K$5:$K$64,关卡表!BP42)</f>
        <v>20</v>
      </c>
      <c r="R42" s="17">
        <f>INDEX(章节表!$L$5:$L$64,关卡表!BP42)</f>
        <v>160</v>
      </c>
      <c r="S42" s="2">
        <v>0</v>
      </c>
      <c r="T42" s="2">
        <f t="shared" si="5"/>
        <v>21042</v>
      </c>
      <c r="U42" s="2" t="s">
        <v>27</v>
      </c>
      <c r="V42" s="17">
        <f>INDEX(章节表!$M$5:$M$64,关卡表!BP42)</f>
        <v>750</v>
      </c>
      <c r="W42" s="2" t="s">
        <v>47</v>
      </c>
      <c r="X42" s="17">
        <f>INDEX(章节表!$N$5:$N$64,关卡表!BP42)</f>
        <v>1800</v>
      </c>
      <c r="Y42" s="2"/>
      <c r="Z42" s="2"/>
      <c r="AA42" s="2"/>
      <c r="AB42" s="2"/>
      <c r="AC42" s="2"/>
      <c r="AD42" s="2"/>
      <c r="AE42" s="3"/>
      <c r="AF42" s="3"/>
      <c r="AG42" s="3"/>
      <c r="AH42" s="3"/>
      <c r="AI42" s="3"/>
      <c r="AJ42" s="3"/>
      <c r="AK42" s="2"/>
      <c r="AL42" s="2"/>
      <c r="AM42" s="2"/>
      <c r="AN42" s="2"/>
      <c r="AO42" s="2">
        <v>51</v>
      </c>
      <c r="AP42" s="3" t="s">
        <v>264</v>
      </c>
      <c r="AQ42" s="3" t="s">
        <v>265</v>
      </c>
      <c r="AR42" s="3" t="s">
        <v>437</v>
      </c>
      <c r="AS42" s="3" t="s">
        <v>432</v>
      </c>
      <c r="AT42" s="3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O42">
        <v>36</v>
      </c>
      <c r="BP42">
        <f>MATCH(BO42-1,章节表!$J$4:$J$64,1)</f>
        <v>4</v>
      </c>
    </row>
    <row r="43" spans="1:68" ht="18" customHeight="1" x14ac:dyDescent="0.2">
      <c r="A43" s="17">
        <f t="shared" si="2"/>
        <v>10407</v>
      </c>
      <c r="B43" s="17">
        <f>INDEX(章节表!$E$5:$E$64,关卡表!BP43)</f>
        <v>1</v>
      </c>
      <c r="C43" s="17">
        <f>INDEX(章节表!$B$5:$B$64,关卡表!BP43)</f>
        <v>104</v>
      </c>
      <c r="D43" s="3" t="s">
        <v>79</v>
      </c>
      <c r="E43" s="17">
        <f>BO43-INDEX(章节表!$J$4:$J$64,关卡表!BP43)</f>
        <v>7</v>
      </c>
      <c r="F43" s="17">
        <f t="shared" si="3"/>
        <v>7</v>
      </c>
      <c r="G43" s="17" t="str">
        <f>INDEX(章节表!$C$5:$C$64,关卡表!BP43)&amp;关卡表!E43&amp;"关"</f>
        <v>普通4章7关</v>
      </c>
      <c r="H43" s="2"/>
      <c r="I43" s="2"/>
      <c r="J43" s="17" t="str">
        <f>INDEX(章节表!$D$5:$D$64,关卡表!BP43)&amp;"-"&amp;关卡表!E43&amp;"关"</f>
        <v>孙坚之死-7关</v>
      </c>
      <c r="K43" s="3" t="s">
        <v>424</v>
      </c>
      <c r="L43" s="3"/>
      <c r="M43" s="2">
        <v>100</v>
      </c>
      <c r="N43" s="2">
        <v>0</v>
      </c>
      <c r="O43" s="2">
        <v>0</v>
      </c>
      <c r="P43" s="17">
        <f t="shared" si="4"/>
        <v>10406</v>
      </c>
      <c r="Q43" s="17">
        <f>INDEX(章节表!$K$5:$K$64,关卡表!BP43)</f>
        <v>20</v>
      </c>
      <c r="R43" s="17">
        <f>INDEX(章节表!$L$5:$L$64,关卡表!BP43)</f>
        <v>160</v>
      </c>
      <c r="S43" s="2">
        <v>0</v>
      </c>
      <c r="T43" s="2" t="str">
        <f t="shared" si="5"/>
        <v/>
      </c>
      <c r="U43" s="2" t="s">
        <v>27</v>
      </c>
      <c r="V43" s="17">
        <f>INDEX(章节表!$M$5:$M$64,关卡表!BP43)</f>
        <v>750</v>
      </c>
      <c r="W43" s="2" t="s">
        <v>47</v>
      </c>
      <c r="X43" s="17">
        <f>INDEX(章节表!$N$5:$N$64,关卡表!BP43)</f>
        <v>1800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3"/>
      <c r="AK43" s="2"/>
      <c r="AL43" s="2"/>
      <c r="AM43" s="2"/>
      <c r="AN43" s="2"/>
      <c r="AO43" s="2">
        <v>6</v>
      </c>
      <c r="AP43" s="3" t="s">
        <v>264</v>
      </c>
      <c r="AQ43" s="3" t="s">
        <v>265</v>
      </c>
      <c r="AR43" s="3" t="s">
        <v>437</v>
      </c>
      <c r="AS43" s="3" t="s">
        <v>432</v>
      </c>
      <c r="AT43" s="3"/>
      <c r="AU43" s="3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O43">
        <v>37</v>
      </c>
      <c r="BP43">
        <f>MATCH(BO43-1,章节表!$J$4:$J$64,1)</f>
        <v>4</v>
      </c>
    </row>
    <row r="44" spans="1:68" ht="18" customHeight="1" x14ac:dyDescent="0.2">
      <c r="A44" s="17">
        <f t="shared" si="2"/>
        <v>10408</v>
      </c>
      <c r="B44" s="17">
        <f>INDEX(章节表!$E$5:$E$64,关卡表!BP44)</f>
        <v>1</v>
      </c>
      <c r="C44" s="17">
        <f>INDEX(章节表!$B$5:$B$64,关卡表!BP44)</f>
        <v>104</v>
      </c>
      <c r="D44" s="3" t="s">
        <v>79</v>
      </c>
      <c r="E44" s="17">
        <f>BO44-INDEX(章节表!$J$4:$J$64,关卡表!BP44)</f>
        <v>8</v>
      </c>
      <c r="F44" s="17">
        <f t="shared" si="3"/>
        <v>8</v>
      </c>
      <c r="G44" s="17" t="str">
        <f>INDEX(章节表!$C$5:$C$64,关卡表!BP44)&amp;关卡表!E44&amp;"关"</f>
        <v>普通4章8关</v>
      </c>
      <c r="H44" s="2"/>
      <c r="I44" s="2"/>
      <c r="J44" s="17" t="str">
        <f>INDEX(章节表!$D$5:$D$64,关卡表!BP44)&amp;"-"&amp;关卡表!E44&amp;"关"</f>
        <v>孙坚之死-8关</v>
      </c>
      <c r="K44" s="3" t="s">
        <v>424</v>
      </c>
      <c r="L44" s="3"/>
      <c r="M44" s="2">
        <v>100</v>
      </c>
      <c r="N44" s="2">
        <v>0</v>
      </c>
      <c r="O44" s="2">
        <v>0</v>
      </c>
      <c r="P44" s="17">
        <f t="shared" si="4"/>
        <v>10407</v>
      </c>
      <c r="Q44" s="17">
        <f>INDEX(章节表!$K$5:$K$64,关卡表!BP44)</f>
        <v>20</v>
      </c>
      <c r="R44" s="17">
        <f>INDEX(章节表!$L$5:$L$64,关卡表!BP44)</f>
        <v>160</v>
      </c>
      <c r="S44" s="2">
        <v>0</v>
      </c>
      <c r="T44" s="2" t="str">
        <f t="shared" si="5"/>
        <v/>
      </c>
      <c r="U44" s="2" t="s">
        <v>27</v>
      </c>
      <c r="V44" s="17">
        <f>INDEX(章节表!$M$5:$M$64,关卡表!BP44)</f>
        <v>750</v>
      </c>
      <c r="W44" s="2" t="s">
        <v>47</v>
      </c>
      <c r="X44" s="17">
        <f>INDEX(章节表!$N$5:$N$64,关卡表!BP44)</f>
        <v>1800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3"/>
      <c r="AK44" s="2"/>
      <c r="AL44" s="2"/>
      <c r="AM44" s="2"/>
      <c r="AN44" s="2"/>
      <c r="AO44" s="2">
        <v>7</v>
      </c>
      <c r="AP44" s="3" t="s">
        <v>264</v>
      </c>
      <c r="AQ44" s="3" t="s">
        <v>265</v>
      </c>
      <c r="AR44" s="3" t="s">
        <v>437</v>
      </c>
      <c r="AS44" s="3" t="s">
        <v>432</v>
      </c>
      <c r="AT44" s="3"/>
      <c r="AU44" s="3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O44">
        <v>38</v>
      </c>
      <c r="BP44">
        <f>MATCH(BO44-1,章节表!$J$4:$J$64,1)</f>
        <v>4</v>
      </c>
    </row>
    <row r="45" spans="1:68" ht="18" customHeight="1" x14ac:dyDescent="0.2">
      <c r="A45" s="17">
        <f t="shared" si="2"/>
        <v>10409</v>
      </c>
      <c r="B45" s="17">
        <f>INDEX(章节表!$E$5:$E$64,关卡表!BP45)</f>
        <v>1</v>
      </c>
      <c r="C45" s="17">
        <f>INDEX(章节表!$B$5:$B$64,关卡表!BP45)</f>
        <v>104</v>
      </c>
      <c r="D45" s="3" t="s">
        <v>79</v>
      </c>
      <c r="E45" s="17">
        <f>BO45-INDEX(章节表!$J$4:$J$64,关卡表!BP45)</f>
        <v>9</v>
      </c>
      <c r="F45" s="17">
        <f t="shared" si="3"/>
        <v>9</v>
      </c>
      <c r="G45" s="17" t="str">
        <f>INDEX(章节表!$C$5:$C$64,关卡表!BP45)&amp;关卡表!E45&amp;"关"</f>
        <v>普通4章9关</v>
      </c>
      <c r="H45" s="2"/>
      <c r="I45" s="2"/>
      <c r="J45" s="17" t="str">
        <f>INDEX(章节表!$D$5:$D$64,关卡表!BP45)&amp;"-"&amp;关卡表!E45&amp;"关"</f>
        <v>孙坚之死-9关</v>
      </c>
      <c r="K45" s="3" t="s">
        <v>438</v>
      </c>
      <c r="L45" s="3"/>
      <c r="M45" s="2">
        <v>100</v>
      </c>
      <c r="N45" s="2">
        <v>0</v>
      </c>
      <c r="O45" s="2">
        <v>0</v>
      </c>
      <c r="P45" s="17">
        <f t="shared" si="4"/>
        <v>10408</v>
      </c>
      <c r="Q45" s="17">
        <f>INDEX(章节表!$K$5:$K$64,关卡表!BP45)</f>
        <v>20</v>
      </c>
      <c r="R45" s="17">
        <f>INDEX(章节表!$L$5:$L$64,关卡表!BP45)</f>
        <v>160</v>
      </c>
      <c r="S45" s="2">
        <v>0</v>
      </c>
      <c r="T45" s="2">
        <f t="shared" si="5"/>
        <v>21043</v>
      </c>
      <c r="U45" s="2" t="s">
        <v>27</v>
      </c>
      <c r="V45" s="17">
        <f>INDEX(章节表!$M$5:$M$64,关卡表!BP45)</f>
        <v>750</v>
      </c>
      <c r="W45" s="2" t="s">
        <v>47</v>
      </c>
      <c r="X45" s="17">
        <f>INDEX(章节表!$N$5:$N$64,关卡表!BP45)</f>
        <v>1800</v>
      </c>
      <c r="Y45" s="3"/>
      <c r="Z45" s="2"/>
      <c r="AA45" s="3"/>
      <c r="AB45" s="2"/>
      <c r="AC45" s="2"/>
      <c r="AD45" s="2"/>
      <c r="AE45" s="3"/>
      <c r="AF45" s="3"/>
      <c r="AG45" s="3"/>
      <c r="AH45" s="3"/>
      <c r="AI45" s="3"/>
      <c r="AJ45" s="3"/>
      <c r="AK45" s="2"/>
      <c r="AL45" s="2"/>
      <c r="AM45" s="2"/>
      <c r="AN45" s="2"/>
      <c r="AO45" s="2">
        <v>8</v>
      </c>
      <c r="AP45" s="3" t="s">
        <v>264</v>
      </c>
      <c r="AQ45" s="3" t="s">
        <v>265</v>
      </c>
      <c r="AR45" s="3" t="s">
        <v>437</v>
      </c>
      <c r="AS45" s="3" t="s">
        <v>432</v>
      </c>
      <c r="AT45" s="3"/>
      <c r="AU45" s="3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O45">
        <v>39</v>
      </c>
      <c r="BP45">
        <f>MATCH(BO45-1,章节表!$J$4:$J$64,1)</f>
        <v>4</v>
      </c>
    </row>
    <row r="46" spans="1:68" ht="18" customHeight="1" x14ac:dyDescent="0.2">
      <c r="A46" s="17">
        <f t="shared" si="2"/>
        <v>10410</v>
      </c>
      <c r="B46" s="17">
        <f>INDEX(章节表!$E$5:$E$64,关卡表!BP46)</f>
        <v>1</v>
      </c>
      <c r="C46" s="17">
        <f>INDEX(章节表!$B$5:$B$64,关卡表!BP46)</f>
        <v>104</v>
      </c>
      <c r="D46" s="3" t="s">
        <v>79</v>
      </c>
      <c r="E46" s="17">
        <f>BO46-INDEX(章节表!$J$4:$J$64,关卡表!BP46)</f>
        <v>10</v>
      </c>
      <c r="F46" s="17">
        <f t="shared" si="3"/>
        <v>10</v>
      </c>
      <c r="G46" s="17" t="str">
        <f>INDEX(章节表!$C$5:$C$64,关卡表!BP46)&amp;关卡表!E46&amp;"关"</f>
        <v>普通4章10关</v>
      </c>
      <c r="H46" s="2"/>
      <c r="I46" s="2"/>
      <c r="J46" s="17" t="str">
        <f>INDEX(章节表!$D$5:$D$64,关卡表!BP46)&amp;"-"&amp;关卡表!E46&amp;"关"</f>
        <v>孙坚之死-10关</v>
      </c>
      <c r="K46" s="3" t="s">
        <v>439</v>
      </c>
      <c r="L46" s="3"/>
      <c r="M46" s="2">
        <v>100</v>
      </c>
      <c r="N46" s="2">
        <v>1</v>
      </c>
      <c r="O46" s="2">
        <v>0</v>
      </c>
      <c r="P46" s="17">
        <f t="shared" si="4"/>
        <v>10409</v>
      </c>
      <c r="Q46" s="17">
        <f>INDEX(章节表!$K$5:$K$64,关卡表!BP46)</f>
        <v>20</v>
      </c>
      <c r="R46" s="17">
        <f>INDEX(章节表!$L$5:$L$64,关卡表!BP46)</f>
        <v>160</v>
      </c>
      <c r="S46" s="2">
        <v>0</v>
      </c>
      <c r="T46" s="2" t="str">
        <f t="shared" si="5"/>
        <v/>
      </c>
      <c r="U46" s="2" t="s">
        <v>27</v>
      </c>
      <c r="V46" s="17">
        <f>INDEX(章节表!$M$5:$M$64,关卡表!BP46)</f>
        <v>750</v>
      </c>
      <c r="W46" s="2" t="s">
        <v>47</v>
      </c>
      <c r="X46" s="17">
        <f>INDEX(章节表!$N$5:$N$64,关卡表!BP46)</f>
        <v>1800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3"/>
      <c r="AK46" s="2"/>
      <c r="AL46" s="2"/>
      <c r="AM46" s="2"/>
      <c r="AN46" s="2"/>
      <c r="AO46" s="2">
        <v>52</v>
      </c>
      <c r="AP46" s="3" t="s">
        <v>264</v>
      </c>
      <c r="AQ46" s="3" t="s">
        <v>265</v>
      </c>
      <c r="AR46" s="3" t="s">
        <v>437</v>
      </c>
      <c r="AS46" s="3" t="s">
        <v>432</v>
      </c>
      <c r="AT46" s="3"/>
      <c r="AU46" s="3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O46">
        <v>40</v>
      </c>
      <c r="BP46">
        <f>MATCH(BO46-1,章节表!$J$4:$J$64,1)</f>
        <v>4</v>
      </c>
    </row>
    <row r="47" spans="1:68" ht="18" customHeight="1" x14ac:dyDescent="0.2">
      <c r="A47" s="17">
        <f t="shared" si="2"/>
        <v>10501</v>
      </c>
      <c r="B47" s="17">
        <f>INDEX(章节表!$E$5:$E$64,关卡表!BP47)</f>
        <v>1</v>
      </c>
      <c r="C47" s="17">
        <f>INDEX(章节表!$B$5:$B$64,关卡表!BP47)</f>
        <v>105</v>
      </c>
      <c r="D47" s="3" t="s">
        <v>79</v>
      </c>
      <c r="E47" s="17">
        <f>BO47-INDEX(章节表!$J$4:$J$64,关卡表!BP47)</f>
        <v>1</v>
      </c>
      <c r="F47" s="17">
        <f t="shared" si="3"/>
        <v>1</v>
      </c>
      <c r="G47" s="17" t="str">
        <f>INDEX(章节表!$C$5:$C$64,关卡表!BP47)&amp;关卡表!E47&amp;"关"</f>
        <v>普通5章1关</v>
      </c>
      <c r="H47" s="2"/>
      <c r="I47" s="2"/>
      <c r="J47" s="17" t="str">
        <f>INDEX(章节表!$D$5:$D$64,关卡表!BP47)&amp;"-"&amp;关卡表!E47&amp;"关"</f>
        <v>讨伐董卓-1关</v>
      </c>
      <c r="K47" s="3" t="s">
        <v>424</v>
      </c>
      <c r="L47" s="3"/>
      <c r="M47" s="2">
        <v>100</v>
      </c>
      <c r="N47" s="2">
        <v>0</v>
      </c>
      <c r="O47" s="2">
        <v>0</v>
      </c>
      <c r="P47" s="17" t="str">
        <f t="shared" si="4"/>
        <v/>
      </c>
      <c r="Q47" s="17">
        <f>INDEX(章节表!$K$5:$K$64,关卡表!BP47)</f>
        <v>25</v>
      </c>
      <c r="R47" s="17">
        <f>INDEX(章节表!$L$5:$L$64,关卡表!BP47)</f>
        <v>180</v>
      </c>
      <c r="S47" s="2">
        <v>0</v>
      </c>
      <c r="T47" s="2" t="str">
        <f t="shared" si="5"/>
        <v/>
      </c>
      <c r="U47" s="2" t="s">
        <v>27</v>
      </c>
      <c r="V47" s="17">
        <f>INDEX(章节表!$M$5:$M$64,关卡表!BP47)</f>
        <v>900</v>
      </c>
      <c r="W47" s="2" t="s">
        <v>47</v>
      </c>
      <c r="X47" s="17">
        <f>INDEX(章节表!$N$5:$N$64,关卡表!BP47)</f>
        <v>2025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3"/>
      <c r="AK47" s="2"/>
      <c r="AL47" s="2"/>
      <c r="AM47" s="2"/>
      <c r="AN47" s="2"/>
      <c r="AO47" s="2">
        <v>53</v>
      </c>
      <c r="AP47" s="3" t="s">
        <v>264</v>
      </c>
      <c r="AQ47" s="3" t="s">
        <v>265</v>
      </c>
      <c r="AR47" s="3" t="s">
        <v>437</v>
      </c>
      <c r="AS47" s="3" t="s">
        <v>432</v>
      </c>
      <c r="AT47" s="3"/>
      <c r="AU47" s="3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O47">
        <v>41</v>
      </c>
      <c r="BP47">
        <f>MATCH(BO47-1,章节表!$J$4:$J$64,1)</f>
        <v>5</v>
      </c>
    </row>
    <row r="48" spans="1:68" ht="18" customHeight="1" x14ac:dyDescent="0.2">
      <c r="A48" s="17">
        <f t="shared" si="2"/>
        <v>10502</v>
      </c>
      <c r="B48" s="17">
        <f>INDEX(章节表!$E$5:$E$64,关卡表!BP48)</f>
        <v>1</v>
      </c>
      <c r="C48" s="17">
        <f>INDEX(章节表!$B$5:$B$64,关卡表!BP48)</f>
        <v>105</v>
      </c>
      <c r="D48" s="3" t="s">
        <v>79</v>
      </c>
      <c r="E48" s="17">
        <f>BO48-INDEX(章节表!$J$4:$J$64,关卡表!BP48)</f>
        <v>2</v>
      </c>
      <c r="F48" s="17">
        <f t="shared" si="3"/>
        <v>2</v>
      </c>
      <c r="G48" s="17" t="str">
        <f>INDEX(章节表!$C$5:$C$64,关卡表!BP48)&amp;关卡表!E48&amp;"关"</f>
        <v>普通5章2关</v>
      </c>
      <c r="H48" s="2"/>
      <c r="I48" s="2"/>
      <c r="J48" s="17" t="str">
        <f>INDEX(章节表!$D$5:$D$64,关卡表!BP48)&amp;"-"&amp;关卡表!E48&amp;"关"</f>
        <v>讨伐董卓-2关</v>
      </c>
      <c r="K48" s="3" t="s">
        <v>424</v>
      </c>
      <c r="L48" s="3"/>
      <c r="M48" s="2">
        <v>100</v>
      </c>
      <c r="N48" s="2">
        <v>0</v>
      </c>
      <c r="O48" s="2">
        <v>0</v>
      </c>
      <c r="P48" s="17">
        <f t="shared" si="4"/>
        <v>10501</v>
      </c>
      <c r="Q48" s="17">
        <f>INDEX(章节表!$K$5:$K$64,关卡表!BP48)</f>
        <v>25</v>
      </c>
      <c r="R48" s="17">
        <f>INDEX(章节表!$L$5:$L$64,关卡表!BP48)</f>
        <v>180</v>
      </c>
      <c r="S48" s="2">
        <v>0</v>
      </c>
      <c r="T48" s="2" t="str">
        <f t="shared" si="5"/>
        <v/>
      </c>
      <c r="U48" s="2" t="s">
        <v>27</v>
      </c>
      <c r="V48" s="17">
        <f>INDEX(章节表!$M$5:$M$64,关卡表!BP48)</f>
        <v>900</v>
      </c>
      <c r="W48" s="2" t="s">
        <v>47</v>
      </c>
      <c r="X48" s="17">
        <f>INDEX(章节表!$N$5:$N$64,关卡表!BP48)</f>
        <v>2025</v>
      </c>
      <c r="Y48" s="2"/>
      <c r="Z48" s="2"/>
      <c r="AA48" s="2"/>
      <c r="AB48" s="2"/>
      <c r="AC48" s="2"/>
      <c r="AD48" s="2"/>
      <c r="AE48" s="3"/>
      <c r="AF48" s="3"/>
      <c r="AG48" s="3"/>
      <c r="AH48" s="3"/>
      <c r="AI48" s="3"/>
      <c r="AJ48" s="3"/>
      <c r="AK48" s="2"/>
      <c r="AL48" s="2"/>
      <c r="AM48" s="2"/>
      <c r="AN48" s="2"/>
      <c r="AO48" s="2">
        <v>54</v>
      </c>
      <c r="AP48" s="3" t="s">
        <v>264</v>
      </c>
      <c r="AQ48" s="3" t="s">
        <v>265</v>
      </c>
      <c r="AR48" s="3" t="s">
        <v>437</v>
      </c>
      <c r="AS48" s="3" t="s">
        <v>432</v>
      </c>
      <c r="AT48" s="3"/>
      <c r="AU48" s="3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O48">
        <v>42</v>
      </c>
      <c r="BP48">
        <f>MATCH(BO48-1,章节表!$J$4:$J$64,1)</f>
        <v>5</v>
      </c>
    </row>
    <row r="49" spans="1:68" ht="18" customHeight="1" x14ac:dyDescent="0.2">
      <c r="A49" s="17">
        <f t="shared" si="2"/>
        <v>10503</v>
      </c>
      <c r="B49" s="17">
        <f>INDEX(章节表!$E$5:$E$64,关卡表!BP49)</f>
        <v>1</v>
      </c>
      <c r="C49" s="17">
        <f>INDEX(章节表!$B$5:$B$64,关卡表!BP49)</f>
        <v>105</v>
      </c>
      <c r="D49" s="3" t="s">
        <v>79</v>
      </c>
      <c r="E49" s="17">
        <f>BO49-INDEX(章节表!$J$4:$J$64,关卡表!BP49)</f>
        <v>3</v>
      </c>
      <c r="F49" s="17">
        <f t="shared" si="3"/>
        <v>3</v>
      </c>
      <c r="G49" s="17" t="str">
        <f>INDEX(章节表!$C$5:$C$64,关卡表!BP49)&amp;关卡表!E49&amp;"关"</f>
        <v>普通5章3关</v>
      </c>
      <c r="H49" s="2"/>
      <c r="I49" s="2"/>
      <c r="J49" s="17" t="str">
        <f>INDEX(章节表!$D$5:$D$64,关卡表!BP49)&amp;"-"&amp;关卡表!E49&amp;"关"</f>
        <v>讨伐董卓-3关</v>
      </c>
      <c r="K49" s="3" t="s">
        <v>438</v>
      </c>
      <c r="L49" s="3"/>
      <c r="M49" s="2">
        <v>100</v>
      </c>
      <c r="N49" s="2">
        <v>0</v>
      </c>
      <c r="O49" s="2">
        <v>0</v>
      </c>
      <c r="P49" s="17">
        <f t="shared" si="4"/>
        <v>10502</v>
      </c>
      <c r="Q49" s="17">
        <f>INDEX(章节表!$K$5:$K$64,关卡表!BP49)</f>
        <v>25</v>
      </c>
      <c r="R49" s="17">
        <f>INDEX(章节表!$L$5:$L$64,关卡表!BP49)</f>
        <v>180</v>
      </c>
      <c r="S49" s="2">
        <v>0</v>
      </c>
      <c r="T49" s="2">
        <f t="shared" si="5"/>
        <v>21051</v>
      </c>
      <c r="U49" s="2" t="s">
        <v>27</v>
      </c>
      <c r="V49" s="17">
        <f>INDEX(章节表!$M$5:$M$64,关卡表!BP49)</f>
        <v>900</v>
      </c>
      <c r="W49" s="2" t="s">
        <v>47</v>
      </c>
      <c r="X49" s="17">
        <f>INDEX(章节表!$N$5:$N$64,关卡表!BP49)</f>
        <v>2025</v>
      </c>
      <c r="Y49" s="2"/>
      <c r="Z49" s="2"/>
      <c r="AA49" s="2"/>
      <c r="AB49" s="2"/>
      <c r="AC49" s="2"/>
      <c r="AD49" s="2"/>
      <c r="AE49" s="3"/>
      <c r="AF49" s="3"/>
      <c r="AG49" s="3"/>
      <c r="AH49" s="3"/>
      <c r="AI49" s="3"/>
      <c r="AJ49" s="3"/>
      <c r="AK49" s="2"/>
      <c r="AL49" s="2"/>
      <c r="AM49" s="2"/>
      <c r="AN49" s="2"/>
      <c r="AO49" s="2">
        <v>54</v>
      </c>
      <c r="AP49" s="3" t="s">
        <v>264</v>
      </c>
      <c r="AQ49" s="3" t="s">
        <v>265</v>
      </c>
      <c r="AR49" s="3" t="s">
        <v>437</v>
      </c>
      <c r="AS49" s="3" t="s">
        <v>432</v>
      </c>
      <c r="AT49" s="3"/>
      <c r="AU49" s="3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O49">
        <v>43</v>
      </c>
      <c r="BP49">
        <f>MATCH(BO49-1,章节表!$J$4:$J$64,1)</f>
        <v>5</v>
      </c>
    </row>
    <row r="50" spans="1:68" ht="18" customHeight="1" x14ac:dyDescent="0.2">
      <c r="A50" s="17">
        <f t="shared" si="2"/>
        <v>10504</v>
      </c>
      <c r="B50" s="17">
        <f>INDEX(章节表!$E$5:$E$64,关卡表!BP50)</f>
        <v>1</v>
      </c>
      <c r="C50" s="17">
        <f>INDEX(章节表!$B$5:$B$64,关卡表!BP50)</f>
        <v>105</v>
      </c>
      <c r="D50" s="3" t="s">
        <v>79</v>
      </c>
      <c r="E50" s="17">
        <f>BO50-INDEX(章节表!$J$4:$J$64,关卡表!BP50)</f>
        <v>4</v>
      </c>
      <c r="F50" s="17">
        <f t="shared" si="3"/>
        <v>4</v>
      </c>
      <c r="G50" s="17" t="str">
        <f>INDEX(章节表!$C$5:$C$64,关卡表!BP50)&amp;关卡表!E50&amp;"关"</f>
        <v>普通5章4关</v>
      </c>
      <c r="H50" s="2"/>
      <c r="I50" s="2"/>
      <c r="J50" s="17" t="str">
        <f>INDEX(章节表!$D$5:$D$64,关卡表!BP50)&amp;"-"&amp;关卡表!E50&amp;"关"</f>
        <v>讨伐董卓-4关</v>
      </c>
      <c r="K50" s="3" t="s">
        <v>424</v>
      </c>
      <c r="L50" s="3"/>
      <c r="M50" s="2">
        <v>100</v>
      </c>
      <c r="N50" s="2">
        <v>0</v>
      </c>
      <c r="O50" s="2">
        <v>0</v>
      </c>
      <c r="P50" s="17">
        <f t="shared" si="4"/>
        <v>10503</v>
      </c>
      <c r="Q50" s="17">
        <f>INDEX(章节表!$K$5:$K$64,关卡表!BP50)</f>
        <v>25</v>
      </c>
      <c r="R50" s="17">
        <f>INDEX(章节表!$L$5:$L$64,关卡表!BP50)</f>
        <v>180</v>
      </c>
      <c r="S50" s="2">
        <v>0</v>
      </c>
      <c r="T50" s="2" t="str">
        <f t="shared" si="5"/>
        <v/>
      </c>
      <c r="U50" s="2" t="s">
        <v>27</v>
      </c>
      <c r="V50" s="17">
        <f>INDEX(章节表!$M$5:$M$64,关卡表!BP50)</f>
        <v>900</v>
      </c>
      <c r="W50" s="2" t="s">
        <v>47</v>
      </c>
      <c r="X50" s="17">
        <f>INDEX(章节表!$N$5:$N$64,关卡表!BP50)</f>
        <v>2025</v>
      </c>
      <c r="Y50" s="2"/>
      <c r="Z50" s="2"/>
      <c r="AA50" s="2"/>
      <c r="AB50" s="2"/>
      <c r="AC50" s="2"/>
      <c r="AD50" s="2"/>
      <c r="AE50" s="3"/>
      <c r="AF50" s="3"/>
      <c r="AG50" s="3"/>
      <c r="AH50" s="3"/>
      <c r="AI50" s="3"/>
      <c r="AJ50" s="3"/>
      <c r="AK50" s="2"/>
      <c r="AL50" s="2"/>
      <c r="AM50" s="2"/>
      <c r="AN50" s="2"/>
      <c r="AO50" s="2">
        <v>54</v>
      </c>
      <c r="AP50" s="3" t="s">
        <v>264</v>
      </c>
      <c r="AQ50" s="3" t="s">
        <v>265</v>
      </c>
      <c r="AR50" s="3" t="s">
        <v>437</v>
      </c>
      <c r="AS50" s="3" t="s">
        <v>432</v>
      </c>
      <c r="AT50" s="3"/>
      <c r="AU50" s="3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O50">
        <v>44</v>
      </c>
      <c r="BP50">
        <f>MATCH(BO50-1,章节表!$J$4:$J$64,1)</f>
        <v>5</v>
      </c>
    </row>
    <row r="51" spans="1:68" ht="18" customHeight="1" x14ac:dyDescent="0.2">
      <c r="A51" s="17">
        <f t="shared" si="2"/>
        <v>10505</v>
      </c>
      <c r="B51" s="17">
        <f>INDEX(章节表!$E$5:$E$64,关卡表!BP51)</f>
        <v>1</v>
      </c>
      <c r="C51" s="17">
        <f>INDEX(章节表!$B$5:$B$64,关卡表!BP51)</f>
        <v>105</v>
      </c>
      <c r="D51" s="3" t="s">
        <v>79</v>
      </c>
      <c r="E51" s="17">
        <f>BO51-INDEX(章节表!$J$4:$J$64,关卡表!BP51)</f>
        <v>5</v>
      </c>
      <c r="F51" s="17">
        <f t="shared" si="3"/>
        <v>5</v>
      </c>
      <c r="G51" s="17" t="str">
        <f>INDEX(章节表!$C$5:$C$64,关卡表!BP51)&amp;关卡表!E51&amp;"关"</f>
        <v>普通5章5关</v>
      </c>
      <c r="H51" s="2"/>
      <c r="I51" s="2"/>
      <c r="J51" s="17" t="str">
        <f>INDEX(章节表!$D$5:$D$64,关卡表!BP51)&amp;"-"&amp;关卡表!E51&amp;"关"</f>
        <v>讨伐董卓-5关</v>
      </c>
      <c r="K51" s="3" t="s">
        <v>424</v>
      </c>
      <c r="L51" s="3"/>
      <c r="M51" s="2">
        <v>100</v>
      </c>
      <c r="N51" s="2">
        <v>0</v>
      </c>
      <c r="O51" s="2">
        <v>0</v>
      </c>
      <c r="P51" s="17">
        <f t="shared" si="4"/>
        <v>10504</v>
      </c>
      <c r="Q51" s="17">
        <f>INDEX(章节表!$K$5:$K$64,关卡表!BP51)</f>
        <v>25</v>
      </c>
      <c r="R51" s="17">
        <f>INDEX(章节表!$L$5:$L$64,关卡表!BP51)</f>
        <v>180</v>
      </c>
      <c r="S51" s="2">
        <v>0</v>
      </c>
      <c r="T51" s="2" t="str">
        <f t="shared" si="5"/>
        <v/>
      </c>
      <c r="U51" s="2" t="s">
        <v>27</v>
      </c>
      <c r="V51" s="17">
        <f>INDEX(章节表!$M$5:$M$64,关卡表!BP51)</f>
        <v>900</v>
      </c>
      <c r="W51" s="2" t="s">
        <v>47</v>
      </c>
      <c r="X51" s="17">
        <f>INDEX(章节表!$N$5:$N$64,关卡表!BP51)</f>
        <v>2025</v>
      </c>
      <c r="Y51" s="2"/>
      <c r="Z51" s="2"/>
      <c r="AA51" s="2"/>
      <c r="AB51" s="2"/>
      <c r="AC51" s="2"/>
      <c r="AD51" s="2"/>
      <c r="AE51" s="3"/>
      <c r="AF51" s="3"/>
      <c r="AG51" s="3"/>
      <c r="AH51" s="3"/>
      <c r="AI51" s="3"/>
      <c r="AJ51" s="3"/>
      <c r="AK51" s="2"/>
      <c r="AL51" s="2"/>
      <c r="AM51" s="2"/>
      <c r="AN51" s="2"/>
      <c r="AO51" s="2">
        <v>54</v>
      </c>
      <c r="AP51" s="3" t="s">
        <v>264</v>
      </c>
      <c r="AQ51" s="3" t="s">
        <v>265</v>
      </c>
      <c r="AR51" s="3" t="s">
        <v>437</v>
      </c>
      <c r="AS51" s="3" t="s">
        <v>432</v>
      </c>
      <c r="AT51" s="3"/>
      <c r="AU51" s="3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O51">
        <v>45</v>
      </c>
      <c r="BP51">
        <f>MATCH(BO51-1,章节表!$J$4:$J$64,1)</f>
        <v>5</v>
      </c>
    </row>
    <row r="52" spans="1:68" ht="18" customHeight="1" x14ac:dyDescent="0.2">
      <c r="A52" s="17">
        <f t="shared" si="2"/>
        <v>10506</v>
      </c>
      <c r="B52" s="17">
        <f>INDEX(章节表!$E$5:$E$64,关卡表!BP52)</f>
        <v>1</v>
      </c>
      <c r="C52" s="17">
        <f>INDEX(章节表!$B$5:$B$64,关卡表!BP52)</f>
        <v>105</v>
      </c>
      <c r="D52" s="3" t="s">
        <v>79</v>
      </c>
      <c r="E52" s="17">
        <f>BO52-INDEX(章节表!$J$4:$J$64,关卡表!BP52)</f>
        <v>6</v>
      </c>
      <c r="F52" s="17">
        <f t="shared" si="3"/>
        <v>6</v>
      </c>
      <c r="G52" s="17" t="str">
        <f>INDEX(章节表!$C$5:$C$64,关卡表!BP52)&amp;关卡表!E52&amp;"关"</f>
        <v>普通5章6关</v>
      </c>
      <c r="H52" s="2"/>
      <c r="I52" s="2"/>
      <c r="J52" s="17" t="str">
        <f>INDEX(章节表!$D$5:$D$64,关卡表!BP52)&amp;"-"&amp;关卡表!E52&amp;"关"</f>
        <v>讨伐董卓-6关</v>
      </c>
      <c r="K52" s="3" t="s">
        <v>438</v>
      </c>
      <c r="L52" s="3"/>
      <c r="M52" s="2">
        <v>100</v>
      </c>
      <c r="N52" s="2">
        <v>0</v>
      </c>
      <c r="O52" s="2">
        <v>0</v>
      </c>
      <c r="P52" s="17">
        <f t="shared" si="4"/>
        <v>10505</v>
      </c>
      <c r="Q52" s="17">
        <f>INDEX(章节表!$K$5:$K$64,关卡表!BP52)</f>
        <v>25</v>
      </c>
      <c r="R52" s="17">
        <f>INDEX(章节表!$L$5:$L$64,关卡表!BP52)</f>
        <v>180</v>
      </c>
      <c r="S52" s="2">
        <v>0</v>
      </c>
      <c r="T52" s="2">
        <f t="shared" si="5"/>
        <v>21052</v>
      </c>
      <c r="U52" s="2" t="s">
        <v>27</v>
      </c>
      <c r="V52" s="17">
        <f>INDEX(章节表!$M$5:$M$64,关卡表!BP52)</f>
        <v>900</v>
      </c>
      <c r="W52" s="2" t="s">
        <v>47</v>
      </c>
      <c r="X52" s="17">
        <f>INDEX(章节表!$N$5:$N$64,关卡表!BP52)</f>
        <v>2025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3"/>
      <c r="AK52" s="2"/>
      <c r="AL52" s="2"/>
      <c r="AM52" s="2"/>
      <c r="AN52" s="2"/>
      <c r="AO52" s="2">
        <v>48</v>
      </c>
      <c r="AP52" s="3" t="s">
        <v>264</v>
      </c>
      <c r="AQ52" s="3" t="s">
        <v>265</v>
      </c>
      <c r="AR52" s="3" t="s">
        <v>437</v>
      </c>
      <c r="AS52" s="3" t="s">
        <v>432</v>
      </c>
      <c r="AT52" s="3"/>
      <c r="AU52" s="3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O52">
        <v>46</v>
      </c>
      <c r="BP52">
        <f>MATCH(BO52-1,章节表!$J$4:$J$64,1)</f>
        <v>5</v>
      </c>
    </row>
    <row r="53" spans="1:68" ht="18" customHeight="1" x14ac:dyDescent="0.2">
      <c r="A53" s="17">
        <f t="shared" si="2"/>
        <v>10507</v>
      </c>
      <c r="B53" s="17">
        <f>INDEX(章节表!$E$5:$E$64,关卡表!BP53)</f>
        <v>1</v>
      </c>
      <c r="C53" s="17">
        <f>INDEX(章节表!$B$5:$B$64,关卡表!BP53)</f>
        <v>105</v>
      </c>
      <c r="D53" s="3" t="s">
        <v>79</v>
      </c>
      <c r="E53" s="17">
        <f>BO53-INDEX(章节表!$J$4:$J$64,关卡表!BP53)</f>
        <v>7</v>
      </c>
      <c r="F53" s="17">
        <f t="shared" si="3"/>
        <v>7</v>
      </c>
      <c r="G53" s="17" t="str">
        <f>INDEX(章节表!$C$5:$C$64,关卡表!BP53)&amp;关卡表!E53&amp;"关"</f>
        <v>普通5章7关</v>
      </c>
      <c r="H53" s="2"/>
      <c r="I53" s="2"/>
      <c r="J53" s="17" t="str">
        <f>INDEX(章节表!$D$5:$D$64,关卡表!BP53)&amp;"-"&amp;关卡表!E53&amp;"关"</f>
        <v>讨伐董卓-7关</v>
      </c>
      <c r="K53" s="3" t="s">
        <v>424</v>
      </c>
      <c r="L53" s="3"/>
      <c r="M53" s="2">
        <v>100</v>
      </c>
      <c r="N53" s="2">
        <v>0</v>
      </c>
      <c r="O53" s="2">
        <v>0</v>
      </c>
      <c r="P53" s="17">
        <f t="shared" si="4"/>
        <v>10506</v>
      </c>
      <c r="Q53" s="17">
        <f>INDEX(章节表!$K$5:$K$64,关卡表!BP53)</f>
        <v>25</v>
      </c>
      <c r="R53" s="17">
        <f>INDEX(章节表!$L$5:$L$64,关卡表!BP53)</f>
        <v>180</v>
      </c>
      <c r="S53" s="2">
        <v>0</v>
      </c>
      <c r="T53" s="2" t="str">
        <f t="shared" si="5"/>
        <v/>
      </c>
      <c r="U53" s="2" t="s">
        <v>27</v>
      </c>
      <c r="V53" s="17">
        <f>INDEX(章节表!$M$5:$M$64,关卡表!BP53)</f>
        <v>900</v>
      </c>
      <c r="W53" s="2" t="s">
        <v>47</v>
      </c>
      <c r="X53" s="17">
        <f>INDEX(章节表!$N$5:$N$64,关卡表!BP53)</f>
        <v>2025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2"/>
      <c r="AL53" s="2"/>
      <c r="AM53" s="2"/>
      <c r="AN53" s="2"/>
      <c r="AO53" s="2">
        <v>49</v>
      </c>
      <c r="AP53" s="3" t="s">
        <v>264</v>
      </c>
      <c r="AQ53" s="3" t="s">
        <v>265</v>
      </c>
      <c r="AR53" s="3" t="s">
        <v>437</v>
      </c>
      <c r="AS53" s="3" t="s">
        <v>432</v>
      </c>
      <c r="AT53" s="3"/>
      <c r="AU53" s="3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O53">
        <v>47</v>
      </c>
      <c r="BP53">
        <f>MATCH(BO53-1,章节表!$J$4:$J$64,1)</f>
        <v>5</v>
      </c>
    </row>
    <row r="54" spans="1:68" ht="18" customHeight="1" x14ac:dyDescent="0.2">
      <c r="A54" s="17">
        <f t="shared" si="2"/>
        <v>10508</v>
      </c>
      <c r="B54" s="17">
        <f>INDEX(章节表!$E$5:$E$64,关卡表!BP54)</f>
        <v>1</v>
      </c>
      <c r="C54" s="17">
        <f>INDEX(章节表!$B$5:$B$64,关卡表!BP54)</f>
        <v>105</v>
      </c>
      <c r="D54" s="3" t="s">
        <v>79</v>
      </c>
      <c r="E54" s="17">
        <f>BO54-INDEX(章节表!$J$4:$J$64,关卡表!BP54)</f>
        <v>8</v>
      </c>
      <c r="F54" s="17">
        <f t="shared" si="3"/>
        <v>8</v>
      </c>
      <c r="G54" s="17" t="str">
        <f>INDEX(章节表!$C$5:$C$64,关卡表!BP54)&amp;关卡表!E54&amp;"关"</f>
        <v>普通5章8关</v>
      </c>
      <c r="H54" s="2"/>
      <c r="I54" s="2"/>
      <c r="J54" s="17" t="str">
        <f>INDEX(章节表!$D$5:$D$64,关卡表!BP54)&amp;"-"&amp;关卡表!E54&amp;"关"</f>
        <v>讨伐董卓-8关</v>
      </c>
      <c r="K54" s="3" t="s">
        <v>424</v>
      </c>
      <c r="L54" s="3"/>
      <c r="M54" s="2">
        <v>100</v>
      </c>
      <c r="N54" s="2">
        <v>0</v>
      </c>
      <c r="O54" s="2">
        <v>0</v>
      </c>
      <c r="P54" s="17">
        <f t="shared" si="4"/>
        <v>10507</v>
      </c>
      <c r="Q54" s="17">
        <f>INDEX(章节表!$K$5:$K$64,关卡表!BP54)</f>
        <v>25</v>
      </c>
      <c r="R54" s="17">
        <f>INDEX(章节表!$L$5:$L$64,关卡表!BP54)</f>
        <v>180</v>
      </c>
      <c r="S54" s="2">
        <v>0</v>
      </c>
      <c r="T54" s="2" t="str">
        <f t="shared" si="5"/>
        <v/>
      </c>
      <c r="U54" s="2" t="s">
        <v>27</v>
      </c>
      <c r="V54" s="17">
        <f>INDEX(章节表!$M$5:$M$64,关卡表!BP54)</f>
        <v>900</v>
      </c>
      <c r="W54" s="2" t="s">
        <v>47</v>
      </c>
      <c r="X54" s="17">
        <f>INDEX(章节表!$N$5:$N$64,关卡表!BP54)</f>
        <v>2025</v>
      </c>
      <c r="Y54" s="2"/>
      <c r="Z54" s="2"/>
      <c r="AA54" s="2"/>
      <c r="AB54" s="2"/>
      <c r="AC54" s="2"/>
      <c r="AD54" s="2"/>
      <c r="AE54" s="3"/>
      <c r="AF54" s="3"/>
      <c r="AG54" s="3"/>
      <c r="AH54" s="3"/>
      <c r="AI54" s="3"/>
      <c r="AJ54" s="3"/>
      <c r="AK54" s="2"/>
      <c r="AL54" s="2"/>
      <c r="AM54" s="2"/>
      <c r="AN54" s="2"/>
      <c r="AO54" s="2">
        <v>50</v>
      </c>
      <c r="AP54" s="3" t="s">
        <v>264</v>
      </c>
      <c r="AQ54" s="3" t="s">
        <v>265</v>
      </c>
      <c r="AR54" s="3" t="s">
        <v>437</v>
      </c>
      <c r="AS54" s="3" t="s">
        <v>432</v>
      </c>
      <c r="AT54" s="3"/>
      <c r="AU54" s="3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O54">
        <v>48</v>
      </c>
      <c r="BP54">
        <f>MATCH(BO54-1,章节表!$J$4:$J$64,1)</f>
        <v>5</v>
      </c>
    </row>
    <row r="55" spans="1:68" ht="18" customHeight="1" x14ac:dyDescent="0.2">
      <c r="A55" s="17">
        <f t="shared" si="2"/>
        <v>10509</v>
      </c>
      <c r="B55" s="17">
        <f>INDEX(章节表!$E$5:$E$64,关卡表!BP55)</f>
        <v>1</v>
      </c>
      <c r="C55" s="17">
        <f>INDEX(章节表!$B$5:$B$64,关卡表!BP55)</f>
        <v>105</v>
      </c>
      <c r="D55" s="3" t="s">
        <v>79</v>
      </c>
      <c r="E55" s="17">
        <f>BO55-INDEX(章节表!$J$4:$J$64,关卡表!BP55)</f>
        <v>9</v>
      </c>
      <c r="F55" s="17">
        <f t="shared" si="3"/>
        <v>9</v>
      </c>
      <c r="G55" s="17" t="str">
        <f>INDEX(章节表!$C$5:$C$64,关卡表!BP55)&amp;关卡表!E55&amp;"关"</f>
        <v>普通5章9关</v>
      </c>
      <c r="H55" s="2"/>
      <c r="I55" s="2"/>
      <c r="J55" s="17" t="str">
        <f>INDEX(章节表!$D$5:$D$64,关卡表!BP55)&amp;"-"&amp;关卡表!E55&amp;"关"</f>
        <v>讨伐董卓-9关</v>
      </c>
      <c r="K55" s="3" t="s">
        <v>438</v>
      </c>
      <c r="L55" s="3"/>
      <c r="M55" s="2">
        <v>100</v>
      </c>
      <c r="N55" s="2">
        <v>0</v>
      </c>
      <c r="O55" s="2">
        <v>0</v>
      </c>
      <c r="P55" s="17">
        <f t="shared" si="4"/>
        <v>10508</v>
      </c>
      <c r="Q55" s="17">
        <f>INDEX(章节表!$K$5:$K$64,关卡表!BP55)</f>
        <v>25</v>
      </c>
      <c r="R55" s="17">
        <f>INDEX(章节表!$L$5:$L$64,关卡表!BP55)</f>
        <v>180</v>
      </c>
      <c r="S55" s="2">
        <v>0</v>
      </c>
      <c r="T55" s="2">
        <f t="shared" si="5"/>
        <v>21053</v>
      </c>
      <c r="U55" s="2" t="s">
        <v>27</v>
      </c>
      <c r="V55" s="17">
        <f>INDEX(章节表!$M$5:$M$64,关卡表!BP55)</f>
        <v>900</v>
      </c>
      <c r="W55" s="2" t="s">
        <v>47</v>
      </c>
      <c r="X55" s="17">
        <f>INDEX(章节表!$N$5:$N$64,关卡表!BP55)</f>
        <v>2025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3"/>
      <c r="AK55" s="2"/>
      <c r="AL55" s="2"/>
      <c r="AM55" s="2"/>
      <c r="AN55" s="2"/>
      <c r="AO55" s="2">
        <v>51</v>
      </c>
      <c r="AP55" s="3" t="s">
        <v>264</v>
      </c>
      <c r="AQ55" s="3" t="s">
        <v>265</v>
      </c>
      <c r="AR55" s="3" t="s">
        <v>437</v>
      </c>
      <c r="AS55" s="3" t="s">
        <v>432</v>
      </c>
      <c r="AT55" s="3"/>
      <c r="AU55" s="3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O55">
        <v>49</v>
      </c>
      <c r="BP55">
        <f>MATCH(BO55-1,章节表!$J$4:$J$64,1)</f>
        <v>5</v>
      </c>
    </row>
    <row r="56" spans="1:68" ht="18" customHeight="1" x14ac:dyDescent="0.2">
      <c r="A56" s="17">
        <f t="shared" si="2"/>
        <v>10510</v>
      </c>
      <c r="B56" s="17">
        <f>INDEX(章节表!$E$5:$E$64,关卡表!BP56)</f>
        <v>1</v>
      </c>
      <c r="C56" s="17">
        <f>INDEX(章节表!$B$5:$B$64,关卡表!BP56)</f>
        <v>105</v>
      </c>
      <c r="D56" s="3" t="s">
        <v>79</v>
      </c>
      <c r="E56" s="17">
        <f>BO56-INDEX(章节表!$J$4:$J$64,关卡表!BP56)</f>
        <v>10</v>
      </c>
      <c r="F56" s="17">
        <f t="shared" si="3"/>
        <v>10</v>
      </c>
      <c r="G56" s="17" t="str">
        <f>INDEX(章节表!$C$5:$C$64,关卡表!BP56)&amp;关卡表!E56&amp;"关"</f>
        <v>普通5章10关</v>
      </c>
      <c r="H56" s="2"/>
      <c r="I56" s="2"/>
      <c r="J56" s="17" t="str">
        <f>INDEX(章节表!$D$5:$D$64,关卡表!BP56)&amp;"-"&amp;关卡表!E56&amp;"关"</f>
        <v>讨伐董卓-10关</v>
      </c>
      <c r="K56" s="3" t="s">
        <v>439</v>
      </c>
      <c r="L56" s="3"/>
      <c r="M56" s="2">
        <v>100</v>
      </c>
      <c r="N56" s="2">
        <v>1</v>
      </c>
      <c r="O56" s="2">
        <v>0</v>
      </c>
      <c r="P56" s="17">
        <f t="shared" si="4"/>
        <v>10509</v>
      </c>
      <c r="Q56" s="17">
        <f>INDEX(章节表!$K$5:$K$64,关卡表!BP56)</f>
        <v>25</v>
      </c>
      <c r="R56" s="17">
        <f>INDEX(章节表!$L$5:$L$64,关卡表!BP56)</f>
        <v>180</v>
      </c>
      <c r="S56" s="2">
        <v>0</v>
      </c>
      <c r="T56" s="2" t="str">
        <f t="shared" si="5"/>
        <v/>
      </c>
      <c r="U56" s="2" t="s">
        <v>27</v>
      </c>
      <c r="V56" s="17">
        <f>INDEX(章节表!$M$5:$M$64,关卡表!BP56)</f>
        <v>900</v>
      </c>
      <c r="W56" s="2" t="s">
        <v>47</v>
      </c>
      <c r="X56" s="17">
        <f>INDEX(章节表!$N$5:$N$64,关卡表!BP56)</f>
        <v>2025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"/>
      <c r="AK56" s="2"/>
      <c r="AL56" s="2"/>
      <c r="AM56" s="2"/>
      <c r="AN56" s="2"/>
      <c r="AO56" s="2">
        <v>6</v>
      </c>
      <c r="AP56" s="3" t="s">
        <v>264</v>
      </c>
      <c r="AQ56" s="3" t="s">
        <v>265</v>
      </c>
      <c r="AR56" s="3" t="s">
        <v>437</v>
      </c>
      <c r="AS56" s="3" t="s">
        <v>432</v>
      </c>
      <c r="AT56" s="3"/>
      <c r="AU56" s="3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O56">
        <v>50</v>
      </c>
      <c r="BP56">
        <f>MATCH(BO56-1,章节表!$J$4:$J$64,1)</f>
        <v>5</v>
      </c>
    </row>
    <row r="57" spans="1:68" ht="18" customHeight="1" x14ac:dyDescent="0.2">
      <c r="A57" s="17">
        <f t="shared" si="2"/>
        <v>10601</v>
      </c>
      <c r="B57" s="17">
        <f>INDEX(章节表!$E$5:$E$64,关卡表!BP57)</f>
        <v>1</v>
      </c>
      <c r="C57" s="17">
        <f>INDEX(章节表!$B$5:$B$64,关卡表!BP57)</f>
        <v>106</v>
      </c>
      <c r="D57" s="3" t="s">
        <v>79</v>
      </c>
      <c r="E57" s="17">
        <f>BO57-INDEX(章节表!$J$4:$J$64,关卡表!BP57)</f>
        <v>1</v>
      </c>
      <c r="F57" s="17">
        <f t="shared" si="3"/>
        <v>1</v>
      </c>
      <c r="G57" s="17" t="str">
        <f>INDEX(章节表!$C$5:$C$64,关卡表!BP57)&amp;关卡表!E57&amp;"关"</f>
        <v>普通6章1关</v>
      </c>
      <c r="H57" s="2"/>
      <c r="I57" s="2"/>
      <c r="J57" s="17" t="str">
        <f>INDEX(章节表!$D$5:$D$64,关卡表!BP57)&amp;"-"&amp;关卡表!E57&amp;"关"</f>
        <v>徐州之战-1关</v>
      </c>
      <c r="K57" s="3" t="s">
        <v>424</v>
      </c>
      <c r="L57" s="3"/>
      <c r="M57" s="2">
        <v>100</v>
      </c>
      <c r="N57" s="2">
        <v>0</v>
      </c>
      <c r="O57" s="2">
        <v>0</v>
      </c>
      <c r="P57" s="17" t="str">
        <f t="shared" si="4"/>
        <v/>
      </c>
      <c r="Q57" s="17">
        <f>INDEX(章节表!$K$5:$K$64,关卡表!BP57)</f>
        <v>30</v>
      </c>
      <c r="R57" s="17">
        <f>INDEX(章节表!$L$5:$L$64,关卡表!BP57)</f>
        <v>200</v>
      </c>
      <c r="S57" s="2">
        <v>0</v>
      </c>
      <c r="T57" s="2" t="str">
        <f t="shared" si="5"/>
        <v/>
      </c>
      <c r="U57" s="2" t="s">
        <v>27</v>
      </c>
      <c r="V57" s="17">
        <f>INDEX(章节表!$M$5:$M$64,关卡表!BP57)</f>
        <v>1050</v>
      </c>
      <c r="W57" s="2" t="s">
        <v>47</v>
      </c>
      <c r="X57" s="17">
        <f>INDEX(章节表!$N$5:$N$64,关卡表!BP57)</f>
        <v>2250</v>
      </c>
      <c r="Y57" s="2"/>
      <c r="Z57" s="2"/>
      <c r="AA57" s="2"/>
      <c r="AB57" s="2"/>
      <c r="AC57" s="13"/>
      <c r="AF57" s="3"/>
      <c r="AG57" s="3"/>
      <c r="AH57" s="3"/>
      <c r="AI57" s="3"/>
      <c r="AJ57" s="3"/>
      <c r="AK57" s="2"/>
      <c r="AL57" s="2"/>
      <c r="AM57" s="2"/>
      <c r="AN57" s="2"/>
      <c r="AO57" s="2">
        <v>7</v>
      </c>
      <c r="AP57" s="3" t="s">
        <v>264</v>
      </c>
      <c r="AQ57" s="3" t="s">
        <v>265</v>
      </c>
      <c r="AR57" s="3" t="s">
        <v>437</v>
      </c>
      <c r="AS57" s="3" t="s">
        <v>432</v>
      </c>
      <c r="AT57" s="3"/>
      <c r="AU57" s="3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O57">
        <v>51</v>
      </c>
      <c r="BP57">
        <f>MATCH(BO57-1,章节表!$J$4:$J$64,1)</f>
        <v>6</v>
      </c>
    </row>
    <row r="58" spans="1:68" ht="18" customHeight="1" x14ac:dyDescent="0.2">
      <c r="A58" s="17">
        <f t="shared" si="2"/>
        <v>10602</v>
      </c>
      <c r="B58" s="17">
        <f>INDEX(章节表!$E$5:$E$64,关卡表!BP58)</f>
        <v>1</v>
      </c>
      <c r="C58" s="17">
        <f>INDEX(章节表!$B$5:$B$64,关卡表!BP58)</f>
        <v>106</v>
      </c>
      <c r="D58" s="3" t="s">
        <v>79</v>
      </c>
      <c r="E58" s="17">
        <f>BO58-INDEX(章节表!$J$4:$J$64,关卡表!BP58)</f>
        <v>2</v>
      </c>
      <c r="F58" s="17">
        <f t="shared" si="3"/>
        <v>2</v>
      </c>
      <c r="G58" s="17" t="str">
        <f>INDEX(章节表!$C$5:$C$64,关卡表!BP58)&amp;关卡表!E58&amp;"关"</f>
        <v>普通6章2关</v>
      </c>
      <c r="H58" s="2"/>
      <c r="I58" s="2"/>
      <c r="J58" s="17" t="str">
        <f>INDEX(章节表!$D$5:$D$64,关卡表!BP58)&amp;"-"&amp;关卡表!E58&amp;"关"</f>
        <v>徐州之战-2关</v>
      </c>
      <c r="K58" s="3" t="s">
        <v>424</v>
      </c>
      <c r="L58" s="3"/>
      <c r="M58" s="2">
        <v>100</v>
      </c>
      <c r="N58" s="2">
        <v>0</v>
      </c>
      <c r="O58" s="2">
        <v>0</v>
      </c>
      <c r="P58" s="17">
        <f t="shared" si="4"/>
        <v>10601</v>
      </c>
      <c r="Q58" s="17">
        <f>INDEX(章节表!$K$5:$K$64,关卡表!BP58)</f>
        <v>30</v>
      </c>
      <c r="R58" s="17">
        <f>INDEX(章节表!$L$5:$L$64,关卡表!BP58)</f>
        <v>200</v>
      </c>
      <c r="S58" s="2">
        <v>0</v>
      </c>
      <c r="T58" s="2" t="str">
        <f t="shared" si="5"/>
        <v/>
      </c>
      <c r="U58" s="2" t="s">
        <v>27</v>
      </c>
      <c r="V58" s="17">
        <f>INDEX(章节表!$M$5:$M$64,关卡表!BP58)</f>
        <v>1050</v>
      </c>
      <c r="W58" s="2" t="s">
        <v>47</v>
      </c>
      <c r="X58" s="17">
        <f>INDEX(章节表!$N$5:$N$64,关卡表!BP58)</f>
        <v>2250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3"/>
      <c r="AK58" s="2"/>
      <c r="AL58" s="2"/>
      <c r="AM58" s="2"/>
      <c r="AN58" s="2"/>
      <c r="AO58" s="2">
        <v>8</v>
      </c>
      <c r="AP58" s="3" t="s">
        <v>264</v>
      </c>
      <c r="AQ58" s="3" t="s">
        <v>265</v>
      </c>
      <c r="AR58" s="3" t="s">
        <v>437</v>
      </c>
      <c r="AS58" s="3" t="s">
        <v>432</v>
      </c>
      <c r="AT58" s="3"/>
      <c r="AU58" s="3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O58">
        <v>52</v>
      </c>
      <c r="BP58">
        <f>MATCH(BO58-1,章节表!$J$4:$J$64,1)</f>
        <v>6</v>
      </c>
    </row>
    <row r="59" spans="1:68" ht="18" customHeight="1" x14ac:dyDescent="0.2">
      <c r="A59" s="17">
        <f t="shared" si="2"/>
        <v>10603</v>
      </c>
      <c r="B59" s="17">
        <f>INDEX(章节表!$E$5:$E$64,关卡表!BP59)</f>
        <v>1</v>
      </c>
      <c r="C59" s="17">
        <f>INDEX(章节表!$B$5:$B$64,关卡表!BP59)</f>
        <v>106</v>
      </c>
      <c r="D59" s="3" t="s">
        <v>79</v>
      </c>
      <c r="E59" s="17">
        <f>BO59-INDEX(章节表!$J$4:$J$64,关卡表!BP59)</f>
        <v>3</v>
      </c>
      <c r="F59" s="17">
        <f t="shared" si="3"/>
        <v>3</v>
      </c>
      <c r="G59" s="17" t="str">
        <f>INDEX(章节表!$C$5:$C$64,关卡表!BP59)&amp;关卡表!E59&amp;"关"</f>
        <v>普通6章3关</v>
      </c>
      <c r="H59" s="2"/>
      <c r="I59" s="2"/>
      <c r="J59" s="17" t="str">
        <f>INDEX(章节表!$D$5:$D$64,关卡表!BP59)&amp;"-"&amp;关卡表!E59&amp;"关"</f>
        <v>徐州之战-3关</v>
      </c>
      <c r="K59" s="3" t="s">
        <v>438</v>
      </c>
      <c r="L59" s="3"/>
      <c r="M59" s="2">
        <v>100</v>
      </c>
      <c r="N59" s="2">
        <v>0</v>
      </c>
      <c r="O59" s="2">
        <v>0</v>
      </c>
      <c r="P59" s="17">
        <f t="shared" si="4"/>
        <v>10602</v>
      </c>
      <c r="Q59" s="17">
        <f>INDEX(章节表!$K$5:$K$64,关卡表!BP59)</f>
        <v>30</v>
      </c>
      <c r="R59" s="17">
        <f>INDEX(章节表!$L$5:$L$64,关卡表!BP59)</f>
        <v>200</v>
      </c>
      <c r="S59" s="2">
        <v>0</v>
      </c>
      <c r="T59" s="2">
        <f t="shared" si="5"/>
        <v>21061</v>
      </c>
      <c r="U59" s="2" t="s">
        <v>27</v>
      </c>
      <c r="V59" s="17">
        <f>INDEX(章节表!$M$5:$M$64,关卡表!BP59)</f>
        <v>1050</v>
      </c>
      <c r="W59" s="2" t="s">
        <v>47</v>
      </c>
      <c r="X59" s="17">
        <f>INDEX(章节表!$N$5:$N$64,关卡表!BP59)</f>
        <v>2250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3"/>
      <c r="AK59" s="2"/>
      <c r="AL59" s="2"/>
      <c r="AM59" s="2"/>
      <c r="AN59" s="2"/>
      <c r="AO59" s="2">
        <v>52</v>
      </c>
      <c r="AP59" s="3" t="s">
        <v>264</v>
      </c>
      <c r="AQ59" s="3" t="s">
        <v>265</v>
      </c>
      <c r="AR59" s="3" t="s">
        <v>437</v>
      </c>
      <c r="AS59" s="3" t="s">
        <v>432</v>
      </c>
      <c r="AT59" s="3"/>
      <c r="AU59" s="3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O59">
        <v>53</v>
      </c>
      <c r="BP59">
        <f>MATCH(BO59-1,章节表!$J$4:$J$64,1)</f>
        <v>6</v>
      </c>
    </row>
    <row r="60" spans="1:68" ht="18" customHeight="1" x14ac:dyDescent="0.2">
      <c r="A60" s="17">
        <f t="shared" si="2"/>
        <v>10604</v>
      </c>
      <c r="B60" s="17">
        <f>INDEX(章节表!$E$5:$E$64,关卡表!BP60)</f>
        <v>1</v>
      </c>
      <c r="C60" s="17">
        <f>INDEX(章节表!$B$5:$B$64,关卡表!BP60)</f>
        <v>106</v>
      </c>
      <c r="D60" s="3" t="s">
        <v>79</v>
      </c>
      <c r="E60" s="17">
        <f>BO60-INDEX(章节表!$J$4:$J$64,关卡表!BP60)</f>
        <v>4</v>
      </c>
      <c r="F60" s="17">
        <f t="shared" si="3"/>
        <v>4</v>
      </c>
      <c r="G60" s="17" t="str">
        <f>INDEX(章节表!$C$5:$C$64,关卡表!BP60)&amp;关卡表!E60&amp;"关"</f>
        <v>普通6章4关</v>
      </c>
      <c r="H60" s="2"/>
      <c r="I60" s="2"/>
      <c r="J60" s="17" t="str">
        <f>INDEX(章节表!$D$5:$D$64,关卡表!BP60)&amp;"-"&amp;关卡表!E60&amp;"关"</f>
        <v>徐州之战-4关</v>
      </c>
      <c r="K60" s="3" t="s">
        <v>424</v>
      </c>
      <c r="L60" s="3"/>
      <c r="M60" s="2">
        <v>100</v>
      </c>
      <c r="N60" s="2">
        <v>0</v>
      </c>
      <c r="O60" s="2">
        <v>0</v>
      </c>
      <c r="P60" s="17">
        <f t="shared" si="4"/>
        <v>10603</v>
      </c>
      <c r="Q60" s="17">
        <f>INDEX(章节表!$K$5:$K$64,关卡表!BP60)</f>
        <v>30</v>
      </c>
      <c r="R60" s="17">
        <f>INDEX(章节表!$L$5:$L$64,关卡表!BP60)</f>
        <v>200</v>
      </c>
      <c r="S60" s="2">
        <v>0</v>
      </c>
      <c r="T60" s="2" t="str">
        <f t="shared" si="5"/>
        <v/>
      </c>
      <c r="U60" s="2" t="s">
        <v>27</v>
      </c>
      <c r="V60" s="17">
        <f>INDEX(章节表!$M$5:$M$64,关卡表!BP60)</f>
        <v>1050</v>
      </c>
      <c r="W60" s="2" t="s">
        <v>47</v>
      </c>
      <c r="X60" s="17">
        <f>INDEX(章节表!$N$5:$N$64,关卡表!BP60)</f>
        <v>2250</v>
      </c>
      <c r="Y60" s="2"/>
      <c r="Z60" s="2"/>
      <c r="AA60" s="2"/>
      <c r="AB60" s="2"/>
      <c r="AC60" s="2"/>
      <c r="AD60" s="2"/>
      <c r="AE60" s="3"/>
      <c r="AF60" s="3"/>
      <c r="AG60" s="3"/>
      <c r="AH60" s="3"/>
      <c r="AI60" s="3"/>
      <c r="AJ60" s="3"/>
      <c r="AK60" s="2"/>
      <c r="AL60" s="2"/>
      <c r="AM60" s="2"/>
      <c r="AN60" s="2"/>
      <c r="AO60" s="2">
        <v>53</v>
      </c>
      <c r="AP60" s="3" t="s">
        <v>264</v>
      </c>
      <c r="AQ60" s="3" t="s">
        <v>265</v>
      </c>
      <c r="AR60" s="3" t="s">
        <v>437</v>
      </c>
      <c r="AS60" s="3" t="s">
        <v>432</v>
      </c>
      <c r="AT60" s="3"/>
      <c r="AU60" s="3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O60">
        <v>54</v>
      </c>
      <c r="BP60">
        <f>MATCH(BO60-1,章节表!$J$4:$J$64,1)</f>
        <v>6</v>
      </c>
    </row>
    <row r="61" spans="1:68" ht="18" customHeight="1" x14ac:dyDescent="0.2">
      <c r="A61" s="17">
        <f t="shared" si="2"/>
        <v>10605</v>
      </c>
      <c r="B61" s="17">
        <f>INDEX(章节表!$E$5:$E$64,关卡表!BP61)</f>
        <v>1</v>
      </c>
      <c r="C61" s="17">
        <f>INDEX(章节表!$B$5:$B$64,关卡表!BP61)</f>
        <v>106</v>
      </c>
      <c r="D61" s="3" t="s">
        <v>79</v>
      </c>
      <c r="E61" s="17">
        <f>BO61-INDEX(章节表!$J$4:$J$64,关卡表!BP61)</f>
        <v>5</v>
      </c>
      <c r="F61" s="17">
        <f t="shared" si="3"/>
        <v>5</v>
      </c>
      <c r="G61" s="17" t="str">
        <f>INDEX(章节表!$C$5:$C$64,关卡表!BP61)&amp;关卡表!E61&amp;"关"</f>
        <v>普通6章5关</v>
      </c>
      <c r="H61" s="2"/>
      <c r="I61" s="2"/>
      <c r="J61" s="17" t="str">
        <f>INDEX(章节表!$D$5:$D$64,关卡表!BP61)&amp;"-"&amp;关卡表!E61&amp;"关"</f>
        <v>徐州之战-5关</v>
      </c>
      <c r="K61" s="3" t="s">
        <v>424</v>
      </c>
      <c r="L61" s="3"/>
      <c r="M61" s="2">
        <v>100</v>
      </c>
      <c r="N61" s="2">
        <v>0</v>
      </c>
      <c r="O61" s="2">
        <v>0</v>
      </c>
      <c r="P61" s="17">
        <f t="shared" si="4"/>
        <v>10604</v>
      </c>
      <c r="Q61" s="17">
        <f>INDEX(章节表!$K$5:$K$64,关卡表!BP61)</f>
        <v>30</v>
      </c>
      <c r="R61" s="17">
        <f>INDEX(章节表!$L$5:$L$64,关卡表!BP61)</f>
        <v>200</v>
      </c>
      <c r="S61" s="2">
        <v>0</v>
      </c>
      <c r="T61" s="2" t="str">
        <f t="shared" si="5"/>
        <v/>
      </c>
      <c r="U61" s="2" t="s">
        <v>27</v>
      </c>
      <c r="V61" s="17">
        <f>INDEX(章节表!$M$5:$M$64,关卡表!BP61)</f>
        <v>1050</v>
      </c>
      <c r="W61" s="2" t="s">
        <v>47</v>
      </c>
      <c r="X61" s="17">
        <f>INDEX(章节表!$N$5:$N$64,关卡表!BP61)</f>
        <v>2250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/>
      <c r="AK61" s="2"/>
      <c r="AL61" s="2"/>
      <c r="AM61" s="2"/>
      <c r="AN61" s="2"/>
      <c r="AO61" s="2">
        <v>54</v>
      </c>
      <c r="AP61" s="3" t="s">
        <v>264</v>
      </c>
      <c r="AQ61" s="3" t="s">
        <v>265</v>
      </c>
      <c r="AR61" s="3" t="s">
        <v>437</v>
      </c>
      <c r="AS61" s="3" t="s">
        <v>432</v>
      </c>
      <c r="AT61" s="3"/>
      <c r="AU61" s="3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O61">
        <v>55</v>
      </c>
      <c r="BP61">
        <f>MATCH(BO61-1,章节表!$J$4:$J$64,1)</f>
        <v>6</v>
      </c>
    </row>
    <row r="62" spans="1:68" ht="18" customHeight="1" x14ac:dyDescent="0.2">
      <c r="A62" s="17">
        <f t="shared" si="2"/>
        <v>10606</v>
      </c>
      <c r="B62" s="17">
        <f>INDEX(章节表!$E$5:$E$64,关卡表!BP62)</f>
        <v>1</v>
      </c>
      <c r="C62" s="17">
        <f>INDEX(章节表!$B$5:$B$64,关卡表!BP62)</f>
        <v>106</v>
      </c>
      <c r="D62" s="3" t="s">
        <v>79</v>
      </c>
      <c r="E62" s="17">
        <f>BO62-INDEX(章节表!$J$4:$J$64,关卡表!BP62)</f>
        <v>6</v>
      </c>
      <c r="F62" s="17">
        <f t="shared" si="3"/>
        <v>6</v>
      </c>
      <c r="G62" s="17" t="str">
        <f>INDEX(章节表!$C$5:$C$64,关卡表!BP62)&amp;关卡表!E62&amp;"关"</f>
        <v>普通6章6关</v>
      </c>
      <c r="H62" s="2"/>
      <c r="I62" s="2"/>
      <c r="J62" s="17" t="str">
        <f>INDEX(章节表!$D$5:$D$64,关卡表!BP62)&amp;"-"&amp;关卡表!E62&amp;"关"</f>
        <v>徐州之战-6关</v>
      </c>
      <c r="K62" s="3" t="s">
        <v>438</v>
      </c>
      <c r="L62" s="3"/>
      <c r="M62" s="2">
        <v>100</v>
      </c>
      <c r="N62" s="2">
        <v>0</v>
      </c>
      <c r="O62" s="2">
        <v>0</v>
      </c>
      <c r="P62" s="17">
        <f t="shared" si="4"/>
        <v>10605</v>
      </c>
      <c r="Q62" s="17">
        <f>INDEX(章节表!$K$5:$K$64,关卡表!BP62)</f>
        <v>30</v>
      </c>
      <c r="R62" s="17">
        <f>INDEX(章节表!$L$5:$L$64,关卡表!BP62)</f>
        <v>200</v>
      </c>
      <c r="S62" s="2">
        <v>0</v>
      </c>
      <c r="T62" s="2">
        <f t="shared" si="5"/>
        <v>21062</v>
      </c>
      <c r="U62" s="2" t="s">
        <v>27</v>
      </c>
      <c r="V62" s="17">
        <f>INDEX(章节表!$M$5:$M$64,关卡表!BP62)</f>
        <v>1050</v>
      </c>
      <c r="W62" s="2" t="s">
        <v>47</v>
      </c>
      <c r="X62" s="17">
        <f>INDEX(章节表!$N$5:$N$64,关卡表!BP62)</f>
        <v>2250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3"/>
      <c r="AK62" s="2"/>
      <c r="AL62" s="2"/>
      <c r="AM62" s="2"/>
      <c r="AN62" s="3"/>
      <c r="AO62" s="2">
        <v>12</v>
      </c>
      <c r="AP62" s="3" t="s">
        <v>264</v>
      </c>
      <c r="AQ62" s="3" t="s">
        <v>265</v>
      </c>
      <c r="AR62" s="3" t="s">
        <v>437</v>
      </c>
      <c r="AS62" s="3" t="s">
        <v>432</v>
      </c>
      <c r="AT62" s="3"/>
      <c r="AU62" s="3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O62">
        <v>56</v>
      </c>
      <c r="BP62">
        <f>MATCH(BO62-1,章节表!$J$4:$J$64,1)</f>
        <v>6</v>
      </c>
    </row>
    <row r="63" spans="1:68" ht="18" customHeight="1" x14ac:dyDescent="0.2">
      <c r="A63" s="17">
        <f t="shared" si="2"/>
        <v>10607</v>
      </c>
      <c r="B63" s="17">
        <f>INDEX(章节表!$E$5:$E$64,关卡表!BP63)</f>
        <v>1</v>
      </c>
      <c r="C63" s="17">
        <f>INDEX(章节表!$B$5:$B$64,关卡表!BP63)</f>
        <v>106</v>
      </c>
      <c r="D63" s="3" t="s">
        <v>79</v>
      </c>
      <c r="E63" s="17">
        <f>BO63-INDEX(章节表!$J$4:$J$64,关卡表!BP63)</f>
        <v>7</v>
      </c>
      <c r="F63" s="17">
        <f t="shared" si="3"/>
        <v>7</v>
      </c>
      <c r="G63" s="17" t="str">
        <f>INDEX(章节表!$C$5:$C$64,关卡表!BP63)&amp;关卡表!E63&amp;"关"</f>
        <v>普通6章7关</v>
      </c>
      <c r="H63" s="2"/>
      <c r="I63" s="2"/>
      <c r="J63" s="17" t="str">
        <f>INDEX(章节表!$D$5:$D$64,关卡表!BP63)&amp;"-"&amp;关卡表!E63&amp;"关"</f>
        <v>徐州之战-7关</v>
      </c>
      <c r="K63" s="3" t="s">
        <v>424</v>
      </c>
      <c r="L63" s="3"/>
      <c r="M63" s="2">
        <v>100</v>
      </c>
      <c r="N63" s="2">
        <v>0</v>
      </c>
      <c r="O63" s="2">
        <v>0</v>
      </c>
      <c r="P63" s="17">
        <f t="shared" si="4"/>
        <v>10606</v>
      </c>
      <c r="Q63" s="17">
        <f>INDEX(章节表!$K$5:$K$64,关卡表!BP63)</f>
        <v>30</v>
      </c>
      <c r="R63" s="17">
        <f>INDEX(章节表!$L$5:$L$64,关卡表!BP63)</f>
        <v>200</v>
      </c>
      <c r="S63" s="2">
        <v>0</v>
      </c>
      <c r="T63" s="2" t="str">
        <f t="shared" si="5"/>
        <v/>
      </c>
      <c r="U63" s="2" t="s">
        <v>27</v>
      </c>
      <c r="V63" s="17">
        <f>INDEX(章节表!$M$5:$M$64,关卡表!BP63)</f>
        <v>1050</v>
      </c>
      <c r="W63" s="2" t="s">
        <v>47</v>
      </c>
      <c r="X63" s="17">
        <f>INDEX(章节表!$N$5:$N$64,关卡表!BP63)</f>
        <v>2250</v>
      </c>
      <c r="Y63" s="2"/>
      <c r="Z63" s="2"/>
      <c r="AA63" s="2"/>
      <c r="AB63" s="2"/>
      <c r="AC63" s="2"/>
      <c r="AD63" s="2"/>
      <c r="AE63" s="3"/>
      <c r="AF63" s="3"/>
      <c r="AG63" s="3"/>
      <c r="AH63" s="3"/>
      <c r="AI63" s="3"/>
      <c r="AJ63" s="3"/>
      <c r="AK63" s="2"/>
      <c r="AL63" s="2"/>
      <c r="AM63" s="2"/>
      <c r="AN63" s="3"/>
      <c r="AO63" s="2">
        <v>13</v>
      </c>
      <c r="AP63" s="3" t="s">
        <v>264</v>
      </c>
      <c r="AQ63" s="3" t="s">
        <v>265</v>
      </c>
      <c r="AR63" s="3" t="s">
        <v>437</v>
      </c>
      <c r="AS63" s="3" t="s">
        <v>432</v>
      </c>
      <c r="AT63" s="3"/>
      <c r="AU63" s="3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O63">
        <v>57</v>
      </c>
      <c r="BP63">
        <f>MATCH(BO63-1,章节表!$J$4:$J$64,1)</f>
        <v>6</v>
      </c>
    </row>
    <row r="64" spans="1:68" ht="18" customHeight="1" x14ac:dyDescent="0.2">
      <c r="A64" s="17">
        <f t="shared" si="2"/>
        <v>10608</v>
      </c>
      <c r="B64" s="17">
        <f>INDEX(章节表!$E$5:$E$64,关卡表!BP64)</f>
        <v>1</v>
      </c>
      <c r="C64" s="17">
        <f>INDEX(章节表!$B$5:$B$64,关卡表!BP64)</f>
        <v>106</v>
      </c>
      <c r="D64" s="3" t="s">
        <v>79</v>
      </c>
      <c r="E64" s="17">
        <f>BO64-INDEX(章节表!$J$4:$J$64,关卡表!BP64)</f>
        <v>8</v>
      </c>
      <c r="F64" s="17">
        <f t="shared" si="3"/>
        <v>8</v>
      </c>
      <c r="G64" s="17" t="str">
        <f>INDEX(章节表!$C$5:$C$64,关卡表!BP64)&amp;关卡表!E64&amp;"关"</f>
        <v>普通6章8关</v>
      </c>
      <c r="H64" s="2"/>
      <c r="I64" s="2"/>
      <c r="J64" s="17" t="str">
        <f>INDEX(章节表!$D$5:$D$64,关卡表!BP64)&amp;"-"&amp;关卡表!E64&amp;"关"</f>
        <v>徐州之战-8关</v>
      </c>
      <c r="K64" s="3" t="s">
        <v>424</v>
      </c>
      <c r="L64" s="3"/>
      <c r="M64" s="2">
        <v>100</v>
      </c>
      <c r="N64" s="2">
        <v>0</v>
      </c>
      <c r="O64" s="2">
        <v>0</v>
      </c>
      <c r="P64" s="17">
        <f t="shared" si="4"/>
        <v>10607</v>
      </c>
      <c r="Q64" s="17">
        <f>INDEX(章节表!$K$5:$K$64,关卡表!BP64)</f>
        <v>30</v>
      </c>
      <c r="R64" s="17">
        <f>INDEX(章节表!$L$5:$L$64,关卡表!BP64)</f>
        <v>200</v>
      </c>
      <c r="S64" s="2">
        <v>0</v>
      </c>
      <c r="T64" s="2" t="str">
        <f t="shared" si="5"/>
        <v/>
      </c>
      <c r="U64" s="2" t="s">
        <v>27</v>
      </c>
      <c r="V64" s="17">
        <f>INDEX(章节表!$M$5:$M$64,关卡表!BP64)</f>
        <v>1050</v>
      </c>
      <c r="W64" s="2" t="s">
        <v>47</v>
      </c>
      <c r="X64" s="17">
        <f>INDEX(章节表!$N$5:$N$64,关卡表!BP64)</f>
        <v>2250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2"/>
      <c r="AL64" s="2"/>
      <c r="AM64" s="2"/>
      <c r="AN64" s="3"/>
      <c r="AO64" s="2">
        <v>12</v>
      </c>
      <c r="AP64" s="3" t="s">
        <v>264</v>
      </c>
      <c r="AQ64" s="3" t="s">
        <v>265</v>
      </c>
      <c r="AR64" s="3" t="s">
        <v>437</v>
      </c>
      <c r="AS64" s="3" t="s">
        <v>432</v>
      </c>
      <c r="AT64" s="3"/>
      <c r="AU64" s="3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O64">
        <v>58</v>
      </c>
      <c r="BP64">
        <f>MATCH(BO64-1,章节表!$J$4:$J$64,1)</f>
        <v>6</v>
      </c>
    </row>
    <row r="65" spans="1:68" ht="18" customHeight="1" x14ac:dyDescent="0.2">
      <c r="A65" s="17">
        <f t="shared" si="2"/>
        <v>10609</v>
      </c>
      <c r="B65" s="17">
        <f>INDEX(章节表!$E$5:$E$64,关卡表!BP65)</f>
        <v>1</v>
      </c>
      <c r="C65" s="17">
        <f>INDEX(章节表!$B$5:$B$64,关卡表!BP65)</f>
        <v>106</v>
      </c>
      <c r="D65" s="3" t="s">
        <v>79</v>
      </c>
      <c r="E65" s="17">
        <f>BO65-INDEX(章节表!$J$4:$J$64,关卡表!BP65)</f>
        <v>9</v>
      </c>
      <c r="F65" s="17">
        <f t="shared" si="3"/>
        <v>9</v>
      </c>
      <c r="G65" s="17" t="str">
        <f>INDEX(章节表!$C$5:$C$64,关卡表!BP65)&amp;关卡表!E65&amp;"关"</f>
        <v>普通6章9关</v>
      </c>
      <c r="H65" s="2"/>
      <c r="I65" s="2"/>
      <c r="J65" s="17" t="str">
        <f>INDEX(章节表!$D$5:$D$64,关卡表!BP65)&amp;"-"&amp;关卡表!E65&amp;"关"</f>
        <v>徐州之战-9关</v>
      </c>
      <c r="K65" s="3" t="s">
        <v>438</v>
      </c>
      <c r="L65" s="3"/>
      <c r="M65" s="2">
        <v>100</v>
      </c>
      <c r="N65" s="2">
        <v>0</v>
      </c>
      <c r="O65" s="2">
        <v>0</v>
      </c>
      <c r="P65" s="17">
        <f t="shared" si="4"/>
        <v>10608</v>
      </c>
      <c r="Q65" s="17">
        <f>INDEX(章节表!$K$5:$K$64,关卡表!BP65)</f>
        <v>30</v>
      </c>
      <c r="R65" s="17">
        <f>INDEX(章节表!$L$5:$L$64,关卡表!BP65)</f>
        <v>200</v>
      </c>
      <c r="S65" s="2">
        <v>0</v>
      </c>
      <c r="T65" s="2">
        <f t="shared" si="5"/>
        <v>21063</v>
      </c>
      <c r="U65" s="2" t="s">
        <v>27</v>
      </c>
      <c r="V65" s="17">
        <f>INDEX(章节表!$M$5:$M$64,关卡表!BP65)</f>
        <v>1050</v>
      </c>
      <c r="W65" s="2" t="s">
        <v>47</v>
      </c>
      <c r="X65" s="17">
        <f>INDEX(章节表!$N$5:$N$64,关卡表!BP65)</f>
        <v>2250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3"/>
      <c r="AK65" s="2"/>
      <c r="AL65" s="2"/>
      <c r="AM65" s="2"/>
      <c r="AN65" s="2"/>
      <c r="AO65" s="2">
        <v>55</v>
      </c>
      <c r="AP65" s="3" t="s">
        <v>264</v>
      </c>
      <c r="AQ65" s="3" t="s">
        <v>265</v>
      </c>
      <c r="AR65" s="3" t="s">
        <v>437</v>
      </c>
      <c r="AS65" s="3" t="s">
        <v>432</v>
      </c>
      <c r="AT65" s="3"/>
      <c r="AU65" s="3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O65">
        <v>59</v>
      </c>
      <c r="BP65">
        <f>MATCH(BO65-1,章节表!$J$4:$J$64,1)</f>
        <v>6</v>
      </c>
    </row>
    <row r="66" spans="1:68" ht="18" customHeight="1" x14ac:dyDescent="0.2">
      <c r="A66" s="17">
        <f t="shared" si="2"/>
        <v>10610</v>
      </c>
      <c r="B66" s="17">
        <f>INDEX(章节表!$E$5:$E$64,关卡表!BP66)</f>
        <v>1</v>
      </c>
      <c r="C66" s="17">
        <f>INDEX(章节表!$B$5:$B$64,关卡表!BP66)</f>
        <v>106</v>
      </c>
      <c r="D66" s="3" t="s">
        <v>79</v>
      </c>
      <c r="E66" s="17">
        <f>BO66-INDEX(章节表!$J$4:$J$64,关卡表!BP66)</f>
        <v>10</v>
      </c>
      <c r="F66" s="17">
        <f t="shared" si="3"/>
        <v>10</v>
      </c>
      <c r="G66" s="17" t="str">
        <f>INDEX(章节表!$C$5:$C$64,关卡表!BP66)&amp;关卡表!E66&amp;"关"</f>
        <v>普通6章10关</v>
      </c>
      <c r="H66" s="2"/>
      <c r="I66" s="2"/>
      <c r="J66" s="17" t="str">
        <f>INDEX(章节表!$D$5:$D$64,关卡表!BP66)&amp;"-"&amp;关卡表!E66&amp;"关"</f>
        <v>徐州之战-10关</v>
      </c>
      <c r="K66" s="3" t="s">
        <v>439</v>
      </c>
      <c r="L66" s="3"/>
      <c r="M66" s="2">
        <v>100</v>
      </c>
      <c r="N66" s="2">
        <v>1</v>
      </c>
      <c r="O66" s="2">
        <v>0</v>
      </c>
      <c r="P66" s="17">
        <f t="shared" si="4"/>
        <v>10609</v>
      </c>
      <c r="Q66" s="17">
        <f>INDEX(章节表!$K$5:$K$64,关卡表!BP66)</f>
        <v>30</v>
      </c>
      <c r="R66" s="17">
        <f>INDEX(章节表!$L$5:$L$64,关卡表!BP66)</f>
        <v>200</v>
      </c>
      <c r="S66" s="2">
        <v>0</v>
      </c>
      <c r="T66" s="2" t="str">
        <f t="shared" si="5"/>
        <v/>
      </c>
      <c r="U66" s="2" t="s">
        <v>27</v>
      </c>
      <c r="V66" s="17">
        <f>INDEX(章节表!$M$5:$M$64,关卡表!BP66)</f>
        <v>1050</v>
      </c>
      <c r="W66" s="2" t="s">
        <v>47</v>
      </c>
      <c r="X66" s="17">
        <f>INDEX(章节表!$N$5:$N$64,关卡表!BP66)</f>
        <v>2250</v>
      </c>
      <c r="Y66" s="2"/>
      <c r="Z66" s="2"/>
      <c r="AA66" s="2"/>
      <c r="AB66" s="2"/>
      <c r="AC66" s="2"/>
      <c r="AD66" s="2"/>
      <c r="AE66" s="3"/>
      <c r="AF66" s="3"/>
      <c r="AG66" s="3"/>
      <c r="AH66" s="3"/>
      <c r="AI66" s="3"/>
      <c r="AJ66" s="3"/>
      <c r="AK66" s="2"/>
      <c r="AL66" s="2"/>
      <c r="AM66" s="2"/>
      <c r="AN66" s="2"/>
      <c r="AO66" s="2">
        <v>56</v>
      </c>
      <c r="AP66" s="3" t="s">
        <v>264</v>
      </c>
      <c r="AQ66" s="3" t="s">
        <v>265</v>
      </c>
      <c r="AR66" s="3" t="s">
        <v>437</v>
      </c>
      <c r="AS66" s="3" t="s">
        <v>432</v>
      </c>
      <c r="AT66" s="3"/>
      <c r="AU66" s="3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O66">
        <v>60</v>
      </c>
      <c r="BP66">
        <f>MATCH(BO66-1,章节表!$J$4:$J$64,1)</f>
        <v>6</v>
      </c>
    </row>
    <row r="67" spans="1:68" ht="18" customHeight="1" x14ac:dyDescent="0.2">
      <c r="A67" s="17">
        <f t="shared" si="2"/>
        <v>10701</v>
      </c>
      <c r="B67" s="17">
        <f>INDEX(章节表!$E$5:$E$64,关卡表!BP67)</f>
        <v>1</v>
      </c>
      <c r="C67" s="17">
        <f>INDEX(章节表!$B$5:$B$64,关卡表!BP67)</f>
        <v>107</v>
      </c>
      <c r="D67" s="3" t="s">
        <v>79</v>
      </c>
      <c r="E67" s="17">
        <f>BO67-INDEX(章节表!$J$4:$J$64,关卡表!BP67)</f>
        <v>1</v>
      </c>
      <c r="F67" s="17">
        <f t="shared" si="3"/>
        <v>1</v>
      </c>
      <c r="G67" s="17" t="str">
        <f>INDEX(章节表!$C$5:$C$64,关卡表!BP67)&amp;关卡表!E67&amp;"关"</f>
        <v>普通7章1关</v>
      </c>
      <c r="H67" s="2"/>
      <c r="I67" s="2"/>
      <c r="J67" s="17" t="str">
        <f>INDEX(章节表!$D$5:$D$64,关卡表!BP67)&amp;"-"&amp;关卡表!E67&amp;"关"</f>
        <v>帝林许都-1关</v>
      </c>
      <c r="K67" s="3" t="s">
        <v>424</v>
      </c>
      <c r="L67" s="3"/>
      <c r="M67" s="2">
        <v>100</v>
      </c>
      <c r="N67" s="2">
        <v>0</v>
      </c>
      <c r="O67" s="2">
        <v>0</v>
      </c>
      <c r="P67" s="17" t="str">
        <f t="shared" si="4"/>
        <v/>
      </c>
      <c r="Q67" s="17">
        <f>INDEX(章节表!$K$5:$K$64,关卡表!BP67)</f>
        <v>35</v>
      </c>
      <c r="R67" s="17">
        <f>INDEX(章节表!$L$5:$L$64,关卡表!BP67)</f>
        <v>240</v>
      </c>
      <c r="S67" s="2">
        <v>0</v>
      </c>
      <c r="T67" s="2" t="str">
        <f t="shared" si="5"/>
        <v/>
      </c>
      <c r="U67" s="2" t="s">
        <v>27</v>
      </c>
      <c r="V67" s="17">
        <f>INDEX(章节表!$M$5:$M$64,关卡表!BP67)</f>
        <v>1200</v>
      </c>
      <c r="W67" s="2" t="s">
        <v>47</v>
      </c>
      <c r="X67" s="17">
        <f>INDEX(章节表!$N$5:$N$64,关卡表!BP67)</f>
        <v>2700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3"/>
      <c r="AK67" s="2"/>
      <c r="AL67" s="2"/>
      <c r="AM67" s="2"/>
      <c r="AN67" s="3"/>
      <c r="AO67" s="2">
        <v>1</v>
      </c>
      <c r="AP67" s="3" t="s">
        <v>264</v>
      </c>
      <c r="AQ67" s="3" t="s">
        <v>265</v>
      </c>
      <c r="AR67" s="3" t="s">
        <v>437</v>
      </c>
      <c r="AS67" s="3" t="s">
        <v>432</v>
      </c>
      <c r="AT67" s="3"/>
      <c r="AU67" s="3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O67">
        <v>61</v>
      </c>
      <c r="BP67">
        <f>MATCH(BO67-1,章节表!$J$4:$J$64,1)</f>
        <v>7</v>
      </c>
    </row>
    <row r="68" spans="1:68" ht="18" customHeight="1" x14ac:dyDescent="0.2">
      <c r="A68" s="17">
        <f t="shared" si="2"/>
        <v>10702</v>
      </c>
      <c r="B68" s="17">
        <f>INDEX(章节表!$E$5:$E$64,关卡表!BP68)</f>
        <v>1</v>
      </c>
      <c r="C68" s="17">
        <f>INDEX(章节表!$B$5:$B$64,关卡表!BP68)</f>
        <v>107</v>
      </c>
      <c r="D68" s="3" t="s">
        <v>79</v>
      </c>
      <c r="E68" s="17">
        <f>BO68-INDEX(章节表!$J$4:$J$64,关卡表!BP68)</f>
        <v>2</v>
      </c>
      <c r="F68" s="17">
        <f t="shared" si="3"/>
        <v>2</v>
      </c>
      <c r="G68" s="17" t="str">
        <f>INDEX(章节表!$C$5:$C$64,关卡表!BP68)&amp;关卡表!E68&amp;"关"</f>
        <v>普通7章2关</v>
      </c>
      <c r="H68" s="2"/>
      <c r="I68" s="2"/>
      <c r="J68" s="17" t="str">
        <f>INDEX(章节表!$D$5:$D$64,关卡表!BP68)&amp;"-"&amp;关卡表!E68&amp;"关"</f>
        <v>帝林许都-2关</v>
      </c>
      <c r="K68" s="3" t="s">
        <v>424</v>
      </c>
      <c r="L68" s="3"/>
      <c r="M68" s="2">
        <v>100</v>
      </c>
      <c r="N68" s="2">
        <v>0</v>
      </c>
      <c r="O68" s="2">
        <v>0</v>
      </c>
      <c r="P68" s="17">
        <f t="shared" si="4"/>
        <v>10701</v>
      </c>
      <c r="Q68" s="17">
        <f>INDEX(章节表!$K$5:$K$64,关卡表!BP68)</f>
        <v>35</v>
      </c>
      <c r="R68" s="17">
        <f>INDEX(章节表!$L$5:$L$64,关卡表!BP68)</f>
        <v>240</v>
      </c>
      <c r="S68" s="2">
        <v>0</v>
      </c>
      <c r="T68" s="2" t="str">
        <f t="shared" si="5"/>
        <v/>
      </c>
      <c r="U68" s="2" t="s">
        <v>27</v>
      </c>
      <c r="V68" s="17">
        <f>INDEX(章节表!$M$5:$M$64,关卡表!BP68)</f>
        <v>1200</v>
      </c>
      <c r="W68" s="2" t="s">
        <v>47</v>
      </c>
      <c r="X68" s="17">
        <f>INDEX(章节表!$N$5:$N$64,关卡表!BP68)</f>
        <v>2700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3"/>
      <c r="AK68" s="2"/>
      <c r="AL68" s="2"/>
      <c r="AM68" s="2"/>
      <c r="AN68" s="3"/>
      <c r="AO68" s="2">
        <v>2</v>
      </c>
      <c r="AP68" s="3" t="s">
        <v>264</v>
      </c>
      <c r="AQ68" s="3" t="s">
        <v>265</v>
      </c>
      <c r="AR68" s="3" t="s">
        <v>437</v>
      </c>
      <c r="AS68" s="3" t="s">
        <v>432</v>
      </c>
      <c r="AT68" s="3"/>
      <c r="AU68" s="3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O68">
        <v>62</v>
      </c>
      <c r="BP68">
        <f>MATCH(BO68-1,章节表!$J$4:$J$64,1)</f>
        <v>7</v>
      </c>
    </row>
    <row r="69" spans="1:68" ht="18" customHeight="1" x14ac:dyDescent="0.2">
      <c r="A69" s="17">
        <f t="shared" si="2"/>
        <v>10703</v>
      </c>
      <c r="B69" s="17">
        <f>INDEX(章节表!$E$5:$E$64,关卡表!BP69)</f>
        <v>1</v>
      </c>
      <c r="C69" s="17">
        <f>INDEX(章节表!$B$5:$B$64,关卡表!BP69)</f>
        <v>107</v>
      </c>
      <c r="D69" s="3" t="s">
        <v>79</v>
      </c>
      <c r="E69" s="17">
        <f>BO69-INDEX(章节表!$J$4:$J$64,关卡表!BP69)</f>
        <v>3</v>
      </c>
      <c r="F69" s="17">
        <f t="shared" si="3"/>
        <v>3</v>
      </c>
      <c r="G69" s="17" t="str">
        <f>INDEX(章节表!$C$5:$C$64,关卡表!BP69)&amp;关卡表!E69&amp;"关"</f>
        <v>普通7章3关</v>
      </c>
      <c r="H69" s="2"/>
      <c r="I69" s="2"/>
      <c r="J69" s="17" t="str">
        <f>INDEX(章节表!$D$5:$D$64,关卡表!BP69)&amp;"-"&amp;关卡表!E69&amp;"关"</f>
        <v>帝林许都-3关</v>
      </c>
      <c r="K69" s="3" t="s">
        <v>438</v>
      </c>
      <c r="L69" s="3"/>
      <c r="M69" s="2">
        <v>100</v>
      </c>
      <c r="N69" s="2">
        <v>0</v>
      </c>
      <c r="O69" s="2">
        <v>0</v>
      </c>
      <c r="P69" s="17">
        <f t="shared" si="4"/>
        <v>10702</v>
      </c>
      <c r="Q69" s="17">
        <f>INDEX(章节表!$K$5:$K$64,关卡表!BP69)</f>
        <v>35</v>
      </c>
      <c r="R69" s="17">
        <f>INDEX(章节表!$L$5:$L$64,关卡表!BP69)</f>
        <v>240</v>
      </c>
      <c r="S69" s="2">
        <v>0</v>
      </c>
      <c r="T69" s="2">
        <f t="shared" si="5"/>
        <v>21071</v>
      </c>
      <c r="U69" s="2" t="s">
        <v>27</v>
      </c>
      <c r="V69" s="17">
        <f>INDEX(章节表!$M$5:$M$64,关卡表!BP69)</f>
        <v>1200</v>
      </c>
      <c r="W69" s="2" t="s">
        <v>47</v>
      </c>
      <c r="X69" s="17">
        <f>INDEX(章节表!$N$5:$N$64,关卡表!BP69)</f>
        <v>2700</v>
      </c>
      <c r="Y69" s="2"/>
      <c r="Z69" s="2"/>
      <c r="AA69" s="2"/>
      <c r="AB69" s="2"/>
      <c r="AC69" s="2"/>
      <c r="AD69" s="2"/>
      <c r="AE69" s="3"/>
      <c r="AF69" s="3"/>
      <c r="AG69" s="3"/>
      <c r="AH69" s="3"/>
      <c r="AI69" s="3"/>
      <c r="AJ69" s="3"/>
      <c r="AK69" s="2"/>
      <c r="AL69" s="2"/>
      <c r="AM69" s="2"/>
      <c r="AN69" s="3"/>
      <c r="AO69" s="2">
        <v>3</v>
      </c>
      <c r="AP69" s="3" t="s">
        <v>264</v>
      </c>
      <c r="AQ69" s="3" t="s">
        <v>265</v>
      </c>
      <c r="AR69" s="3" t="s">
        <v>437</v>
      </c>
      <c r="AS69" s="3" t="s">
        <v>432</v>
      </c>
      <c r="AT69" s="3"/>
      <c r="AU69" s="3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O69">
        <v>63</v>
      </c>
      <c r="BP69">
        <f>MATCH(BO69-1,章节表!$J$4:$J$64,1)</f>
        <v>7</v>
      </c>
    </row>
    <row r="70" spans="1:68" ht="18" customHeight="1" x14ac:dyDescent="0.2">
      <c r="A70" s="17">
        <f t="shared" si="2"/>
        <v>10704</v>
      </c>
      <c r="B70" s="17">
        <f>INDEX(章节表!$E$5:$E$64,关卡表!BP70)</f>
        <v>1</v>
      </c>
      <c r="C70" s="17">
        <f>INDEX(章节表!$B$5:$B$64,关卡表!BP70)</f>
        <v>107</v>
      </c>
      <c r="D70" s="3" t="s">
        <v>79</v>
      </c>
      <c r="E70" s="17">
        <f>BO70-INDEX(章节表!$J$4:$J$64,关卡表!BP70)</f>
        <v>4</v>
      </c>
      <c r="F70" s="17">
        <f t="shared" si="3"/>
        <v>4</v>
      </c>
      <c r="G70" s="17" t="str">
        <f>INDEX(章节表!$C$5:$C$64,关卡表!BP70)&amp;关卡表!E70&amp;"关"</f>
        <v>普通7章4关</v>
      </c>
      <c r="H70" s="2"/>
      <c r="I70" s="2"/>
      <c r="J70" s="17" t="str">
        <f>INDEX(章节表!$D$5:$D$64,关卡表!BP70)&amp;"-"&amp;关卡表!E70&amp;"关"</f>
        <v>帝林许都-4关</v>
      </c>
      <c r="K70" s="3" t="s">
        <v>424</v>
      </c>
      <c r="L70" s="3"/>
      <c r="M70" s="2">
        <v>100</v>
      </c>
      <c r="N70" s="2">
        <v>0</v>
      </c>
      <c r="O70" s="2">
        <v>0</v>
      </c>
      <c r="P70" s="17">
        <f t="shared" si="4"/>
        <v>10703</v>
      </c>
      <c r="Q70" s="17">
        <f>INDEX(章节表!$K$5:$K$64,关卡表!BP70)</f>
        <v>35</v>
      </c>
      <c r="R70" s="17">
        <f>INDEX(章节表!$L$5:$L$64,关卡表!BP70)</f>
        <v>240</v>
      </c>
      <c r="S70" s="2">
        <v>0</v>
      </c>
      <c r="T70" s="2" t="str">
        <f t="shared" si="5"/>
        <v/>
      </c>
      <c r="U70" s="2" t="s">
        <v>27</v>
      </c>
      <c r="V70" s="17">
        <f>INDEX(章节表!$M$5:$M$64,关卡表!BP70)</f>
        <v>1200</v>
      </c>
      <c r="W70" s="2" t="s">
        <v>47</v>
      </c>
      <c r="X70" s="17">
        <f>INDEX(章节表!$N$5:$N$64,关卡表!BP70)</f>
        <v>2700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3"/>
      <c r="AK70" s="2"/>
      <c r="AL70" s="2"/>
      <c r="AM70" s="2"/>
      <c r="AN70" s="2"/>
      <c r="AO70" s="2">
        <v>50</v>
      </c>
      <c r="AP70" s="3" t="s">
        <v>264</v>
      </c>
      <c r="AQ70" s="3" t="s">
        <v>265</v>
      </c>
      <c r="AR70" s="3" t="s">
        <v>437</v>
      </c>
      <c r="AS70" s="3" t="s">
        <v>432</v>
      </c>
      <c r="AT70" s="3"/>
      <c r="AU70" s="3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O70">
        <v>64</v>
      </c>
      <c r="BP70">
        <f>MATCH(BO70-1,章节表!$J$4:$J$64,1)</f>
        <v>7</v>
      </c>
    </row>
    <row r="71" spans="1:68" ht="18" customHeight="1" x14ac:dyDescent="0.2">
      <c r="A71" s="17">
        <f t="shared" si="2"/>
        <v>10705</v>
      </c>
      <c r="B71" s="17">
        <f>INDEX(章节表!$E$5:$E$64,关卡表!BP71)</f>
        <v>1</v>
      </c>
      <c r="C71" s="17">
        <f>INDEX(章节表!$B$5:$B$64,关卡表!BP71)</f>
        <v>107</v>
      </c>
      <c r="D71" s="3" t="s">
        <v>79</v>
      </c>
      <c r="E71" s="17">
        <f>BO71-INDEX(章节表!$J$4:$J$64,关卡表!BP71)</f>
        <v>5</v>
      </c>
      <c r="F71" s="17">
        <f t="shared" si="3"/>
        <v>5</v>
      </c>
      <c r="G71" s="17" t="str">
        <f>INDEX(章节表!$C$5:$C$64,关卡表!BP71)&amp;关卡表!E71&amp;"关"</f>
        <v>普通7章5关</v>
      </c>
      <c r="H71" s="2"/>
      <c r="I71" s="2"/>
      <c r="J71" s="17" t="str">
        <f>INDEX(章节表!$D$5:$D$64,关卡表!BP71)&amp;"-"&amp;关卡表!E71&amp;"关"</f>
        <v>帝林许都-5关</v>
      </c>
      <c r="K71" s="3" t="s">
        <v>424</v>
      </c>
      <c r="L71" s="3"/>
      <c r="M71" s="2">
        <v>100</v>
      </c>
      <c r="N71" s="2">
        <v>0</v>
      </c>
      <c r="O71" s="2">
        <v>0</v>
      </c>
      <c r="P71" s="17">
        <f t="shared" si="4"/>
        <v>10704</v>
      </c>
      <c r="Q71" s="17">
        <f>INDEX(章节表!$K$5:$K$64,关卡表!BP71)</f>
        <v>35</v>
      </c>
      <c r="R71" s="17">
        <f>INDEX(章节表!$L$5:$L$64,关卡表!BP71)</f>
        <v>240</v>
      </c>
      <c r="S71" s="2">
        <v>0</v>
      </c>
      <c r="T71" s="2" t="str">
        <f t="shared" si="5"/>
        <v/>
      </c>
      <c r="U71" s="2" t="s">
        <v>27</v>
      </c>
      <c r="V71" s="17">
        <f>INDEX(章节表!$M$5:$M$64,关卡表!BP71)</f>
        <v>1200</v>
      </c>
      <c r="W71" s="2" t="s">
        <v>47</v>
      </c>
      <c r="X71" s="17">
        <f>INDEX(章节表!$N$5:$N$64,关卡表!BP71)</f>
        <v>2700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3"/>
      <c r="AK71" s="2"/>
      <c r="AL71" s="2"/>
      <c r="AM71" s="2"/>
      <c r="AN71" s="2"/>
      <c r="AO71" s="2">
        <v>51</v>
      </c>
      <c r="AP71" s="3" t="s">
        <v>264</v>
      </c>
      <c r="AQ71" s="3" t="s">
        <v>265</v>
      </c>
      <c r="AR71" s="3" t="s">
        <v>437</v>
      </c>
      <c r="AS71" s="3" t="s">
        <v>432</v>
      </c>
      <c r="AT71" s="3"/>
      <c r="AU71" s="3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O71">
        <v>65</v>
      </c>
      <c r="BP71">
        <f>MATCH(BO71-1,章节表!$J$4:$J$64,1)</f>
        <v>7</v>
      </c>
    </row>
    <row r="72" spans="1:68" ht="18" customHeight="1" x14ac:dyDescent="0.2">
      <c r="A72" s="17">
        <f t="shared" ref="A72:A135" si="6">C72*100+E72</f>
        <v>10706</v>
      </c>
      <c r="B72" s="17">
        <f>INDEX(章节表!$E$5:$E$64,关卡表!BP72)</f>
        <v>1</v>
      </c>
      <c r="C72" s="17">
        <f>INDEX(章节表!$B$5:$B$64,关卡表!BP72)</f>
        <v>107</v>
      </c>
      <c r="D72" s="3" t="s">
        <v>79</v>
      </c>
      <c r="E72" s="17">
        <f>BO72-INDEX(章节表!$J$4:$J$64,关卡表!BP72)</f>
        <v>6</v>
      </c>
      <c r="F72" s="17">
        <f t="shared" ref="F72:F135" si="7">E72</f>
        <v>6</v>
      </c>
      <c r="G72" s="17" t="str">
        <f>INDEX(章节表!$C$5:$C$64,关卡表!BP72)&amp;关卡表!E72&amp;"关"</f>
        <v>普通7章6关</v>
      </c>
      <c r="H72" s="2"/>
      <c r="I72" s="2"/>
      <c r="J72" s="17" t="str">
        <f>INDEX(章节表!$D$5:$D$64,关卡表!BP72)&amp;"-"&amp;关卡表!E72&amp;"关"</f>
        <v>帝林许都-6关</v>
      </c>
      <c r="K72" s="3" t="s">
        <v>438</v>
      </c>
      <c r="L72" s="3"/>
      <c r="M72" s="2">
        <v>100</v>
      </c>
      <c r="N72" s="2">
        <v>0</v>
      </c>
      <c r="O72" s="2">
        <v>0</v>
      </c>
      <c r="P72" s="17">
        <f t="shared" ref="P72:P135" si="8">IF(E72&gt;1,A71,"")</f>
        <v>10705</v>
      </c>
      <c r="Q72" s="17">
        <f>INDEX(章节表!$K$5:$K$64,关卡表!BP72)</f>
        <v>35</v>
      </c>
      <c r="R72" s="17">
        <f>INDEX(章节表!$L$5:$L$64,关卡表!BP72)</f>
        <v>240</v>
      </c>
      <c r="S72" s="2">
        <v>0</v>
      </c>
      <c r="T72" s="2">
        <f t="shared" ref="T72:T135" si="9">IF(OR(F72=3,F72=6,F72=9),C72*10+INT(F72/3)+20000,"")</f>
        <v>21072</v>
      </c>
      <c r="U72" s="2" t="s">
        <v>27</v>
      </c>
      <c r="V72" s="17">
        <f>INDEX(章节表!$M$5:$M$64,关卡表!BP72)</f>
        <v>1200</v>
      </c>
      <c r="W72" s="2" t="s">
        <v>47</v>
      </c>
      <c r="X72" s="17">
        <f>INDEX(章节表!$N$5:$N$64,关卡表!BP72)</f>
        <v>2700</v>
      </c>
      <c r="Y72" s="2"/>
      <c r="Z72" s="2"/>
      <c r="AA72" s="2"/>
      <c r="AB72" s="2"/>
      <c r="AC72" s="2"/>
      <c r="AD72" s="2"/>
      <c r="AE72" s="3"/>
      <c r="AF72" s="3"/>
      <c r="AG72" s="3"/>
      <c r="AH72" s="3"/>
      <c r="AI72" s="3"/>
      <c r="AJ72" s="3"/>
      <c r="AK72" s="2"/>
      <c r="AL72" s="2"/>
      <c r="AM72" s="2"/>
      <c r="AN72" s="2"/>
      <c r="AO72" s="2">
        <v>51</v>
      </c>
      <c r="AP72" s="3" t="s">
        <v>264</v>
      </c>
      <c r="AQ72" s="3" t="s">
        <v>265</v>
      </c>
      <c r="AR72" s="3" t="s">
        <v>437</v>
      </c>
      <c r="AS72" s="3" t="s">
        <v>432</v>
      </c>
      <c r="AT72" s="3"/>
      <c r="AU72" s="3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O72">
        <v>66</v>
      </c>
      <c r="BP72">
        <f>MATCH(BO72-1,章节表!$J$4:$J$64,1)</f>
        <v>7</v>
      </c>
    </row>
    <row r="73" spans="1:68" ht="18" customHeight="1" x14ac:dyDescent="0.2">
      <c r="A73" s="17">
        <f t="shared" si="6"/>
        <v>10707</v>
      </c>
      <c r="B73" s="17">
        <f>INDEX(章节表!$E$5:$E$64,关卡表!BP73)</f>
        <v>1</v>
      </c>
      <c r="C73" s="17">
        <f>INDEX(章节表!$B$5:$B$64,关卡表!BP73)</f>
        <v>107</v>
      </c>
      <c r="D73" s="3" t="s">
        <v>79</v>
      </c>
      <c r="E73" s="17">
        <f>BO73-INDEX(章节表!$J$4:$J$64,关卡表!BP73)</f>
        <v>7</v>
      </c>
      <c r="F73" s="17">
        <f t="shared" si="7"/>
        <v>7</v>
      </c>
      <c r="G73" s="17" t="str">
        <f>INDEX(章节表!$C$5:$C$64,关卡表!BP73)&amp;关卡表!E73&amp;"关"</f>
        <v>普通7章7关</v>
      </c>
      <c r="H73" s="2"/>
      <c r="I73" s="2"/>
      <c r="J73" s="17" t="str">
        <f>INDEX(章节表!$D$5:$D$64,关卡表!BP73)&amp;"-"&amp;关卡表!E73&amp;"关"</f>
        <v>帝林许都-7关</v>
      </c>
      <c r="K73" s="3" t="s">
        <v>424</v>
      </c>
      <c r="L73" s="3"/>
      <c r="M73" s="2">
        <v>100</v>
      </c>
      <c r="N73" s="2">
        <v>0</v>
      </c>
      <c r="O73" s="2">
        <v>0</v>
      </c>
      <c r="P73" s="17">
        <f t="shared" si="8"/>
        <v>10706</v>
      </c>
      <c r="Q73" s="17">
        <f>INDEX(章节表!$K$5:$K$64,关卡表!BP73)</f>
        <v>35</v>
      </c>
      <c r="R73" s="17">
        <f>INDEX(章节表!$L$5:$L$64,关卡表!BP73)</f>
        <v>240</v>
      </c>
      <c r="S73" s="2">
        <v>0</v>
      </c>
      <c r="T73" s="2" t="str">
        <f t="shared" si="9"/>
        <v/>
      </c>
      <c r="U73" s="2" t="s">
        <v>27</v>
      </c>
      <c r="V73" s="17">
        <f>INDEX(章节表!$M$5:$M$64,关卡表!BP73)</f>
        <v>1200</v>
      </c>
      <c r="W73" s="2" t="s">
        <v>47</v>
      </c>
      <c r="X73" s="17">
        <f>INDEX(章节表!$N$5:$N$64,关卡表!BP73)</f>
        <v>2700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3"/>
      <c r="AK73" s="2"/>
      <c r="AL73" s="2"/>
      <c r="AM73" s="2"/>
      <c r="AN73" s="2"/>
      <c r="AO73" s="2">
        <v>51</v>
      </c>
      <c r="AP73" s="3" t="s">
        <v>264</v>
      </c>
      <c r="AQ73" s="3" t="s">
        <v>265</v>
      </c>
      <c r="AR73" s="3" t="s">
        <v>437</v>
      </c>
      <c r="AS73" s="3" t="s">
        <v>432</v>
      </c>
      <c r="AT73" s="3"/>
      <c r="AU73" s="3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O73">
        <v>67</v>
      </c>
      <c r="BP73">
        <f>MATCH(BO73-1,章节表!$J$4:$J$64,1)</f>
        <v>7</v>
      </c>
    </row>
    <row r="74" spans="1:68" ht="18" customHeight="1" x14ac:dyDescent="0.2">
      <c r="A74" s="17">
        <f t="shared" si="6"/>
        <v>10708</v>
      </c>
      <c r="B74" s="17">
        <f>INDEX(章节表!$E$5:$E$64,关卡表!BP74)</f>
        <v>1</v>
      </c>
      <c r="C74" s="17">
        <f>INDEX(章节表!$B$5:$B$64,关卡表!BP74)</f>
        <v>107</v>
      </c>
      <c r="D74" s="3" t="s">
        <v>79</v>
      </c>
      <c r="E74" s="17">
        <f>BO74-INDEX(章节表!$J$4:$J$64,关卡表!BP74)</f>
        <v>8</v>
      </c>
      <c r="F74" s="17">
        <f t="shared" si="7"/>
        <v>8</v>
      </c>
      <c r="G74" s="17" t="str">
        <f>INDEX(章节表!$C$5:$C$64,关卡表!BP74)&amp;关卡表!E74&amp;"关"</f>
        <v>普通7章8关</v>
      </c>
      <c r="H74" s="2"/>
      <c r="I74" s="2"/>
      <c r="J74" s="17" t="str">
        <f>INDEX(章节表!$D$5:$D$64,关卡表!BP74)&amp;"-"&amp;关卡表!E74&amp;"关"</f>
        <v>帝林许都-8关</v>
      </c>
      <c r="K74" s="3" t="s">
        <v>424</v>
      </c>
      <c r="L74" s="3"/>
      <c r="M74" s="2">
        <v>100</v>
      </c>
      <c r="N74" s="2">
        <v>0</v>
      </c>
      <c r="O74" s="2">
        <v>0</v>
      </c>
      <c r="P74" s="17">
        <f t="shared" si="8"/>
        <v>10707</v>
      </c>
      <c r="Q74" s="17">
        <f>INDEX(章节表!$K$5:$K$64,关卡表!BP74)</f>
        <v>35</v>
      </c>
      <c r="R74" s="17">
        <f>INDEX(章节表!$L$5:$L$64,关卡表!BP74)</f>
        <v>240</v>
      </c>
      <c r="S74" s="2">
        <v>0</v>
      </c>
      <c r="T74" s="2" t="str">
        <f t="shared" si="9"/>
        <v/>
      </c>
      <c r="U74" s="2" t="s">
        <v>27</v>
      </c>
      <c r="V74" s="17">
        <f>INDEX(章节表!$M$5:$M$64,关卡表!BP74)</f>
        <v>1200</v>
      </c>
      <c r="W74" s="2" t="s">
        <v>47</v>
      </c>
      <c r="X74" s="17">
        <f>INDEX(章节表!$N$5:$N$64,关卡表!BP74)</f>
        <v>2700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3"/>
      <c r="AK74" s="2"/>
      <c r="AL74" s="2"/>
      <c r="AM74" s="2"/>
      <c r="AN74" s="2"/>
      <c r="AO74" s="2">
        <v>51</v>
      </c>
      <c r="AP74" s="3" t="s">
        <v>264</v>
      </c>
      <c r="AQ74" s="3" t="s">
        <v>265</v>
      </c>
      <c r="AR74" s="3" t="s">
        <v>437</v>
      </c>
      <c r="AS74" s="3" t="s">
        <v>432</v>
      </c>
      <c r="AT74" s="3"/>
      <c r="AU74" s="3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O74">
        <v>68</v>
      </c>
      <c r="BP74">
        <f>MATCH(BO74-1,章节表!$J$4:$J$64,1)</f>
        <v>7</v>
      </c>
    </row>
    <row r="75" spans="1:68" ht="18" customHeight="1" x14ac:dyDescent="0.2">
      <c r="A75" s="17">
        <f t="shared" si="6"/>
        <v>10709</v>
      </c>
      <c r="B75" s="17">
        <f>INDEX(章节表!$E$5:$E$64,关卡表!BP75)</f>
        <v>1</v>
      </c>
      <c r="C75" s="17">
        <f>INDEX(章节表!$B$5:$B$64,关卡表!BP75)</f>
        <v>107</v>
      </c>
      <c r="D75" s="3" t="s">
        <v>79</v>
      </c>
      <c r="E75" s="17">
        <f>BO75-INDEX(章节表!$J$4:$J$64,关卡表!BP75)</f>
        <v>9</v>
      </c>
      <c r="F75" s="17">
        <f t="shared" si="7"/>
        <v>9</v>
      </c>
      <c r="G75" s="17" t="str">
        <f>INDEX(章节表!$C$5:$C$64,关卡表!BP75)&amp;关卡表!E75&amp;"关"</f>
        <v>普通7章9关</v>
      </c>
      <c r="H75" s="2"/>
      <c r="I75" s="2"/>
      <c r="J75" s="17" t="str">
        <f>INDEX(章节表!$D$5:$D$64,关卡表!BP75)&amp;"-"&amp;关卡表!E75&amp;"关"</f>
        <v>帝林许都-9关</v>
      </c>
      <c r="K75" s="3" t="s">
        <v>438</v>
      </c>
      <c r="L75" s="3"/>
      <c r="M75" s="2">
        <v>100</v>
      </c>
      <c r="N75" s="2">
        <v>0</v>
      </c>
      <c r="O75" s="2">
        <v>0</v>
      </c>
      <c r="P75" s="17">
        <f t="shared" si="8"/>
        <v>10708</v>
      </c>
      <c r="Q75" s="17">
        <f>INDEX(章节表!$K$5:$K$64,关卡表!BP75)</f>
        <v>35</v>
      </c>
      <c r="R75" s="17">
        <f>INDEX(章节表!$L$5:$L$64,关卡表!BP75)</f>
        <v>240</v>
      </c>
      <c r="S75" s="2">
        <v>0</v>
      </c>
      <c r="T75" s="2">
        <f t="shared" si="9"/>
        <v>21073</v>
      </c>
      <c r="U75" s="2" t="s">
        <v>27</v>
      </c>
      <c r="V75" s="17">
        <f>INDEX(章节表!$M$5:$M$64,关卡表!BP75)</f>
        <v>1200</v>
      </c>
      <c r="W75" s="2" t="s">
        <v>47</v>
      </c>
      <c r="X75" s="17">
        <f>INDEX(章节表!$N$5:$N$64,关卡表!BP75)</f>
        <v>2700</v>
      </c>
      <c r="Y75" s="2"/>
      <c r="Z75" s="2"/>
      <c r="AA75" s="2"/>
      <c r="AB75" s="2"/>
      <c r="AC75" s="2"/>
      <c r="AD75" s="2"/>
      <c r="AE75" s="3"/>
      <c r="AF75" s="3"/>
      <c r="AG75" s="3"/>
      <c r="AH75" s="3"/>
      <c r="AI75" s="3"/>
      <c r="AJ75" s="3"/>
      <c r="AK75" s="2"/>
      <c r="AL75" s="2"/>
      <c r="AM75" s="2"/>
      <c r="AN75" s="2"/>
      <c r="AO75" s="2">
        <v>51</v>
      </c>
      <c r="AP75" s="3" t="s">
        <v>264</v>
      </c>
      <c r="AQ75" s="3" t="s">
        <v>265</v>
      </c>
      <c r="AR75" s="3" t="s">
        <v>437</v>
      </c>
      <c r="AS75" s="3" t="s">
        <v>432</v>
      </c>
      <c r="AT75" s="3"/>
      <c r="AU75" s="3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O75">
        <v>69</v>
      </c>
      <c r="BP75">
        <f>MATCH(BO75-1,章节表!$J$4:$J$64,1)</f>
        <v>7</v>
      </c>
    </row>
    <row r="76" spans="1:68" ht="18" customHeight="1" x14ac:dyDescent="0.2">
      <c r="A76" s="17">
        <f t="shared" si="6"/>
        <v>10710</v>
      </c>
      <c r="B76" s="17">
        <f>INDEX(章节表!$E$5:$E$64,关卡表!BP76)</f>
        <v>1</v>
      </c>
      <c r="C76" s="17">
        <f>INDEX(章节表!$B$5:$B$64,关卡表!BP76)</f>
        <v>107</v>
      </c>
      <c r="D76" s="3" t="s">
        <v>79</v>
      </c>
      <c r="E76" s="17">
        <f>BO76-INDEX(章节表!$J$4:$J$64,关卡表!BP76)</f>
        <v>10</v>
      </c>
      <c r="F76" s="17">
        <f t="shared" si="7"/>
        <v>10</v>
      </c>
      <c r="G76" s="17" t="str">
        <f>INDEX(章节表!$C$5:$C$64,关卡表!BP76)&amp;关卡表!E76&amp;"关"</f>
        <v>普通7章10关</v>
      </c>
      <c r="H76" s="2"/>
      <c r="I76" s="2"/>
      <c r="J76" s="17" t="str">
        <f>INDEX(章节表!$D$5:$D$64,关卡表!BP76)&amp;"-"&amp;关卡表!E76&amp;"关"</f>
        <v>帝林许都-10关</v>
      </c>
      <c r="K76" s="3" t="s">
        <v>439</v>
      </c>
      <c r="L76" s="3"/>
      <c r="M76" s="2">
        <v>100</v>
      </c>
      <c r="N76" s="2">
        <v>1</v>
      </c>
      <c r="O76" s="2">
        <v>0</v>
      </c>
      <c r="P76" s="17">
        <f t="shared" si="8"/>
        <v>10709</v>
      </c>
      <c r="Q76" s="17">
        <f>INDEX(章节表!$K$5:$K$64,关卡表!BP76)</f>
        <v>35</v>
      </c>
      <c r="R76" s="17">
        <f>INDEX(章节表!$L$5:$L$64,关卡表!BP76)</f>
        <v>240</v>
      </c>
      <c r="S76" s="2">
        <v>0</v>
      </c>
      <c r="T76" s="2" t="str">
        <f t="shared" si="9"/>
        <v/>
      </c>
      <c r="U76" s="2" t="s">
        <v>27</v>
      </c>
      <c r="V76" s="17">
        <f>INDEX(章节表!$M$5:$M$64,关卡表!BP76)</f>
        <v>1200</v>
      </c>
      <c r="W76" s="2" t="s">
        <v>47</v>
      </c>
      <c r="X76" s="17">
        <f>INDEX(章节表!$N$5:$N$64,关卡表!BP76)</f>
        <v>2700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3"/>
      <c r="AK76" s="2"/>
      <c r="AL76" s="2"/>
      <c r="AM76" s="2"/>
      <c r="AN76" s="2"/>
      <c r="AO76" s="2">
        <v>51</v>
      </c>
      <c r="AP76" s="3" t="s">
        <v>264</v>
      </c>
      <c r="AQ76" s="3" t="s">
        <v>265</v>
      </c>
      <c r="AR76" s="3" t="s">
        <v>437</v>
      </c>
      <c r="AS76" s="3" t="s">
        <v>432</v>
      </c>
      <c r="AT76" s="3"/>
      <c r="AU76" s="3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O76">
        <v>70</v>
      </c>
      <c r="BP76">
        <f>MATCH(BO76-1,章节表!$J$4:$J$64,1)</f>
        <v>7</v>
      </c>
    </row>
    <row r="77" spans="1:68" ht="18" customHeight="1" x14ac:dyDescent="0.2">
      <c r="A77" s="17">
        <f t="shared" si="6"/>
        <v>10801</v>
      </c>
      <c r="B77" s="17">
        <f>INDEX(章节表!$E$5:$E$64,关卡表!BP77)</f>
        <v>1</v>
      </c>
      <c r="C77" s="17">
        <f>INDEX(章节表!$B$5:$B$64,关卡表!BP77)</f>
        <v>108</v>
      </c>
      <c r="D77" s="3" t="s">
        <v>79</v>
      </c>
      <c r="E77" s="17">
        <f>BO77-INDEX(章节表!$J$4:$J$64,关卡表!BP77)</f>
        <v>1</v>
      </c>
      <c r="F77" s="17">
        <f t="shared" si="7"/>
        <v>1</v>
      </c>
      <c r="G77" s="17" t="str">
        <f>INDEX(章节表!$C$5:$C$64,关卡表!BP77)&amp;关卡表!E77&amp;"关"</f>
        <v>普通8章1关</v>
      </c>
      <c r="H77" s="2"/>
      <c r="I77" s="2"/>
      <c r="J77" s="17" t="str">
        <f>INDEX(章节表!$D$5:$D$64,关卡表!BP77)&amp;"-"&amp;关卡表!E77&amp;"关"</f>
        <v>战宛城-1关</v>
      </c>
      <c r="K77" s="3" t="s">
        <v>424</v>
      </c>
      <c r="L77" s="3"/>
      <c r="M77" s="2">
        <v>100</v>
      </c>
      <c r="N77" s="2">
        <v>0</v>
      </c>
      <c r="O77" s="2">
        <v>0</v>
      </c>
      <c r="P77" s="17" t="str">
        <f t="shared" si="8"/>
        <v/>
      </c>
      <c r="Q77" s="17">
        <f>INDEX(章节表!$K$5:$K$64,关卡表!BP77)</f>
        <v>40</v>
      </c>
      <c r="R77" s="17">
        <f>INDEX(章节表!$L$5:$L$64,关卡表!BP77)</f>
        <v>280</v>
      </c>
      <c r="S77" s="2">
        <v>0</v>
      </c>
      <c r="T77" s="2" t="str">
        <f t="shared" si="9"/>
        <v/>
      </c>
      <c r="U77" s="2" t="s">
        <v>27</v>
      </c>
      <c r="V77" s="17">
        <f>INDEX(章节表!$M$5:$M$64,关卡表!BP77)</f>
        <v>1350</v>
      </c>
      <c r="W77" s="2" t="s">
        <v>47</v>
      </c>
      <c r="X77" s="17">
        <f>INDEX(章节表!$N$5:$N$64,关卡表!BP77)</f>
        <v>3150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3"/>
      <c r="AK77" s="2"/>
      <c r="AL77" s="2"/>
      <c r="AM77" s="2"/>
      <c r="AN77" s="2"/>
      <c r="AO77" s="2">
        <v>51</v>
      </c>
      <c r="AP77" s="3" t="s">
        <v>264</v>
      </c>
      <c r="AQ77" s="3" t="s">
        <v>265</v>
      </c>
      <c r="AR77" s="3" t="s">
        <v>437</v>
      </c>
      <c r="AS77" s="3" t="s">
        <v>432</v>
      </c>
      <c r="AT77" s="3"/>
      <c r="AU77" s="3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O77">
        <v>71</v>
      </c>
      <c r="BP77">
        <f>MATCH(BO77-1,章节表!$J$4:$J$64,1)</f>
        <v>8</v>
      </c>
    </row>
    <row r="78" spans="1:68" ht="18" customHeight="1" x14ac:dyDescent="0.2">
      <c r="A78" s="17">
        <f t="shared" si="6"/>
        <v>10802</v>
      </c>
      <c r="B78" s="17">
        <f>INDEX(章节表!$E$5:$E$64,关卡表!BP78)</f>
        <v>1</v>
      </c>
      <c r="C78" s="17">
        <f>INDEX(章节表!$B$5:$B$64,关卡表!BP78)</f>
        <v>108</v>
      </c>
      <c r="D78" s="3" t="s">
        <v>79</v>
      </c>
      <c r="E78" s="17">
        <f>BO78-INDEX(章节表!$J$4:$J$64,关卡表!BP78)</f>
        <v>2</v>
      </c>
      <c r="F78" s="17">
        <f t="shared" si="7"/>
        <v>2</v>
      </c>
      <c r="G78" s="17" t="str">
        <f>INDEX(章节表!$C$5:$C$64,关卡表!BP78)&amp;关卡表!E78&amp;"关"</f>
        <v>普通8章2关</v>
      </c>
      <c r="H78" s="2"/>
      <c r="I78" s="2"/>
      <c r="J78" s="17" t="str">
        <f>INDEX(章节表!$D$5:$D$64,关卡表!BP78)&amp;"-"&amp;关卡表!E78&amp;"关"</f>
        <v>战宛城-2关</v>
      </c>
      <c r="K78" s="3" t="s">
        <v>424</v>
      </c>
      <c r="L78" s="3"/>
      <c r="M78" s="2">
        <v>100</v>
      </c>
      <c r="N78" s="2">
        <v>0</v>
      </c>
      <c r="O78" s="2">
        <v>0</v>
      </c>
      <c r="P78" s="17">
        <f t="shared" si="8"/>
        <v>10801</v>
      </c>
      <c r="Q78" s="17">
        <f>INDEX(章节表!$K$5:$K$64,关卡表!BP78)</f>
        <v>40</v>
      </c>
      <c r="R78" s="17">
        <f>INDEX(章节表!$L$5:$L$64,关卡表!BP78)</f>
        <v>280</v>
      </c>
      <c r="S78" s="2">
        <v>0</v>
      </c>
      <c r="T78" s="2" t="str">
        <f t="shared" si="9"/>
        <v/>
      </c>
      <c r="U78" s="2" t="s">
        <v>27</v>
      </c>
      <c r="V78" s="17">
        <f>INDEX(章节表!$M$5:$M$64,关卡表!BP78)</f>
        <v>1350</v>
      </c>
      <c r="W78" s="2" t="s">
        <v>47</v>
      </c>
      <c r="X78" s="17">
        <f>INDEX(章节表!$N$5:$N$64,关卡表!BP78)</f>
        <v>3150</v>
      </c>
      <c r="Y78" s="2"/>
      <c r="Z78" s="2"/>
      <c r="AA78" s="2"/>
      <c r="AB78" s="2"/>
      <c r="AC78" s="2"/>
      <c r="AD78" s="2"/>
      <c r="AE78" s="3"/>
      <c r="AF78" s="3"/>
      <c r="AG78" s="3"/>
      <c r="AH78" s="3"/>
      <c r="AI78" s="3"/>
      <c r="AJ78" s="3"/>
      <c r="AK78" s="2"/>
      <c r="AL78" s="2"/>
      <c r="AM78" s="2"/>
      <c r="AN78" s="2"/>
      <c r="AO78" s="2">
        <v>51</v>
      </c>
      <c r="AP78" s="3" t="s">
        <v>264</v>
      </c>
      <c r="AQ78" s="3" t="s">
        <v>265</v>
      </c>
      <c r="AR78" s="3" t="s">
        <v>437</v>
      </c>
      <c r="AS78" s="3" t="s">
        <v>432</v>
      </c>
      <c r="AT78" s="3"/>
      <c r="AU78" s="3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O78">
        <v>72</v>
      </c>
      <c r="BP78">
        <f>MATCH(BO78-1,章节表!$J$4:$J$64,1)</f>
        <v>8</v>
      </c>
    </row>
    <row r="79" spans="1:68" ht="18" customHeight="1" x14ac:dyDescent="0.2">
      <c r="A79" s="17">
        <f t="shared" si="6"/>
        <v>10803</v>
      </c>
      <c r="B79" s="17">
        <f>INDEX(章节表!$E$5:$E$64,关卡表!BP79)</f>
        <v>1</v>
      </c>
      <c r="C79" s="17">
        <f>INDEX(章节表!$B$5:$B$64,关卡表!BP79)</f>
        <v>108</v>
      </c>
      <c r="D79" s="3" t="s">
        <v>79</v>
      </c>
      <c r="E79" s="17">
        <f>BO79-INDEX(章节表!$J$4:$J$64,关卡表!BP79)</f>
        <v>3</v>
      </c>
      <c r="F79" s="17">
        <f t="shared" si="7"/>
        <v>3</v>
      </c>
      <c r="G79" s="17" t="str">
        <f>INDEX(章节表!$C$5:$C$64,关卡表!BP79)&amp;关卡表!E79&amp;"关"</f>
        <v>普通8章3关</v>
      </c>
      <c r="H79" s="2"/>
      <c r="I79" s="2"/>
      <c r="J79" s="17" t="str">
        <f>INDEX(章节表!$D$5:$D$64,关卡表!BP79)&amp;"-"&amp;关卡表!E79&amp;"关"</f>
        <v>战宛城-3关</v>
      </c>
      <c r="K79" s="3" t="s">
        <v>438</v>
      </c>
      <c r="L79" s="3"/>
      <c r="M79" s="2">
        <v>100</v>
      </c>
      <c r="N79" s="2">
        <v>0</v>
      </c>
      <c r="O79" s="2">
        <v>0</v>
      </c>
      <c r="P79" s="17">
        <f t="shared" si="8"/>
        <v>10802</v>
      </c>
      <c r="Q79" s="17">
        <f>INDEX(章节表!$K$5:$K$64,关卡表!BP79)</f>
        <v>40</v>
      </c>
      <c r="R79" s="17">
        <f>INDEX(章节表!$L$5:$L$64,关卡表!BP79)</f>
        <v>280</v>
      </c>
      <c r="S79" s="2">
        <v>0</v>
      </c>
      <c r="T79" s="2">
        <f t="shared" si="9"/>
        <v>21081</v>
      </c>
      <c r="U79" s="2" t="s">
        <v>27</v>
      </c>
      <c r="V79" s="17">
        <f>INDEX(章节表!$M$5:$M$64,关卡表!BP79)</f>
        <v>1350</v>
      </c>
      <c r="W79" s="2" t="s">
        <v>47</v>
      </c>
      <c r="X79" s="17">
        <f>INDEX(章节表!$N$5:$N$64,关卡表!BP79)</f>
        <v>3150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3"/>
      <c r="AK79" s="2"/>
      <c r="AL79" s="2"/>
      <c r="AM79" s="2"/>
      <c r="AN79" s="2"/>
      <c r="AO79" s="2">
        <v>51</v>
      </c>
      <c r="AP79" s="3" t="s">
        <v>264</v>
      </c>
      <c r="AQ79" s="3" t="s">
        <v>265</v>
      </c>
      <c r="AR79" s="3" t="s">
        <v>437</v>
      </c>
      <c r="AS79" s="3" t="s">
        <v>432</v>
      </c>
      <c r="AT79" s="3"/>
      <c r="AU79" s="3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O79">
        <v>73</v>
      </c>
      <c r="BP79">
        <f>MATCH(BO79-1,章节表!$J$4:$J$64,1)</f>
        <v>8</v>
      </c>
    </row>
    <row r="80" spans="1:68" ht="18" customHeight="1" x14ac:dyDescent="0.2">
      <c r="A80" s="17">
        <f t="shared" si="6"/>
        <v>10804</v>
      </c>
      <c r="B80" s="17">
        <f>INDEX(章节表!$E$5:$E$64,关卡表!BP80)</f>
        <v>1</v>
      </c>
      <c r="C80" s="17">
        <f>INDEX(章节表!$B$5:$B$64,关卡表!BP80)</f>
        <v>108</v>
      </c>
      <c r="D80" s="3" t="s">
        <v>79</v>
      </c>
      <c r="E80" s="17">
        <f>BO80-INDEX(章节表!$J$4:$J$64,关卡表!BP80)</f>
        <v>4</v>
      </c>
      <c r="F80" s="17">
        <f t="shared" si="7"/>
        <v>4</v>
      </c>
      <c r="G80" s="17" t="str">
        <f>INDEX(章节表!$C$5:$C$64,关卡表!BP80)&amp;关卡表!E80&amp;"关"</f>
        <v>普通8章4关</v>
      </c>
      <c r="H80" s="2"/>
      <c r="I80" s="2"/>
      <c r="J80" s="17" t="str">
        <f>INDEX(章节表!$D$5:$D$64,关卡表!BP80)&amp;"-"&amp;关卡表!E80&amp;"关"</f>
        <v>战宛城-4关</v>
      </c>
      <c r="K80" s="3" t="s">
        <v>424</v>
      </c>
      <c r="L80" s="3"/>
      <c r="M80" s="2">
        <v>100</v>
      </c>
      <c r="N80" s="2">
        <v>0</v>
      </c>
      <c r="O80" s="2">
        <v>0</v>
      </c>
      <c r="P80" s="17">
        <f t="shared" si="8"/>
        <v>10803</v>
      </c>
      <c r="Q80" s="17">
        <f>INDEX(章节表!$K$5:$K$64,关卡表!BP80)</f>
        <v>40</v>
      </c>
      <c r="R80" s="17">
        <f>INDEX(章节表!$L$5:$L$64,关卡表!BP80)</f>
        <v>280</v>
      </c>
      <c r="S80" s="2">
        <v>0</v>
      </c>
      <c r="T80" s="2" t="str">
        <f t="shared" si="9"/>
        <v/>
      </c>
      <c r="U80" s="2" t="s">
        <v>27</v>
      </c>
      <c r="V80" s="17">
        <f>INDEX(章节表!$M$5:$M$64,关卡表!BP80)</f>
        <v>1350</v>
      </c>
      <c r="W80" s="2" t="s">
        <v>47</v>
      </c>
      <c r="X80" s="17">
        <f>INDEX(章节表!$N$5:$N$64,关卡表!BP80)</f>
        <v>3150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3"/>
      <c r="AK80" s="2"/>
      <c r="AL80" s="2"/>
      <c r="AM80" s="2"/>
      <c r="AN80" s="2"/>
      <c r="AO80" s="2">
        <v>51</v>
      </c>
      <c r="AP80" s="3" t="s">
        <v>264</v>
      </c>
      <c r="AQ80" s="3" t="s">
        <v>265</v>
      </c>
      <c r="AR80" s="3" t="s">
        <v>437</v>
      </c>
      <c r="AS80" s="3" t="s">
        <v>432</v>
      </c>
      <c r="AT80" s="3"/>
      <c r="AU80" s="3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O80">
        <v>74</v>
      </c>
      <c r="BP80">
        <f>MATCH(BO80-1,章节表!$J$4:$J$64,1)</f>
        <v>8</v>
      </c>
    </row>
    <row r="81" spans="1:68" ht="18" customHeight="1" x14ac:dyDescent="0.2">
      <c r="A81" s="17">
        <f t="shared" si="6"/>
        <v>10805</v>
      </c>
      <c r="B81" s="17">
        <f>INDEX(章节表!$E$5:$E$64,关卡表!BP81)</f>
        <v>1</v>
      </c>
      <c r="C81" s="17">
        <f>INDEX(章节表!$B$5:$B$64,关卡表!BP81)</f>
        <v>108</v>
      </c>
      <c r="D81" s="3" t="s">
        <v>79</v>
      </c>
      <c r="E81" s="17">
        <f>BO81-INDEX(章节表!$J$4:$J$64,关卡表!BP81)</f>
        <v>5</v>
      </c>
      <c r="F81" s="17">
        <f t="shared" si="7"/>
        <v>5</v>
      </c>
      <c r="G81" s="17" t="str">
        <f>INDEX(章节表!$C$5:$C$64,关卡表!BP81)&amp;关卡表!E81&amp;"关"</f>
        <v>普通8章5关</v>
      </c>
      <c r="H81" s="2"/>
      <c r="I81" s="2"/>
      <c r="J81" s="17" t="str">
        <f>INDEX(章节表!$D$5:$D$64,关卡表!BP81)&amp;"-"&amp;关卡表!E81&amp;"关"</f>
        <v>战宛城-5关</v>
      </c>
      <c r="K81" s="3" t="s">
        <v>424</v>
      </c>
      <c r="L81" s="3"/>
      <c r="M81" s="2">
        <v>100</v>
      </c>
      <c r="N81" s="2">
        <v>0</v>
      </c>
      <c r="O81" s="2">
        <v>0</v>
      </c>
      <c r="P81" s="17">
        <f t="shared" si="8"/>
        <v>10804</v>
      </c>
      <c r="Q81" s="17">
        <f>INDEX(章节表!$K$5:$K$64,关卡表!BP81)</f>
        <v>40</v>
      </c>
      <c r="R81" s="17">
        <f>INDEX(章节表!$L$5:$L$64,关卡表!BP81)</f>
        <v>280</v>
      </c>
      <c r="S81" s="2">
        <v>0</v>
      </c>
      <c r="T81" s="2" t="str">
        <f t="shared" si="9"/>
        <v/>
      </c>
      <c r="U81" s="2" t="s">
        <v>27</v>
      </c>
      <c r="V81" s="17">
        <f>INDEX(章节表!$M$5:$M$64,关卡表!BP81)</f>
        <v>1350</v>
      </c>
      <c r="W81" s="2" t="s">
        <v>47</v>
      </c>
      <c r="X81" s="17">
        <f>INDEX(章节表!$N$5:$N$64,关卡表!BP81)</f>
        <v>3150</v>
      </c>
      <c r="Y81" s="2"/>
      <c r="Z81" s="2"/>
      <c r="AA81" s="2"/>
      <c r="AB81" s="2"/>
      <c r="AC81" s="2"/>
      <c r="AD81" s="2"/>
      <c r="AE81" s="3"/>
      <c r="AF81" s="3"/>
      <c r="AG81" s="3"/>
      <c r="AH81" s="3"/>
      <c r="AI81" s="3"/>
      <c r="AJ81" s="3"/>
      <c r="AK81" s="2"/>
      <c r="AL81" s="2"/>
      <c r="AM81" s="2"/>
      <c r="AN81" s="2"/>
      <c r="AO81" s="2">
        <v>51</v>
      </c>
      <c r="AP81" s="3" t="s">
        <v>264</v>
      </c>
      <c r="AQ81" s="3" t="s">
        <v>265</v>
      </c>
      <c r="AR81" s="3" t="s">
        <v>437</v>
      </c>
      <c r="AS81" s="3" t="s">
        <v>432</v>
      </c>
      <c r="AT81" s="3"/>
      <c r="AU81" s="3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O81">
        <v>75</v>
      </c>
      <c r="BP81">
        <f>MATCH(BO81-1,章节表!$J$4:$J$64,1)</f>
        <v>8</v>
      </c>
    </row>
    <row r="82" spans="1:68" ht="18" customHeight="1" x14ac:dyDescent="0.2">
      <c r="A82" s="17">
        <f t="shared" si="6"/>
        <v>10806</v>
      </c>
      <c r="B82" s="17">
        <f>INDEX(章节表!$E$5:$E$64,关卡表!BP82)</f>
        <v>1</v>
      </c>
      <c r="C82" s="17">
        <f>INDEX(章节表!$B$5:$B$64,关卡表!BP82)</f>
        <v>108</v>
      </c>
      <c r="D82" s="3" t="s">
        <v>79</v>
      </c>
      <c r="E82" s="17">
        <f>BO82-INDEX(章节表!$J$4:$J$64,关卡表!BP82)</f>
        <v>6</v>
      </c>
      <c r="F82" s="17">
        <f t="shared" si="7"/>
        <v>6</v>
      </c>
      <c r="G82" s="17" t="str">
        <f>INDEX(章节表!$C$5:$C$64,关卡表!BP82)&amp;关卡表!E82&amp;"关"</f>
        <v>普通8章6关</v>
      </c>
      <c r="H82" s="2"/>
      <c r="I82" s="2"/>
      <c r="J82" s="17" t="str">
        <f>INDEX(章节表!$D$5:$D$64,关卡表!BP82)&amp;"-"&amp;关卡表!E82&amp;"关"</f>
        <v>战宛城-6关</v>
      </c>
      <c r="K82" s="3" t="s">
        <v>438</v>
      </c>
      <c r="L82" s="3"/>
      <c r="M82" s="2">
        <v>100</v>
      </c>
      <c r="N82" s="2">
        <v>0</v>
      </c>
      <c r="O82" s="2">
        <v>0</v>
      </c>
      <c r="P82" s="17">
        <f t="shared" si="8"/>
        <v>10805</v>
      </c>
      <c r="Q82" s="17">
        <f>INDEX(章节表!$K$5:$K$64,关卡表!BP82)</f>
        <v>40</v>
      </c>
      <c r="R82" s="17">
        <f>INDEX(章节表!$L$5:$L$64,关卡表!BP82)</f>
        <v>280</v>
      </c>
      <c r="S82" s="2">
        <v>0</v>
      </c>
      <c r="T82" s="2">
        <f t="shared" si="9"/>
        <v>21082</v>
      </c>
      <c r="U82" s="2" t="s">
        <v>27</v>
      </c>
      <c r="V82" s="17">
        <f>INDEX(章节表!$M$5:$M$64,关卡表!BP82)</f>
        <v>1350</v>
      </c>
      <c r="W82" s="2" t="s">
        <v>47</v>
      </c>
      <c r="X82" s="17">
        <f>INDEX(章节表!$N$5:$N$64,关卡表!BP82)</f>
        <v>3150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3"/>
      <c r="AK82" s="2"/>
      <c r="AL82" s="2"/>
      <c r="AM82" s="2"/>
      <c r="AN82" s="2"/>
      <c r="AO82" s="2">
        <v>51</v>
      </c>
      <c r="AP82" s="3" t="s">
        <v>264</v>
      </c>
      <c r="AQ82" s="3" t="s">
        <v>265</v>
      </c>
      <c r="AR82" s="3" t="s">
        <v>437</v>
      </c>
      <c r="AS82" s="3" t="s">
        <v>432</v>
      </c>
      <c r="AT82" s="3"/>
      <c r="AU82" s="3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O82">
        <v>76</v>
      </c>
      <c r="BP82">
        <f>MATCH(BO82-1,章节表!$J$4:$J$64,1)</f>
        <v>8</v>
      </c>
    </row>
    <row r="83" spans="1:68" ht="18" customHeight="1" x14ac:dyDescent="0.2">
      <c r="A83" s="17">
        <f t="shared" si="6"/>
        <v>10807</v>
      </c>
      <c r="B83" s="17">
        <f>INDEX(章节表!$E$5:$E$64,关卡表!BP83)</f>
        <v>1</v>
      </c>
      <c r="C83" s="17">
        <f>INDEX(章节表!$B$5:$B$64,关卡表!BP83)</f>
        <v>108</v>
      </c>
      <c r="D83" s="3" t="s">
        <v>79</v>
      </c>
      <c r="E83" s="17">
        <f>BO83-INDEX(章节表!$J$4:$J$64,关卡表!BP83)</f>
        <v>7</v>
      </c>
      <c r="F83" s="17">
        <f t="shared" si="7"/>
        <v>7</v>
      </c>
      <c r="G83" s="17" t="str">
        <f>INDEX(章节表!$C$5:$C$64,关卡表!BP83)&amp;关卡表!E83&amp;"关"</f>
        <v>普通8章7关</v>
      </c>
      <c r="H83" s="2"/>
      <c r="I83" s="2"/>
      <c r="J83" s="17" t="str">
        <f>INDEX(章节表!$D$5:$D$64,关卡表!BP83)&amp;"-"&amp;关卡表!E83&amp;"关"</f>
        <v>战宛城-7关</v>
      </c>
      <c r="K83" s="3" t="s">
        <v>424</v>
      </c>
      <c r="L83" s="3"/>
      <c r="M83" s="2">
        <v>100</v>
      </c>
      <c r="N83" s="2">
        <v>0</v>
      </c>
      <c r="O83" s="2">
        <v>0</v>
      </c>
      <c r="P83" s="17">
        <f t="shared" si="8"/>
        <v>10806</v>
      </c>
      <c r="Q83" s="17">
        <f>INDEX(章节表!$K$5:$K$64,关卡表!BP83)</f>
        <v>40</v>
      </c>
      <c r="R83" s="17">
        <f>INDEX(章节表!$L$5:$L$64,关卡表!BP83)</f>
        <v>280</v>
      </c>
      <c r="S83" s="2">
        <v>0</v>
      </c>
      <c r="T83" s="2" t="str">
        <f t="shared" si="9"/>
        <v/>
      </c>
      <c r="U83" s="2" t="s">
        <v>27</v>
      </c>
      <c r="V83" s="17">
        <f>INDEX(章节表!$M$5:$M$64,关卡表!BP83)</f>
        <v>1350</v>
      </c>
      <c r="W83" s="2" t="s">
        <v>47</v>
      </c>
      <c r="X83" s="17">
        <f>INDEX(章节表!$N$5:$N$64,关卡表!BP83)</f>
        <v>3150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"/>
      <c r="AK83" s="2"/>
      <c r="AL83" s="2"/>
      <c r="AM83" s="2"/>
      <c r="AN83" s="2"/>
      <c r="AO83" s="2">
        <v>51</v>
      </c>
      <c r="AP83" s="3" t="s">
        <v>264</v>
      </c>
      <c r="AQ83" s="3" t="s">
        <v>265</v>
      </c>
      <c r="AR83" s="3" t="s">
        <v>437</v>
      </c>
      <c r="AS83" s="3" t="s">
        <v>432</v>
      </c>
      <c r="AT83" s="3"/>
      <c r="AU83" s="3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O83">
        <v>77</v>
      </c>
      <c r="BP83">
        <f>MATCH(BO83-1,章节表!$J$4:$J$64,1)</f>
        <v>8</v>
      </c>
    </row>
    <row r="84" spans="1:68" ht="18" customHeight="1" x14ac:dyDescent="0.2">
      <c r="A84" s="17">
        <f t="shared" si="6"/>
        <v>10808</v>
      </c>
      <c r="B84" s="17">
        <f>INDEX(章节表!$E$5:$E$64,关卡表!BP84)</f>
        <v>1</v>
      </c>
      <c r="C84" s="17">
        <f>INDEX(章节表!$B$5:$B$64,关卡表!BP84)</f>
        <v>108</v>
      </c>
      <c r="D84" s="3" t="s">
        <v>79</v>
      </c>
      <c r="E84" s="17">
        <f>BO84-INDEX(章节表!$J$4:$J$64,关卡表!BP84)</f>
        <v>8</v>
      </c>
      <c r="F84" s="17">
        <f t="shared" si="7"/>
        <v>8</v>
      </c>
      <c r="G84" s="17" t="str">
        <f>INDEX(章节表!$C$5:$C$64,关卡表!BP84)&amp;关卡表!E84&amp;"关"</f>
        <v>普通8章8关</v>
      </c>
      <c r="H84" s="2"/>
      <c r="I84" s="2"/>
      <c r="J84" s="17" t="str">
        <f>INDEX(章节表!$D$5:$D$64,关卡表!BP84)&amp;"-"&amp;关卡表!E84&amp;"关"</f>
        <v>战宛城-8关</v>
      </c>
      <c r="K84" s="3" t="s">
        <v>424</v>
      </c>
      <c r="L84" s="3"/>
      <c r="M84" s="2">
        <v>100</v>
      </c>
      <c r="N84" s="2">
        <v>0</v>
      </c>
      <c r="O84" s="2">
        <v>0</v>
      </c>
      <c r="P84" s="17">
        <f t="shared" si="8"/>
        <v>10807</v>
      </c>
      <c r="Q84" s="17">
        <f>INDEX(章节表!$K$5:$K$64,关卡表!BP84)</f>
        <v>40</v>
      </c>
      <c r="R84" s="17">
        <f>INDEX(章节表!$L$5:$L$64,关卡表!BP84)</f>
        <v>280</v>
      </c>
      <c r="S84" s="2">
        <v>0</v>
      </c>
      <c r="T84" s="2" t="str">
        <f t="shared" si="9"/>
        <v/>
      </c>
      <c r="U84" s="2" t="s">
        <v>27</v>
      </c>
      <c r="V84" s="17">
        <f>INDEX(章节表!$M$5:$M$64,关卡表!BP84)</f>
        <v>1350</v>
      </c>
      <c r="W84" s="2" t="s">
        <v>47</v>
      </c>
      <c r="X84" s="17">
        <f>INDEX(章节表!$N$5:$N$64,关卡表!BP84)</f>
        <v>3150</v>
      </c>
      <c r="Y84" s="2"/>
      <c r="Z84" s="2"/>
      <c r="AA84" s="2"/>
      <c r="AB84" s="2"/>
      <c r="AC84" s="2"/>
      <c r="AD84" s="2"/>
      <c r="AE84" s="3"/>
      <c r="AF84" s="3"/>
      <c r="AG84" s="3"/>
      <c r="AH84" s="3"/>
      <c r="AI84" s="3"/>
      <c r="AJ84" s="3"/>
      <c r="AK84" s="2"/>
      <c r="AL84" s="2"/>
      <c r="AM84" s="2"/>
      <c r="AN84" s="2"/>
      <c r="AO84" s="2">
        <v>51</v>
      </c>
      <c r="AP84" s="3" t="s">
        <v>264</v>
      </c>
      <c r="AQ84" s="3" t="s">
        <v>265</v>
      </c>
      <c r="AR84" s="3" t="s">
        <v>437</v>
      </c>
      <c r="AS84" s="3" t="s">
        <v>432</v>
      </c>
      <c r="AT84" s="3"/>
      <c r="AU84" s="3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O84">
        <v>78</v>
      </c>
      <c r="BP84">
        <f>MATCH(BO84-1,章节表!$J$4:$J$64,1)</f>
        <v>8</v>
      </c>
    </row>
    <row r="85" spans="1:68" ht="18" customHeight="1" x14ac:dyDescent="0.2">
      <c r="A85" s="17">
        <f t="shared" si="6"/>
        <v>10809</v>
      </c>
      <c r="B85" s="17">
        <f>INDEX(章节表!$E$5:$E$64,关卡表!BP85)</f>
        <v>1</v>
      </c>
      <c r="C85" s="17">
        <f>INDEX(章节表!$B$5:$B$64,关卡表!BP85)</f>
        <v>108</v>
      </c>
      <c r="D85" s="3" t="s">
        <v>79</v>
      </c>
      <c r="E85" s="17">
        <f>BO85-INDEX(章节表!$J$4:$J$64,关卡表!BP85)</f>
        <v>9</v>
      </c>
      <c r="F85" s="17">
        <f t="shared" si="7"/>
        <v>9</v>
      </c>
      <c r="G85" s="17" t="str">
        <f>INDEX(章节表!$C$5:$C$64,关卡表!BP85)&amp;关卡表!E85&amp;"关"</f>
        <v>普通8章9关</v>
      </c>
      <c r="H85" s="2"/>
      <c r="I85" s="2"/>
      <c r="J85" s="17" t="str">
        <f>INDEX(章节表!$D$5:$D$64,关卡表!BP85)&amp;"-"&amp;关卡表!E85&amp;"关"</f>
        <v>战宛城-9关</v>
      </c>
      <c r="K85" s="3" t="s">
        <v>438</v>
      </c>
      <c r="L85" s="3"/>
      <c r="M85" s="2">
        <v>100</v>
      </c>
      <c r="N85" s="2">
        <v>0</v>
      </c>
      <c r="O85" s="2">
        <v>0</v>
      </c>
      <c r="P85" s="17">
        <f t="shared" si="8"/>
        <v>10808</v>
      </c>
      <c r="Q85" s="17">
        <f>INDEX(章节表!$K$5:$K$64,关卡表!BP85)</f>
        <v>40</v>
      </c>
      <c r="R85" s="17">
        <f>INDEX(章节表!$L$5:$L$64,关卡表!BP85)</f>
        <v>280</v>
      </c>
      <c r="S85" s="2">
        <v>0</v>
      </c>
      <c r="T85" s="2">
        <f t="shared" si="9"/>
        <v>21083</v>
      </c>
      <c r="U85" s="2" t="s">
        <v>27</v>
      </c>
      <c r="V85" s="17">
        <f>INDEX(章节表!$M$5:$M$64,关卡表!BP85)</f>
        <v>1350</v>
      </c>
      <c r="W85" s="2" t="s">
        <v>47</v>
      </c>
      <c r="X85" s="17">
        <f>INDEX(章节表!$N$5:$N$64,关卡表!BP85)</f>
        <v>3150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3"/>
      <c r="AK85" s="2"/>
      <c r="AL85" s="2"/>
      <c r="AM85" s="2"/>
      <c r="AN85" s="2"/>
      <c r="AO85" s="2">
        <v>51</v>
      </c>
      <c r="AP85" s="3" t="s">
        <v>264</v>
      </c>
      <c r="AQ85" s="3" t="s">
        <v>265</v>
      </c>
      <c r="AR85" s="3" t="s">
        <v>437</v>
      </c>
      <c r="AS85" s="3" t="s">
        <v>432</v>
      </c>
      <c r="AT85" s="3"/>
      <c r="AU85" s="3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O85">
        <v>79</v>
      </c>
      <c r="BP85">
        <f>MATCH(BO85-1,章节表!$J$4:$J$64,1)</f>
        <v>8</v>
      </c>
    </row>
    <row r="86" spans="1:68" ht="18" customHeight="1" x14ac:dyDescent="0.2">
      <c r="A86" s="17">
        <f t="shared" si="6"/>
        <v>10810</v>
      </c>
      <c r="B86" s="17">
        <f>INDEX(章节表!$E$5:$E$64,关卡表!BP86)</f>
        <v>1</v>
      </c>
      <c r="C86" s="17">
        <f>INDEX(章节表!$B$5:$B$64,关卡表!BP86)</f>
        <v>108</v>
      </c>
      <c r="D86" s="3" t="s">
        <v>79</v>
      </c>
      <c r="E86" s="17">
        <f>BO86-INDEX(章节表!$J$4:$J$64,关卡表!BP86)</f>
        <v>10</v>
      </c>
      <c r="F86" s="17">
        <f t="shared" si="7"/>
        <v>10</v>
      </c>
      <c r="G86" s="17" t="str">
        <f>INDEX(章节表!$C$5:$C$64,关卡表!BP86)&amp;关卡表!E86&amp;"关"</f>
        <v>普通8章10关</v>
      </c>
      <c r="H86" s="2"/>
      <c r="I86" s="2"/>
      <c r="J86" s="17" t="str">
        <f>INDEX(章节表!$D$5:$D$64,关卡表!BP86)&amp;"-"&amp;关卡表!E86&amp;"关"</f>
        <v>战宛城-10关</v>
      </c>
      <c r="K86" s="3" t="s">
        <v>439</v>
      </c>
      <c r="L86" s="3"/>
      <c r="M86" s="2">
        <v>100</v>
      </c>
      <c r="N86" s="2">
        <v>1</v>
      </c>
      <c r="O86" s="2">
        <v>0</v>
      </c>
      <c r="P86" s="17">
        <f t="shared" si="8"/>
        <v>10809</v>
      </c>
      <c r="Q86" s="17">
        <f>INDEX(章节表!$K$5:$K$64,关卡表!BP86)</f>
        <v>40</v>
      </c>
      <c r="R86" s="17">
        <f>INDEX(章节表!$L$5:$L$64,关卡表!BP86)</f>
        <v>280</v>
      </c>
      <c r="S86" s="2">
        <v>0</v>
      </c>
      <c r="T86" s="2" t="str">
        <f t="shared" si="9"/>
        <v/>
      </c>
      <c r="U86" s="2" t="s">
        <v>27</v>
      </c>
      <c r="V86" s="17">
        <f>INDEX(章节表!$M$5:$M$64,关卡表!BP86)</f>
        <v>1350</v>
      </c>
      <c r="W86" s="2" t="s">
        <v>47</v>
      </c>
      <c r="X86" s="17">
        <f>INDEX(章节表!$N$5:$N$64,关卡表!BP86)</f>
        <v>3150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3"/>
      <c r="AK86" s="2"/>
      <c r="AL86" s="2"/>
      <c r="AM86" s="2"/>
      <c r="AN86" s="2"/>
      <c r="AO86" s="2">
        <v>51</v>
      </c>
      <c r="AP86" s="3" t="s">
        <v>264</v>
      </c>
      <c r="AQ86" s="3" t="s">
        <v>265</v>
      </c>
      <c r="AR86" s="3" t="s">
        <v>437</v>
      </c>
      <c r="AS86" s="3" t="s">
        <v>432</v>
      </c>
      <c r="AT86" s="3"/>
      <c r="AU86" s="3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O86">
        <v>80</v>
      </c>
      <c r="BP86">
        <f>MATCH(BO86-1,章节表!$J$4:$J$64,1)</f>
        <v>8</v>
      </c>
    </row>
    <row r="87" spans="1:68" ht="18" customHeight="1" x14ac:dyDescent="0.2">
      <c r="A87" s="17">
        <f t="shared" si="6"/>
        <v>10901</v>
      </c>
      <c r="B87" s="17">
        <f>INDEX(章节表!$E$5:$E$64,关卡表!BP87)</f>
        <v>1</v>
      </c>
      <c r="C87" s="17">
        <f>INDEX(章节表!$B$5:$B$64,关卡表!BP87)</f>
        <v>109</v>
      </c>
      <c r="D87" s="3" t="s">
        <v>79</v>
      </c>
      <c r="E87" s="17">
        <f>BO87-INDEX(章节表!$J$4:$J$64,关卡表!BP87)</f>
        <v>1</v>
      </c>
      <c r="F87" s="17">
        <f t="shared" si="7"/>
        <v>1</v>
      </c>
      <c r="G87" s="17" t="str">
        <f>INDEX(章节表!$C$5:$C$64,关卡表!BP87)&amp;关卡表!E87&amp;"关"</f>
        <v>普通9章1关</v>
      </c>
      <c r="H87" s="2"/>
      <c r="I87" s="2"/>
      <c r="J87" s="17" t="str">
        <f>INDEX(章节表!$D$5:$D$64,关卡表!BP87)&amp;"-"&amp;关卡表!E87&amp;"关"</f>
        <v>水淹下邳-1关</v>
      </c>
      <c r="K87" s="3" t="s">
        <v>424</v>
      </c>
      <c r="L87" s="3"/>
      <c r="M87" s="2">
        <v>100</v>
      </c>
      <c r="N87" s="2">
        <v>0</v>
      </c>
      <c r="O87" s="2">
        <v>0</v>
      </c>
      <c r="P87" s="17" t="str">
        <f t="shared" si="8"/>
        <v/>
      </c>
      <c r="Q87" s="17">
        <f>INDEX(章节表!$K$5:$K$64,关卡表!BP87)</f>
        <v>45</v>
      </c>
      <c r="R87" s="17">
        <f>INDEX(章节表!$L$5:$L$64,关卡表!BP87)</f>
        <v>320</v>
      </c>
      <c r="S87" s="2">
        <v>0</v>
      </c>
      <c r="T87" s="2" t="str">
        <f t="shared" si="9"/>
        <v/>
      </c>
      <c r="U87" s="2" t="s">
        <v>27</v>
      </c>
      <c r="V87" s="17">
        <f>INDEX(章节表!$M$5:$M$64,关卡表!BP87)</f>
        <v>1500</v>
      </c>
      <c r="W87" s="2" t="s">
        <v>47</v>
      </c>
      <c r="X87" s="17">
        <f>INDEX(章节表!$N$5:$N$64,关卡表!BP87)</f>
        <v>3600</v>
      </c>
      <c r="Y87" s="2"/>
      <c r="Z87" s="2"/>
      <c r="AA87" s="2"/>
      <c r="AB87" s="2"/>
      <c r="AC87" s="2"/>
      <c r="AD87" s="2"/>
      <c r="AE87" s="3"/>
      <c r="AF87" s="3"/>
      <c r="AG87" s="3"/>
      <c r="AH87" s="3"/>
      <c r="AI87" s="3"/>
      <c r="AJ87" s="3"/>
      <c r="AK87" s="2"/>
      <c r="AL87" s="2"/>
      <c r="AM87" s="2"/>
      <c r="AN87" s="2"/>
      <c r="AO87" s="2">
        <v>51</v>
      </c>
      <c r="AP87" s="3" t="s">
        <v>264</v>
      </c>
      <c r="AQ87" s="3" t="s">
        <v>265</v>
      </c>
      <c r="AR87" s="3" t="s">
        <v>437</v>
      </c>
      <c r="AS87" s="3" t="s">
        <v>432</v>
      </c>
      <c r="AT87" s="3"/>
      <c r="AU87" s="3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O87">
        <v>81</v>
      </c>
      <c r="BP87">
        <f>MATCH(BO87-1,章节表!$J$4:$J$64,1)</f>
        <v>9</v>
      </c>
    </row>
    <row r="88" spans="1:68" ht="18" customHeight="1" x14ac:dyDescent="0.2">
      <c r="A88" s="17">
        <f t="shared" si="6"/>
        <v>10902</v>
      </c>
      <c r="B88" s="17">
        <f>INDEX(章节表!$E$5:$E$64,关卡表!BP88)</f>
        <v>1</v>
      </c>
      <c r="C88" s="17">
        <f>INDEX(章节表!$B$5:$B$64,关卡表!BP88)</f>
        <v>109</v>
      </c>
      <c r="D88" s="3" t="s">
        <v>79</v>
      </c>
      <c r="E88" s="17">
        <f>BO88-INDEX(章节表!$J$4:$J$64,关卡表!BP88)</f>
        <v>2</v>
      </c>
      <c r="F88" s="17">
        <f t="shared" si="7"/>
        <v>2</v>
      </c>
      <c r="G88" s="17" t="str">
        <f>INDEX(章节表!$C$5:$C$64,关卡表!BP88)&amp;关卡表!E88&amp;"关"</f>
        <v>普通9章2关</v>
      </c>
      <c r="H88" s="2"/>
      <c r="I88" s="2"/>
      <c r="J88" s="17" t="str">
        <f>INDEX(章节表!$D$5:$D$64,关卡表!BP88)&amp;"-"&amp;关卡表!E88&amp;"关"</f>
        <v>水淹下邳-2关</v>
      </c>
      <c r="K88" s="3" t="s">
        <v>424</v>
      </c>
      <c r="L88" s="3"/>
      <c r="M88" s="2">
        <v>100</v>
      </c>
      <c r="N88" s="2">
        <v>0</v>
      </c>
      <c r="O88" s="2">
        <v>0</v>
      </c>
      <c r="P88" s="17">
        <f t="shared" si="8"/>
        <v>10901</v>
      </c>
      <c r="Q88" s="17">
        <f>INDEX(章节表!$K$5:$K$64,关卡表!BP88)</f>
        <v>45</v>
      </c>
      <c r="R88" s="17">
        <f>INDEX(章节表!$L$5:$L$64,关卡表!BP88)</f>
        <v>320</v>
      </c>
      <c r="S88" s="2">
        <v>0</v>
      </c>
      <c r="T88" s="2" t="str">
        <f t="shared" si="9"/>
        <v/>
      </c>
      <c r="U88" s="2" t="s">
        <v>27</v>
      </c>
      <c r="V88" s="17">
        <f>INDEX(章节表!$M$5:$M$64,关卡表!BP88)</f>
        <v>1500</v>
      </c>
      <c r="W88" s="2" t="s">
        <v>47</v>
      </c>
      <c r="X88" s="17">
        <f>INDEX(章节表!$N$5:$N$64,关卡表!BP88)</f>
        <v>3600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3"/>
      <c r="AK88" s="2"/>
      <c r="AL88" s="2"/>
      <c r="AM88" s="2"/>
      <c r="AN88" s="2"/>
      <c r="AO88" s="2">
        <v>51</v>
      </c>
      <c r="AP88" s="3" t="s">
        <v>264</v>
      </c>
      <c r="AQ88" s="3" t="s">
        <v>265</v>
      </c>
      <c r="AR88" s="3" t="s">
        <v>437</v>
      </c>
      <c r="AS88" s="3" t="s">
        <v>432</v>
      </c>
      <c r="AT88" s="3"/>
      <c r="AU88" s="3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O88">
        <v>82</v>
      </c>
      <c r="BP88">
        <f>MATCH(BO88-1,章节表!$J$4:$J$64,1)</f>
        <v>9</v>
      </c>
    </row>
    <row r="89" spans="1:68" ht="18" customHeight="1" x14ac:dyDescent="0.2">
      <c r="A89" s="17">
        <f t="shared" si="6"/>
        <v>10903</v>
      </c>
      <c r="B89" s="17">
        <f>INDEX(章节表!$E$5:$E$64,关卡表!BP89)</f>
        <v>1</v>
      </c>
      <c r="C89" s="17">
        <f>INDEX(章节表!$B$5:$B$64,关卡表!BP89)</f>
        <v>109</v>
      </c>
      <c r="D89" s="3" t="s">
        <v>79</v>
      </c>
      <c r="E89" s="17">
        <f>BO89-INDEX(章节表!$J$4:$J$64,关卡表!BP89)</f>
        <v>3</v>
      </c>
      <c r="F89" s="17">
        <f t="shared" si="7"/>
        <v>3</v>
      </c>
      <c r="G89" s="17" t="str">
        <f>INDEX(章节表!$C$5:$C$64,关卡表!BP89)&amp;关卡表!E89&amp;"关"</f>
        <v>普通9章3关</v>
      </c>
      <c r="H89" s="2"/>
      <c r="I89" s="2"/>
      <c r="J89" s="17" t="str">
        <f>INDEX(章节表!$D$5:$D$64,关卡表!BP89)&amp;"-"&amp;关卡表!E89&amp;"关"</f>
        <v>水淹下邳-3关</v>
      </c>
      <c r="K89" s="3" t="s">
        <v>438</v>
      </c>
      <c r="L89" s="3"/>
      <c r="M89" s="2">
        <v>100</v>
      </c>
      <c r="N89" s="2">
        <v>0</v>
      </c>
      <c r="O89" s="2">
        <v>0</v>
      </c>
      <c r="P89" s="17">
        <f t="shared" si="8"/>
        <v>10902</v>
      </c>
      <c r="Q89" s="17">
        <f>INDEX(章节表!$K$5:$K$64,关卡表!BP89)</f>
        <v>45</v>
      </c>
      <c r="R89" s="17">
        <f>INDEX(章节表!$L$5:$L$64,关卡表!BP89)</f>
        <v>320</v>
      </c>
      <c r="S89" s="2">
        <v>0</v>
      </c>
      <c r="T89" s="2">
        <f t="shared" si="9"/>
        <v>21091</v>
      </c>
      <c r="U89" s="2" t="s">
        <v>27</v>
      </c>
      <c r="V89" s="17">
        <f>INDEX(章节表!$M$5:$M$64,关卡表!BP89)</f>
        <v>1500</v>
      </c>
      <c r="W89" s="2" t="s">
        <v>47</v>
      </c>
      <c r="X89" s="17">
        <f>INDEX(章节表!$N$5:$N$64,关卡表!BP89)</f>
        <v>3600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3"/>
      <c r="AK89" s="2"/>
      <c r="AL89" s="2"/>
      <c r="AM89" s="2"/>
      <c r="AN89" s="2"/>
      <c r="AO89" s="2">
        <v>51</v>
      </c>
      <c r="AP89" s="3" t="s">
        <v>264</v>
      </c>
      <c r="AQ89" s="3" t="s">
        <v>265</v>
      </c>
      <c r="AR89" s="3" t="s">
        <v>437</v>
      </c>
      <c r="AS89" s="3" t="s">
        <v>432</v>
      </c>
      <c r="AT89" s="3"/>
      <c r="AU89" s="3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O89">
        <v>83</v>
      </c>
      <c r="BP89">
        <f>MATCH(BO89-1,章节表!$J$4:$J$64,1)</f>
        <v>9</v>
      </c>
    </row>
    <row r="90" spans="1:68" ht="18" customHeight="1" x14ac:dyDescent="0.2">
      <c r="A90" s="17">
        <f t="shared" si="6"/>
        <v>10904</v>
      </c>
      <c r="B90" s="17">
        <f>INDEX(章节表!$E$5:$E$64,关卡表!BP90)</f>
        <v>1</v>
      </c>
      <c r="C90" s="17">
        <f>INDEX(章节表!$B$5:$B$64,关卡表!BP90)</f>
        <v>109</v>
      </c>
      <c r="D90" s="3" t="s">
        <v>79</v>
      </c>
      <c r="E90" s="17">
        <f>BO90-INDEX(章节表!$J$4:$J$64,关卡表!BP90)</f>
        <v>4</v>
      </c>
      <c r="F90" s="17">
        <f t="shared" si="7"/>
        <v>4</v>
      </c>
      <c r="G90" s="17" t="str">
        <f>INDEX(章节表!$C$5:$C$64,关卡表!BP90)&amp;关卡表!E90&amp;"关"</f>
        <v>普通9章4关</v>
      </c>
      <c r="H90" s="2"/>
      <c r="I90" s="2"/>
      <c r="J90" s="17" t="str">
        <f>INDEX(章节表!$D$5:$D$64,关卡表!BP90)&amp;"-"&amp;关卡表!E90&amp;"关"</f>
        <v>水淹下邳-4关</v>
      </c>
      <c r="K90" s="3" t="s">
        <v>424</v>
      </c>
      <c r="L90" s="3"/>
      <c r="M90" s="2">
        <v>100</v>
      </c>
      <c r="N90" s="2">
        <v>0</v>
      </c>
      <c r="O90" s="2">
        <v>0</v>
      </c>
      <c r="P90" s="17">
        <f t="shared" si="8"/>
        <v>10903</v>
      </c>
      <c r="Q90" s="17">
        <f>INDEX(章节表!$K$5:$K$64,关卡表!BP90)</f>
        <v>45</v>
      </c>
      <c r="R90" s="17">
        <f>INDEX(章节表!$L$5:$L$64,关卡表!BP90)</f>
        <v>320</v>
      </c>
      <c r="S90" s="2">
        <v>0</v>
      </c>
      <c r="T90" s="2" t="str">
        <f t="shared" si="9"/>
        <v/>
      </c>
      <c r="U90" s="2" t="s">
        <v>27</v>
      </c>
      <c r="V90" s="17">
        <f>INDEX(章节表!$M$5:$M$64,关卡表!BP90)</f>
        <v>1500</v>
      </c>
      <c r="W90" s="2" t="s">
        <v>47</v>
      </c>
      <c r="X90" s="17">
        <f>INDEX(章节表!$N$5:$N$64,关卡表!BP90)</f>
        <v>3600</v>
      </c>
      <c r="Y90" s="2"/>
      <c r="Z90" s="2"/>
      <c r="AA90" s="2"/>
      <c r="AB90" s="2"/>
      <c r="AC90" s="2"/>
      <c r="AD90" s="2"/>
      <c r="AE90" s="3"/>
      <c r="AF90" s="3"/>
      <c r="AG90" s="3"/>
      <c r="AH90" s="3"/>
      <c r="AI90" s="3"/>
      <c r="AJ90" s="3"/>
      <c r="AK90" s="2"/>
      <c r="AL90" s="2"/>
      <c r="AM90" s="2"/>
      <c r="AN90" s="2"/>
      <c r="AO90" s="2">
        <v>51</v>
      </c>
      <c r="AP90" s="3" t="s">
        <v>264</v>
      </c>
      <c r="AQ90" s="3" t="s">
        <v>265</v>
      </c>
      <c r="AR90" s="3" t="s">
        <v>437</v>
      </c>
      <c r="AS90" s="3" t="s">
        <v>432</v>
      </c>
      <c r="AT90" s="3"/>
      <c r="AU90" s="3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O90">
        <v>84</v>
      </c>
      <c r="BP90">
        <f>MATCH(BO90-1,章节表!$J$4:$J$64,1)</f>
        <v>9</v>
      </c>
    </row>
    <row r="91" spans="1:68" ht="18" customHeight="1" x14ac:dyDescent="0.2">
      <c r="A91" s="17">
        <f t="shared" si="6"/>
        <v>10905</v>
      </c>
      <c r="B91" s="17">
        <f>INDEX(章节表!$E$5:$E$64,关卡表!BP91)</f>
        <v>1</v>
      </c>
      <c r="C91" s="17">
        <f>INDEX(章节表!$B$5:$B$64,关卡表!BP91)</f>
        <v>109</v>
      </c>
      <c r="D91" s="3" t="s">
        <v>79</v>
      </c>
      <c r="E91" s="17">
        <f>BO91-INDEX(章节表!$J$4:$J$64,关卡表!BP91)</f>
        <v>5</v>
      </c>
      <c r="F91" s="17">
        <f t="shared" si="7"/>
        <v>5</v>
      </c>
      <c r="G91" s="17" t="str">
        <f>INDEX(章节表!$C$5:$C$64,关卡表!BP91)&amp;关卡表!E91&amp;"关"</f>
        <v>普通9章5关</v>
      </c>
      <c r="H91" s="2"/>
      <c r="I91" s="2"/>
      <c r="J91" s="17" t="str">
        <f>INDEX(章节表!$D$5:$D$64,关卡表!BP91)&amp;"-"&amp;关卡表!E91&amp;"关"</f>
        <v>水淹下邳-5关</v>
      </c>
      <c r="K91" s="3" t="s">
        <v>424</v>
      </c>
      <c r="L91" s="3"/>
      <c r="M91" s="2">
        <v>100</v>
      </c>
      <c r="N91" s="2">
        <v>0</v>
      </c>
      <c r="O91" s="2">
        <v>0</v>
      </c>
      <c r="P91" s="17">
        <f t="shared" si="8"/>
        <v>10904</v>
      </c>
      <c r="Q91" s="17">
        <f>INDEX(章节表!$K$5:$K$64,关卡表!BP91)</f>
        <v>45</v>
      </c>
      <c r="R91" s="17">
        <f>INDEX(章节表!$L$5:$L$64,关卡表!BP91)</f>
        <v>320</v>
      </c>
      <c r="S91" s="2">
        <v>0</v>
      </c>
      <c r="T91" s="2" t="str">
        <f t="shared" si="9"/>
        <v/>
      </c>
      <c r="U91" s="2" t="s">
        <v>27</v>
      </c>
      <c r="V91" s="17">
        <f>INDEX(章节表!$M$5:$M$64,关卡表!BP91)</f>
        <v>1500</v>
      </c>
      <c r="W91" s="2" t="s">
        <v>47</v>
      </c>
      <c r="X91" s="17">
        <f>INDEX(章节表!$N$5:$N$64,关卡表!BP91)</f>
        <v>3600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3"/>
      <c r="AK91" s="2"/>
      <c r="AL91" s="2"/>
      <c r="AM91" s="2"/>
      <c r="AN91" s="2"/>
      <c r="AO91" s="2">
        <v>51</v>
      </c>
      <c r="AP91" s="3" t="s">
        <v>264</v>
      </c>
      <c r="AQ91" s="3" t="s">
        <v>265</v>
      </c>
      <c r="AR91" s="3" t="s">
        <v>437</v>
      </c>
      <c r="AS91" s="3" t="s">
        <v>432</v>
      </c>
      <c r="AT91" s="3"/>
      <c r="AU91" s="3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O91">
        <v>85</v>
      </c>
      <c r="BP91">
        <f>MATCH(BO91-1,章节表!$J$4:$J$64,1)</f>
        <v>9</v>
      </c>
    </row>
    <row r="92" spans="1:68" ht="18" customHeight="1" x14ac:dyDescent="0.2">
      <c r="A92" s="17">
        <f t="shared" si="6"/>
        <v>10906</v>
      </c>
      <c r="B92" s="17">
        <f>INDEX(章节表!$E$5:$E$64,关卡表!BP92)</f>
        <v>1</v>
      </c>
      <c r="C92" s="17">
        <f>INDEX(章节表!$B$5:$B$64,关卡表!BP92)</f>
        <v>109</v>
      </c>
      <c r="D92" s="3" t="s">
        <v>79</v>
      </c>
      <c r="E92" s="17">
        <f>BO92-INDEX(章节表!$J$4:$J$64,关卡表!BP92)</f>
        <v>6</v>
      </c>
      <c r="F92" s="17">
        <f t="shared" si="7"/>
        <v>6</v>
      </c>
      <c r="G92" s="17" t="str">
        <f>INDEX(章节表!$C$5:$C$64,关卡表!BP92)&amp;关卡表!E92&amp;"关"</f>
        <v>普通9章6关</v>
      </c>
      <c r="H92" s="2"/>
      <c r="I92" s="2"/>
      <c r="J92" s="17" t="str">
        <f>INDEX(章节表!$D$5:$D$64,关卡表!BP92)&amp;"-"&amp;关卡表!E92&amp;"关"</f>
        <v>水淹下邳-6关</v>
      </c>
      <c r="K92" s="3" t="s">
        <v>438</v>
      </c>
      <c r="L92" s="3"/>
      <c r="M92" s="2">
        <v>100</v>
      </c>
      <c r="N92" s="2">
        <v>0</v>
      </c>
      <c r="O92" s="2">
        <v>0</v>
      </c>
      <c r="P92" s="17">
        <f t="shared" si="8"/>
        <v>10905</v>
      </c>
      <c r="Q92" s="17">
        <f>INDEX(章节表!$K$5:$K$64,关卡表!BP92)</f>
        <v>45</v>
      </c>
      <c r="R92" s="17">
        <f>INDEX(章节表!$L$5:$L$64,关卡表!BP92)</f>
        <v>320</v>
      </c>
      <c r="S92" s="2">
        <v>0</v>
      </c>
      <c r="T92" s="2">
        <f t="shared" si="9"/>
        <v>21092</v>
      </c>
      <c r="U92" s="2" t="s">
        <v>27</v>
      </c>
      <c r="V92" s="17">
        <f>INDEX(章节表!$M$5:$M$64,关卡表!BP92)</f>
        <v>1500</v>
      </c>
      <c r="W92" s="2" t="s">
        <v>47</v>
      </c>
      <c r="X92" s="17">
        <f>INDEX(章节表!$N$5:$N$64,关卡表!BP92)</f>
        <v>3600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3"/>
      <c r="AK92" s="2"/>
      <c r="AL92" s="2"/>
      <c r="AM92" s="2"/>
      <c r="AN92" s="2"/>
      <c r="AO92" s="2">
        <v>51</v>
      </c>
      <c r="AP92" s="3" t="s">
        <v>264</v>
      </c>
      <c r="AQ92" s="3" t="s">
        <v>265</v>
      </c>
      <c r="AR92" s="3" t="s">
        <v>437</v>
      </c>
      <c r="AS92" s="3" t="s">
        <v>432</v>
      </c>
      <c r="AT92" s="3"/>
      <c r="AU92" s="3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O92">
        <v>86</v>
      </c>
      <c r="BP92">
        <f>MATCH(BO92-1,章节表!$J$4:$J$64,1)</f>
        <v>9</v>
      </c>
    </row>
    <row r="93" spans="1:68" ht="18" customHeight="1" x14ac:dyDescent="0.2">
      <c r="A93" s="17">
        <f t="shared" si="6"/>
        <v>10907</v>
      </c>
      <c r="B93" s="17">
        <f>INDEX(章节表!$E$5:$E$64,关卡表!BP93)</f>
        <v>1</v>
      </c>
      <c r="C93" s="17">
        <f>INDEX(章节表!$B$5:$B$64,关卡表!BP93)</f>
        <v>109</v>
      </c>
      <c r="D93" s="3" t="s">
        <v>79</v>
      </c>
      <c r="E93" s="17">
        <f>BO93-INDEX(章节表!$J$4:$J$64,关卡表!BP93)</f>
        <v>7</v>
      </c>
      <c r="F93" s="17">
        <f t="shared" si="7"/>
        <v>7</v>
      </c>
      <c r="G93" s="17" t="str">
        <f>INDEX(章节表!$C$5:$C$64,关卡表!BP93)&amp;关卡表!E93&amp;"关"</f>
        <v>普通9章7关</v>
      </c>
      <c r="H93" s="2"/>
      <c r="I93" s="2"/>
      <c r="J93" s="17" t="str">
        <f>INDEX(章节表!$D$5:$D$64,关卡表!BP93)&amp;"-"&amp;关卡表!E93&amp;"关"</f>
        <v>水淹下邳-7关</v>
      </c>
      <c r="K93" s="3" t="s">
        <v>424</v>
      </c>
      <c r="L93" s="3"/>
      <c r="M93" s="2">
        <v>100</v>
      </c>
      <c r="N93" s="2">
        <v>0</v>
      </c>
      <c r="O93" s="2">
        <v>0</v>
      </c>
      <c r="P93" s="17">
        <f t="shared" si="8"/>
        <v>10906</v>
      </c>
      <c r="Q93" s="17">
        <f>INDEX(章节表!$K$5:$K$64,关卡表!BP93)</f>
        <v>45</v>
      </c>
      <c r="R93" s="17">
        <f>INDEX(章节表!$L$5:$L$64,关卡表!BP93)</f>
        <v>320</v>
      </c>
      <c r="S93" s="2">
        <v>0</v>
      </c>
      <c r="T93" s="2" t="str">
        <f t="shared" si="9"/>
        <v/>
      </c>
      <c r="U93" s="2" t="s">
        <v>27</v>
      </c>
      <c r="V93" s="17">
        <f>INDEX(章节表!$M$5:$M$64,关卡表!BP93)</f>
        <v>1500</v>
      </c>
      <c r="W93" s="2" t="s">
        <v>47</v>
      </c>
      <c r="X93" s="17">
        <f>INDEX(章节表!$N$5:$N$64,关卡表!BP93)</f>
        <v>3600</v>
      </c>
      <c r="Y93" s="2"/>
      <c r="Z93" s="2"/>
      <c r="AA93" s="2"/>
      <c r="AB93" s="2"/>
      <c r="AC93" s="2"/>
      <c r="AD93" s="2"/>
      <c r="AE93" s="3"/>
      <c r="AF93" s="3"/>
      <c r="AG93" s="3"/>
      <c r="AH93" s="3"/>
      <c r="AI93" s="3"/>
      <c r="AJ93" s="3"/>
      <c r="AK93" s="2"/>
      <c r="AL93" s="2"/>
      <c r="AM93" s="2"/>
      <c r="AN93" s="2"/>
      <c r="AO93" s="2">
        <v>51</v>
      </c>
      <c r="AP93" s="3" t="s">
        <v>264</v>
      </c>
      <c r="AQ93" s="3" t="s">
        <v>265</v>
      </c>
      <c r="AR93" s="3" t="s">
        <v>437</v>
      </c>
      <c r="AS93" s="3" t="s">
        <v>432</v>
      </c>
      <c r="AT93" s="3"/>
      <c r="AU93" s="3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O93">
        <v>87</v>
      </c>
      <c r="BP93">
        <f>MATCH(BO93-1,章节表!$J$4:$J$64,1)</f>
        <v>9</v>
      </c>
    </row>
    <row r="94" spans="1:68" ht="18" customHeight="1" x14ac:dyDescent="0.2">
      <c r="A94" s="17">
        <f t="shared" si="6"/>
        <v>10908</v>
      </c>
      <c r="B94" s="17">
        <f>INDEX(章节表!$E$5:$E$64,关卡表!BP94)</f>
        <v>1</v>
      </c>
      <c r="C94" s="17">
        <f>INDEX(章节表!$B$5:$B$64,关卡表!BP94)</f>
        <v>109</v>
      </c>
      <c r="D94" s="3" t="s">
        <v>79</v>
      </c>
      <c r="E94" s="17">
        <f>BO94-INDEX(章节表!$J$4:$J$64,关卡表!BP94)</f>
        <v>8</v>
      </c>
      <c r="F94" s="17">
        <f t="shared" si="7"/>
        <v>8</v>
      </c>
      <c r="G94" s="17" t="str">
        <f>INDEX(章节表!$C$5:$C$64,关卡表!BP94)&amp;关卡表!E94&amp;"关"</f>
        <v>普通9章8关</v>
      </c>
      <c r="H94" s="2"/>
      <c r="I94" s="2"/>
      <c r="J94" s="17" t="str">
        <f>INDEX(章节表!$D$5:$D$64,关卡表!BP94)&amp;"-"&amp;关卡表!E94&amp;"关"</f>
        <v>水淹下邳-8关</v>
      </c>
      <c r="K94" s="3" t="s">
        <v>424</v>
      </c>
      <c r="L94" s="3"/>
      <c r="M94" s="2">
        <v>100</v>
      </c>
      <c r="N94" s="2">
        <v>0</v>
      </c>
      <c r="O94" s="2">
        <v>0</v>
      </c>
      <c r="P94" s="17">
        <f t="shared" si="8"/>
        <v>10907</v>
      </c>
      <c r="Q94" s="17">
        <f>INDEX(章节表!$K$5:$K$64,关卡表!BP94)</f>
        <v>45</v>
      </c>
      <c r="R94" s="17">
        <f>INDEX(章节表!$L$5:$L$64,关卡表!BP94)</f>
        <v>320</v>
      </c>
      <c r="S94" s="2">
        <v>0</v>
      </c>
      <c r="T94" s="2" t="str">
        <f t="shared" si="9"/>
        <v/>
      </c>
      <c r="U94" s="2" t="s">
        <v>27</v>
      </c>
      <c r="V94" s="17">
        <f>INDEX(章节表!$M$5:$M$64,关卡表!BP94)</f>
        <v>1500</v>
      </c>
      <c r="W94" s="2" t="s">
        <v>47</v>
      </c>
      <c r="X94" s="17">
        <f>INDEX(章节表!$N$5:$N$64,关卡表!BP94)</f>
        <v>3600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3"/>
      <c r="AK94" s="2"/>
      <c r="AL94" s="2"/>
      <c r="AM94" s="2"/>
      <c r="AN94" s="2"/>
      <c r="AO94" s="2">
        <v>51</v>
      </c>
      <c r="AP94" s="3" t="s">
        <v>264</v>
      </c>
      <c r="AQ94" s="3" t="s">
        <v>265</v>
      </c>
      <c r="AR94" s="3" t="s">
        <v>437</v>
      </c>
      <c r="AS94" s="3" t="s">
        <v>432</v>
      </c>
      <c r="AT94" s="3"/>
      <c r="AU94" s="3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O94">
        <v>88</v>
      </c>
      <c r="BP94">
        <f>MATCH(BO94-1,章节表!$J$4:$J$64,1)</f>
        <v>9</v>
      </c>
    </row>
    <row r="95" spans="1:68" ht="18" customHeight="1" x14ac:dyDescent="0.2">
      <c r="A95" s="17">
        <f t="shared" si="6"/>
        <v>10909</v>
      </c>
      <c r="B95" s="17">
        <f>INDEX(章节表!$E$5:$E$64,关卡表!BP95)</f>
        <v>1</v>
      </c>
      <c r="C95" s="17">
        <f>INDEX(章节表!$B$5:$B$64,关卡表!BP95)</f>
        <v>109</v>
      </c>
      <c r="D95" s="3" t="s">
        <v>79</v>
      </c>
      <c r="E95" s="17">
        <f>BO95-INDEX(章节表!$J$4:$J$64,关卡表!BP95)</f>
        <v>9</v>
      </c>
      <c r="F95" s="17">
        <f t="shared" si="7"/>
        <v>9</v>
      </c>
      <c r="G95" s="17" t="str">
        <f>INDEX(章节表!$C$5:$C$64,关卡表!BP95)&amp;关卡表!E95&amp;"关"</f>
        <v>普通9章9关</v>
      </c>
      <c r="H95" s="2"/>
      <c r="I95" s="2"/>
      <c r="J95" s="17" t="str">
        <f>INDEX(章节表!$D$5:$D$64,关卡表!BP95)&amp;"-"&amp;关卡表!E95&amp;"关"</f>
        <v>水淹下邳-9关</v>
      </c>
      <c r="K95" s="3" t="s">
        <v>438</v>
      </c>
      <c r="L95" s="3"/>
      <c r="M95" s="2">
        <v>100</v>
      </c>
      <c r="N95" s="2">
        <v>0</v>
      </c>
      <c r="O95" s="2">
        <v>0</v>
      </c>
      <c r="P95" s="17">
        <f t="shared" si="8"/>
        <v>10908</v>
      </c>
      <c r="Q95" s="17">
        <f>INDEX(章节表!$K$5:$K$64,关卡表!BP95)</f>
        <v>45</v>
      </c>
      <c r="R95" s="17">
        <f>INDEX(章节表!$L$5:$L$64,关卡表!BP95)</f>
        <v>320</v>
      </c>
      <c r="S95" s="2">
        <v>0</v>
      </c>
      <c r="T95" s="2">
        <f t="shared" si="9"/>
        <v>21093</v>
      </c>
      <c r="U95" s="2" t="s">
        <v>27</v>
      </c>
      <c r="V95" s="17">
        <f>INDEX(章节表!$M$5:$M$64,关卡表!BP95)</f>
        <v>1500</v>
      </c>
      <c r="W95" s="2" t="s">
        <v>47</v>
      </c>
      <c r="X95" s="17">
        <f>INDEX(章节表!$N$5:$N$64,关卡表!BP95)</f>
        <v>3600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3"/>
      <c r="AK95" s="2"/>
      <c r="AL95" s="2"/>
      <c r="AM95" s="2"/>
      <c r="AN95" s="2"/>
      <c r="AO95" s="2">
        <v>51</v>
      </c>
      <c r="AP95" s="3" t="s">
        <v>264</v>
      </c>
      <c r="AQ95" s="3" t="s">
        <v>265</v>
      </c>
      <c r="AR95" s="3" t="s">
        <v>437</v>
      </c>
      <c r="AS95" s="3" t="s">
        <v>432</v>
      </c>
      <c r="AT95" s="3"/>
      <c r="AU95" s="3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O95">
        <v>89</v>
      </c>
      <c r="BP95">
        <f>MATCH(BO95-1,章节表!$J$4:$J$64,1)</f>
        <v>9</v>
      </c>
    </row>
    <row r="96" spans="1:68" ht="18" customHeight="1" x14ac:dyDescent="0.2">
      <c r="A96" s="17">
        <f t="shared" si="6"/>
        <v>10910</v>
      </c>
      <c r="B96" s="17">
        <f>INDEX(章节表!$E$5:$E$64,关卡表!BP96)</f>
        <v>1</v>
      </c>
      <c r="C96" s="17">
        <f>INDEX(章节表!$B$5:$B$64,关卡表!BP96)</f>
        <v>109</v>
      </c>
      <c r="D96" s="3" t="s">
        <v>79</v>
      </c>
      <c r="E96" s="17">
        <f>BO96-INDEX(章节表!$J$4:$J$64,关卡表!BP96)</f>
        <v>10</v>
      </c>
      <c r="F96" s="17">
        <f t="shared" si="7"/>
        <v>10</v>
      </c>
      <c r="G96" s="17" t="str">
        <f>INDEX(章节表!$C$5:$C$64,关卡表!BP96)&amp;关卡表!E96&amp;"关"</f>
        <v>普通9章10关</v>
      </c>
      <c r="H96" s="2"/>
      <c r="I96" s="2"/>
      <c r="J96" s="17" t="str">
        <f>INDEX(章节表!$D$5:$D$64,关卡表!BP96)&amp;"-"&amp;关卡表!E96&amp;"关"</f>
        <v>水淹下邳-10关</v>
      </c>
      <c r="K96" s="3" t="s">
        <v>439</v>
      </c>
      <c r="L96" s="3"/>
      <c r="M96" s="2">
        <v>100</v>
      </c>
      <c r="N96" s="2">
        <v>1</v>
      </c>
      <c r="O96" s="2">
        <v>0</v>
      </c>
      <c r="P96" s="17">
        <f t="shared" si="8"/>
        <v>10909</v>
      </c>
      <c r="Q96" s="17">
        <f>INDEX(章节表!$K$5:$K$64,关卡表!BP96)</f>
        <v>45</v>
      </c>
      <c r="R96" s="17">
        <f>INDEX(章节表!$L$5:$L$64,关卡表!BP96)</f>
        <v>320</v>
      </c>
      <c r="S96" s="2">
        <v>0</v>
      </c>
      <c r="T96" s="2" t="str">
        <f t="shared" si="9"/>
        <v/>
      </c>
      <c r="U96" s="2" t="s">
        <v>27</v>
      </c>
      <c r="V96" s="17">
        <f>INDEX(章节表!$M$5:$M$64,关卡表!BP96)</f>
        <v>1500</v>
      </c>
      <c r="W96" s="2" t="s">
        <v>47</v>
      </c>
      <c r="X96" s="17">
        <f>INDEX(章节表!$N$5:$N$64,关卡表!BP96)</f>
        <v>3600</v>
      </c>
      <c r="Y96" s="2"/>
      <c r="Z96" s="2"/>
      <c r="AA96" s="2"/>
      <c r="AB96" s="2"/>
      <c r="AC96" s="2"/>
      <c r="AD96" s="2"/>
      <c r="AE96" s="3"/>
      <c r="AF96" s="3"/>
      <c r="AG96" s="3"/>
      <c r="AH96" s="3"/>
      <c r="AI96" s="3"/>
      <c r="AJ96" s="3"/>
      <c r="AK96" s="2"/>
      <c r="AL96" s="2"/>
      <c r="AM96" s="2"/>
      <c r="AN96" s="2"/>
      <c r="AO96" s="2">
        <v>51</v>
      </c>
      <c r="AP96" s="3" t="s">
        <v>264</v>
      </c>
      <c r="AQ96" s="3" t="s">
        <v>265</v>
      </c>
      <c r="AR96" s="3" t="s">
        <v>437</v>
      </c>
      <c r="AS96" s="3" t="s">
        <v>432</v>
      </c>
      <c r="AT96" s="3"/>
      <c r="AU96" s="3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O96">
        <v>90</v>
      </c>
      <c r="BP96">
        <f>MATCH(BO96-1,章节表!$J$4:$J$64,1)</f>
        <v>9</v>
      </c>
    </row>
    <row r="97" spans="1:68" ht="18" customHeight="1" x14ac:dyDescent="0.2">
      <c r="A97" s="17">
        <f t="shared" si="6"/>
        <v>11001</v>
      </c>
      <c r="B97" s="17">
        <f>INDEX(章节表!$E$5:$E$64,关卡表!BP97)</f>
        <v>1</v>
      </c>
      <c r="C97" s="17">
        <f>INDEX(章节表!$B$5:$B$64,关卡表!BP97)</f>
        <v>110</v>
      </c>
      <c r="D97" s="3" t="s">
        <v>79</v>
      </c>
      <c r="E97" s="17">
        <f>BO97-INDEX(章节表!$J$4:$J$64,关卡表!BP97)</f>
        <v>1</v>
      </c>
      <c r="F97" s="17">
        <f t="shared" si="7"/>
        <v>1</v>
      </c>
      <c r="G97" s="17" t="str">
        <f>INDEX(章节表!$C$5:$C$64,关卡表!BP97)&amp;关卡表!E97&amp;"关"</f>
        <v>普通10章1关</v>
      </c>
      <c r="H97" s="2"/>
      <c r="I97" s="2"/>
      <c r="J97" s="17" t="str">
        <f>INDEX(章节表!$D$5:$D$64,关卡表!BP97)&amp;"-"&amp;关卡表!E97&amp;"关"</f>
        <v>青梅煮酒-1关</v>
      </c>
      <c r="K97" s="3" t="s">
        <v>424</v>
      </c>
      <c r="L97" s="3"/>
      <c r="M97" s="2">
        <v>100</v>
      </c>
      <c r="N97" s="2">
        <v>0</v>
      </c>
      <c r="O97" s="2">
        <v>0</v>
      </c>
      <c r="P97" s="17" t="str">
        <f t="shared" si="8"/>
        <v/>
      </c>
      <c r="Q97" s="17">
        <f>INDEX(章节表!$K$5:$K$64,关卡表!BP97)</f>
        <v>50</v>
      </c>
      <c r="R97" s="17">
        <f>INDEX(章节表!$L$5:$L$64,关卡表!BP97)</f>
        <v>360</v>
      </c>
      <c r="S97" s="2">
        <v>0</v>
      </c>
      <c r="T97" s="2" t="str">
        <f t="shared" si="9"/>
        <v/>
      </c>
      <c r="U97" s="2" t="s">
        <v>27</v>
      </c>
      <c r="V97" s="17">
        <f>INDEX(章节表!$M$5:$M$64,关卡表!BP97)</f>
        <v>1650</v>
      </c>
      <c r="W97" s="2" t="s">
        <v>47</v>
      </c>
      <c r="X97" s="17">
        <f>INDEX(章节表!$N$5:$N$64,关卡表!BP97)</f>
        <v>4050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3"/>
      <c r="AK97" s="2"/>
      <c r="AL97" s="2"/>
      <c r="AM97" s="2"/>
      <c r="AN97" s="2"/>
      <c r="AO97" s="2">
        <v>51</v>
      </c>
      <c r="AP97" s="3" t="s">
        <v>264</v>
      </c>
      <c r="AQ97" s="3" t="s">
        <v>265</v>
      </c>
      <c r="AR97" s="3" t="s">
        <v>437</v>
      </c>
      <c r="AS97" s="3" t="s">
        <v>432</v>
      </c>
      <c r="AT97" s="3"/>
      <c r="AU97" s="3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O97">
        <v>91</v>
      </c>
      <c r="BP97">
        <f>MATCH(BO97-1,章节表!$J$4:$J$64,1)</f>
        <v>10</v>
      </c>
    </row>
    <row r="98" spans="1:68" ht="18" customHeight="1" x14ac:dyDescent="0.2">
      <c r="A98" s="17">
        <f t="shared" si="6"/>
        <v>11002</v>
      </c>
      <c r="B98" s="17">
        <f>INDEX(章节表!$E$5:$E$64,关卡表!BP98)</f>
        <v>1</v>
      </c>
      <c r="C98" s="17">
        <f>INDEX(章节表!$B$5:$B$64,关卡表!BP98)</f>
        <v>110</v>
      </c>
      <c r="D98" s="3" t="s">
        <v>79</v>
      </c>
      <c r="E98" s="17">
        <f>BO98-INDEX(章节表!$J$4:$J$64,关卡表!BP98)</f>
        <v>2</v>
      </c>
      <c r="F98" s="17">
        <f t="shared" si="7"/>
        <v>2</v>
      </c>
      <c r="G98" s="17" t="str">
        <f>INDEX(章节表!$C$5:$C$64,关卡表!BP98)&amp;关卡表!E98&amp;"关"</f>
        <v>普通10章2关</v>
      </c>
      <c r="H98" s="2"/>
      <c r="I98" s="2"/>
      <c r="J98" s="17" t="str">
        <f>INDEX(章节表!$D$5:$D$64,关卡表!BP98)&amp;"-"&amp;关卡表!E98&amp;"关"</f>
        <v>青梅煮酒-2关</v>
      </c>
      <c r="K98" s="3" t="s">
        <v>424</v>
      </c>
      <c r="L98" s="3"/>
      <c r="M98" s="2">
        <v>100</v>
      </c>
      <c r="N98" s="2">
        <v>0</v>
      </c>
      <c r="O98" s="2">
        <v>0</v>
      </c>
      <c r="P98" s="17">
        <f t="shared" si="8"/>
        <v>11001</v>
      </c>
      <c r="Q98" s="17">
        <f>INDEX(章节表!$K$5:$K$64,关卡表!BP98)</f>
        <v>50</v>
      </c>
      <c r="R98" s="17">
        <f>INDEX(章节表!$L$5:$L$64,关卡表!BP98)</f>
        <v>360</v>
      </c>
      <c r="S98" s="2">
        <v>0</v>
      </c>
      <c r="T98" s="2" t="str">
        <f t="shared" si="9"/>
        <v/>
      </c>
      <c r="U98" s="2" t="s">
        <v>27</v>
      </c>
      <c r="V98" s="17">
        <f>INDEX(章节表!$M$5:$M$64,关卡表!BP98)</f>
        <v>1650</v>
      </c>
      <c r="W98" s="2" t="s">
        <v>47</v>
      </c>
      <c r="X98" s="17">
        <f>INDEX(章节表!$N$5:$N$64,关卡表!BP98)</f>
        <v>4050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3"/>
      <c r="AK98" s="2"/>
      <c r="AL98" s="2"/>
      <c r="AM98" s="2"/>
      <c r="AN98" s="2"/>
      <c r="AO98" s="2">
        <v>51</v>
      </c>
      <c r="AP98" s="3" t="s">
        <v>264</v>
      </c>
      <c r="AQ98" s="3" t="s">
        <v>265</v>
      </c>
      <c r="AR98" s="3" t="s">
        <v>437</v>
      </c>
      <c r="AS98" s="3" t="s">
        <v>432</v>
      </c>
      <c r="AT98" s="3"/>
      <c r="AU98" s="3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O98">
        <v>92</v>
      </c>
      <c r="BP98">
        <f>MATCH(BO98-1,章节表!$J$4:$J$64,1)</f>
        <v>10</v>
      </c>
    </row>
    <row r="99" spans="1:68" ht="18" customHeight="1" x14ac:dyDescent="0.2">
      <c r="A99" s="17">
        <f t="shared" si="6"/>
        <v>11003</v>
      </c>
      <c r="B99" s="17">
        <f>INDEX(章节表!$E$5:$E$64,关卡表!BP99)</f>
        <v>1</v>
      </c>
      <c r="C99" s="17">
        <f>INDEX(章节表!$B$5:$B$64,关卡表!BP99)</f>
        <v>110</v>
      </c>
      <c r="D99" s="3" t="s">
        <v>79</v>
      </c>
      <c r="E99" s="17">
        <f>BO99-INDEX(章节表!$J$4:$J$64,关卡表!BP99)</f>
        <v>3</v>
      </c>
      <c r="F99" s="17">
        <f t="shared" si="7"/>
        <v>3</v>
      </c>
      <c r="G99" s="17" t="str">
        <f>INDEX(章节表!$C$5:$C$64,关卡表!BP99)&amp;关卡表!E99&amp;"关"</f>
        <v>普通10章3关</v>
      </c>
      <c r="H99" s="2"/>
      <c r="I99" s="2"/>
      <c r="J99" s="17" t="str">
        <f>INDEX(章节表!$D$5:$D$64,关卡表!BP99)&amp;"-"&amp;关卡表!E99&amp;"关"</f>
        <v>青梅煮酒-3关</v>
      </c>
      <c r="K99" s="3" t="s">
        <v>438</v>
      </c>
      <c r="L99" s="3"/>
      <c r="M99" s="2">
        <v>100</v>
      </c>
      <c r="N99" s="2">
        <v>0</v>
      </c>
      <c r="O99" s="2">
        <v>0</v>
      </c>
      <c r="P99" s="17">
        <f t="shared" si="8"/>
        <v>11002</v>
      </c>
      <c r="Q99" s="17">
        <f>INDEX(章节表!$K$5:$K$64,关卡表!BP99)</f>
        <v>50</v>
      </c>
      <c r="R99" s="17">
        <f>INDEX(章节表!$L$5:$L$64,关卡表!BP99)</f>
        <v>360</v>
      </c>
      <c r="S99" s="2">
        <v>0</v>
      </c>
      <c r="T99" s="2">
        <f t="shared" si="9"/>
        <v>21101</v>
      </c>
      <c r="U99" s="2" t="s">
        <v>27</v>
      </c>
      <c r="V99" s="17">
        <f>INDEX(章节表!$M$5:$M$64,关卡表!BP99)</f>
        <v>1650</v>
      </c>
      <c r="W99" s="2" t="s">
        <v>47</v>
      </c>
      <c r="X99" s="17">
        <f>INDEX(章节表!$N$5:$N$64,关卡表!BP99)</f>
        <v>4050</v>
      </c>
      <c r="Y99" s="2"/>
      <c r="Z99" s="2"/>
      <c r="AA99" s="2"/>
      <c r="AB99" s="2"/>
      <c r="AC99" s="2"/>
      <c r="AD99" s="2"/>
      <c r="AE99" s="3"/>
      <c r="AF99" s="3"/>
      <c r="AG99" s="3"/>
      <c r="AH99" s="3"/>
      <c r="AI99" s="3"/>
      <c r="AJ99" s="3"/>
      <c r="AK99" s="2"/>
      <c r="AL99" s="2"/>
      <c r="AM99" s="2"/>
      <c r="AN99" s="2"/>
      <c r="AO99" s="2">
        <v>51</v>
      </c>
      <c r="AP99" s="3" t="s">
        <v>264</v>
      </c>
      <c r="AQ99" s="3" t="s">
        <v>265</v>
      </c>
      <c r="AR99" s="3" t="s">
        <v>437</v>
      </c>
      <c r="AS99" s="3" t="s">
        <v>432</v>
      </c>
      <c r="AT99" s="3"/>
      <c r="AU99" s="3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O99">
        <v>93</v>
      </c>
      <c r="BP99">
        <f>MATCH(BO99-1,章节表!$J$4:$J$64,1)</f>
        <v>10</v>
      </c>
    </row>
    <row r="100" spans="1:68" ht="18" customHeight="1" x14ac:dyDescent="0.2">
      <c r="A100" s="17">
        <f t="shared" si="6"/>
        <v>11004</v>
      </c>
      <c r="B100" s="17">
        <f>INDEX(章节表!$E$5:$E$64,关卡表!BP100)</f>
        <v>1</v>
      </c>
      <c r="C100" s="17">
        <f>INDEX(章节表!$B$5:$B$64,关卡表!BP100)</f>
        <v>110</v>
      </c>
      <c r="D100" s="3" t="s">
        <v>79</v>
      </c>
      <c r="E100" s="17">
        <f>BO100-INDEX(章节表!$J$4:$J$64,关卡表!BP100)</f>
        <v>4</v>
      </c>
      <c r="F100" s="17">
        <f t="shared" si="7"/>
        <v>4</v>
      </c>
      <c r="G100" s="17" t="str">
        <f>INDEX(章节表!$C$5:$C$64,关卡表!BP100)&amp;关卡表!E100&amp;"关"</f>
        <v>普通10章4关</v>
      </c>
      <c r="H100" s="2"/>
      <c r="I100" s="2"/>
      <c r="J100" s="17" t="str">
        <f>INDEX(章节表!$D$5:$D$64,关卡表!BP100)&amp;"-"&amp;关卡表!E100&amp;"关"</f>
        <v>青梅煮酒-4关</v>
      </c>
      <c r="K100" s="3" t="s">
        <v>424</v>
      </c>
      <c r="L100" s="3"/>
      <c r="M100" s="2">
        <v>100</v>
      </c>
      <c r="N100" s="2">
        <v>0</v>
      </c>
      <c r="O100" s="2">
        <v>0</v>
      </c>
      <c r="P100" s="17">
        <f t="shared" si="8"/>
        <v>11003</v>
      </c>
      <c r="Q100" s="17">
        <f>INDEX(章节表!$K$5:$K$64,关卡表!BP100)</f>
        <v>50</v>
      </c>
      <c r="R100" s="17">
        <f>INDEX(章节表!$L$5:$L$64,关卡表!BP100)</f>
        <v>360</v>
      </c>
      <c r="S100" s="2">
        <v>0</v>
      </c>
      <c r="T100" s="2" t="str">
        <f t="shared" si="9"/>
        <v/>
      </c>
      <c r="U100" s="2" t="s">
        <v>27</v>
      </c>
      <c r="V100" s="17">
        <f>INDEX(章节表!$M$5:$M$64,关卡表!BP100)</f>
        <v>1650</v>
      </c>
      <c r="W100" s="2" t="s">
        <v>47</v>
      </c>
      <c r="X100" s="17">
        <f>INDEX(章节表!$N$5:$N$64,关卡表!BP100)</f>
        <v>4050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3"/>
      <c r="AK100" s="2"/>
      <c r="AL100" s="2"/>
      <c r="AM100" s="2"/>
      <c r="AN100" s="2"/>
      <c r="AO100" s="2">
        <v>51</v>
      </c>
      <c r="AP100" s="3" t="s">
        <v>264</v>
      </c>
      <c r="AQ100" s="3" t="s">
        <v>265</v>
      </c>
      <c r="AR100" s="3" t="s">
        <v>437</v>
      </c>
      <c r="AS100" s="3" t="s">
        <v>432</v>
      </c>
      <c r="AT100" s="3"/>
      <c r="AU100" s="3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O100">
        <v>94</v>
      </c>
      <c r="BP100">
        <f>MATCH(BO100-1,章节表!$J$4:$J$64,1)</f>
        <v>10</v>
      </c>
    </row>
    <row r="101" spans="1:68" ht="18" customHeight="1" x14ac:dyDescent="0.2">
      <c r="A101" s="17">
        <f t="shared" si="6"/>
        <v>11005</v>
      </c>
      <c r="B101" s="17">
        <f>INDEX(章节表!$E$5:$E$64,关卡表!BP101)</f>
        <v>1</v>
      </c>
      <c r="C101" s="17">
        <f>INDEX(章节表!$B$5:$B$64,关卡表!BP101)</f>
        <v>110</v>
      </c>
      <c r="D101" s="3" t="s">
        <v>79</v>
      </c>
      <c r="E101" s="17">
        <f>BO101-INDEX(章节表!$J$4:$J$64,关卡表!BP101)</f>
        <v>5</v>
      </c>
      <c r="F101" s="17">
        <f t="shared" si="7"/>
        <v>5</v>
      </c>
      <c r="G101" s="17" t="str">
        <f>INDEX(章节表!$C$5:$C$64,关卡表!BP101)&amp;关卡表!E101&amp;"关"</f>
        <v>普通10章5关</v>
      </c>
      <c r="H101" s="2"/>
      <c r="I101" s="2"/>
      <c r="J101" s="17" t="str">
        <f>INDEX(章节表!$D$5:$D$64,关卡表!BP101)&amp;"-"&amp;关卡表!E101&amp;"关"</f>
        <v>青梅煮酒-5关</v>
      </c>
      <c r="K101" s="3" t="s">
        <v>424</v>
      </c>
      <c r="L101" s="3"/>
      <c r="M101" s="2">
        <v>100</v>
      </c>
      <c r="N101" s="2">
        <v>0</v>
      </c>
      <c r="O101" s="2">
        <v>0</v>
      </c>
      <c r="P101" s="17">
        <f t="shared" si="8"/>
        <v>11004</v>
      </c>
      <c r="Q101" s="17">
        <f>INDEX(章节表!$K$5:$K$64,关卡表!BP101)</f>
        <v>50</v>
      </c>
      <c r="R101" s="17">
        <f>INDEX(章节表!$L$5:$L$64,关卡表!BP101)</f>
        <v>360</v>
      </c>
      <c r="S101" s="2">
        <v>0</v>
      </c>
      <c r="T101" s="2" t="str">
        <f t="shared" si="9"/>
        <v/>
      </c>
      <c r="U101" s="2" t="s">
        <v>27</v>
      </c>
      <c r="V101" s="17">
        <f>INDEX(章节表!$M$5:$M$64,关卡表!BP101)</f>
        <v>1650</v>
      </c>
      <c r="W101" s="2" t="s">
        <v>47</v>
      </c>
      <c r="X101" s="17">
        <f>INDEX(章节表!$N$5:$N$64,关卡表!BP101)</f>
        <v>4050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3"/>
      <c r="AK101" s="2"/>
      <c r="AL101" s="2"/>
      <c r="AM101" s="2"/>
      <c r="AN101" s="2"/>
      <c r="AO101" s="2">
        <v>51</v>
      </c>
      <c r="AP101" s="3" t="s">
        <v>264</v>
      </c>
      <c r="AQ101" s="3" t="s">
        <v>265</v>
      </c>
      <c r="AR101" s="3" t="s">
        <v>437</v>
      </c>
      <c r="AS101" s="3" t="s">
        <v>432</v>
      </c>
      <c r="AT101" s="3"/>
      <c r="AU101" s="3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O101">
        <v>95</v>
      </c>
      <c r="BP101">
        <f>MATCH(BO101-1,章节表!$J$4:$J$64,1)</f>
        <v>10</v>
      </c>
    </row>
    <row r="102" spans="1:68" ht="18" customHeight="1" x14ac:dyDescent="0.2">
      <c r="A102" s="17">
        <f t="shared" si="6"/>
        <v>11006</v>
      </c>
      <c r="B102" s="17">
        <f>INDEX(章节表!$E$5:$E$64,关卡表!BP102)</f>
        <v>1</v>
      </c>
      <c r="C102" s="17">
        <f>INDEX(章节表!$B$5:$B$64,关卡表!BP102)</f>
        <v>110</v>
      </c>
      <c r="D102" s="3" t="s">
        <v>79</v>
      </c>
      <c r="E102" s="17">
        <f>BO102-INDEX(章节表!$J$4:$J$64,关卡表!BP102)</f>
        <v>6</v>
      </c>
      <c r="F102" s="17">
        <f t="shared" si="7"/>
        <v>6</v>
      </c>
      <c r="G102" s="17" t="str">
        <f>INDEX(章节表!$C$5:$C$64,关卡表!BP102)&amp;关卡表!E102&amp;"关"</f>
        <v>普通10章6关</v>
      </c>
      <c r="H102" s="2"/>
      <c r="I102" s="2"/>
      <c r="J102" s="17" t="str">
        <f>INDEX(章节表!$D$5:$D$64,关卡表!BP102)&amp;"-"&amp;关卡表!E102&amp;"关"</f>
        <v>青梅煮酒-6关</v>
      </c>
      <c r="K102" s="3" t="s">
        <v>438</v>
      </c>
      <c r="L102" s="3"/>
      <c r="M102" s="2">
        <v>100</v>
      </c>
      <c r="N102" s="2">
        <v>0</v>
      </c>
      <c r="O102" s="2">
        <v>0</v>
      </c>
      <c r="P102" s="17">
        <f t="shared" si="8"/>
        <v>11005</v>
      </c>
      <c r="Q102" s="17">
        <f>INDEX(章节表!$K$5:$K$64,关卡表!BP102)</f>
        <v>50</v>
      </c>
      <c r="R102" s="17">
        <f>INDEX(章节表!$L$5:$L$64,关卡表!BP102)</f>
        <v>360</v>
      </c>
      <c r="S102" s="2">
        <v>0</v>
      </c>
      <c r="T102" s="2">
        <f t="shared" si="9"/>
        <v>21102</v>
      </c>
      <c r="U102" s="2" t="s">
        <v>27</v>
      </c>
      <c r="V102" s="17">
        <f>INDEX(章节表!$M$5:$M$64,关卡表!BP102)</f>
        <v>1650</v>
      </c>
      <c r="W102" s="2" t="s">
        <v>47</v>
      </c>
      <c r="X102" s="17">
        <f>INDEX(章节表!$N$5:$N$64,关卡表!BP102)</f>
        <v>4050</v>
      </c>
      <c r="Y102" s="2"/>
      <c r="Z102" s="2"/>
      <c r="AA102" s="2"/>
      <c r="AB102" s="2"/>
      <c r="AC102" s="2"/>
      <c r="AD102" s="2"/>
      <c r="AE102" s="3"/>
      <c r="AF102" s="3"/>
      <c r="AG102" s="3"/>
      <c r="AH102" s="3"/>
      <c r="AI102" s="3"/>
      <c r="AJ102" s="3"/>
      <c r="AK102" s="2"/>
      <c r="AL102" s="2"/>
      <c r="AM102" s="2"/>
      <c r="AN102" s="2"/>
      <c r="AO102" s="2">
        <v>51</v>
      </c>
      <c r="AP102" s="3" t="s">
        <v>264</v>
      </c>
      <c r="AQ102" s="3" t="s">
        <v>265</v>
      </c>
      <c r="AR102" s="3" t="s">
        <v>437</v>
      </c>
      <c r="AS102" s="3" t="s">
        <v>432</v>
      </c>
      <c r="AT102" s="3"/>
      <c r="AU102" s="3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O102">
        <v>96</v>
      </c>
      <c r="BP102">
        <f>MATCH(BO102-1,章节表!$J$4:$J$64,1)</f>
        <v>10</v>
      </c>
    </row>
    <row r="103" spans="1:68" ht="18" customHeight="1" x14ac:dyDescent="0.2">
      <c r="A103" s="17">
        <f t="shared" si="6"/>
        <v>11007</v>
      </c>
      <c r="B103" s="17">
        <f>INDEX(章节表!$E$5:$E$64,关卡表!BP103)</f>
        <v>1</v>
      </c>
      <c r="C103" s="17">
        <f>INDEX(章节表!$B$5:$B$64,关卡表!BP103)</f>
        <v>110</v>
      </c>
      <c r="D103" s="3" t="s">
        <v>79</v>
      </c>
      <c r="E103" s="17">
        <f>BO103-INDEX(章节表!$J$4:$J$64,关卡表!BP103)</f>
        <v>7</v>
      </c>
      <c r="F103" s="17">
        <f t="shared" si="7"/>
        <v>7</v>
      </c>
      <c r="G103" s="17" t="str">
        <f>INDEX(章节表!$C$5:$C$64,关卡表!BP103)&amp;关卡表!E103&amp;"关"</f>
        <v>普通10章7关</v>
      </c>
      <c r="H103" s="2"/>
      <c r="I103" s="2"/>
      <c r="J103" s="17" t="str">
        <f>INDEX(章节表!$D$5:$D$64,关卡表!BP103)&amp;"-"&amp;关卡表!E103&amp;"关"</f>
        <v>青梅煮酒-7关</v>
      </c>
      <c r="K103" s="3" t="s">
        <v>424</v>
      </c>
      <c r="L103" s="3"/>
      <c r="M103" s="2">
        <v>100</v>
      </c>
      <c r="N103" s="2">
        <v>0</v>
      </c>
      <c r="O103" s="2">
        <v>0</v>
      </c>
      <c r="P103" s="17">
        <f t="shared" si="8"/>
        <v>11006</v>
      </c>
      <c r="Q103" s="17">
        <f>INDEX(章节表!$K$5:$K$64,关卡表!BP103)</f>
        <v>50</v>
      </c>
      <c r="R103" s="17">
        <f>INDEX(章节表!$L$5:$L$64,关卡表!BP103)</f>
        <v>360</v>
      </c>
      <c r="S103" s="2">
        <v>0</v>
      </c>
      <c r="T103" s="2" t="str">
        <f t="shared" si="9"/>
        <v/>
      </c>
      <c r="U103" s="2" t="s">
        <v>27</v>
      </c>
      <c r="V103" s="17">
        <f>INDEX(章节表!$M$5:$M$64,关卡表!BP103)</f>
        <v>1650</v>
      </c>
      <c r="W103" s="2" t="s">
        <v>47</v>
      </c>
      <c r="X103" s="17">
        <f>INDEX(章节表!$N$5:$N$64,关卡表!BP103)</f>
        <v>4050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"/>
      <c r="AK103" s="2"/>
      <c r="AL103" s="2"/>
      <c r="AM103" s="2"/>
      <c r="AN103" s="2"/>
      <c r="AO103" s="2">
        <v>51</v>
      </c>
      <c r="AP103" s="3" t="s">
        <v>264</v>
      </c>
      <c r="AQ103" s="3" t="s">
        <v>265</v>
      </c>
      <c r="AR103" s="3" t="s">
        <v>437</v>
      </c>
      <c r="AS103" s="3" t="s">
        <v>432</v>
      </c>
      <c r="AT103" s="3"/>
      <c r="AU103" s="3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O103">
        <v>97</v>
      </c>
      <c r="BP103">
        <f>MATCH(BO103-1,章节表!$J$4:$J$64,1)</f>
        <v>10</v>
      </c>
    </row>
    <row r="104" spans="1:68" ht="18" customHeight="1" x14ac:dyDescent="0.2">
      <c r="A104" s="17">
        <f t="shared" si="6"/>
        <v>11008</v>
      </c>
      <c r="B104" s="17">
        <f>INDEX(章节表!$E$5:$E$64,关卡表!BP104)</f>
        <v>1</v>
      </c>
      <c r="C104" s="17">
        <f>INDEX(章节表!$B$5:$B$64,关卡表!BP104)</f>
        <v>110</v>
      </c>
      <c r="D104" s="3" t="s">
        <v>79</v>
      </c>
      <c r="E104" s="17">
        <f>BO104-INDEX(章节表!$J$4:$J$64,关卡表!BP104)</f>
        <v>8</v>
      </c>
      <c r="F104" s="17">
        <f t="shared" si="7"/>
        <v>8</v>
      </c>
      <c r="G104" s="17" t="str">
        <f>INDEX(章节表!$C$5:$C$64,关卡表!BP104)&amp;关卡表!E104&amp;"关"</f>
        <v>普通10章8关</v>
      </c>
      <c r="H104" s="2"/>
      <c r="I104" s="2"/>
      <c r="J104" s="17" t="str">
        <f>INDEX(章节表!$D$5:$D$64,关卡表!BP104)&amp;"-"&amp;关卡表!E104&amp;"关"</f>
        <v>青梅煮酒-8关</v>
      </c>
      <c r="K104" s="3" t="s">
        <v>424</v>
      </c>
      <c r="L104" s="3"/>
      <c r="M104" s="2">
        <v>100</v>
      </c>
      <c r="N104" s="2">
        <v>0</v>
      </c>
      <c r="O104" s="2">
        <v>0</v>
      </c>
      <c r="P104" s="17">
        <f t="shared" si="8"/>
        <v>11007</v>
      </c>
      <c r="Q104" s="17">
        <f>INDEX(章节表!$K$5:$K$64,关卡表!BP104)</f>
        <v>50</v>
      </c>
      <c r="R104" s="17">
        <f>INDEX(章节表!$L$5:$L$64,关卡表!BP104)</f>
        <v>360</v>
      </c>
      <c r="S104" s="2">
        <v>0</v>
      </c>
      <c r="T104" s="2" t="str">
        <f t="shared" si="9"/>
        <v/>
      </c>
      <c r="U104" s="2" t="s">
        <v>27</v>
      </c>
      <c r="V104" s="17">
        <f>INDEX(章节表!$M$5:$M$64,关卡表!BP104)</f>
        <v>1650</v>
      </c>
      <c r="W104" s="2" t="s">
        <v>47</v>
      </c>
      <c r="X104" s="17">
        <f>INDEX(章节表!$N$5:$N$64,关卡表!BP104)</f>
        <v>4050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3"/>
      <c r="AK104" s="2"/>
      <c r="AL104" s="2"/>
      <c r="AM104" s="2"/>
      <c r="AN104" s="2"/>
      <c r="AO104" s="2">
        <v>51</v>
      </c>
      <c r="AP104" s="3" t="s">
        <v>264</v>
      </c>
      <c r="AQ104" s="3" t="s">
        <v>265</v>
      </c>
      <c r="AR104" s="3" t="s">
        <v>437</v>
      </c>
      <c r="AS104" s="3" t="s">
        <v>432</v>
      </c>
      <c r="AT104" s="3"/>
      <c r="AU104" s="3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O104">
        <v>98</v>
      </c>
      <c r="BP104">
        <f>MATCH(BO104-1,章节表!$J$4:$J$64,1)</f>
        <v>10</v>
      </c>
    </row>
    <row r="105" spans="1:68" ht="18" customHeight="1" x14ac:dyDescent="0.2">
      <c r="A105" s="17">
        <f t="shared" si="6"/>
        <v>11009</v>
      </c>
      <c r="B105" s="17">
        <f>INDEX(章节表!$E$5:$E$64,关卡表!BP105)</f>
        <v>1</v>
      </c>
      <c r="C105" s="17">
        <f>INDEX(章节表!$B$5:$B$64,关卡表!BP105)</f>
        <v>110</v>
      </c>
      <c r="D105" s="3" t="s">
        <v>79</v>
      </c>
      <c r="E105" s="17">
        <f>BO105-INDEX(章节表!$J$4:$J$64,关卡表!BP105)</f>
        <v>9</v>
      </c>
      <c r="F105" s="17">
        <f t="shared" si="7"/>
        <v>9</v>
      </c>
      <c r="G105" s="17" t="str">
        <f>INDEX(章节表!$C$5:$C$64,关卡表!BP105)&amp;关卡表!E105&amp;"关"</f>
        <v>普通10章9关</v>
      </c>
      <c r="H105" s="2"/>
      <c r="I105" s="2"/>
      <c r="J105" s="17" t="str">
        <f>INDEX(章节表!$D$5:$D$64,关卡表!BP105)&amp;"-"&amp;关卡表!E105&amp;"关"</f>
        <v>青梅煮酒-9关</v>
      </c>
      <c r="K105" s="3" t="s">
        <v>438</v>
      </c>
      <c r="L105" s="3"/>
      <c r="M105" s="2">
        <v>100</v>
      </c>
      <c r="N105" s="2">
        <v>0</v>
      </c>
      <c r="O105" s="2">
        <v>0</v>
      </c>
      <c r="P105" s="17">
        <f t="shared" si="8"/>
        <v>11008</v>
      </c>
      <c r="Q105" s="17">
        <f>INDEX(章节表!$K$5:$K$64,关卡表!BP105)</f>
        <v>50</v>
      </c>
      <c r="R105" s="17">
        <f>INDEX(章节表!$L$5:$L$64,关卡表!BP105)</f>
        <v>360</v>
      </c>
      <c r="S105" s="2">
        <v>0</v>
      </c>
      <c r="T105" s="2">
        <f t="shared" si="9"/>
        <v>21103</v>
      </c>
      <c r="U105" s="2" t="s">
        <v>27</v>
      </c>
      <c r="V105" s="17">
        <f>INDEX(章节表!$M$5:$M$64,关卡表!BP105)</f>
        <v>1650</v>
      </c>
      <c r="W105" s="2" t="s">
        <v>47</v>
      </c>
      <c r="X105" s="17">
        <f>INDEX(章节表!$N$5:$N$64,关卡表!BP105)</f>
        <v>4050</v>
      </c>
      <c r="Y105" s="2"/>
      <c r="Z105" s="2"/>
      <c r="AA105" s="2"/>
      <c r="AB105" s="2"/>
      <c r="AC105" s="2"/>
      <c r="AD105" s="2"/>
      <c r="AE105" s="3"/>
      <c r="AF105" s="3"/>
      <c r="AG105" s="3"/>
      <c r="AH105" s="3"/>
      <c r="AI105" s="3"/>
      <c r="AJ105" s="3"/>
      <c r="AK105" s="2"/>
      <c r="AL105" s="2"/>
      <c r="AM105" s="2"/>
      <c r="AN105" s="2"/>
      <c r="AO105" s="2">
        <v>51</v>
      </c>
      <c r="AP105" s="3" t="s">
        <v>264</v>
      </c>
      <c r="AQ105" s="3" t="s">
        <v>265</v>
      </c>
      <c r="AR105" s="3" t="s">
        <v>437</v>
      </c>
      <c r="AS105" s="3" t="s">
        <v>432</v>
      </c>
      <c r="AT105" s="3"/>
      <c r="AU105" s="3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O105">
        <v>99</v>
      </c>
      <c r="BP105">
        <f>MATCH(BO105-1,章节表!$J$4:$J$64,1)</f>
        <v>10</v>
      </c>
    </row>
    <row r="106" spans="1:68" ht="18" customHeight="1" x14ac:dyDescent="0.2">
      <c r="A106" s="17">
        <f t="shared" si="6"/>
        <v>11010</v>
      </c>
      <c r="B106" s="17">
        <f>INDEX(章节表!$E$5:$E$64,关卡表!BP106)</f>
        <v>1</v>
      </c>
      <c r="C106" s="17">
        <f>INDEX(章节表!$B$5:$B$64,关卡表!BP106)</f>
        <v>110</v>
      </c>
      <c r="D106" s="3" t="s">
        <v>79</v>
      </c>
      <c r="E106" s="17">
        <f>BO106-INDEX(章节表!$J$4:$J$64,关卡表!BP106)</f>
        <v>10</v>
      </c>
      <c r="F106" s="17">
        <f t="shared" si="7"/>
        <v>10</v>
      </c>
      <c r="G106" s="17" t="str">
        <f>INDEX(章节表!$C$5:$C$64,关卡表!BP106)&amp;关卡表!E106&amp;"关"</f>
        <v>普通10章10关</v>
      </c>
      <c r="H106" s="2"/>
      <c r="I106" s="2"/>
      <c r="J106" s="17" t="str">
        <f>INDEX(章节表!$D$5:$D$64,关卡表!BP106)&amp;"-"&amp;关卡表!E106&amp;"关"</f>
        <v>青梅煮酒-10关</v>
      </c>
      <c r="K106" s="3" t="s">
        <v>439</v>
      </c>
      <c r="L106" s="3"/>
      <c r="M106" s="2">
        <v>100</v>
      </c>
      <c r="N106" s="2">
        <v>1</v>
      </c>
      <c r="O106" s="2">
        <v>0</v>
      </c>
      <c r="P106" s="17">
        <f t="shared" si="8"/>
        <v>11009</v>
      </c>
      <c r="Q106" s="17">
        <f>INDEX(章节表!$K$5:$K$64,关卡表!BP106)</f>
        <v>50</v>
      </c>
      <c r="R106" s="17">
        <f>INDEX(章节表!$L$5:$L$64,关卡表!BP106)</f>
        <v>360</v>
      </c>
      <c r="S106" s="2">
        <v>0</v>
      </c>
      <c r="T106" s="2" t="str">
        <f t="shared" si="9"/>
        <v/>
      </c>
      <c r="U106" s="2" t="s">
        <v>27</v>
      </c>
      <c r="V106" s="17">
        <f>INDEX(章节表!$M$5:$M$64,关卡表!BP106)</f>
        <v>1650</v>
      </c>
      <c r="W106" s="2" t="s">
        <v>47</v>
      </c>
      <c r="X106" s="17">
        <f>INDEX(章节表!$N$5:$N$64,关卡表!BP106)</f>
        <v>4050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3"/>
      <c r="AK106" s="2"/>
      <c r="AL106" s="2"/>
      <c r="AM106" s="2"/>
      <c r="AN106" s="2"/>
      <c r="AO106" s="2">
        <v>51</v>
      </c>
      <c r="AP106" s="3" t="s">
        <v>264</v>
      </c>
      <c r="AQ106" s="3" t="s">
        <v>265</v>
      </c>
      <c r="AR106" s="3" t="s">
        <v>437</v>
      </c>
      <c r="AS106" s="3" t="s">
        <v>432</v>
      </c>
      <c r="AT106" s="3"/>
      <c r="AU106" s="3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O106">
        <v>100</v>
      </c>
      <c r="BP106">
        <f>MATCH(BO106-1,章节表!$J$4:$J$64,1)</f>
        <v>10</v>
      </c>
    </row>
    <row r="107" spans="1:68" ht="18" customHeight="1" x14ac:dyDescent="0.2">
      <c r="A107" s="17">
        <f t="shared" si="6"/>
        <v>11101</v>
      </c>
      <c r="B107" s="17">
        <f>INDEX(章节表!$E$5:$E$64,关卡表!BP107)</f>
        <v>1</v>
      </c>
      <c r="C107" s="17">
        <f>INDEX(章节表!$B$5:$B$64,关卡表!BP107)</f>
        <v>111</v>
      </c>
      <c r="D107" s="3" t="s">
        <v>79</v>
      </c>
      <c r="E107" s="17">
        <f>BO107-INDEX(章节表!$J$4:$J$64,关卡表!BP107)</f>
        <v>1</v>
      </c>
      <c r="F107" s="17">
        <f t="shared" si="7"/>
        <v>1</v>
      </c>
      <c r="G107" s="17" t="str">
        <f>INDEX(章节表!$C$5:$C$64,关卡表!BP107)&amp;关卡表!E107&amp;"关"</f>
        <v>普通11章1关</v>
      </c>
      <c r="H107" s="2"/>
      <c r="I107" s="2"/>
      <c r="J107" s="17" t="str">
        <f>INDEX(章节表!$D$5:$D$64,关卡表!BP107)&amp;"-"&amp;关卡表!E107&amp;"关"</f>
        <v>袁术之死-1关</v>
      </c>
      <c r="K107" s="3" t="s">
        <v>424</v>
      </c>
      <c r="L107" s="3"/>
      <c r="M107" s="2">
        <v>100</v>
      </c>
      <c r="N107" s="2">
        <v>0</v>
      </c>
      <c r="O107" s="2">
        <v>0</v>
      </c>
      <c r="P107" s="17" t="str">
        <f t="shared" si="8"/>
        <v/>
      </c>
      <c r="Q107" s="17">
        <f>INDEX(章节表!$K$5:$K$64,关卡表!BP107)</f>
        <v>55</v>
      </c>
      <c r="R107" s="17">
        <f>INDEX(章节表!$L$5:$L$64,关卡表!BP107)</f>
        <v>400</v>
      </c>
      <c r="S107" s="2">
        <v>0</v>
      </c>
      <c r="T107" s="2" t="str">
        <f t="shared" si="9"/>
        <v/>
      </c>
      <c r="U107" s="2" t="s">
        <v>27</v>
      </c>
      <c r="V107" s="17">
        <f>INDEX(章节表!$M$5:$M$64,关卡表!BP107)</f>
        <v>1800</v>
      </c>
      <c r="W107" s="2" t="s">
        <v>47</v>
      </c>
      <c r="X107" s="17">
        <f>INDEX(章节表!$N$5:$N$64,关卡表!BP107)</f>
        <v>4500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3"/>
      <c r="AK107" s="2"/>
      <c r="AL107" s="2"/>
      <c r="AM107" s="2"/>
      <c r="AN107" s="2"/>
      <c r="AO107" s="2">
        <v>51</v>
      </c>
      <c r="AP107" s="3" t="s">
        <v>264</v>
      </c>
      <c r="AQ107" s="3" t="s">
        <v>265</v>
      </c>
      <c r="AR107" s="3" t="s">
        <v>437</v>
      </c>
      <c r="AS107" s="3" t="s">
        <v>432</v>
      </c>
      <c r="AT107" s="3"/>
      <c r="AU107" s="3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O107">
        <v>101</v>
      </c>
      <c r="BP107">
        <f>MATCH(BO107-1,章节表!$J$4:$J$64,1)</f>
        <v>11</v>
      </c>
    </row>
    <row r="108" spans="1:68" ht="18" customHeight="1" x14ac:dyDescent="0.2">
      <c r="A108" s="17">
        <f t="shared" si="6"/>
        <v>11102</v>
      </c>
      <c r="B108" s="17">
        <f>INDEX(章节表!$E$5:$E$64,关卡表!BP108)</f>
        <v>1</v>
      </c>
      <c r="C108" s="17">
        <f>INDEX(章节表!$B$5:$B$64,关卡表!BP108)</f>
        <v>111</v>
      </c>
      <c r="D108" s="3" t="s">
        <v>79</v>
      </c>
      <c r="E108" s="17">
        <f>BO108-INDEX(章节表!$J$4:$J$64,关卡表!BP108)</f>
        <v>2</v>
      </c>
      <c r="F108" s="17">
        <f t="shared" si="7"/>
        <v>2</v>
      </c>
      <c r="G108" s="17" t="str">
        <f>INDEX(章节表!$C$5:$C$64,关卡表!BP108)&amp;关卡表!E108&amp;"关"</f>
        <v>普通11章2关</v>
      </c>
      <c r="H108" s="2"/>
      <c r="I108" s="2"/>
      <c r="J108" s="17" t="str">
        <f>INDEX(章节表!$D$5:$D$64,关卡表!BP108)&amp;"-"&amp;关卡表!E108&amp;"关"</f>
        <v>袁术之死-2关</v>
      </c>
      <c r="K108" s="3" t="s">
        <v>424</v>
      </c>
      <c r="L108" s="3"/>
      <c r="M108" s="2">
        <v>100</v>
      </c>
      <c r="N108" s="2">
        <v>0</v>
      </c>
      <c r="O108" s="2">
        <v>0</v>
      </c>
      <c r="P108" s="17">
        <f t="shared" si="8"/>
        <v>11101</v>
      </c>
      <c r="Q108" s="17">
        <f>INDEX(章节表!$K$5:$K$64,关卡表!BP108)</f>
        <v>55</v>
      </c>
      <c r="R108" s="17">
        <f>INDEX(章节表!$L$5:$L$64,关卡表!BP108)</f>
        <v>400</v>
      </c>
      <c r="S108" s="2">
        <v>0</v>
      </c>
      <c r="T108" s="2" t="str">
        <f t="shared" si="9"/>
        <v/>
      </c>
      <c r="U108" s="2" t="s">
        <v>27</v>
      </c>
      <c r="V108" s="17">
        <f>INDEX(章节表!$M$5:$M$64,关卡表!BP108)</f>
        <v>1800</v>
      </c>
      <c r="W108" s="2" t="s">
        <v>47</v>
      </c>
      <c r="X108" s="17">
        <f>INDEX(章节表!$N$5:$N$64,关卡表!BP108)</f>
        <v>4500</v>
      </c>
      <c r="Y108" s="2"/>
      <c r="Z108" s="2"/>
      <c r="AA108" s="2"/>
      <c r="AB108" s="2"/>
      <c r="AC108" s="2"/>
      <c r="AD108" s="2"/>
      <c r="AE108" s="3"/>
      <c r="AF108" s="3"/>
      <c r="AG108" s="3"/>
      <c r="AH108" s="3"/>
      <c r="AI108" s="3"/>
      <c r="AJ108" s="3"/>
      <c r="AK108" s="2"/>
      <c r="AL108" s="2"/>
      <c r="AM108" s="2"/>
      <c r="AN108" s="2"/>
      <c r="AO108" s="2">
        <v>51</v>
      </c>
      <c r="AP108" s="3" t="s">
        <v>264</v>
      </c>
      <c r="AQ108" s="3" t="s">
        <v>265</v>
      </c>
      <c r="AR108" s="3" t="s">
        <v>437</v>
      </c>
      <c r="AS108" s="3" t="s">
        <v>432</v>
      </c>
      <c r="AT108" s="3"/>
      <c r="AU108" s="3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O108">
        <v>102</v>
      </c>
      <c r="BP108">
        <f>MATCH(BO108-1,章节表!$J$4:$J$64,1)</f>
        <v>11</v>
      </c>
    </row>
    <row r="109" spans="1:68" ht="18" customHeight="1" x14ac:dyDescent="0.2">
      <c r="A109" s="17">
        <f t="shared" si="6"/>
        <v>11103</v>
      </c>
      <c r="B109" s="17">
        <f>INDEX(章节表!$E$5:$E$64,关卡表!BP109)</f>
        <v>1</v>
      </c>
      <c r="C109" s="17">
        <f>INDEX(章节表!$B$5:$B$64,关卡表!BP109)</f>
        <v>111</v>
      </c>
      <c r="D109" s="3" t="s">
        <v>79</v>
      </c>
      <c r="E109" s="17">
        <f>BO109-INDEX(章节表!$J$4:$J$64,关卡表!BP109)</f>
        <v>3</v>
      </c>
      <c r="F109" s="17">
        <f t="shared" si="7"/>
        <v>3</v>
      </c>
      <c r="G109" s="17" t="str">
        <f>INDEX(章节表!$C$5:$C$64,关卡表!BP109)&amp;关卡表!E109&amp;"关"</f>
        <v>普通11章3关</v>
      </c>
      <c r="H109" s="2"/>
      <c r="I109" s="2"/>
      <c r="J109" s="17" t="str">
        <f>INDEX(章节表!$D$5:$D$64,关卡表!BP109)&amp;"-"&amp;关卡表!E109&amp;"关"</f>
        <v>袁术之死-3关</v>
      </c>
      <c r="K109" s="3" t="s">
        <v>438</v>
      </c>
      <c r="L109" s="3"/>
      <c r="M109" s="2">
        <v>100</v>
      </c>
      <c r="N109" s="2">
        <v>0</v>
      </c>
      <c r="O109" s="2">
        <v>0</v>
      </c>
      <c r="P109" s="17">
        <f t="shared" si="8"/>
        <v>11102</v>
      </c>
      <c r="Q109" s="17">
        <f>INDEX(章节表!$K$5:$K$64,关卡表!BP109)</f>
        <v>55</v>
      </c>
      <c r="R109" s="17">
        <f>INDEX(章节表!$L$5:$L$64,关卡表!BP109)</f>
        <v>400</v>
      </c>
      <c r="S109" s="2">
        <v>0</v>
      </c>
      <c r="T109" s="2">
        <f t="shared" si="9"/>
        <v>21111</v>
      </c>
      <c r="U109" s="2" t="s">
        <v>27</v>
      </c>
      <c r="V109" s="17">
        <f>INDEX(章节表!$M$5:$M$64,关卡表!BP109)</f>
        <v>1800</v>
      </c>
      <c r="W109" s="2" t="s">
        <v>47</v>
      </c>
      <c r="X109" s="17">
        <f>INDEX(章节表!$N$5:$N$64,关卡表!BP109)</f>
        <v>4500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3"/>
      <c r="AK109" s="2"/>
      <c r="AL109" s="2"/>
      <c r="AM109" s="2"/>
      <c r="AN109" s="2"/>
      <c r="AO109" s="2">
        <v>51</v>
      </c>
      <c r="AP109" s="3" t="s">
        <v>264</v>
      </c>
      <c r="AQ109" s="3" t="s">
        <v>265</v>
      </c>
      <c r="AR109" s="3" t="s">
        <v>437</v>
      </c>
      <c r="AS109" s="3" t="s">
        <v>432</v>
      </c>
      <c r="AT109" s="3"/>
      <c r="AU109" s="3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O109">
        <v>103</v>
      </c>
      <c r="BP109">
        <f>MATCH(BO109-1,章节表!$J$4:$J$64,1)</f>
        <v>11</v>
      </c>
    </row>
    <row r="110" spans="1:68" ht="18" customHeight="1" x14ac:dyDescent="0.2">
      <c r="A110" s="17">
        <f t="shared" si="6"/>
        <v>11104</v>
      </c>
      <c r="B110" s="17">
        <f>INDEX(章节表!$E$5:$E$64,关卡表!BP110)</f>
        <v>1</v>
      </c>
      <c r="C110" s="17">
        <f>INDEX(章节表!$B$5:$B$64,关卡表!BP110)</f>
        <v>111</v>
      </c>
      <c r="D110" s="3" t="s">
        <v>79</v>
      </c>
      <c r="E110" s="17">
        <f>BO110-INDEX(章节表!$J$4:$J$64,关卡表!BP110)</f>
        <v>4</v>
      </c>
      <c r="F110" s="17">
        <f t="shared" si="7"/>
        <v>4</v>
      </c>
      <c r="G110" s="17" t="str">
        <f>INDEX(章节表!$C$5:$C$64,关卡表!BP110)&amp;关卡表!E110&amp;"关"</f>
        <v>普通11章4关</v>
      </c>
      <c r="H110" s="2"/>
      <c r="I110" s="2"/>
      <c r="J110" s="17" t="str">
        <f>INDEX(章节表!$D$5:$D$64,关卡表!BP110)&amp;"-"&amp;关卡表!E110&amp;"关"</f>
        <v>袁术之死-4关</v>
      </c>
      <c r="K110" s="3" t="s">
        <v>424</v>
      </c>
      <c r="L110" s="3"/>
      <c r="M110" s="2">
        <v>100</v>
      </c>
      <c r="N110" s="2">
        <v>0</v>
      </c>
      <c r="O110" s="2">
        <v>0</v>
      </c>
      <c r="P110" s="17">
        <f t="shared" si="8"/>
        <v>11103</v>
      </c>
      <c r="Q110" s="17">
        <f>INDEX(章节表!$K$5:$K$64,关卡表!BP110)</f>
        <v>55</v>
      </c>
      <c r="R110" s="17">
        <f>INDEX(章节表!$L$5:$L$64,关卡表!BP110)</f>
        <v>400</v>
      </c>
      <c r="S110" s="2">
        <v>0</v>
      </c>
      <c r="T110" s="2" t="str">
        <f t="shared" si="9"/>
        <v/>
      </c>
      <c r="U110" s="2" t="s">
        <v>27</v>
      </c>
      <c r="V110" s="17">
        <f>INDEX(章节表!$M$5:$M$64,关卡表!BP110)</f>
        <v>1800</v>
      </c>
      <c r="W110" s="2" t="s">
        <v>47</v>
      </c>
      <c r="X110" s="17">
        <f>INDEX(章节表!$N$5:$N$64,关卡表!BP110)</f>
        <v>4500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3"/>
      <c r="AK110" s="2"/>
      <c r="AL110" s="2"/>
      <c r="AM110" s="2"/>
      <c r="AN110" s="2"/>
      <c r="AO110" s="2">
        <v>51</v>
      </c>
      <c r="AP110" s="3" t="s">
        <v>264</v>
      </c>
      <c r="AQ110" s="3" t="s">
        <v>265</v>
      </c>
      <c r="AR110" s="3" t="s">
        <v>437</v>
      </c>
      <c r="AS110" s="3" t="s">
        <v>432</v>
      </c>
      <c r="AT110" s="3"/>
      <c r="AU110" s="3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O110">
        <v>104</v>
      </c>
      <c r="BP110">
        <f>MATCH(BO110-1,章节表!$J$4:$J$64,1)</f>
        <v>11</v>
      </c>
    </row>
    <row r="111" spans="1:68" ht="18" customHeight="1" x14ac:dyDescent="0.2">
      <c r="A111" s="17">
        <f t="shared" si="6"/>
        <v>11105</v>
      </c>
      <c r="B111" s="17">
        <f>INDEX(章节表!$E$5:$E$64,关卡表!BP111)</f>
        <v>1</v>
      </c>
      <c r="C111" s="17">
        <f>INDEX(章节表!$B$5:$B$64,关卡表!BP111)</f>
        <v>111</v>
      </c>
      <c r="D111" s="3" t="s">
        <v>79</v>
      </c>
      <c r="E111" s="17">
        <f>BO111-INDEX(章节表!$J$4:$J$64,关卡表!BP111)</f>
        <v>5</v>
      </c>
      <c r="F111" s="17">
        <f t="shared" si="7"/>
        <v>5</v>
      </c>
      <c r="G111" s="17" t="str">
        <f>INDEX(章节表!$C$5:$C$64,关卡表!BP111)&amp;关卡表!E111&amp;"关"</f>
        <v>普通11章5关</v>
      </c>
      <c r="H111" s="2"/>
      <c r="I111" s="2"/>
      <c r="J111" s="17" t="str">
        <f>INDEX(章节表!$D$5:$D$64,关卡表!BP111)&amp;"-"&amp;关卡表!E111&amp;"关"</f>
        <v>袁术之死-5关</v>
      </c>
      <c r="K111" s="3" t="s">
        <v>424</v>
      </c>
      <c r="L111" s="3"/>
      <c r="M111" s="2">
        <v>100</v>
      </c>
      <c r="N111" s="2">
        <v>0</v>
      </c>
      <c r="O111" s="2">
        <v>0</v>
      </c>
      <c r="P111" s="17">
        <f t="shared" si="8"/>
        <v>11104</v>
      </c>
      <c r="Q111" s="17">
        <f>INDEX(章节表!$K$5:$K$64,关卡表!BP111)</f>
        <v>55</v>
      </c>
      <c r="R111" s="17">
        <f>INDEX(章节表!$L$5:$L$64,关卡表!BP111)</f>
        <v>400</v>
      </c>
      <c r="S111" s="2">
        <v>0</v>
      </c>
      <c r="T111" s="2" t="str">
        <f t="shared" si="9"/>
        <v/>
      </c>
      <c r="U111" s="2" t="s">
        <v>27</v>
      </c>
      <c r="V111" s="17">
        <f>INDEX(章节表!$M$5:$M$64,关卡表!BP111)</f>
        <v>1800</v>
      </c>
      <c r="W111" s="2" t="s">
        <v>47</v>
      </c>
      <c r="X111" s="17">
        <f>INDEX(章节表!$N$5:$N$64,关卡表!BP111)</f>
        <v>4500</v>
      </c>
      <c r="Y111" s="2"/>
      <c r="Z111" s="2"/>
      <c r="AA111" s="2"/>
      <c r="AB111" s="2"/>
      <c r="AC111" s="2"/>
      <c r="AD111" s="2"/>
      <c r="AE111" s="3"/>
      <c r="AF111" s="3"/>
      <c r="AG111" s="3"/>
      <c r="AH111" s="3"/>
      <c r="AI111" s="3"/>
      <c r="AJ111" s="3"/>
      <c r="AK111" s="2"/>
      <c r="AL111" s="2"/>
      <c r="AM111" s="2"/>
      <c r="AN111" s="2"/>
      <c r="AO111" s="2">
        <v>51</v>
      </c>
      <c r="AP111" s="3" t="s">
        <v>264</v>
      </c>
      <c r="AQ111" s="3" t="s">
        <v>265</v>
      </c>
      <c r="AR111" s="3" t="s">
        <v>437</v>
      </c>
      <c r="AS111" s="3" t="s">
        <v>432</v>
      </c>
      <c r="AT111" s="3"/>
      <c r="AU111" s="3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O111">
        <v>105</v>
      </c>
      <c r="BP111">
        <f>MATCH(BO111-1,章节表!$J$4:$J$64,1)</f>
        <v>11</v>
      </c>
    </row>
    <row r="112" spans="1:68" ht="18" customHeight="1" x14ac:dyDescent="0.2">
      <c r="A112" s="17">
        <f t="shared" si="6"/>
        <v>11106</v>
      </c>
      <c r="B112" s="17">
        <f>INDEX(章节表!$E$5:$E$64,关卡表!BP112)</f>
        <v>1</v>
      </c>
      <c r="C112" s="17">
        <f>INDEX(章节表!$B$5:$B$64,关卡表!BP112)</f>
        <v>111</v>
      </c>
      <c r="D112" s="3" t="s">
        <v>79</v>
      </c>
      <c r="E112" s="17">
        <f>BO112-INDEX(章节表!$J$4:$J$64,关卡表!BP112)</f>
        <v>6</v>
      </c>
      <c r="F112" s="17">
        <f t="shared" si="7"/>
        <v>6</v>
      </c>
      <c r="G112" s="17" t="str">
        <f>INDEX(章节表!$C$5:$C$64,关卡表!BP112)&amp;关卡表!E112&amp;"关"</f>
        <v>普通11章6关</v>
      </c>
      <c r="H112" s="2"/>
      <c r="I112" s="2"/>
      <c r="J112" s="17" t="str">
        <f>INDEX(章节表!$D$5:$D$64,关卡表!BP112)&amp;"-"&amp;关卡表!E112&amp;"关"</f>
        <v>袁术之死-6关</v>
      </c>
      <c r="K112" s="3" t="s">
        <v>438</v>
      </c>
      <c r="L112" s="3"/>
      <c r="M112" s="2">
        <v>100</v>
      </c>
      <c r="N112" s="2">
        <v>0</v>
      </c>
      <c r="O112" s="2">
        <v>0</v>
      </c>
      <c r="P112" s="17">
        <f t="shared" si="8"/>
        <v>11105</v>
      </c>
      <c r="Q112" s="17">
        <f>INDEX(章节表!$K$5:$K$64,关卡表!BP112)</f>
        <v>55</v>
      </c>
      <c r="R112" s="17">
        <f>INDEX(章节表!$L$5:$L$64,关卡表!BP112)</f>
        <v>400</v>
      </c>
      <c r="S112" s="2">
        <v>0</v>
      </c>
      <c r="T112" s="2">
        <f t="shared" si="9"/>
        <v>21112</v>
      </c>
      <c r="U112" s="2" t="s">
        <v>27</v>
      </c>
      <c r="V112" s="17">
        <f>INDEX(章节表!$M$5:$M$64,关卡表!BP112)</f>
        <v>1800</v>
      </c>
      <c r="W112" s="2" t="s">
        <v>47</v>
      </c>
      <c r="X112" s="17">
        <f>INDEX(章节表!$N$5:$N$64,关卡表!BP112)</f>
        <v>4500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3"/>
      <c r="AK112" s="2"/>
      <c r="AL112" s="2"/>
      <c r="AM112" s="2"/>
      <c r="AN112" s="2"/>
      <c r="AO112" s="2">
        <v>51</v>
      </c>
      <c r="AP112" s="3" t="s">
        <v>264</v>
      </c>
      <c r="AQ112" s="3" t="s">
        <v>265</v>
      </c>
      <c r="AR112" s="3" t="s">
        <v>437</v>
      </c>
      <c r="AS112" s="3" t="s">
        <v>432</v>
      </c>
      <c r="AT112" s="3"/>
      <c r="AU112" s="3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O112">
        <v>106</v>
      </c>
      <c r="BP112">
        <f>MATCH(BO112-1,章节表!$J$4:$J$64,1)</f>
        <v>11</v>
      </c>
    </row>
    <row r="113" spans="1:68" ht="18" customHeight="1" x14ac:dyDescent="0.2">
      <c r="A113" s="17">
        <f t="shared" si="6"/>
        <v>11107</v>
      </c>
      <c r="B113" s="17">
        <f>INDEX(章节表!$E$5:$E$64,关卡表!BP113)</f>
        <v>1</v>
      </c>
      <c r="C113" s="17">
        <f>INDEX(章节表!$B$5:$B$64,关卡表!BP113)</f>
        <v>111</v>
      </c>
      <c r="D113" s="3" t="s">
        <v>79</v>
      </c>
      <c r="E113" s="17">
        <f>BO113-INDEX(章节表!$J$4:$J$64,关卡表!BP113)</f>
        <v>7</v>
      </c>
      <c r="F113" s="17">
        <f t="shared" si="7"/>
        <v>7</v>
      </c>
      <c r="G113" s="17" t="str">
        <f>INDEX(章节表!$C$5:$C$64,关卡表!BP113)&amp;关卡表!E113&amp;"关"</f>
        <v>普通11章7关</v>
      </c>
      <c r="H113" s="2"/>
      <c r="I113" s="2"/>
      <c r="J113" s="17" t="str">
        <f>INDEX(章节表!$D$5:$D$64,关卡表!BP113)&amp;"-"&amp;关卡表!E113&amp;"关"</f>
        <v>袁术之死-7关</v>
      </c>
      <c r="K113" s="3" t="s">
        <v>424</v>
      </c>
      <c r="L113" s="3"/>
      <c r="M113" s="2">
        <v>100</v>
      </c>
      <c r="N113" s="2">
        <v>0</v>
      </c>
      <c r="O113" s="2">
        <v>0</v>
      </c>
      <c r="P113" s="17">
        <f t="shared" si="8"/>
        <v>11106</v>
      </c>
      <c r="Q113" s="17">
        <f>INDEX(章节表!$K$5:$K$64,关卡表!BP113)</f>
        <v>55</v>
      </c>
      <c r="R113" s="17">
        <f>INDEX(章节表!$L$5:$L$64,关卡表!BP113)</f>
        <v>400</v>
      </c>
      <c r="S113" s="2">
        <v>0</v>
      </c>
      <c r="T113" s="2" t="str">
        <f t="shared" si="9"/>
        <v/>
      </c>
      <c r="U113" s="2" t="s">
        <v>27</v>
      </c>
      <c r="V113" s="17">
        <f>INDEX(章节表!$M$5:$M$64,关卡表!BP113)</f>
        <v>1800</v>
      </c>
      <c r="W113" s="2" t="s">
        <v>47</v>
      </c>
      <c r="X113" s="17">
        <f>INDEX(章节表!$N$5:$N$64,关卡表!BP113)</f>
        <v>4500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3"/>
      <c r="AK113" s="2"/>
      <c r="AL113" s="2"/>
      <c r="AM113" s="2"/>
      <c r="AN113" s="2"/>
      <c r="AO113" s="2">
        <v>51</v>
      </c>
      <c r="AP113" s="3" t="s">
        <v>264</v>
      </c>
      <c r="AQ113" s="3" t="s">
        <v>265</v>
      </c>
      <c r="AR113" s="3" t="s">
        <v>437</v>
      </c>
      <c r="AS113" s="3" t="s">
        <v>432</v>
      </c>
      <c r="AT113" s="3"/>
      <c r="AU113" s="3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O113">
        <v>107</v>
      </c>
      <c r="BP113">
        <f>MATCH(BO113-1,章节表!$J$4:$J$64,1)</f>
        <v>11</v>
      </c>
    </row>
    <row r="114" spans="1:68" ht="18" customHeight="1" x14ac:dyDescent="0.2">
      <c r="A114" s="17">
        <f t="shared" si="6"/>
        <v>11108</v>
      </c>
      <c r="B114" s="17">
        <f>INDEX(章节表!$E$5:$E$64,关卡表!BP114)</f>
        <v>1</v>
      </c>
      <c r="C114" s="17">
        <f>INDEX(章节表!$B$5:$B$64,关卡表!BP114)</f>
        <v>111</v>
      </c>
      <c r="D114" s="3" t="s">
        <v>79</v>
      </c>
      <c r="E114" s="17">
        <f>BO114-INDEX(章节表!$J$4:$J$64,关卡表!BP114)</f>
        <v>8</v>
      </c>
      <c r="F114" s="17">
        <f t="shared" si="7"/>
        <v>8</v>
      </c>
      <c r="G114" s="17" t="str">
        <f>INDEX(章节表!$C$5:$C$64,关卡表!BP114)&amp;关卡表!E114&amp;"关"</f>
        <v>普通11章8关</v>
      </c>
      <c r="H114" s="2"/>
      <c r="I114" s="2"/>
      <c r="J114" s="17" t="str">
        <f>INDEX(章节表!$D$5:$D$64,关卡表!BP114)&amp;"-"&amp;关卡表!E114&amp;"关"</f>
        <v>袁术之死-8关</v>
      </c>
      <c r="K114" s="3" t="s">
        <v>424</v>
      </c>
      <c r="L114" s="3"/>
      <c r="M114" s="2">
        <v>100</v>
      </c>
      <c r="N114" s="2">
        <v>0</v>
      </c>
      <c r="O114" s="2">
        <v>0</v>
      </c>
      <c r="P114" s="17">
        <f t="shared" si="8"/>
        <v>11107</v>
      </c>
      <c r="Q114" s="17">
        <f>INDEX(章节表!$K$5:$K$64,关卡表!BP114)</f>
        <v>55</v>
      </c>
      <c r="R114" s="17">
        <f>INDEX(章节表!$L$5:$L$64,关卡表!BP114)</f>
        <v>400</v>
      </c>
      <c r="S114" s="2">
        <v>0</v>
      </c>
      <c r="T114" s="2" t="str">
        <f t="shared" si="9"/>
        <v/>
      </c>
      <c r="U114" s="2" t="s">
        <v>27</v>
      </c>
      <c r="V114" s="17">
        <f>INDEX(章节表!$M$5:$M$64,关卡表!BP114)</f>
        <v>1800</v>
      </c>
      <c r="W114" s="2" t="s">
        <v>47</v>
      </c>
      <c r="X114" s="17">
        <f>INDEX(章节表!$N$5:$N$64,关卡表!BP114)</f>
        <v>4500</v>
      </c>
      <c r="Y114" s="2"/>
      <c r="Z114" s="2"/>
      <c r="AA114" s="2"/>
      <c r="AB114" s="2"/>
      <c r="AC114" s="2"/>
      <c r="AD114" s="2"/>
      <c r="AE114" s="3"/>
      <c r="AF114" s="3"/>
      <c r="AG114" s="3"/>
      <c r="AH114" s="3"/>
      <c r="AI114" s="3"/>
      <c r="AJ114" s="3"/>
      <c r="AK114" s="2"/>
      <c r="AL114" s="2"/>
      <c r="AM114" s="2"/>
      <c r="AN114" s="2"/>
      <c r="AO114" s="2">
        <v>51</v>
      </c>
      <c r="AP114" s="3" t="s">
        <v>264</v>
      </c>
      <c r="AQ114" s="3" t="s">
        <v>265</v>
      </c>
      <c r="AR114" s="3" t="s">
        <v>437</v>
      </c>
      <c r="AS114" s="3" t="s">
        <v>432</v>
      </c>
      <c r="AT114" s="3"/>
      <c r="AU114" s="3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O114">
        <v>108</v>
      </c>
      <c r="BP114">
        <f>MATCH(BO114-1,章节表!$J$4:$J$64,1)</f>
        <v>11</v>
      </c>
    </row>
    <row r="115" spans="1:68" ht="18" customHeight="1" x14ac:dyDescent="0.2">
      <c r="A115" s="17">
        <f t="shared" si="6"/>
        <v>11109</v>
      </c>
      <c r="B115" s="17">
        <f>INDEX(章节表!$E$5:$E$64,关卡表!BP115)</f>
        <v>1</v>
      </c>
      <c r="C115" s="17">
        <f>INDEX(章节表!$B$5:$B$64,关卡表!BP115)</f>
        <v>111</v>
      </c>
      <c r="D115" s="3" t="s">
        <v>79</v>
      </c>
      <c r="E115" s="17">
        <f>BO115-INDEX(章节表!$J$4:$J$64,关卡表!BP115)</f>
        <v>9</v>
      </c>
      <c r="F115" s="17">
        <f t="shared" si="7"/>
        <v>9</v>
      </c>
      <c r="G115" s="17" t="str">
        <f>INDEX(章节表!$C$5:$C$64,关卡表!BP115)&amp;关卡表!E115&amp;"关"</f>
        <v>普通11章9关</v>
      </c>
      <c r="H115" s="2"/>
      <c r="I115" s="2"/>
      <c r="J115" s="17" t="str">
        <f>INDEX(章节表!$D$5:$D$64,关卡表!BP115)&amp;"-"&amp;关卡表!E115&amp;"关"</f>
        <v>袁术之死-9关</v>
      </c>
      <c r="K115" s="3" t="s">
        <v>438</v>
      </c>
      <c r="L115" s="3"/>
      <c r="M115" s="2">
        <v>100</v>
      </c>
      <c r="N115" s="2">
        <v>0</v>
      </c>
      <c r="O115" s="2">
        <v>0</v>
      </c>
      <c r="P115" s="17">
        <f t="shared" si="8"/>
        <v>11108</v>
      </c>
      <c r="Q115" s="17">
        <f>INDEX(章节表!$K$5:$K$64,关卡表!BP115)</f>
        <v>55</v>
      </c>
      <c r="R115" s="17">
        <f>INDEX(章节表!$L$5:$L$64,关卡表!BP115)</f>
        <v>400</v>
      </c>
      <c r="S115" s="2">
        <v>0</v>
      </c>
      <c r="T115" s="2">
        <f t="shared" si="9"/>
        <v>21113</v>
      </c>
      <c r="U115" s="2" t="s">
        <v>27</v>
      </c>
      <c r="V115" s="17">
        <f>INDEX(章节表!$M$5:$M$64,关卡表!BP115)</f>
        <v>1800</v>
      </c>
      <c r="W115" s="2" t="s">
        <v>47</v>
      </c>
      <c r="X115" s="17">
        <f>INDEX(章节表!$N$5:$N$64,关卡表!BP115)</f>
        <v>4500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3"/>
      <c r="AK115" s="2"/>
      <c r="AL115" s="2"/>
      <c r="AM115" s="2"/>
      <c r="AN115" s="2"/>
      <c r="AO115" s="2">
        <v>51</v>
      </c>
      <c r="AP115" s="3" t="s">
        <v>264</v>
      </c>
      <c r="AQ115" s="3" t="s">
        <v>265</v>
      </c>
      <c r="AR115" s="3" t="s">
        <v>437</v>
      </c>
      <c r="AS115" s="3" t="s">
        <v>432</v>
      </c>
      <c r="AT115" s="3"/>
      <c r="AU115" s="3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O115">
        <v>109</v>
      </c>
      <c r="BP115">
        <f>MATCH(BO115-1,章节表!$J$4:$J$64,1)</f>
        <v>11</v>
      </c>
    </row>
    <row r="116" spans="1:68" ht="18" customHeight="1" x14ac:dyDescent="0.2">
      <c r="A116" s="17">
        <f t="shared" si="6"/>
        <v>11110</v>
      </c>
      <c r="B116" s="17">
        <f>INDEX(章节表!$E$5:$E$64,关卡表!BP116)</f>
        <v>1</v>
      </c>
      <c r="C116" s="17">
        <f>INDEX(章节表!$B$5:$B$64,关卡表!BP116)</f>
        <v>111</v>
      </c>
      <c r="D116" s="3" t="s">
        <v>79</v>
      </c>
      <c r="E116" s="17">
        <f>BO116-INDEX(章节表!$J$4:$J$64,关卡表!BP116)</f>
        <v>10</v>
      </c>
      <c r="F116" s="17">
        <f t="shared" si="7"/>
        <v>10</v>
      </c>
      <c r="G116" s="17" t="str">
        <f>INDEX(章节表!$C$5:$C$64,关卡表!BP116)&amp;关卡表!E116&amp;"关"</f>
        <v>普通11章10关</v>
      </c>
      <c r="H116" s="2"/>
      <c r="I116" s="2"/>
      <c r="J116" s="17" t="str">
        <f>INDEX(章节表!$D$5:$D$64,关卡表!BP116)&amp;"-"&amp;关卡表!E116&amp;"关"</f>
        <v>袁术之死-10关</v>
      </c>
      <c r="K116" s="3" t="s">
        <v>439</v>
      </c>
      <c r="L116" s="3"/>
      <c r="M116" s="2">
        <v>100</v>
      </c>
      <c r="N116" s="2">
        <v>1</v>
      </c>
      <c r="O116" s="2">
        <v>0</v>
      </c>
      <c r="P116" s="17">
        <f t="shared" si="8"/>
        <v>11109</v>
      </c>
      <c r="Q116" s="17">
        <f>INDEX(章节表!$K$5:$K$64,关卡表!BP116)</f>
        <v>55</v>
      </c>
      <c r="R116" s="17">
        <f>INDEX(章节表!$L$5:$L$64,关卡表!BP116)</f>
        <v>400</v>
      </c>
      <c r="S116" s="2">
        <v>0</v>
      </c>
      <c r="T116" s="2" t="str">
        <f t="shared" si="9"/>
        <v/>
      </c>
      <c r="U116" s="2" t="s">
        <v>27</v>
      </c>
      <c r="V116" s="17">
        <f>INDEX(章节表!$M$5:$M$64,关卡表!BP116)</f>
        <v>1800</v>
      </c>
      <c r="W116" s="2" t="s">
        <v>47</v>
      </c>
      <c r="X116" s="17">
        <f>INDEX(章节表!$N$5:$N$64,关卡表!BP116)</f>
        <v>4500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3"/>
      <c r="AK116" s="2"/>
      <c r="AL116" s="2"/>
      <c r="AM116" s="2"/>
      <c r="AN116" s="2"/>
      <c r="AO116" s="2">
        <v>51</v>
      </c>
      <c r="AP116" s="3" t="s">
        <v>264</v>
      </c>
      <c r="AQ116" s="3" t="s">
        <v>265</v>
      </c>
      <c r="AR116" s="3" t="s">
        <v>437</v>
      </c>
      <c r="AS116" s="3" t="s">
        <v>432</v>
      </c>
      <c r="AT116" s="3"/>
      <c r="AU116" s="3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O116">
        <v>110</v>
      </c>
      <c r="BP116">
        <f>MATCH(BO116-1,章节表!$J$4:$J$64,1)</f>
        <v>11</v>
      </c>
    </row>
    <row r="117" spans="1:68" ht="18" customHeight="1" x14ac:dyDescent="0.2">
      <c r="A117" s="17">
        <f t="shared" si="6"/>
        <v>11201</v>
      </c>
      <c r="B117" s="17">
        <f>INDEX(章节表!$E$5:$E$64,关卡表!BP117)</f>
        <v>1</v>
      </c>
      <c r="C117" s="17">
        <f>INDEX(章节表!$B$5:$B$64,关卡表!BP117)</f>
        <v>112</v>
      </c>
      <c r="D117" s="3" t="s">
        <v>79</v>
      </c>
      <c r="E117" s="17">
        <f>BO117-INDEX(章节表!$J$4:$J$64,关卡表!BP117)</f>
        <v>1</v>
      </c>
      <c r="F117" s="17">
        <f t="shared" si="7"/>
        <v>1</v>
      </c>
      <c r="G117" s="17" t="str">
        <f>INDEX(章节表!$C$5:$C$64,关卡表!BP117)&amp;关卡表!E117&amp;"关"</f>
        <v>普通12章1关</v>
      </c>
      <c r="H117" s="2"/>
      <c r="I117" s="2"/>
      <c r="J117" s="17" t="str">
        <f>INDEX(章节表!$D$5:$D$64,关卡表!BP117)&amp;"-"&amp;关卡表!E117&amp;"关"</f>
        <v>黎阳之战-1关</v>
      </c>
      <c r="K117" s="3" t="s">
        <v>424</v>
      </c>
      <c r="L117" s="3"/>
      <c r="M117" s="2">
        <v>100</v>
      </c>
      <c r="N117" s="2">
        <v>0</v>
      </c>
      <c r="O117" s="2">
        <v>0</v>
      </c>
      <c r="P117" s="17" t="str">
        <f t="shared" si="8"/>
        <v/>
      </c>
      <c r="Q117" s="17">
        <f>INDEX(章节表!$K$5:$K$64,关卡表!BP117)</f>
        <v>60</v>
      </c>
      <c r="R117" s="17">
        <f>INDEX(章节表!$L$5:$L$64,关卡表!BP117)</f>
        <v>440</v>
      </c>
      <c r="S117" s="2">
        <v>0</v>
      </c>
      <c r="T117" s="2" t="str">
        <f t="shared" si="9"/>
        <v/>
      </c>
      <c r="U117" s="2" t="s">
        <v>27</v>
      </c>
      <c r="V117" s="17">
        <f>INDEX(章节表!$M$5:$M$64,关卡表!BP117)</f>
        <v>1950</v>
      </c>
      <c r="W117" s="2" t="s">
        <v>47</v>
      </c>
      <c r="X117" s="17">
        <f>INDEX(章节表!$N$5:$N$64,关卡表!BP117)</f>
        <v>4950</v>
      </c>
      <c r="Y117" s="2"/>
      <c r="Z117" s="2"/>
      <c r="AA117" s="2"/>
      <c r="AB117" s="2"/>
      <c r="AC117" s="2"/>
      <c r="AD117" s="2"/>
      <c r="AE117" s="3"/>
      <c r="AF117" s="3"/>
      <c r="AG117" s="3"/>
      <c r="AH117" s="3"/>
      <c r="AI117" s="3"/>
      <c r="AJ117" s="3"/>
      <c r="AK117" s="2"/>
      <c r="AL117" s="2"/>
      <c r="AM117" s="2"/>
      <c r="AN117" s="2"/>
      <c r="AO117" s="2">
        <v>51</v>
      </c>
      <c r="AP117" s="3" t="s">
        <v>264</v>
      </c>
      <c r="AQ117" s="3" t="s">
        <v>265</v>
      </c>
      <c r="AR117" s="3" t="s">
        <v>437</v>
      </c>
      <c r="AS117" s="3" t="s">
        <v>432</v>
      </c>
      <c r="AT117" s="3"/>
      <c r="AU117" s="3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O117">
        <v>111</v>
      </c>
      <c r="BP117">
        <f>MATCH(BO117-1,章节表!$J$4:$J$64,1)</f>
        <v>12</v>
      </c>
    </row>
    <row r="118" spans="1:68" ht="18" customHeight="1" x14ac:dyDescent="0.2">
      <c r="A118" s="17">
        <f t="shared" si="6"/>
        <v>11202</v>
      </c>
      <c r="B118" s="17">
        <f>INDEX(章节表!$E$5:$E$64,关卡表!BP118)</f>
        <v>1</v>
      </c>
      <c r="C118" s="17">
        <f>INDEX(章节表!$B$5:$B$64,关卡表!BP118)</f>
        <v>112</v>
      </c>
      <c r="D118" s="3" t="s">
        <v>79</v>
      </c>
      <c r="E118" s="17">
        <f>BO118-INDEX(章节表!$J$4:$J$64,关卡表!BP118)</f>
        <v>2</v>
      </c>
      <c r="F118" s="17">
        <f t="shared" si="7"/>
        <v>2</v>
      </c>
      <c r="G118" s="17" t="str">
        <f>INDEX(章节表!$C$5:$C$64,关卡表!BP118)&amp;关卡表!E118&amp;"关"</f>
        <v>普通12章2关</v>
      </c>
      <c r="H118" s="2"/>
      <c r="I118" s="2"/>
      <c r="J118" s="17" t="str">
        <f>INDEX(章节表!$D$5:$D$64,关卡表!BP118)&amp;"-"&amp;关卡表!E118&amp;"关"</f>
        <v>黎阳之战-2关</v>
      </c>
      <c r="K118" s="3" t="s">
        <v>424</v>
      </c>
      <c r="L118" s="3"/>
      <c r="M118" s="2">
        <v>100</v>
      </c>
      <c r="N118" s="2">
        <v>0</v>
      </c>
      <c r="O118" s="2">
        <v>0</v>
      </c>
      <c r="P118" s="17">
        <f t="shared" si="8"/>
        <v>11201</v>
      </c>
      <c r="Q118" s="17">
        <f>INDEX(章节表!$K$5:$K$64,关卡表!BP118)</f>
        <v>60</v>
      </c>
      <c r="R118" s="17">
        <f>INDEX(章节表!$L$5:$L$64,关卡表!BP118)</f>
        <v>440</v>
      </c>
      <c r="S118" s="2">
        <v>0</v>
      </c>
      <c r="T118" s="2" t="str">
        <f t="shared" si="9"/>
        <v/>
      </c>
      <c r="U118" s="2" t="s">
        <v>27</v>
      </c>
      <c r="V118" s="17">
        <f>INDEX(章节表!$M$5:$M$64,关卡表!BP118)</f>
        <v>1950</v>
      </c>
      <c r="W118" s="2" t="s">
        <v>47</v>
      </c>
      <c r="X118" s="17">
        <f>INDEX(章节表!$N$5:$N$64,关卡表!BP118)</f>
        <v>4950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3"/>
      <c r="AK118" s="2"/>
      <c r="AL118" s="2"/>
      <c r="AM118" s="2"/>
      <c r="AN118" s="2"/>
      <c r="AO118" s="2">
        <v>51</v>
      </c>
      <c r="AP118" s="3" t="s">
        <v>264</v>
      </c>
      <c r="AQ118" s="3" t="s">
        <v>265</v>
      </c>
      <c r="AR118" s="3" t="s">
        <v>437</v>
      </c>
      <c r="AS118" s="3" t="s">
        <v>432</v>
      </c>
      <c r="AT118" s="3"/>
      <c r="AU118" s="3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O118">
        <v>112</v>
      </c>
      <c r="BP118">
        <f>MATCH(BO118-1,章节表!$J$4:$J$64,1)</f>
        <v>12</v>
      </c>
    </row>
    <row r="119" spans="1:68" ht="18" customHeight="1" x14ac:dyDescent="0.2">
      <c r="A119" s="17">
        <f t="shared" si="6"/>
        <v>11203</v>
      </c>
      <c r="B119" s="17">
        <f>INDEX(章节表!$E$5:$E$64,关卡表!BP119)</f>
        <v>1</v>
      </c>
      <c r="C119" s="17">
        <f>INDEX(章节表!$B$5:$B$64,关卡表!BP119)</f>
        <v>112</v>
      </c>
      <c r="D119" s="3" t="s">
        <v>79</v>
      </c>
      <c r="E119" s="17">
        <f>BO119-INDEX(章节表!$J$4:$J$64,关卡表!BP119)</f>
        <v>3</v>
      </c>
      <c r="F119" s="17">
        <f t="shared" si="7"/>
        <v>3</v>
      </c>
      <c r="G119" s="17" t="str">
        <f>INDEX(章节表!$C$5:$C$64,关卡表!BP119)&amp;关卡表!E119&amp;"关"</f>
        <v>普通12章3关</v>
      </c>
      <c r="H119" s="2"/>
      <c r="I119" s="2"/>
      <c r="J119" s="17" t="str">
        <f>INDEX(章节表!$D$5:$D$64,关卡表!BP119)&amp;"-"&amp;关卡表!E119&amp;"关"</f>
        <v>黎阳之战-3关</v>
      </c>
      <c r="K119" s="3" t="s">
        <v>438</v>
      </c>
      <c r="L119" s="3"/>
      <c r="M119" s="2">
        <v>100</v>
      </c>
      <c r="N119" s="2">
        <v>0</v>
      </c>
      <c r="O119" s="2">
        <v>0</v>
      </c>
      <c r="P119" s="17">
        <f t="shared" si="8"/>
        <v>11202</v>
      </c>
      <c r="Q119" s="17">
        <f>INDEX(章节表!$K$5:$K$64,关卡表!BP119)</f>
        <v>60</v>
      </c>
      <c r="R119" s="17">
        <f>INDEX(章节表!$L$5:$L$64,关卡表!BP119)</f>
        <v>440</v>
      </c>
      <c r="S119" s="2">
        <v>0</v>
      </c>
      <c r="T119" s="2">
        <f t="shared" si="9"/>
        <v>21121</v>
      </c>
      <c r="U119" s="2" t="s">
        <v>27</v>
      </c>
      <c r="V119" s="17">
        <f>INDEX(章节表!$M$5:$M$64,关卡表!BP119)</f>
        <v>1950</v>
      </c>
      <c r="W119" s="2" t="s">
        <v>47</v>
      </c>
      <c r="X119" s="17">
        <f>INDEX(章节表!$N$5:$N$64,关卡表!BP119)</f>
        <v>4950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3"/>
      <c r="AK119" s="2"/>
      <c r="AL119" s="2"/>
      <c r="AM119" s="2"/>
      <c r="AN119" s="2"/>
      <c r="AO119" s="2">
        <v>51</v>
      </c>
      <c r="AP119" s="3" t="s">
        <v>264</v>
      </c>
      <c r="AQ119" s="3" t="s">
        <v>265</v>
      </c>
      <c r="AR119" s="3" t="s">
        <v>437</v>
      </c>
      <c r="AS119" s="3" t="s">
        <v>432</v>
      </c>
      <c r="AT119" s="3"/>
      <c r="AU119" s="3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O119">
        <v>113</v>
      </c>
      <c r="BP119">
        <f>MATCH(BO119-1,章节表!$J$4:$J$64,1)</f>
        <v>12</v>
      </c>
    </row>
    <row r="120" spans="1:68" ht="18" customHeight="1" x14ac:dyDescent="0.2">
      <c r="A120" s="17">
        <f t="shared" si="6"/>
        <v>11204</v>
      </c>
      <c r="B120" s="17">
        <f>INDEX(章节表!$E$5:$E$64,关卡表!BP120)</f>
        <v>1</v>
      </c>
      <c r="C120" s="17">
        <f>INDEX(章节表!$B$5:$B$64,关卡表!BP120)</f>
        <v>112</v>
      </c>
      <c r="D120" s="3" t="s">
        <v>79</v>
      </c>
      <c r="E120" s="17">
        <f>BO120-INDEX(章节表!$J$4:$J$64,关卡表!BP120)</f>
        <v>4</v>
      </c>
      <c r="F120" s="17">
        <f t="shared" si="7"/>
        <v>4</v>
      </c>
      <c r="G120" s="17" t="str">
        <f>INDEX(章节表!$C$5:$C$64,关卡表!BP120)&amp;关卡表!E120&amp;"关"</f>
        <v>普通12章4关</v>
      </c>
      <c r="H120" s="2"/>
      <c r="I120" s="2"/>
      <c r="J120" s="17" t="str">
        <f>INDEX(章节表!$D$5:$D$64,关卡表!BP120)&amp;"-"&amp;关卡表!E120&amp;"关"</f>
        <v>黎阳之战-4关</v>
      </c>
      <c r="K120" s="3" t="s">
        <v>424</v>
      </c>
      <c r="L120" s="3"/>
      <c r="M120" s="2">
        <v>100</v>
      </c>
      <c r="N120" s="2">
        <v>0</v>
      </c>
      <c r="O120" s="2">
        <v>0</v>
      </c>
      <c r="P120" s="17">
        <f t="shared" si="8"/>
        <v>11203</v>
      </c>
      <c r="Q120" s="17">
        <f>INDEX(章节表!$K$5:$K$64,关卡表!BP120)</f>
        <v>60</v>
      </c>
      <c r="R120" s="17">
        <f>INDEX(章节表!$L$5:$L$64,关卡表!BP120)</f>
        <v>440</v>
      </c>
      <c r="S120" s="2">
        <v>0</v>
      </c>
      <c r="T120" s="2" t="str">
        <f t="shared" si="9"/>
        <v/>
      </c>
      <c r="U120" s="2" t="s">
        <v>27</v>
      </c>
      <c r="V120" s="17">
        <f>INDEX(章节表!$M$5:$M$64,关卡表!BP120)</f>
        <v>1950</v>
      </c>
      <c r="W120" s="2" t="s">
        <v>47</v>
      </c>
      <c r="X120" s="17">
        <f>INDEX(章节表!$N$5:$N$64,关卡表!BP120)</f>
        <v>4950</v>
      </c>
      <c r="Y120" s="2"/>
      <c r="Z120" s="2"/>
      <c r="AA120" s="2"/>
      <c r="AB120" s="2"/>
      <c r="AC120" s="2"/>
      <c r="AD120" s="2"/>
      <c r="AE120" s="3"/>
      <c r="AF120" s="3"/>
      <c r="AG120" s="3"/>
      <c r="AH120" s="3"/>
      <c r="AI120" s="3"/>
      <c r="AJ120" s="3"/>
      <c r="AK120" s="2"/>
      <c r="AL120" s="2"/>
      <c r="AM120" s="2"/>
      <c r="AN120" s="2"/>
      <c r="AO120" s="2">
        <v>51</v>
      </c>
      <c r="AP120" s="3" t="s">
        <v>264</v>
      </c>
      <c r="AQ120" s="3" t="s">
        <v>265</v>
      </c>
      <c r="AR120" s="3" t="s">
        <v>437</v>
      </c>
      <c r="AS120" s="3" t="s">
        <v>432</v>
      </c>
      <c r="AT120" s="3"/>
      <c r="AU120" s="3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O120">
        <v>114</v>
      </c>
      <c r="BP120">
        <f>MATCH(BO120-1,章节表!$J$4:$J$64,1)</f>
        <v>12</v>
      </c>
    </row>
    <row r="121" spans="1:68" ht="18" customHeight="1" x14ac:dyDescent="0.2">
      <c r="A121" s="17">
        <f t="shared" si="6"/>
        <v>11205</v>
      </c>
      <c r="B121" s="17">
        <f>INDEX(章节表!$E$5:$E$64,关卡表!BP121)</f>
        <v>1</v>
      </c>
      <c r="C121" s="17">
        <f>INDEX(章节表!$B$5:$B$64,关卡表!BP121)</f>
        <v>112</v>
      </c>
      <c r="D121" s="3" t="s">
        <v>79</v>
      </c>
      <c r="E121" s="17">
        <f>BO121-INDEX(章节表!$J$4:$J$64,关卡表!BP121)</f>
        <v>5</v>
      </c>
      <c r="F121" s="17">
        <f t="shared" si="7"/>
        <v>5</v>
      </c>
      <c r="G121" s="17" t="str">
        <f>INDEX(章节表!$C$5:$C$64,关卡表!BP121)&amp;关卡表!E121&amp;"关"</f>
        <v>普通12章5关</v>
      </c>
      <c r="H121" s="2"/>
      <c r="I121" s="2"/>
      <c r="J121" s="17" t="str">
        <f>INDEX(章节表!$D$5:$D$64,关卡表!BP121)&amp;"-"&amp;关卡表!E121&amp;"关"</f>
        <v>黎阳之战-5关</v>
      </c>
      <c r="K121" s="3" t="s">
        <v>424</v>
      </c>
      <c r="L121" s="3"/>
      <c r="M121" s="2">
        <v>100</v>
      </c>
      <c r="N121" s="2">
        <v>0</v>
      </c>
      <c r="O121" s="2">
        <v>0</v>
      </c>
      <c r="P121" s="17">
        <f t="shared" si="8"/>
        <v>11204</v>
      </c>
      <c r="Q121" s="17">
        <f>INDEX(章节表!$K$5:$K$64,关卡表!BP121)</f>
        <v>60</v>
      </c>
      <c r="R121" s="17">
        <f>INDEX(章节表!$L$5:$L$64,关卡表!BP121)</f>
        <v>440</v>
      </c>
      <c r="S121" s="2">
        <v>0</v>
      </c>
      <c r="T121" s="2" t="str">
        <f t="shared" si="9"/>
        <v/>
      </c>
      <c r="U121" s="2" t="s">
        <v>27</v>
      </c>
      <c r="V121" s="17">
        <f>INDEX(章节表!$M$5:$M$64,关卡表!BP121)</f>
        <v>1950</v>
      </c>
      <c r="W121" s="2" t="s">
        <v>47</v>
      </c>
      <c r="X121" s="17">
        <f>INDEX(章节表!$N$5:$N$64,关卡表!BP121)</f>
        <v>4950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3"/>
      <c r="AK121" s="2"/>
      <c r="AL121" s="2"/>
      <c r="AM121" s="2"/>
      <c r="AN121" s="2"/>
      <c r="AO121" s="2">
        <v>51</v>
      </c>
      <c r="AP121" s="3" t="s">
        <v>264</v>
      </c>
      <c r="AQ121" s="3" t="s">
        <v>265</v>
      </c>
      <c r="AR121" s="3" t="s">
        <v>437</v>
      </c>
      <c r="AS121" s="3" t="s">
        <v>432</v>
      </c>
      <c r="AT121" s="3"/>
      <c r="AU121" s="3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O121">
        <v>115</v>
      </c>
      <c r="BP121">
        <f>MATCH(BO121-1,章节表!$J$4:$J$64,1)</f>
        <v>12</v>
      </c>
    </row>
    <row r="122" spans="1:68" ht="18" customHeight="1" x14ac:dyDescent="0.2">
      <c r="A122" s="17">
        <f t="shared" si="6"/>
        <v>11206</v>
      </c>
      <c r="B122" s="17">
        <f>INDEX(章节表!$E$5:$E$64,关卡表!BP122)</f>
        <v>1</v>
      </c>
      <c r="C122" s="17">
        <f>INDEX(章节表!$B$5:$B$64,关卡表!BP122)</f>
        <v>112</v>
      </c>
      <c r="D122" s="3" t="s">
        <v>79</v>
      </c>
      <c r="E122" s="17">
        <f>BO122-INDEX(章节表!$J$4:$J$64,关卡表!BP122)</f>
        <v>6</v>
      </c>
      <c r="F122" s="17">
        <f t="shared" si="7"/>
        <v>6</v>
      </c>
      <c r="G122" s="17" t="str">
        <f>INDEX(章节表!$C$5:$C$64,关卡表!BP122)&amp;关卡表!E122&amp;"关"</f>
        <v>普通12章6关</v>
      </c>
      <c r="H122" s="2"/>
      <c r="I122" s="2"/>
      <c r="J122" s="17" t="str">
        <f>INDEX(章节表!$D$5:$D$64,关卡表!BP122)&amp;"-"&amp;关卡表!E122&amp;"关"</f>
        <v>黎阳之战-6关</v>
      </c>
      <c r="K122" s="3" t="s">
        <v>438</v>
      </c>
      <c r="L122" s="3"/>
      <c r="M122" s="2">
        <v>100</v>
      </c>
      <c r="N122" s="2">
        <v>0</v>
      </c>
      <c r="O122" s="2">
        <v>0</v>
      </c>
      <c r="P122" s="17">
        <f t="shared" si="8"/>
        <v>11205</v>
      </c>
      <c r="Q122" s="17">
        <f>INDEX(章节表!$K$5:$K$64,关卡表!BP122)</f>
        <v>60</v>
      </c>
      <c r="R122" s="17">
        <f>INDEX(章节表!$L$5:$L$64,关卡表!BP122)</f>
        <v>440</v>
      </c>
      <c r="S122" s="2">
        <v>0</v>
      </c>
      <c r="T122" s="2">
        <f t="shared" si="9"/>
        <v>21122</v>
      </c>
      <c r="U122" s="2" t="s">
        <v>27</v>
      </c>
      <c r="V122" s="17">
        <f>INDEX(章节表!$M$5:$M$64,关卡表!BP122)</f>
        <v>1950</v>
      </c>
      <c r="W122" s="2" t="s">
        <v>47</v>
      </c>
      <c r="X122" s="17">
        <f>INDEX(章节表!$N$5:$N$64,关卡表!BP122)</f>
        <v>4950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3"/>
      <c r="AK122" s="2"/>
      <c r="AL122" s="2"/>
      <c r="AM122" s="2"/>
      <c r="AN122" s="2"/>
      <c r="AO122" s="2">
        <v>51</v>
      </c>
      <c r="AP122" s="3" t="s">
        <v>264</v>
      </c>
      <c r="AQ122" s="3" t="s">
        <v>265</v>
      </c>
      <c r="AR122" s="3" t="s">
        <v>437</v>
      </c>
      <c r="AS122" s="3" t="s">
        <v>432</v>
      </c>
      <c r="AT122" s="3"/>
      <c r="AU122" s="3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O122">
        <v>116</v>
      </c>
      <c r="BP122">
        <f>MATCH(BO122-1,章节表!$J$4:$J$64,1)</f>
        <v>12</v>
      </c>
    </row>
    <row r="123" spans="1:68" ht="18" customHeight="1" x14ac:dyDescent="0.2">
      <c r="A123" s="17">
        <f t="shared" si="6"/>
        <v>11207</v>
      </c>
      <c r="B123" s="17">
        <f>INDEX(章节表!$E$5:$E$64,关卡表!BP123)</f>
        <v>1</v>
      </c>
      <c r="C123" s="17">
        <f>INDEX(章节表!$B$5:$B$64,关卡表!BP123)</f>
        <v>112</v>
      </c>
      <c r="D123" s="3" t="s">
        <v>79</v>
      </c>
      <c r="E123" s="17">
        <f>BO123-INDEX(章节表!$J$4:$J$64,关卡表!BP123)</f>
        <v>7</v>
      </c>
      <c r="F123" s="17">
        <f t="shared" si="7"/>
        <v>7</v>
      </c>
      <c r="G123" s="17" t="str">
        <f>INDEX(章节表!$C$5:$C$64,关卡表!BP123)&amp;关卡表!E123&amp;"关"</f>
        <v>普通12章7关</v>
      </c>
      <c r="H123" s="2"/>
      <c r="I123" s="2"/>
      <c r="J123" s="17" t="str">
        <f>INDEX(章节表!$D$5:$D$64,关卡表!BP123)&amp;"-"&amp;关卡表!E123&amp;"关"</f>
        <v>黎阳之战-7关</v>
      </c>
      <c r="K123" s="3" t="s">
        <v>424</v>
      </c>
      <c r="L123" s="3"/>
      <c r="M123" s="2">
        <v>100</v>
      </c>
      <c r="N123" s="2">
        <v>0</v>
      </c>
      <c r="O123" s="2">
        <v>0</v>
      </c>
      <c r="P123" s="17">
        <f t="shared" si="8"/>
        <v>11206</v>
      </c>
      <c r="Q123" s="17">
        <f>INDEX(章节表!$K$5:$K$64,关卡表!BP123)</f>
        <v>60</v>
      </c>
      <c r="R123" s="17">
        <f>INDEX(章节表!$L$5:$L$64,关卡表!BP123)</f>
        <v>440</v>
      </c>
      <c r="S123" s="2">
        <v>0</v>
      </c>
      <c r="T123" s="2" t="str">
        <f t="shared" si="9"/>
        <v/>
      </c>
      <c r="U123" s="2" t="s">
        <v>27</v>
      </c>
      <c r="V123" s="17">
        <f>INDEX(章节表!$M$5:$M$64,关卡表!BP123)</f>
        <v>1950</v>
      </c>
      <c r="W123" s="2" t="s">
        <v>47</v>
      </c>
      <c r="X123" s="17">
        <f>INDEX(章节表!$N$5:$N$64,关卡表!BP123)</f>
        <v>4950</v>
      </c>
      <c r="Y123" s="2"/>
      <c r="Z123" s="2"/>
      <c r="AA123" s="2"/>
      <c r="AB123" s="2"/>
      <c r="AC123" s="2"/>
      <c r="AD123" s="2"/>
      <c r="AE123" s="3"/>
      <c r="AF123" s="3"/>
      <c r="AG123" s="3"/>
      <c r="AH123" s="3"/>
      <c r="AI123" s="3"/>
      <c r="AJ123" s="3"/>
      <c r="AK123" s="2"/>
      <c r="AL123" s="2"/>
      <c r="AM123" s="2"/>
      <c r="AN123" s="2"/>
      <c r="AO123" s="2">
        <v>51</v>
      </c>
      <c r="AP123" s="3" t="s">
        <v>264</v>
      </c>
      <c r="AQ123" s="3" t="s">
        <v>265</v>
      </c>
      <c r="AR123" s="3" t="s">
        <v>437</v>
      </c>
      <c r="AS123" s="3" t="s">
        <v>432</v>
      </c>
      <c r="AT123" s="3"/>
      <c r="AU123" s="3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O123">
        <v>117</v>
      </c>
      <c r="BP123">
        <f>MATCH(BO123-1,章节表!$J$4:$J$64,1)</f>
        <v>12</v>
      </c>
    </row>
    <row r="124" spans="1:68" ht="18" customHeight="1" x14ac:dyDescent="0.2">
      <c r="A124" s="17">
        <f t="shared" si="6"/>
        <v>11208</v>
      </c>
      <c r="B124" s="17">
        <f>INDEX(章节表!$E$5:$E$64,关卡表!BP124)</f>
        <v>1</v>
      </c>
      <c r="C124" s="17">
        <f>INDEX(章节表!$B$5:$B$64,关卡表!BP124)</f>
        <v>112</v>
      </c>
      <c r="D124" s="3" t="s">
        <v>79</v>
      </c>
      <c r="E124" s="17">
        <f>BO124-INDEX(章节表!$J$4:$J$64,关卡表!BP124)</f>
        <v>8</v>
      </c>
      <c r="F124" s="17">
        <f t="shared" si="7"/>
        <v>8</v>
      </c>
      <c r="G124" s="17" t="str">
        <f>INDEX(章节表!$C$5:$C$64,关卡表!BP124)&amp;关卡表!E124&amp;"关"</f>
        <v>普通12章8关</v>
      </c>
      <c r="H124" s="2"/>
      <c r="I124" s="2"/>
      <c r="J124" s="17" t="str">
        <f>INDEX(章节表!$D$5:$D$64,关卡表!BP124)&amp;"-"&amp;关卡表!E124&amp;"关"</f>
        <v>黎阳之战-8关</v>
      </c>
      <c r="K124" s="3" t="s">
        <v>424</v>
      </c>
      <c r="L124" s="3"/>
      <c r="M124" s="2">
        <v>100</v>
      </c>
      <c r="N124" s="2">
        <v>0</v>
      </c>
      <c r="O124" s="2">
        <v>0</v>
      </c>
      <c r="P124" s="17">
        <f t="shared" si="8"/>
        <v>11207</v>
      </c>
      <c r="Q124" s="17">
        <f>INDEX(章节表!$K$5:$K$64,关卡表!BP124)</f>
        <v>60</v>
      </c>
      <c r="R124" s="17">
        <f>INDEX(章节表!$L$5:$L$64,关卡表!BP124)</f>
        <v>440</v>
      </c>
      <c r="S124" s="2">
        <v>0</v>
      </c>
      <c r="T124" s="2" t="str">
        <f t="shared" si="9"/>
        <v/>
      </c>
      <c r="U124" s="2" t="s">
        <v>27</v>
      </c>
      <c r="V124" s="17">
        <f>INDEX(章节表!$M$5:$M$64,关卡表!BP124)</f>
        <v>1950</v>
      </c>
      <c r="W124" s="2" t="s">
        <v>47</v>
      </c>
      <c r="X124" s="17">
        <f>INDEX(章节表!$N$5:$N$64,关卡表!BP124)</f>
        <v>4950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3"/>
      <c r="AK124" s="2"/>
      <c r="AL124" s="2"/>
      <c r="AM124" s="2"/>
      <c r="AN124" s="2"/>
      <c r="AO124" s="2">
        <v>51</v>
      </c>
      <c r="AP124" s="3" t="s">
        <v>264</v>
      </c>
      <c r="AQ124" s="3" t="s">
        <v>265</v>
      </c>
      <c r="AR124" s="3" t="s">
        <v>437</v>
      </c>
      <c r="AS124" s="3" t="s">
        <v>432</v>
      </c>
      <c r="AT124" s="3"/>
      <c r="AU124" s="3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O124">
        <v>118</v>
      </c>
      <c r="BP124">
        <f>MATCH(BO124-1,章节表!$J$4:$J$64,1)</f>
        <v>12</v>
      </c>
    </row>
    <row r="125" spans="1:68" ht="18" customHeight="1" x14ac:dyDescent="0.2">
      <c r="A125" s="17">
        <f t="shared" si="6"/>
        <v>11209</v>
      </c>
      <c r="B125" s="17">
        <f>INDEX(章节表!$E$5:$E$64,关卡表!BP125)</f>
        <v>1</v>
      </c>
      <c r="C125" s="17">
        <f>INDEX(章节表!$B$5:$B$64,关卡表!BP125)</f>
        <v>112</v>
      </c>
      <c r="D125" s="3" t="s">
        <v>79</v>
      </c>
      <c r="E125" s="17">
        <f>BO125-INDEX(章节表!$J$4:$J$64,关卡表!BP125)</f>
        <v>9</v>
      </c>
      <c r="F125" s="17">
        <f t="shared" si="7"/>
        <v>9</v>
      </c>
      <c r="G125" s="17" t="str">
        <f>INDEX(章节表!$C$5:$C$64,关卡表!BP125)&amp;关卡表!E125&amp;"关"</f>
        <v>普通12章9关</v>
      </c>
      <c r="H125" s="2"/>
      <c r="I125" s="2"/>
      <c r="J125" s="17" t="str">
        <f>INDEX(章节表!$D$5:$D$64,关卡表!BP125)&amp;"-"&amp;关卡表!E125&amp;"关"</f>
        <v>黎阳之战-9关</v>
      </c>
      <c r="K125" s="3" t="s">
        <v>438</v>
      </c>
      <c r="L125" s="3"/>
      <c r="M125" s="2">
        <v>100</v>
      </c>
      <c r="N125" s="2">
        <v>0</v>
      </c>
      <c r="O125" s="2">
        <v>0</v>
      </c>
      <c r="P125" s="17">
        <f t="shared" si="8"/>
        <v>11208</v>
      </c>
      <c r="Q125" s="17">
        <f>INDEX(章节表!$K$5:$K$64,关卡表!BP125)</f>
        <v>60</v>
      </c>
      <c r="R125" s="17">
        <f>INDEX(章节表!$L$5:$L$64,关卡表!BP125)</f>
        <v>440</v>
      </c>
      <c r="S125" s="2">
        <v>0</v>
      </c>
      <c r="T125" s="2">
        <f t="shared" si="9"/>
        <v>21123</v>
      </c>
      <c r="U125" s="2" t="s">
        <v>27</v>
      </c>
      <c r="V125" s="17">
        <f>INDEX(章节表!$M$5:$M$64,关卡表!BP125)</f>
        <v>1950</v>
      </c>
      <c r="W125" s="2" t="s">
        <v>47</v>
      </c>
      <c r="X125" s="17">
        <f>INDEX(章节表!$N$5:$N$64,关卡表!BP125)</f>
        <v>4950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3"/>
      <c r="AK125" s="2"/>
      <c r="AL125" s="2"/>
      <c r="AM125" s="2"/>
      <c r="AN125" s="2"/>
      <c r="AO125" s="2">
        <v>51</v>
      </c>
      <c r="AP125" s="3" t="s">
        <v>264</v>
      </c>
      <c r="AQ125" s="3" t="s">
        <v>265</v>
      </c>
      <c r="AR125" s="3" t="s">
        <v>437</v>
      </c>
      <c r="AS125" s="3" t="s">
        <v>432</v>
      </c>
      <c r="AT125" s="3"/>
      <c r="AU125" s="3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O125">
        <v>119</v>
      </c>
      <c r="BP125">
        <f>MATCH(BO125-1,章节表!$J$4:$J$64,1)</f>
        <v>12</v>
      </c>
    </row>
    <row r="126" spans="1:68" ht="18" customHeight="1" x14ac:dyDescent="0.2">
      <c r="A126" s="17">
        <f t="shared" si="6"/>
        <v>11210</v>
      </c>
      <c r="B126" s="17">
        <f>INDEX(章节表!$E$5:$E$64,关卡表!BP126)</f>
        <v>1</v>
      </c>
      <c r="C126" s="17">
        <f>INDEX(章节表!$B$5:$B$64,关卡表!BP126)</f>
        <v>112</v>
      </c>
      <c r="D126" s="3" t="s">
        <v>79</v>
      </c>
      <c r="E126" s="17">
        <f>BO126-INDEX(章节表!$J$4:$J$64,关卡表!BP126)</f>
        <v>10</v>
      </c>
      <c r="F126" s="17">
        <f t="shared" si="7"/>
        <v>10</v>
      </c>
      <c r="G126" s="17" t="str">
        <f>INDEX(章节表!$C$5:$C$64,关卡表!BP126)&amp;关卡表!E126&amp;"关"</f>
        <v>普通12章10关</v>
      </c>
      <c r="H126" s="2"/>
      <c r="I126" s="2"/>
      <c r="J126" s="17" t="str">
        <f>INDEX(章节表!$D$5:$D$64,关卡表!BP126)&amp;"-"&amp;关卡表!E126&amp;"关"</f>
        <v>黎阳之战-10关</v>
      </c>
      <c r="K126" s="3" t="s">
        <v>439</v>
      </c>
      <c r="L126" s="3"/>
      <c r="M126" s="2">
        <v>100</v>
      </c>
      <c r="N126" s="2">
        <v>1</v>
      </c>
      <c r="O126" s="2">
        <v>0</v>
      </c>
      <c r="P126" s="17">
        <f t="shared" si="8"/>
        <v>11209</v>
      </c>
      <c r="Q126" s="17">
        <f>INDEX(章节表!$K$5:$K$64,关卡表!BP126)</f>
        <v>60</v>
      </c>
      <c r="R126" s="17">
        <f>INDEX(章节表!$L$5:$L$64,关卡表!BP126)</f>
        <v>440</v>
      </c>
      <c r="S126" s="2">
        <v>0</v>
      </c>
      <c r="T126" s="2" t="str">
        <f t="shared" si="9"/>
        <v/>
      </c>
      <c r="U126" s="2" t="s">
        <v>27</v>
      </c>
      <c r="V126" s="17">
        <f>INDEX(章节表!$M$5:$M$64,关卡表!BP126)</f>
        <v>1950</v>
      </c>
      <c r="W126" s="2" t="s">
        <v>47</v>
      </c>
      <c r="X126" s="17">
        <f>INDEX(章节表!$N$5:$N$64,关卡表!BP126)</f>
        <v>4950</v>
      </c>
      <c r="Y126" s="2"/>
      <c r="Z126" s="2"/>
      <c r="AA126" s="2"/>
      <c r="AB126" s="2"/>
      <c r="AC126" s="2"/>
      <c r="AD126" s="2"/>
      <c r="AE126" s="3"/>
      <c r="AF126" s="3"/>
      <c r="AG126" s="3"/>
      <c r="AH126" s="3"/>
      <c r="AI126" s="3"/>
      <c r="AJ126" s="3"/>
      <c r="AK126" s="2"/>
      <c r="AL126" s="2"/>
      <c r="AM126" s="2"/>
      <c r="AN126" s="2"/>
      <c r="AO126" s="2">
        <v>51</v>
      </c>
      <c r="AP126" s="3" t="s">
        <v>264</v>
      </c>
      <c r="AQ126" s="3" t="s">
        <v>265</v>
      </c>
      <c r="AR126" s="3" t="s">
        <v>437</v>
      </c>
      <c r="AS126" s="3" t="s">
        <v>432</v>
      </c>
      <c r="AT126" s="3"/>
      <c r="AU126" s="3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O126">
        <v>120</v>
      </c>
      <c r="BP126">
        <f>MATCH(BO126-1,章节表!$J$4:$J$64,1)</f>
        <v>12</v>
      </c>
    </row>
    <row r="127" spans="1:68" ht="18" customHeight="1" x14ac:dyDescent="0.2">
      <c r="A127" s="17">
        <f t="shared" si="6"/>
        <v>11301</v>
      </c>
      <c r="B127" s="17">
        <f>INDEX(章节表!$E$5:$E$64,关卡表!BP127)</f>
        <v>1</v>
      </c>
      <c r="C127" s="17">
        <f>INDEX(章节表!$B$5:$B$64,关卡表!BP127)</f>
        <v>113</v>
      </c>
      <c r="D127" s="3" t="s">
        <v>79</v>
      </c>
      <c r="E127" s="17">
        <f>BO127-INDEX(章节表!$J$4:$J$64,关卡表!BP127)</f>
        <v>1</v>
      </c>
      <c r="F127" s="17">
        <f t="shared" si="7"/>
        <v>1</v>
      </c>
      <c r="G127" s="17" t="str">
        <f>INDEX(章节表!$C$5:$C$64,关卡表!BP127)&amp;关卡表!E127&amp;"关"</f>
        <v>普通13章1关</v>
      </c>
      <c r="H127" s="3"/>
      <c r="I127" s="3"/>
      <c r="J127" s="17" t="str">
        <f>INDEX(章节表!$D$5:$D$64,关卡表!BP127)&amp;"-"&amp;关卡表!E127&amp;"关"</f>
        <v>白马之围-1关</v>
      </c>
      <c r="K127" s="3" t="s">
        <v>424</v>
      </c>
      <c r="L127" s="3"/>
      <c r="M127" s="2">
        <v>100</v>
      </c>
      <c r="N127" s="2">
        <v>0</v>
      </c>
      <c r="O127" s="2">
        <v>0</v>
      </c>
      <c r="P127" s="17" t="str">
        <f t="shared" si="8"/>
        <v/>
      </c>
      <c r="Q127" s="17">
        <f>INDEX(章节表!$K$5:$K$64,关卡表!BP127)</f>
        <v>65</v>
      </c>
      <c r="R127" s="17">
        <f>INDEX(章节表!$L$5:$L$64,关卡表!BP127)</f>
        <v>500</v>
      </c>
      <c r="S127" s="2">
        <v>0</v>
      </c>
      <c r="T127" s="2" t="str">
        <f t="shared" si="9"/>
        <v/>
      </c>
      <c r="U127" s="2" t="s">
        <v>27</v>
      </c>
      <c r="V127" s="17">
        <f>INDEX(章节表!$M$5:$M$64,关卡表!BP127)</f>
        <v>2100</v>
      </c>
      <c r="W127" s="2" t="s">
        <v>47</v>
      </c>
      <c r="X127" s="17">
        <f>INDEX(章节表!$N$5:$N$64,关卡表!BP127)</f>
        <v>5625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3"/>
      <c r="AK127" s="2"/>
      <c r="AL127" s="2"/>
      <c r="AM127" s="2"/>
      <c r="AN127" s="2"/>
      <c r="AO127" s="2">
        <v>51</v>
      </c>
      <c r="AP127" s="3" t="s">
        <v>264</v>
      </c>
      <c r="AQ127" s="3" t="s">
        <v>265</v>
      </c>
      <c r="AR127" s="3" t="s">
        <v>437</v>
      </c>
      <c r="AS127" s="3" t="s">
        <v>432</v>
      </c>
      <c r="AT127" s="3"/>
      <c r="AU127" s="3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O127">
        <v>121</v>
      </c>
      <c r="BP127">
        <f>MATCH(BO127-1,章节表!$J$4:$J$64,1)</f>
        <v>13</v>
      </c>
    </row>
    <row r="128" spans="1:68" ht="18" customHeight="1" x14ac:dyDescent="0.2">
      <c r="A128" s="17">
        <f t="shared" si="6"/>
        <v>11302</v>
      </c>
      <c r="B128" s="17">
        <f>INDEX(章节表!$E$5:$E$64,关卡表!BP128)</f>
        <v>1</v>
      </c>
      <c r="C128" s="17">
        <f>INDEX(章节表!$B$5:$B$64,关卡表!BP128)</f>
        <v>113</v>
      </c>
      <c r="D128" s="3" t="s">
        <v>79</v>
      </c>
      <c r="E128" s="17">
        <f>BO128-INDEX(章节表!$J$4:$J$64,关卡表!BP128)</f>
        <v>2</v>
      </c>
      <c r="F128" s="17">
        <f t="shared" si="7"/>
        <v>2</v>
      </c>
      <c r="G128" s="17" t="str">
        <f>INDEX(章节表!$C$5:$C$64,关卡表!BP128)&amp;关卡表!E128&amp;"关"</f>
        <v>普通13章2关</v>
      </c>
      <c r="H128" s="3"/>
      <c r="I128" s="3"/>
      <c r="J128" s="17" t="str">
        <f>INDEX(章节表!$D$5:$D$64,关卡表!BP128)&amp;"-"&amp;关卡表!E128&amp;"关"</f>
        <v>白马之围-2关</v>
      </c>
      <c r="K128" s="3" t="s">
        <v>424</v>
      </c>
      <c r="L128" s="3"/>
      <c r="M128" s="2">
        <v>100</v>
      </c>
      <c r="N128" s="2">
        <v>0</v>
      </c>
      <c r="O128" s="2">
        <v>0</v>
      </c>
      <c r="P128" s="17">
        <f t="shared" si="8"/>
        <v>11301</v>
      </c>
      <c r="Q128" s="17">
        <f>INDEX(章节表!$K$5:$K$64,关卡表!BP128)</f>
        <v>65</v>
      </c>
      <c r="R128" s="17">
        <f>INDEX(章节表!$L$5:$L$64,关卡表!BP128)</f>
        <v>500</v>
      </c>
      <c r="S128" s="2">
        <v>0</v>
      </c>
      <c r="T128" s="2" t="str">
        <f t="shared" si="9"/>
        <v/>
      </c>
      <c r="U128" s="2" t="s">
        <v>27</v>
      </c>
      <c r="V128" s="17">
        <f>INDEX(章节表!$M$5:$M$64,关卡表!BP128)</f>
        <v>2100</v>
      </c>
      <c r="W128" s="2" t="s">
        <v>47</v>
      </c>
      <c r="X128" s="17">
        <f>INDEX(章节表!$N$5:$N$64,关卡表!BP128)</f>
        <v>5625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3"/>
      <c r="AK128" s="2"/>
      <c r="AL128" s="2"/>
      <c r="AM128" s="2"/>
      <c r="AN128" s="2"/>
      <c r="AO128" s="2">
        <v>51</v>
      </c>
      <c r="AP128" s="3" t="s">
        <v>264</v>
      </c>
      <c r="AQ128" s="3" t="s">
        <v>265</v>
      </c>
      <c r="AR128" s="3" t="s">
        <v>437</v>
      </c>
      <c r="AS128" s="3" t="s">
        <v>432</v>
      </c>
      <c r="AT128" s="3"/>
      <c r="AU128" s="3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O128">
        <v>122</v>
      </c>
      <c r="BP128">
        <f>MATCH(BO128-1,章节表!$J$4:$J$64,1)</f>
        <v>13</v>
      </c>
    </row>
    <row r="129" spans="1:68" ht="18" customHeight="1" x14ac:dyDescent="0.2">
      <c r="A129" s="17">
        <f t="shared" si="6"/>
        <v>11303</v>
      </c>
      <c r="B129" s="17">
        <f>INDEX(章节表!$E$5:$E$64,关卡表!BP129)</f>
        <v>1</v>
      </c>
      <c r="C129" s="17">
        <f>INDEX(章节表!$B$5:$B$64,关卡表!BP129)</f>
        <v>113</v>
      </c>
      <c r="D129" s="3" t="s">
        <v>79</v>
      </c>
      <c r="E129" s="17">
        <f>BO129-INDEX(章节表!$J$4:$J$64,关卡表!BP129)</f>
        <v>3</v>
      </c>
      <c r="F129" s="17">
        <f t="shared" si="7"/>
        <v>3</v>
      </c>
      <c r="G129" s="17" t="str">
        <f>INDEX(章节表!$C$5:$C$64,关卡表!BP129)&amp;关卡表!E129&amp;"关"</f>
        <v>普通13章3关</v>
      </c>
      <c r="H129" s="3"/>
      <c r="I129" s="3"/>
      <c r="J129" s="17" t="str">
        <f>INDEX(章节表!$D$5:$D$64,关卡表!BP129)&amp;"-"&amp;关卡表!E129&amp;"关"</f>
        <v>白马之围-3关</v>
      </c>
      <c r="K129" s="3" t="s">
        <v>438</v>
      </c>
      <c r="L129" s="3"/>
      <c r="M129" s="2">
        <v>100</v>
      </c>
      <c r="N129" s="2">
        <v>0</v>
      </c>
      <c r="O129" s="2">
        <v>0</v>
      </c>
      <c r="P129" s="17">
        <f t="shared" si="8"/>
        <v>11302</v>
      </c>
      <c r="Q129" s="17">
        <f>INDEX(章节表!$K$5:$K$64,关卡表!BP129)</f>
        <v>65</v>
      </c>
      <c r="R129" s="17">
        <f>INDEX(章节表!$L$5:$L$64,关卡表!BP129)</f>
        <v>500</v>
      </c>
      <c r="S129" s="2">
        <v>0</v>
      </c>
      <c r="T129" s="2">
        <f t="shared" si="9"/>
        <v>21131</v>
      </c>
      <c r="U129" s="2" t="s">
        <v>27</v>
      </c>
      <c r="V129" s="17">
        <f>INDEX(章节表!$M$5:$M$64,关卡表!BP129)</f>
        <v>2100</v>
      </c>
      <c r="W129" s="2" t="s">
        <v>47</v>
      </c>
      <c r="X129" s="17">
        <f>INDEX(章节表!$N$5:$N$64,关卡表!BP129)</f>
        <v>5625</v>
      </c>
      <c r="Y129" s="2"/>
      <c r="Z129" s="2"/>
      <c r="AA129" s="2"/>
      <c r="AB129" s="2"/>
      <c r="AC129" s="2"/>
      <c r="AD129" s="2"/>
      <c r="AE129" s="3"/>
      <c r="AF129" s="3"/>
      <c r="AG129" s="3"/>
      <c r="AH129" s="3"/>
      <c r="AI129" s="3"/>
      <c r="AJ129" s="3"/>
      <c r="AK129" s="2"/>
      <c r="AL129" s="2"/>
      <c r="AM129" s="2"/>
      <c r="AN129" s="2"/>
      <c r="AO129" s="2">
        <v>51</v>
      </c>
      <c r="AP129" s="3" t="s">
        <v>264</v>
      </c>
      <c r="AQ129" s="3" t="s">
        <v>265</v>
      </c>
      <c r="AR129" s="3" t="s">
        <v>437</v>
      </c>
      <c r="AS129" s="3" t="s">
        <v>432</v>
      </c>
      <c r="AT129" s="3"/>
      <c r="AU129" s="3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O129">
        <v>123</v>
      </c>
      <c r="BP129">
        <f>MATCH(BO129-1,章节表!$J$4:$J$64,1)</f>
        <v>13</v>
      </c>
    </row>
    <row r="130" spans="1:68" ht="18" customHeight="1" x14ac:dyDescent="0.2">
      <c r="A130" s="17">
        <f t="shared" si="6"/>
        <v>11304</v>
      </c>
      <c r="B130" s="17">
        <f>INDEX(章节表!$E$5:$E$64,关卡表!BP130)</f>
        <v>1</v>
      </c>
      <c r="C130" s="17">
        <f>INDEX(章节表!$B$5:$B$64,关卡表!BP130)</f>
        <v>113</v>
      </c>
      <c r="D130" s="3" t="s">
        <v>79</v>
      </c>
      <c r="E130" s="17">
        <f>BO130-INDEX(章节表!$J$4:$J$64,关卡表!BP130)</f>
        <v>4</v>
      </c>
      <c r="F130" s="17">
        <f t="shared" si="7"/>
        <v>4</v>
      </c>
      <c r="G130" s="17" t="str">
        <f>INDEX(章节表!$C$5:$C$64,关卡表!BP130)&amp;关卡表!E130&amp;"关"</f>
        <v>普通13章4关</v>
      </c>
      <c r="H130" s="3"/>
      <c r="I130" s="3"/>
      <c r="J130" s="17" t="str">
        <f>INDEX(章节表!$D$5:$D$64,关卡表!BP130)&amp;"-"&amp;关卡表!E130&amp;"关"</f>
        <v>白马之围-4关</v>
      </c>
      <c r="K130" s="3" t="s">
        <v>424</v>
      </c>
      <c r="L130" s="3"/>
      <c r="M130" s="2">
        <v>100</v>
      </c>
      <c r="N130" s="2">
        <v>0</v>
      </c>
      <c r="O130" s="2">
        <v>0</v>
      </c>
      <c r="P130" s="17">
        <f t="shared" si="8"/>
        <v>11303</v>
      </c>
      <c r="Q130" s="17">
        <f>INDEX(章节表!$K$5:$K$64,关卡表!BP130)</f>
        <v>65</v>
      </c>
      <c r="R130" s="17">
        <f>INDEX(章节表!$L$5:$L$64,关卡表!BP130)</f>
        <v>500</v>
      </c>
      <c r="S130" s="2">
        <v>0</v>
      </c>
      <c r="T130" s="2" t="str">
        <f t="shared" si="9"/>
        <v/>
      </c>
      <c r="U130" s="2" t="s">
        <v>27</v>
      </c>
      <c r="V130" s="17">
        <f>INDEX(章节表!$M$5:$M$64,关卡表!BP130)</f>
        <v>2100</v>
      </c>
      <c r="W130" s="2" t="s">
        <v>47</v>
      </c>
      <c r="X130" s="17">
        <f>INDEX(章节表!$N$5:$N$64,关卡表!BP130)</f>
        <v>5625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3"/>
      <c r="AK130" s="2"/>
      <c r="AL130" s="2"/>
      <c r="AM130" s="2"/>
      <c r="AN130" s="2"/>
      <c r="AO130" s="2">
        <v>51</v>
      </c>
      <c r="AP130" s="3" t="s">
        <v>264</v>
      </c>
      <c r="AQ130" s="3" t="s">
        <v>265</v>
      </c>
      <c r="AR130" s="3" t="s">
        <v>437</v>
      </c>
      <c r="AS130" s="3" t="s">
        <v>432</v>
      </c>
      <c r="AT130" s="3"/>
      <c r="AU130" s="3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O130">
        <v>124</v>
      </c>
      <c r="BP130">
        <f>MATCH(BO130-1,章节表!$J$4:$J$64,1)</f>
        <v>13</v>
      </c>
    </row>
    <row r="131" spans="1:68" ht="18" customHeight="1" x14ac:dyDescent="0.2">
      <c r="A131" s="17">
        <f t="shared" si="6"/>
        <v>11305</v>
      </c>
      <c r="B131" s="17">
        <f>INDEX(章节表!$E$5:$E$64,关卡表!BP131)</f>
        <v>1</v>
      </c>
      <c r="C131" s="17">
        <f>INDEX(章节表!$B$5:$B$64,关卡表!BP131)</f>
        <v>113</v>
      </c>
      <c r="D131" s="3" t="s">
        <v>79</v>
      </c>
      <c r="E131" s="17">
        <f>BO131-INDEX(章节表!$J$4:$J$64,关卡表!BP131)</f>
        <v>5</v>
      </c>
      <c r="F131" s="17">
        <f t="shared" si="7"/>
        <v>5</v>
      </c>
      <c r="G131" s="17" t="str">
        <f>INDEX(章节表!$C$5:$C$64,关卡表!BP131)&amp;关卡表!E131&amp;"关"</f>
        <v>普通13章5关</v>
      </c>
      <c r="H131" s="3"/>
      <c r="I131" s="3"/>
      <c r="J131" s="17" t="str">
        <f>INDEX(章节表!$D$5:$D$64,关卡表!BP131)&amp;"-"&amp;关卡表!E131&amp;"关"</f>
        <v>白马之围-5关</v>
      </c>
      <c r="K131" s="3" t="s">
        <v>424</v>
      </c>
      <c r="L131" s="3"/>
      <c r="M131" s="2">
        <v>100</v>
      </c>
      <c r="N131" s="2">
        <v>0</v>
      </c>
      <c r="O131" s="2">
        <v>0</v>
      </c>
      <c r="P131" s="17">
        <f t="shared" si="8"/>
        <v>11304</v>
      </c>
      <c r="Q131" s="17">
        <f>INDEX(章节表!$K$5:$K$64,关卡表!BP131)</f>
        <v>65</v>
      </c>
      <c r="R131" s="17">
        <f>INDEX(章节表!$L$5:$L$64,关卡表!BP131)</f>
        <v>500</v>
      </c>
      <c r="S131" s="2">
        <v>0</v>
      </c>
      <c r="T131" s="2" t="str">
        <f t="shared" si="9"/>
        <v/>
      </c>
      <c r="U131" s="2" t="s">
        <v>27</v>
      </c>
      <c r="V131" s="17">
        <f>INDEX(章节表!$M$5:$M$64,关卡表!BP131)</f>
        <v>2100</v>
      </c>
      <c r="W131" s="2" t="s">
        <v>47</v>
      </c>
      <c r="X131" s="17">
        <f>INDEX(章节表!$N$5:$N$64,关卡表!BP131)</f>
        <v>5625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3"/>
      <c r="AK131" s="2"/>
      <c r="AL131" s="2"/>
      <c r="AM131" s="2"/>
      <c r="AN131" s="2"/>
      <c r="AO131" s="2">
        <v>51</v>
      </c>
      <c r="AP131" s="3" t="s">
        <v>264</v>
      </c>
      <c r="AQ131" s="3" t="s">
        <v>265</v>
      </c>
      <c r="AR131" s="3" t="s">
        <v>437</v>
      </c>
      <c r="AS131" s="3" t="s">
        <v>432</v>
      </c>
      <c r="AT131" s="3"/>
      <c r="AU131" s="3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O131">
        <v>125</v>
      </c>
      <c r="BP131">
        <f>MATCH(BO131-1,章节表!$J$4:$J$64,1)</f>
        <v>13</v>
      </c>
    </row>
    <row r="132" spans="1:68" ht="18" customHeight="1" x14ac:dyDescent="0.2">
      <c r="A132" s="17">
        <f t="shared" si="6"/>
        <v>11306</v>
      </c>
      <c r="B132" s="17">
        <f>INDEX(章节表!$E$5:$E$64,关卡表!BP132)</f>
        <v>1</v>
      </c>
      <c r="C132" s="17">
        <f>INDEX(章节表!$B$5:$B$64,关卡表!BP132)</f>
        <v>113</v>
      </c>
      <c r="D132" s="3" t="s">
        <v>79</v>
      </c>
      <c r="E132" s="17">
        <f>BO132-INDEX(章节表!$J$4:$J$64,关卡表!BP132)</f>
        <v>6</v>
      </c>
      <c r="F132" s="17">
        <f t="shared" si="7"/>
        <v>6</v>
      </c>
      <c r="G132" s="17" t="str">
        <f>INDEX(章节表!$C$5:$C$64,关卡表!BP132)&amp;关卡表!E132&amp;"关"</f>
        <v>普通13章6关</v>
      </c>
      <c r="H132" s="3"/>
      <c r="I132" s="3"/>
      <c r="J132" s="17" t="str">
        <f>INDEX(章节表!$D$5:$D$64,关卡表!BP132)&amp;"-"&amp;关卡表!E132&amp;"关"</f>
        <v>白马之围-6关</v>
      </c>
      <c r="K132" s="3" t="s">
        <v>438</v>
      </c>
      <c r="L132" s="3"/>
      <c r="M132" s="2">
        <v>100</v>
      </c>
      <c r="N132" s="2">
        <v>0</v>
      </c>
      <c r="O132" s="2">
        <v>0</v>
      </c>
      <c r="P132" s="17">
        <f t="shared" si="8"/>
        <v>11305</v>
      </c>
      <c r="Q132" s="17">
        <f>INDEX(章节表!$K$5:$K$64,关卡表!BP132)</f>
        <v>65</v>
      </c>
      <c r="R132" s="17">
        <f>INDEX(章节表!$L$5:$L$64,关卡表!BP132)</f>
        <v>500</v>
      </c>
      <c r="S132" s="2">
        <v>0</v>
      </c>
      <c r="T132" s="2">
        <f t="shared" si="9"/>
        <v>21132</v>
      </c>
      <c r="U132" s="2" t="s">
        <v>27</v>
      </c>
      <c r="V132" s="17">
        <f>INDEX(章节表!$M$5:$M$64,关卡表!BP132)</f>
        <v>2100</v>
      </c>
      <c r="W132" s="2" t="s">
        <v>47</v>
      </c>
      <c r="X132" s="17">
        <f>INDEX(章节表!$N$5:$N$64,关卡表!BP132)</f>
        <v>5625</v>
      </c>
      <c r="Y132" s="2"/>
      <c r="Z132" s="2"/>
      <c r="AA132" s="2"/>
      <c r="AB132" s="2"/>
      <c r="AC132" s="2"/>
      <c r="AD132" s="2"/>
      <c r="AE132" s="3"/>
      <c r="AF132" s="3"/>
      <c r="AG132" s="3"/>
      <c r="AH132" s="3"/>
      <c r="AI132" s="3"/>
      <c r="AJ132" s="3"/>
      <c r="AK132" s="2"/>
      <c r="AL132" s="2"/>
      <c r="AM132" s="2"/>
      <c r="AN132" s="2"/>
      <c r="AO132" s="2">
        <v>51</v>
      </c>
      <c r="AP132" s="3" t="s">
        <v>264</v>
      </c>
      <c r="AQ132" s="3" t="s">
        <v>265</v>
      </c>
      <c r="AR132" s="3" t="s">
        <v>437</v>
      </c>
      <c r="AS132" s="3" t="s">
        <v>432</v>
      </c>
      <c r="AT132" s="3"/>
      <c r="AU132" s="3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O132">
        <v>126</v>
      </c>
      <c r="BP132">
        <f>MATCH(BO132-1,章节表!$J$4:$J$64,1)</f>
        <v>13</v>
      </c>
    </row>
    <row r="133" spans="1:68" ht="18" customHeight="1" x14ac:dyDescent="0.2">
      <c r="A133" s="17">
        <f t="shared" si="6"/>
        <v>11307</v>
      </c>
      <c r="B133" s="17">
        <f>INDEX(章节表!$E$5:$E$64,关卡表!BP133)</f>
        <v>1</v>
      </c>
      <c r="C133" s="17">
        <f>INDEX(章节表!$B$5:$B$64,关卡表!BP133)</f>
        <v>113</v>
      </c>
      <c r="D133" s="3" t="s">
        <v>79</v>
      </c>
      <c r="E133" s="17">
        <f>BO133-INDEX(章节表!$J$4:$J$64,关卡表!BP133)</f>
        <v>7</v>
      </c>
      <c r="F133" s="17">
        <f t="shared" si="7"/>
        <v>7</v>
      </c>
      <c r="G133" s="17" t="str">
        <f>INDEX(章节表!$C$5:$C$64,关卡表!BP133)&amp;关卡表!E133&amp;"关"</f>
        <v>普通13章7关</v>
      </c>
      <c r="H133" s="3"/>
      <c r="I133" s="3"/>
      <c r="J133" s="17" t="str">
        <f>INDEX(章节表!$D$5:$D$64,关卡表!BP133)&amp;"-"&amp;关卡表!E133&amp;"关"</f>
        <v>白马之围-7关</v>
      </c>
      <c r="K133" s="3" t="s">
        <v>424</v>
      </c>
      <c r="L133" s="3"/>
      <c r="M133" s="2">
        <v>100</v>
      </c>
      <c r="N133" s="2">
        <v>0</v>
      </c>
      <c r="O133" s="2">
        <v>0</v>
      </c>
      <c r="P133" s="17">
        <f t="shared" si="8"/>
        <v>11306</v>
      </c>
      <c r="Q133" s="17">
        <f>INDEX(章节表!$K$5:$K$64,关卡表!BP133)</f>
        <v>65</v>
      </c>
      <c r="R133" s="17">
        <f>INDEX(章节表!$L$5:$L$64,关卡表!BP133)</f>
        <v>500</v>
      </c>
      <c r="S133" s="2">
        <v>0</v>
      </c>
      <c r="T133" s="2" t="str">
        <f t="shared" si="9"/>
        <v/>
      </c>
      <c r="U133" s="2" t="s">
        <v>27</v>
      </c>
      <c r="V133" s="17">
        <f>INDEX(章节表!$M$5:$M$64,关卡表!BP133)</f>
        <v>2100</v>
      </c>
      <c r="W133" s="2" t="s">
        <v>47</v>
      </c>
      <c r="X133" s="17">
        <f>INDEX(章节表!$N$5:$N$64,关卡表!BP133)</f>
        <v>5625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3"/>
      <c r="AK133" s="2"/>
      <c r="AL133" s="2"/>
      <c r="AM133" s="2"/>
      <c r="AN133" s="2"/>
      <c r="AO133" s="2">
        <v>51</v>
      </c>
      <c r="AP133" s="3" t="s">
        <v>264</v>
      </c>
      <c r="AQ133" s="3" t="s">
        <v>265</v>
      </c>
      <c r="AR133" s="3" t="s">
        <v>437</v>
      </c>
      <c r="AS133" s="3" t="s">
        <v>432</v>
      </c>
      <c r="AT133" s="3"/>
      <c r="AU133" s="3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O133">
        <v>127</v>
      </c>
      <c r="BP133">
        <f>MATCH(BO133-1,章节表!$J$4:$J$64,1)</f>
        <v>13</v>
      </c>
    </row>
    <row r="134" spans="1:68" ht="18" customHeight="1" x14ac:dyDescent="0.2">
      <c r="A134" s="17">
        <f t="shared" si="6"/>
        <v>11308</v>
      </c>
      <c r="B134" s="17">
        <f>INDEX(章节表!$E$5:$E$64,关卡表!BP134)</f>
        <v>1</v>
      </c>
      <c r="C134" s="17">
        <f>INDEX(章节表!$B$5:$B$64,关卡表!BP134)</f>
        <v>113</v>
      </c>
      <c r="D134" s="3" t="s">
        <v>79</v>
      </c>
      <c r="E134" s="17">
        <f>BO134-INDEX(章节表!$J$4:$J$64,关卡表!BP134)</f>
        <v>8</v>
      </c>
      <c r="F134" s="17">
        <f t="shared" si="7"/>
        <v>8</v>
      </c>
      <c r="G134" s="17" t="str">
        <f>INDEX(章节表!$C$5:$C$64,关卡表!BP134)&amp;关卡表!E134&amp;"关"</f>
        <v>普通13章8关</v>
      </c>
      <c r="H134" s="3"/>
      <c r="I134" s="3"/>
      <c r="J134" s="17" t="str">
        <f>INDEX(章节表!$D$5:$D$64,关卡表!BP134)&amp;"-"&amp;关卡表!E134&amp;"关"</f>
        <v>白马之围-8关</v>
      </c>
      <c r="K134" s="3" t="s">
        <v>424</v>
      </c>
      <c r="L134" s="3"/>
      <c r="M134" s="2">
        <v>100</v>
      </c>
      <c r="N134" s="2">
        <v>0</v>
      </c>
      <c r="O134" s="2">
        <v>0</v>
      </c>
      <c r="P134" s="17">
        <f t="shared" si="8"/>
        <v>11307</v>
      </c>
      <c r="Q134" s="17">
        <f>INDEX(章节表!$K$5:$K$64,关卡表!BP134)</f>
        <v>65</v>
      </c>
      <c r="R134" s="17">
        <f>INDEX(章节表!$L$5:$L$64,关卡表!BP134)</f>
        <v>500</v>
      </c>
      <c r="S134" s="2">
        <v>0</v>
      </c>
      <c r="T134" s="2" t="str">
        <f t="shared" si="9"/>
        <v/>
      </c>
      <c r="U134" s="2" t="s">
        <v>27</v>
      </c>
      <c r="V134" s="17">
        <f>INDEX(章节表!$M$5:$M$64,关卡表!BP134)</f>
        <v>2100</v>
      </c>
      <c r="W134" s="2" t="s">
        <v>47</v>
      </c>
      <c r="X134" s="17">
        <f>INDEX(章节表!$N$5:$N$64,关卡表!BP134)</f>
        <v>5625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3"/>
      <c r="AK134" s="2"/>
      <c r="AL134" s="2"/>
      <c r="AM134" s="2"/>
      <c r="AN134" s="2"/>
      <c r="AO134" s="2">
        <v>51</v>
      </c>
      <c r="AP134" s="3" t="s">
        <v>264</v>
      </c>
      <c r="AQ134" s="3" t="s">
        <v>265</v>
      </c>
      <c r="AR134" s="3" t="s">
        <v>437</v>
      </c>
      <c r="AS134" s="3" t="s">
        <v>432</v>
      </c>
      <c r="AT134" s="3"/>
      <c r="AU134" s="3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O134">
        <v>128</v>
      </c>
      <c r="BP134">
        <f>MATCH(BO134-1,章节表!$J$4:$J$64,1)</f>
        <v>13</v>
      </c>
    </row>
    <row r="135" spans="1:68" ht="18" customHeight="1" x14ac:dyDescent="0.2">
      <c r="A135" s="17">
        <f t="shared" si="6"/>
        <v>11309</v>
      </c>
      <c r="B135" s="17">
        <f>INDEX(章节表!$E$5:$E$64,关卡表!BP135)</f>
        <v>1</v>
      </c>
      <c r="C135" s="17">
        <f>INDEX(章节表!$B$5:$B$64,关卡表!BP135)</f>
        <v>113</v>
      </c>
      <c r="D135" s="3" t="s">
        <v>79</v>
      </c>
      <c r="E135" s="17">
        <f>BO135-INDEX(章节表!$J$4:$J$64,关卡表!BP135)</f>
        <v>9</v>
      </c>
      <c r="F135" s="17">
        <f t="shared" si="7"/>
        <v>9</v>
      </c>
      <c r="G135" s="17" t="str">
        <f>INDEX(章节表!$C$5:$C$64,关卡表!BP135)&amp;关卡表!E135&amp;"关"</f>
        <v>普通13章9关</v>
      </c>
      <c r="H135" s="3"/>
      <c r="I135" s="3"/>
      <c r="J135" s="17" t="str">
        <f>INDEX(章节表!$D$5:$D$64,关卡表!BP135)&amp;"-"&amp;关卡表!E135&amp;"关"</f>
        <v>白马之围-9关</v>
      </c>
      <c r="K135" s="3" t="s">
        <v>438</v>
      </c>
      <c r="L135" s="3"/>
      <c r="M135" s="2">
        <v>100</v>
      </c>
      <c r="N135" s="2">
        <v>0</v>
      </c>
      <c r="O135" s="2">
        <v>0</v>
      </c>
      <c r="P135" s="17">
        <f t="shared" si="8"/>
        <v>11308</v>
      </c>
      <c r="Q135" s="17">
        <f>INDEX(章节表!$K$5:$K$64,关卡表!BP135)</f>
        <v>65</v>
      </c>
      <c r="R135" s="17">
        <f>INDEX(章节表!$L$5:$L$64,关卡表!BP135)</f>
        <v>500</v>
      </c>
      <c r="S135" s="2">
        <v>0</v>
      </c>
      <c r="T135" s="2">
        <f t="shared" si="9"/>
        <v>21133</v>
      </c>
      <c r="U135" s="2" t="s">
        <v>27</v>
      </c>
      <c r="V135" s="17">
        <f>INDEX(章节表!$M$5:$M$64,关卡表!BP135)</f>
        <v>2100</v>
      </c>
      <c r="W135" s="2" t="s">
        <v>47</v>
      </c>
      <c r="X135" s="17">
        <f>INDEX(章节表!$N$5:$N$64,关卡表!BP135)</f>
        <v>5625</v>
      </c>
      <c r="Y135" s="2"/>
      <c r="Z135" s="2"/>
      <c r="AA135" s="2"/>
      <c r="AB135" s="2"/>
      <c r="AC135" s="2"/>
      <c r="AD135" s="2"/>
      <c r="AE135" s="3"/>
      <c r="AF135" s="3"/>
      <c r="AG135" s="3"/>
      <c r="AH135" s="3"/>
      <c r="AI135" s="3"/>
      <c r="AJ135" s="3"/>
      <c r="AK135" s="2"/>
      <c r="AL135" s="2"/>
      <c r="AM135" s="2"/>
      <c r="AN135" s="2"/>
      <c r="AO135" s="2">
        <v>51</v>
      </c>
      <c r="AP135" s="3" t="s">
        <v>264</v>
      </c>
      <c r="AQ135" s="3" t="s">
        <v>265</v>
      </c>
      <c r="AR135" s="3" t="s">
        <v>437</v>
      </c>
      <c r="AS135" s="3" t="s">
        <v>432</v>
      </c>
      <c r="AT135" s="3"/>
      <c r="AU135" s="3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O135">
        <v>129</v>
      </c>
      <c r="BP135">
        <f>MATCH(BO135-1,章节表!$J$4:$J$64,1)</f>
        <v>13</v>
      </c>
    </row>
    <row r="136" spans="1:68" ht="18" customHeight="1" x14ac:dyDescent="0.2">
      <c r="A136" s="17">
        <f t="shared" ref="A136:A199" si="10">C136*100+E136</f>
        <v>11310</v>
      </c>
      <c r="B136" s="17">
        <f>INDEX(章节表!$E$5:$E$64,关卡表!BP136)</f>
        <v>1</v>
      </c>
      <c r="C136" s="17">
        <f>INDEX(章节表!$B$5:$B$64,关卡表!BP136)</f>
        <v>113</v>
      </c>
      <c r="D136" s="3" t="s">
        <v>79</v>
      </c>
      <c r="E136" s="17">
        <f>BO136-INDEX(章节表!$J$4:$J$64,关卡表!BP136)</f>
        <v>10</v>
      </c>
      <c r="F136" s="17">
        <f t="shared" ref="F136:F199" si="11">E136</f>
        <v>10</v>
      </c>
      <c r="G136" s="17" t="str">
        <f>INDEX(章节表!$C$5:$C$64,关卡表!BP136)&amp;关卡表!E136&amp;"关"</f>
        <v>普通13章10关</v>
      </c>
      <c r="H136" s="3"/>
      <c r="I136" s="3"/>
      <c r="J136" s="17" t="str">
        <f>INDEX(章节表!$D$5:$D$64,关卡表!BP136)&amp;"-"&amp;关卡表!E136&amp;"关"</f>
        <v>白马之围-10关</v>
      </c>
      <c r="K136" s="3" t="s">
        <v>439</v>
      </c>
      <c r="L136" s="3"/>
      <c r="M136" s="2">
        <v>100</v>
      </c>
      <c r="N136" s="2">
        <v>1</v>
      </c>
      <c r="O136" s="2">
        <v>0</v>
      </c>
      <c r="P136" s="17">
        <f t="shared" ref="P136:P199" si="12">IF(E136&gt;1,A135,"")</f>
        <v>11309</v>
      </c>
      <c r="Q136" s="17">
        <f>INDEX(章节表!$K$5:$K$64,关卡表!BP136)</f>
        <v>65</v>
      </c>
      <c r="R136" s="17">
        <f>INDEX(章节表!$L$5:$L$64,关卡表!BP136)</f>
        <v>500</v>
      </c>
      <c r="S136" s="2">
        <v>0</v>
      </c>
      <c r="T136" s="2" t="str">
        <f t="shared" ref="T136:T199" si="13">IF(OR(F136=3,F136=6,F136=9),C136*10+INT(F136/3)+20000,"")</f>
        <v/>
      </c>
      <c r="U136" s="2" t="s">
        <v>27</v>
      </c>
      <c r="V136" s="17">
        <f>INDEX(章节表!$M$5:$M$64,关卡表!BP136)</f>
        <v>2100</v>
      </c>
      <c r="W136" s="2" t="s">
        <v>47</v>
      </c>
      <c r="X136" s="17">
        <f>INDEX(章节表!$N$5:$N$64,关卡表!BP136)</f>
        <v>5625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3"/>
      <c r="AK136" s="2"/>
      <c r="AL136" s="2"/>
      <c r="AM136" s="2"/>
      <c r="AN136" s="2"/>
      <c r="AO136" s="2">
        <v>51</v>
      </c>
      <c r="AP136" s="3" t="s">
        <v>264</v>
      </c>
      <c r="AQ136" s="3" t="s">
        <v>265</v>
      </c>
      <c r="AR136" s="3" t="s">
        <v>437</v>
      </c>
      <c r="AS136" s="3" t="s">
        <v>432</v>
      </c>
      <c r="AT136" s="3"/>
      <c r="AU136" s="3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O136">
        <v>130</v>
      </c>
      <c r="BP136">
        <f>MATCH(BO136-1,章节表!$J$4:$J$64,1)</f>
        <v>13</v>
      </c>
    </row>
    <row r="137" spans="1:68" ht="18" customHeight="1" x14ac:dyDescent="0.2">
      <c r="A137" s="17">
        <f t="shared" si="10"/>
        <v>11401</v>
      </c>
      <c r="B137" s="17">
        <f>INDEX(章节表!$E$5:$E$64,关卡表!BP137)</f>
        <v>1</v>
      </c>
      <c r="C137" s="17">
        <f>INDEX(章节表!$B$5:$B$64,关卡表!BP137)</f>
        <v>114</v>
      </c>
      <c r="D137" s="3" t="s">
        <v>79</v>
      </c>
      <c r="E137" s="17">
        <f>BO137-INDEX(章节表!$J$4:$J$64,关卡表!BP137)</f>
        <v>1</v>
      </c>
      <c r="F137" s="17">
        <f t="shared" si="11"/>
        <v>1</v>
      </c>
      <c r="G137" s="17" t="str">
        <f>INDEX(章节表!$C$5:$C$64,关卡表!BP137)&amp;关卡表!E137&amp;"关"</f>
        <v>普通14章1关</v>
      </c>
      <c r="H137" s="3"/>
      <c r="I137" s="3"/>
      <c r="J137" s="17" t="str">
        <f>INDEX(章节表!$D$5:$D$64,关卡表!BP137)&amp;"-"&amp;关卡表!E137&amp;"关"</f>
        <v>千里单骑-1关</v>
      </c>
      <c r="K137" s="3" t="s">
        <v>424</v>
      </c>
      <c r="L137" s="3"/>
      <c r="M137" s="2">
        <v>100</v>
      </c>
      <c r="N137" s="2">
        <v>0</v>
      </c>
      <c r="O137" s="2">
        <v>0</v>
      </c>
      <c r="P137" s="17" t="str">
        <f t="shared" si="12"/>
        <v/>
      </c>
      <c r="Q137" s="17">
        <f>INDEX(章节表!$K$5:$K$64,关卡表!BP137)</f>
        <v>70</v>
      </c>
      <c r="R137" s="17">
        <f>INDEX(章节表!$L$5:$L$64,关卡表!BP137)</f>
        <v>540</v>
      </c>
      <c r="S137" s="2">
        <v>0</v>
      </c>
      <c r="T137" s="2" t="str">
        <f t="shared" si="13"/>
        <v/>
      </c>
      <c r="U137" s="2" t="s">
        <v>27</v>
      </c>
      <c r="V137" s="17">
        <f>INDEX(章节表!$M$5:$M$64,关卡表!BP137)</f>
        <v>2250</v>
      </c>
      <c r="W137" s="2" t="s">
        <v>47</v>
      </c>
      <c r="X137" s="17">
        <f>INDEX(章节表!$N$5:$N$64,关卡表!BP137)</f>
        <v>6075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3"/>
      <c r="AK137" s="2"/>
      <c r="AL137" s="2"/>
      <c r="AM137" s="2"/>
      <c r="AN137" s="2"/>
      <c r="AO137" s="2">
        <v>51</v>
      </c>
      <c r="AP137" s="3" t="s">
        <v>264</v>
      </c>
      <c r="AQ137" s="3" t="s">
        <v>265</v>
      </c>
      <c r="AR137" s="3" t="s">
        <v>437</v>
      </c>
      <c r="AS137" s="3" t="s">
        <v>432</v>
      </c>
      <c r="AT137" s="3"/>
      <c r="AU137" s="3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O137">
        <v>131</v>
      </c>
      <c r="BP137">
        <f>MATCH(BO137-1,章节表!$J$4:$J$64,1)</f>
        <v>14</v>
      </c>
    </row>
    <row r="138" spans="1:68" ht="18" customHeight="1" x14ac:dyDescent="0.2">
      <c r="A138" s="17">
        <f t="shared" si="10"/>
        <v>11402</v>
      </c>
      <c r="B138" s="17">
        <f>INDEX(章节表!$E$5:$E$64,关卡表!BP138)</f>
        <v>1</v>
      </c>
      <c r="C138" s="17">
        <f>INDEX(章节表!$B$5:$B$64,关卡表!BP138)</f>
        <v>114</v>
      </c>
      <c r="D138" s="3" t="s">
        <v>79</v>
      </c>
      <c r="E138" s="17">
        <f>BO138-INDEX(章节表!$J$4:$J$64,关卡表!BP138)</f>
        <v>2</v>
      </c>
      <c r="F138" s="17">
        <f t="shared" si="11"/>
        <v>2</v>
      </c>
      <c r="G138" s="17" t="str">
        <f>INDEX(章节表!$C$5:$C$64,关卡表!BP138)&amp;关卡表!E138&amp;"关"</f>
        <v>普通14章2关</v>
      </c>
      <c r="H138" s="3"/>
      <c r="I138" s="3"/>
      <c r="J138" s="17" t="str">
        <f>INDEX(章节表!$D$5:$D$64,关卡表!BP138)&amp;"-"&amp;关卡表!E138&amp;"关"</f>
        <v>千里单骑-2关</v>
      </c>
      <c r="K138" s="3" t="s">
        <v>424</v>
      </c>
      <c r="L138" s="3"/>
      <c r="M138" s="2">
        <v>100</v>
      </c>
      <c r="N138" s="2">
        <v>0</v>
      </c>
      <c r="O138" s="2">
        <v>0</v>
      </c>
      <c r="P138" s="17">
        <f t="shared" si="12"/>
        <v>11401</v>
      </c>
      <c r="Q138" s="17">
        <f>INDEX(章节表!$K$5:$K$64,关卡表!BP138)</f>
        <v>70</v>
      </c>
      <c r="R138" s="17">
        <f>INDEX(章节表!$L$5:$L$64,关卡表!BP138)</f>
        <v>540</v>
      </c>
      <c r="S138" s="2">
        <v>0</v>
      </c>
      <c r="T138" s="2" t="str">
        <f t="shared" si="13"/>
        <v/>
      </c>
      <c r="U138" s="2" t="s">
        <v>27</v>
      </c>
      <c r="V138" s="17">
        <f>INDEX(章节表!$M$5:$M$64,关卡表!BP138)</f>
        <v>2250</v>
      </c>
      <c r="W138" s="2" t="s">
        <v>47</v>
      </c>
      <c r="X138" s="17">
        <f>INDEX(章节表!$N$5:$N$64,关卡表!BP138)</f>
        <v>6075</v>
      </c>
      <c r="Y138" s="2"/>
      <c r="Z138" s="2"/>
      <c r="AA138" s="2"/>
      <c r="AB138" s="2"/>
      <c r="AC138" s="2"/>
      <c r="AD138" s="2"/>
      <c r="AE138" s="3"/>
      <c r="AF138" s="3"/>
      <c r="AG138" s="3"/>
      <c r="AH138" s="3"/>
      <c r="AI138" s="3"/>
      <c r="AJ138" s="3"/>
      <c r="AK138" s="2"/>
      <c r="AL138" s="2"/>
      <c r="AM138" s="2"/>
      <c r="AN138" s="2"/>
      <c r="AO138" s="2">
        <v>51</v>
      </c>
      <c r="AP138" s="3" t="s">
        <v>264</v>
      </c>
      <c r="AQ138" s="3" t="s">
        <v>265</v>
      </c>
      <c r="AR138" s="3" t="s">
        <v>437</v>
      </c>
      <c r="AS138" s="3" t="s">
        <v>432</v>
      </c>
      <c r="AT138" s="3"/>
      <c r="AU138" s="3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O138">
        <v>132</v>
      </c>
      <c r="BP138">
        <f>MATCH(BO138-1,章节表!$J$4:$J$64,1)</f>
        <v>14</v>
      </c>
    </row>
    <row r="139" spans="1:68" ht="18" customHeight="1" x14ac:dyDescent="0.2">
      <c r="A139" s="17">
        <f t="shared" si="10"/>
        <v>11403</v>
      </c>
      <c r="B139" s="17">
        <f>INDEX(章节表!$E$5:$E$64,关卡表!BP139)</f>
        <v>1</v>
      </c>
      <c r="C139" s="17">
        <f>INDEX(章节表!$B$5:$B$64,关卡表!BP139)</f>
        <v>114</v>
      </c>
      <c r="D139" s="3" t="s">
        <v>79</v>
      </c>
      <c r="E139" s="17">
        <f>BO139-INDEX(章节表!$J$4:$J$64,关卡表!BP139)</f>
        <v>3</v>
      </c>
      <c r="F139" s="17">
        <f t="shared" si="11"/>
        <v>3</v>
      </c>
      <c r="G139" s="17" t="str">
        <f>INDEX(章节表!$C$5:$C$64,关卡表!BP139)&amp;关卡表!E139&amp;"关"</f>
        <v>普通14章3关</v>
      </c>
      <c r="H139" s="3"/>
      <c r="I139" s="3"/>
      <c r="J139" s="17" t="str">
        <f>INDEX(章节表!$D$5:$D$64,关卡表!BP139)&amp;"-"&amp;关卡表!E139&amp;"关"</f>
        <v>千里单骑-3关</v>
      </c>
      <c r="K139" s="3" t="s">
        <v>438</v>
      </c>
      <c r="L139" s="3"/>
      <c r="M139" s="2">
        <v>100</v>
      </c>
      <c r="N139" s="2">
        <v>0</v>
      </c>
      <c r="O139" s="2">
        <v>0</v>
      </c>
      <c r="P139" s="17">
        <f t="shared" si="12"/>
        <v>11402</v>
      </c>
      <c r="Q139" s="17">
        <f>INDEX(章节表!$K$5:$K$64,关卡表!BP139)</f>
        <v>70</v>
      </c>
      <c r="R139" s="17">
        <f>INDEX(章节表!$L$5:$L$64,关卡表!BP139)</f>
        <v>540</v>
      </c>
      <c r="S139" s="2">
        <v>0</v>
      </c>
      <c r="T139" s="2">
        <f t="shared" si="13"/>
        <v>21141</v>
      </c>
      <c r="U139" s="2" t="s">
        <v>27</v>
      </c>
      <c r="V139" s="17">
        <f>INDEX(章节表!$M$5:$M$64,关卡表!BP139)</f>
        <v>2250</v>
      </c>
      <c r="W139" s="2" t="s">
        <v>47</v>
      </c>
      <c r="X139" s="17">
        <f>INDEX(章节表!$N$5:$N$64,关卡表!BP139)</f>
        <v>6075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3"/>
      <c r="AK139" s="2"/>
      <c r="AL139" s="2"/>
      <c r="AM139" s="2"/>
      <c r="AN139" s="2"/>
      <c r="AO139" s="2">
        <v>51</v>
      </c>
      <c r="AP139" s="3" t="s">
        <v>264</v>
      </c>
      <c r="AQ139" s="3" t="s">
        <v>265</v>
      </c>
      <c r="AR139" s="3" t="s">
        <v>437</v>
      </c>
      <c r="AS139" s="3" t="s">
        <v>432</v>
      </c>
      <c r="AT139" s="3"/>
      <c r="AU139" s="3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O139">
        <v>133</v>
      </c>
      <c r="BP139">
        <f>MATCH(BO139-1,章节表!$J$4:$J$64,1)</f>
        <v>14</v>
      </c>
    </row>
    <row r="140" spans="1:68" ht="18" customHeight="1" x14ac:dyDescent="0.2">
      <c r="A140" s="17">
        <f t="shared" si="10"/>
        <v>11404</v>
      </c>
      <c r="B140" s="17">
        <f>INDEX(章节表!$E$5:$E$64,关卡表!BP140)</f>
        <v>1</v>
      </c>
      <c r="C140" s="17">
        <f>INDEX(章节表!$B$5:$B$64,关卡表!BP140)</f>
        <v>114</v>
      </c>
      <c r="D140" s="3" t="s">
        <v>79</v>
      </c>
      <c r="E140" s="17">
        <f>BO140-INDEX(章节表!$J$4:$J$64,关卡表!BP140)</f>
        <v>4</v>
      </c>
      <c r="F140" s="17">
        <f t="shared" si="11"/>
        <v>4</v>
      </c>
      <c r="G140" s="17" t="str">
        <f>INDEX(章节表!$C$5:$C$64,关卡表!BP140)&amp;关卡表!E140&amp;"关"</f>
        <v>普通14章4关</v>
      </c>
      <c r="H140" s="3"/>
      <c r="I140" s="3"/>
      <c r="J140" s="17" t="str">
        <f>INDEX(章节表!$D$5:$D$64,关卡表!BP140)&amp;"-"&amp;关卡表!E140&amp;"关"</f>
        <v>千里单骑-4关</v>
      </c>
      <c r="K140" s="3" t="s">
        <v>424</v>
      </c>
      <c r="L140" s="3"/>
      <c r="M140" s="2">
        <v>100</v>
      </c>
      <c r="N140" s="2">
        <v>0</v>
      </c>
      <c r="O140" s="2">
        <v>0</v>
      </c>
      <c r="P140" s="17">
        <f t="shared" si="12"/>
        <v>11403</v>
      </c>
      <c r="Q140" s="17">
        <f>INDEX(章节表!$K$5:$K$64,关卡表!BP140)</f>
        <v>70</v>
      </c>
      <c r="R140" s="17">
        <f>INDEX(章节表!$L$5:$L$64,关卡表!BP140)</f>
        <v>540</v>
      </c>
      <c r="S140" s="2">
        <v>0</v>
      </c>
      <c r="T140" s="2" t="str">
        <f t="shared" si="13"/>
        <v/>
      </c>
      <c r="U140" s="2" t="s">
        <v>27</v>
      </c>
      <c r="V140" s="17">
        <f>INDEX(章节表!$M$5:$M$64,关卡表!BP140)</f>
        <v>2250</v>
      </c>
      <c r="W140" s="2" t="s">
        <v>47</v>
      </c>
      <c r="X140" s="17">
        <f>INDEX(章节表!$N$5:$N$64,关卡表!BP140)</f>
        <v>6075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3"/>
      <c r="AK140" s="2"/>
      <c r="AL140" s="2"/>
      <c r="AM140" s="2"/>
      <c r="AN140" s="2"/>
      <c r="AO140" s="2">
        <v>51</v>
      </c>
      <c r="AP140" s="3" t="s">
        <v>264</v>
      </c>
      <c r="AQ140" s="3" t="s">
        <v>265</v>
      </c>
      <c r="AR140" s="3" t="s">
        <v>437</v>
      </c>
      <c r="AS140" s="3" t="s">
        <v>432</v>
      </c>
      <c r="AT140" s="3"/>
      <c r="AU140" s="3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O140">
        <v>134</v>
      </c>
      <c r="BP140">
        <f>MATCH(BO140-1,章节表!$J$4:$J$64,1)</f>
        <v>14</v>
      </c>
    </row>
    <row r="141" spans="1:68" ht="18" customHeight="1" x14ac:dyDescent="0.2">
      <c r="A141" s="17">
        <f t="shared" si="10"/>
        <v>11405</v>
      </c>
      <c r="B141" s="17">
        <f>INDEX(章节表!$E$5:$E$64,关卡表!BP141)</f>
        <v>1</v>
      </c>
      <c r="C141" s="17">
        <f>INDEX(章节表!$B$5:$B$64,关卡表!BP141)</f>
        <v>114</v>
      </c>
      <c r="D141" s="3" t="s">
        <v>79</v>
      </c>
      <c r="E141" s="17">
        <f>BO141-INDEX(章节表!$J$4:$J$64,关卡表!BP141)</f>
        <v>5</v>
      </c>
      <c r="F141" s="17">
        <f t="shared" si="11"/>
        <v>5</v>
      </c>
      <c r="G141" s="17" t="str">
        <f>INDEX(章节表!$C$5:$C$64,关卡表!BP141)&amp;关卡表!E141&amp;"关"</f>
        <v>普通14章5关</v>
      </c>
      <c r="H141" s="3"/>
      <c r="I141" s="3"/>
      <c r="J141" s="17" t="str">
        <f>INDEX(章节表!$D$5:$D$64,关卡表!BP141)&amp;"-"&amp;关卡表!E141&amp;"关"</f>
        <v>千里单骑-5关</v>
      </c>
      <c r="K141" s="3" t="s">
        <v>424</v>
      </c>
      <c r="L141" s="3"/>
      <c r="M141" s="2">
        <v>100</v>
      </c>
      <c r="N141" s="2">
        <v>0</v>
      </c>
      <c r="O141" s="2">
        <v>0</v>
      </c>
      <c r="P141" s="17">
        <f t="shared" si="12"/>
        <v>11404</v>
      </c>
      <c r="Q141" s="17">
        <f>INDEX(章节表!$K$5:$K$64,关卡表!BP141)</f>
        <v>70</v>
      </c>
      <c r="R141" s="17">
        <f>INDEX(章节表!$L$5:$L$64,关卡表!BP141)</f>
        <v>540</v>
      </c>
      <c r="S141" s="2">
        <v>0</v>
      </c>
      <c r="T141" s="2" t="str">
        <f t="shared" si="13"/>
        <v/>
      </c>
      <c r="U141" s="2" t="s">
        <v>27</v>
      </c>
      <c r="V141" s="17">
        <f>INDEX(章节表!$M$5:$M$64,关卡表!BP141)</f>
        <v>2250</v>
      </c>
      <c r="W141" s="2" t="s">
        <v>47</v>
      </c>
      <c r="X141" s="17">
        <f>INDEX(章节表!$N$5:$N$64,关卡表!BP141)</f>
        <v>6075</v>
      </c>
      <c r="Y141" s="2"/>
      <c r="Z141" s="2"/>
      <c r="AA141" s="2"/>
      <c r="AB141" s="2"/>
      <c r="AC141" s="2"/>
      <c r="AD141" s="2"/>
      <c r="AE141" s="3"/>
      <c r="AF141" s="3"/>
      <c r="AG141" s="3"/>
      <c r="AH141" s="3"/>
      <c r="AI141" s="3"/>
      <c r="AJ141" s="3"/>
      <c r="AK141" s="2"/>
      <c r="AL141" s="2"/>
      <c r="AM141" s="2"/>
      <c r="AN141" s="2"/>
      <c r="AO141" s="2">
        <v>51</v>
      </c>
      <c r="AP141" s="3" t="s">
        <v>264</v>
      </c>
      <c r="AQ141" s="3" t="s">
        <v>265</v>
      </c>
      <c r="AR141" s="3" t="s">
        <v>437</v>
      </c>
      <c r="AS141" s="3" t="s">
        <v>432</v>
      </c>
      <c r="AT141" s="3"/>
      <c r="AU141" s="3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O141">
        <v>135</v>
      </c>
      <c r="BP141">
        <f>MATCH(BO141-1,章节表!$J$4:$J$64,1)</f>
        <v>14</v>
      </c>
    </row>
    <row r="142" spans="1:68" ht="18" customHeight="1" x14ac:dyDescent="0.2">
      <c r="A142" s="17">
        <f t="shared" si="10"/>
        <v>11406</v>
      </c>
      <c r="B142" s="17">
        <f>INDEX(章节表!$E$5:$E$64,关卡表!BP142)</f>
        <v>1</v>
      </c>
      <c r="C142" s="17">
        <f>INDEX(章节表!$B$5:$B$64,关卡表!BP142)</f>
        <v>114</v>
      </c>
      <c r="D142" s="3" t="s">
        <v>79</v>
      </c>
      <c r="E142" s="17">
        <f>BO142-INDEX(章节表!$J$4:$J$64,关卡表!BP142)</f>
        <v>6</v>
      </c>
      <c r="F142" s="17">
        <f t="shared" si="11"/>
        <v>6</v>
      </c>
      <c r="G142" s="17" t="str">
        <f>INDEX(章节表!$C$5:$C$64,关卡表!BP142)&amp;关卡表!E142&amp;"关"</f>
        <v>普通14章6关</v>
      </c>
      <c r="H142" s="3"/>
      <c r="I142" s="3"/>
      <c r="J142" s="17" t="str">
        <f>INDEX(章节表!$D$5:$D$64,关卡表!BP142)&amp;"-"&amp;关卡表!E142&amp;"关"</f>
        <v>千里单骑-6关</v>
      </c>
      <c r="K142" s="3" t="s">
        <v>438</v>
      </c>
      <c r="L142" s="3"/>
      <c r="M142" s="2">
        <v>100</v>
      </c>
      <c r="N142" s="2">
        <v>0</v>
      </c>
      <c r="O142" s="2">
        <v>0</v>
      </c>
      <c r="P142" s="17">
        <f t="shared" si="12"/>
        <v>11405</v>
      </c>
      <c r="Q142" s="17">
        <f>INDEX(章节表!$K$5:$K$64,关卡表!BP142)</f>
        <v>70</v>
      </c>
      <c r="R142" s="17">
        <f>INDEX(章节表!$L$5:$L$64,关卡表!BP142)</f>
        <v>540</v>
      </c>
      <c r="S142" s="2">
        <v>0</v>
      </c>
      <c r="T142" s="2">
        <f t="shared" si="13"/>
        <v>21142</v>
      </c>
      <c r="U142" s="2" t="s">
        <v>27</v>
      </c>
      <c r="V142" s="17">
        <f>INDEX(章节表!$M$5:$M$64,关卡表!BP142)</f>
        <v>2250</v>
      </c>
      <c r="W142" s="2" t="s">
        <v>47</v>
      </c>
      <c r="X142" s="17">
        <f>INDEX(章节表!$N$5:$N$64,关卡表!BP142)</f>
        <v>6075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3"/>
      <c r="AK142" s="2"/>
      <c r="AL142" s="2"/>
      <c r="AM142" s="2"/>
      <c r="AN142" s="2"/>
      <c r="AO142" s="2">
        <v>51</v>
      </c>
      <c r="AP142" s="3" t="s">
        <v>264</v>
      </c>
      <c r="AQ142" s="3" t="s">
        <v>265</v>
      </c>
      <c r="AR142" s="3" t="s">
        <v>437</v>
      </c>
      <c r="AS142" s="3" t="s">
        <v>432</v>
      </c>
      <c r="AT142" s="3"/>
      <c r="AU142" s="3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O142">
        <v>136</v>
      </c>
      <c r="BP142">
        <f>MATCH(BO142-1,章节表!$J$4:$J$64,1)</f>
        <v>14</v>
      </c>
    </row>
    <row r="143" spans="1:68" ht="18" customHeight="1" x14ac:dyDescent="0.2">
      <c r="A143" s="17">
        <f t="shared" si="10"/>
        <v>11407</v>
      </c>
      <c r="B143" s="17">
        <f>INDEX(章节表!$E$5:$E$64,关卡表!BP143)</f>
        <v>1</v>
      </c>
      <c r="C143" s="17">
        <f>INDEX(章节表!$B$5:$B$64,关卡表!BP143)</f>
        <v>114</v>
      </c>
      <c r="D143" s="3" t="s">
        <v>79</v>
      </c>
      <c r="E143" s="17">
        <f>BO143-INDEX(章节表!$J$4:$J$64,关卡表!BP143)</f>
        <v>7</v>
      </c>
      <c r="F143" s="17">
        <f t="shared" si="11"/>
        <v>7</v>
      </c>
      <c r="G143" s="17" t="str">
        <f>INDEX(章节表!$C$5:$C$64,关卡表!BP143)&amp;关卡表!E143&amp;"关"</f>
        <v>普通14章7关</v>
      </c>
      <c r="H143" s="3"/>
      <c r="I143" s="3"/>
      <c r="J143" s="17" t="str">
        <f>INDEX(章节表!$D$5:$D$64,关卡表!BP143)&amp;"-"&amp;关卡表!E143&amp;"关"</f>
        <v>千里单骑-7关</v>
      </c>
      <c r="K143" s="3" t="s">
        <v>424</v>
      </c>
      <c r="L143" s="3"/>
      <c r="M143" s="2">
        <v>100</v>
      </c>
      <c r="N143" s="2">
        <v>0</v>
      </c>
      <c r="O143" s="2">
        <v>0</v>
      </c>
      <c r="P143" s="17">
        <f t="shared" si="12"/>
        <v>11406</v>
      </c>
      <c r="Q143" s="17">
        <f>INDEX(章节表!$K$5:$K$64,关卡表!BP143)</f>
        <v>70</v>
      </c>
      <c r="R143" s="17">
        <f>INDEX(章节表!$L$5:$L$64,关卡表!BP143)</f>
        <v>540</v>
      </c>
      <c r="S143" s="2">
        <v>0</v>
      </c>
      <c r="T143" s="2" t="str">
        <f t="shared" si="13"/>
        <v/>
      </c>
      <c r="U143" s="2" t="s">
        <v>27</v>
      </c>
      <c r="V143" s="17">
        <f>INDEX(章节表!$M$5:$M$64,关卡表!BP143)</f>
        <v>2250</v>
      </c>
      <c r="W143" s="2" t="s">
        <v>47</v>
      </c>
      <c r="X143" s="17">
        <f>INDEX(章节表!$N$5:$N$64,关卡表!BP143)</f>
        <v>6075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3"/>
      <c r="AK143" s="2"/>
      <c r="AL143" s="2"/>
      <c r="AM143" s="2"/>
      <c r="AN143" s="2"/>
      <c r="AO143" s="2">
        <v>51</v>
      </c>
      <c r="AP143" s="3" t="s">
        <v>264</v>
      </c>
      <c r="AQ143" s="3" t="s">
        <v>265</v>
      </c>
      <c r="AR143" s="3" t="s">
        <v>437</v>
      </c>
      <c r="AS143" s="3" t="s">
        <v>432</v>
      </c>
      <c r="AT143" s="3"/>
      <c r="AU143" s="3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O143">
        <v>137</v>
      </c>
      <c r="BP143">
        <f>MATCH(BO143-1,章节表!$J$4:$J$64,1)</f>
        <v>14</v>
      </c>
    </row>
    <row r="144" spans="1:68" ht="18" customHeight="1" x14ac:dyDescent="0.2">
      <c r="A144" s="17">
        <f t="shared" si="10"/>
        <v>11408</v>
      </c>
      <c r="B144" s="17">
        <f>INDEX(章节表!$E$5:$E$64,关卡表!BP144)</f>
        <v>1</v>
      </c>
      <c r="C144" s="17">
        <f>INDEX(章节表!$B$5:$B$64,关卡表!BP144)</f>
        <v>114</v>
      </c>
      <c r="D144" s="3" t="s">
        <v>79</v>
      </c>
      <c r="E144" s="17">
        <f>BO144-INDEX(章节表!$J$4:$J$64,关卡表!BP144)</f>
        <v>8</v>
      </c>
      <c r="F144" s="17">
        <f t="shared" si="11"/>
        <v>8</v>
      </c>
      <c r="G144" s="17" t="str">
        <f>INDEX(章节表!$C$5:$C$64,关卡表!BP144)&amp;关卡表!E144&amp;"关"</f>
        <v>普通14章8关</v>
      </c>
      <c r="H144" s="3"/>
      <c r="I144" s="3"/>
      <c r="J144" s="17" t="str">
        <f>INDEX(章节表!$D$5:$D$64,关卡表!BP144)&amp;"-"&amp;关卡表!E144&amp;"关"</f>
        <v>千里单骑-8关</v>
      </c>
      <c r="K144" s="3" t="s">
        <v>424</v>
      </c>
      <c r="L144" s="3"/>
      <c r="M144" s="2">
        <v>100</v>
      </c>
      <c r="N144" s="2">
        <v>0</v>
      </c>
      <c r="O144" s="2">
        <v>0</v>
      </c>
      <c r="P144" s="17">
        <f t="shared" si="12"/>
        <v>11407</v>
      </c>
      <c r="Q144" s="17">
        <f>INDEX(章节表!$K$5:$K$64,关卡表!BP144)</f>
        <v>70</v>
      </c>
      <c r="R144" s="17">
        <f>INDEX(章节表!$L$5:$L$64,关卡表!BP144)</f>
        <v>540</v>
      </c>
      <c r="S144" s="2">
        <v>0</v>
      </c>
      <c r="T144" s="2" t="str">
        <f t="shared" si="13"/>
        <v/>
      </c>
      <c r="U144" s="2" t="s">
        <v>27</v>
      </c>
      <c r="V144" s="17">
        <f>INDEX(章节表!$M$5:$M$64,关卡表!BP144)</f>
        <v>2250</v>
      </c>
      <c r="W144" s="2" t="s">
        <v>47</v>
      </c>
      <c r="X144" s="17">
        <f>INDEX(章节表!$N$5:$N$64,关卡表!BP144)</f>
        <v>6075</v>
      </c>
      <c r="Y144" s="2"/>
      <c r="Z144" s="2"/>
      <c r="AA144" s="2"/>
      <c r="AB144" s="2"/>
      <c r="AC144" s="2"/>
      <c r="AD144" s="2"/>
      <c r="AE144" s="3"/>
      <c r="AF144" s="3"/>
      <c r="AG144" s="3"/>
      <c r="AH144" s="3"/>
      <c r="AI144" s="3"/>
      <c r="AJ144" s="3"/>
      <c r="AK144" s="2"/>
      <c r="AL144" s="2"/>
      <c r="AM144" s="2"/>
      <c r="AN144" s="2"/>
      <c r="AO144" s="2">
        <v>51</v>
      </c>
      <c r="AP144" s="3" t="s">
        <v>264</v>
      </c>
      <c r="AQ144" s="3" t="s">
        <v>265</v>
      </c>
      <c r="AR144" s="3" t="s">
        <v>437</v>
      </c>
      <c r="AS144" s="3" t="s">
        <v>432</v>
      </c>
      <c r="AT144" s="3"/>
      <c r="AU144" s="3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O144">
        <v>138</v>
      </c>
      <c r="BP144">
        <f>MATCH(BO144-1,章节表!$J$4:$J$64,1)</f>
        <v>14</v>
      </c>
    </row>
    <row r="145" spans="1:68" ht="18" customHeight="1" x14ac:dyDescent="0.2">
      <c r="A145" s="17">
        <f t="shared" si="10"/>
        <v>11409</v>
      </c>
      <c r="B145" s="17">
        <f>INDEX(章节表!$E$5:$E$64,关卡表!BP145)</f>
        <v>1</v>
      </c>
      <c r="C145" s="17">
        <f>INDEX(章节表!$B$5:$B$64,关卡表!BP145)</f>
        <v>114</v>
      </c>
      <c r="D145" s="3" t="s">
        <v>79</v>
      </c>
      <c r="E145" s="17">
        <f>BO145-INDEX(章节表!$J$4:$J$64,关卡表!BP145)</f>
        <v>9</v>
      </c>
      <c r="F145" s="17">
        <f t="shared" si="11"/>
        <v>9</v>
      </c>
      <c r="G145" s="17" t="str">
        <f>INDEX(章节表!$C$5:$C$64,关卡表!BP145)&amp;关卡表!E145&amp;"关"</f>
        <v>普通14章9关</v>
      </c>
      <c r="H145" s="3"/>
      <c r="I145" s="3"/>
      <c r="J145" s="17" t="str">
        <f>INDEX(章节表!$D$5:$D$64,关卡表!BP145)&amp;"-"&amp;关卡表!E145&amp;"关"</f>
        <v>千里单骑-9关</v>
      </c>
      <c r="K145" s="3" t="s">
        <v>438</v>
      </c>
      <c r="L145" s="3"/>
      <c r="M145" s="2">
        <v>100</v>
      </c>
      <c r="N145" s="2">
        <v>0</v>
      </c>
      <c r="O145" s="2">
        <v>0</v>
      </c>
      <c r="P145" s="17">
        <f t="shared" si="12"/>
        <v>11408</v>
      </c>
      <c r="Q145" s="17">
        <f>INDEX(章节表!$K$5:$K$64,关卡表!BP145)</f>
        <v>70</v>
      </c>
      <c r="R145" s="17">
        <f>INDEX(章节表!$L$5:$L$64,关卡表!BP145)</f>
        <v>540</v>
      </c>
      <c r="S145" s="2">
        <v>0</v>
      </c>
      <c r="T145" s="2">
        <f t="shared" si="13"/>
        <v>21143</v>
      </c>
      <c r="U145" s="2" t="s">
        <v>27</v>
      </c>
      <c r="V145" s="17">
        <f>INDEX(章节表!$M$5:$M$64,关卡表!BP145)</f>
        <v>2250</v>
      </c>
      <c r="W145" s="2" t="s">
        <v>47</v>
      </c>
      <c r="X145" s="17">
        <f>INDEX(章节表!$N$5:$N$64,关卡表!BP145)</f>
        <v>6075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3"/>
      <c r="AK145" s="2"/>
      <c r="AL145" s="2"/>
      <c r="AM145" s="2"/>
      <c r="AN145" s="2"/>
      <c r="AO145" s="2">
        <v>51</v>
      </c>
      <c r="AP145" s="3" t="s">
        <v>264</v>
      </c>
      <c r="AQ145" s="3" t="s">
        <v>265</v>
      </c>
      <c r="AR145" s="3" t="s">
        <v>437</v>
      </c>
      <c r="AS145" s="3" t="s">
        <v>432</v>
      </c>
      <c r="AT145" s="3"/>
      <c r="AU145" s="3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O145">
        <v>139</v>
      </c>
      <c r="BP145">
        <f>MATCH(BO145-1,章节表!$J$4:$J$64,1)</f>
        <v>14</v>
      </c>
    </row>
    <row r="146" spans="1:68" ht="18" customHeight="1" x14ac:dyDescent="0.2">
      <c r="A146" s="17">
        <f t="shared" si="10"/>
        <v>11410</v>
      </c>
      <c r="B146" s="17">
        <f>INDEX(章节表!$E$5:$E$64,关卡表!BP146)</f>
        <v>1</v>
      </c>
      <c r="C146" s="17">
        <f>INDEX(章节表!$B$5:$B$64,关卡表!BP146)</f>
        <v>114</v>
      </c>
      <c r="D146" s="3" t="s">
        <v>79</v>
      </c>
      <c r="E146" s="17">
        <f>BO146-INDEX(章节表!$J$4:$J$64,关卡表!BP146)</f>
        <v>10</v>
      </c>
      <c r="F146" s="17">
        <f t="shared" si="11"/>
        <v>10</v>
      </c>
      <c r="G146" s="17" t="str">
        <f>INDEX(章节表!$C$5:$C$64,关卡表!BP146)&amp;关卡表!E146&amp;"关"</f>
        <v>普通14章10关</v>
      </c>
      <c r="H146" s="3"/>
      <c r="I146" s="3"/>
      <c r="J146" s="17" t="str">
        <f>INDEX(章节表!$D$5:$D$64,关卡表!BP146)&amp;"-"&amp;关卡表!E146&amp;"关"</f>
        <v>千里单骑-10关</v>
      </c>
      <c r="K146" s="3" t="s">
        <v>439</v>
      </c>
      <c r="L146" s="3"/>
      <c r="M146" s="2">
        <v>100</v>
      </c>
      <c r="N146" s="2">
        <v>1</v>
      </c>
      <c r="O146" s="2">
        <v>0</v>
      </c>
      <c r="P146" s="17">
        <f t="shared" si="12"/>
        <v>11409</v>
      </c>
      <c r="Q146" s="17">
        <f>INDEX(章节表!$K$5:$K$64,关卡表!BP146)</f>
        <v>70</v>
      </c>
      <c r="R146" s="17">
        <f>INDEX(章节表!$L$5:$L$64,关卡表!BP146)</f>
        <v>540</v>
      </c>
      <c r="S146" s="2">
        <v>0</v>
      </c>
      <c r="T146" s="2" t="str">
        <f t="shared" si="13"/>
        <v/>
      </c>
      <c r="U146" s="2" t="s">
        <v>27</v>
      </c>
      <c r="V146" s="17">
        <f>INDEX(章节表!$M$5:$M$64,关卡表!BP146)</f>
        <v>2250</v>
      </c>
      <c r="W146" s="2" t="s">
        <v>47</v>
      </c>
      <c r="X146" s="17">
        <f>INDEX(章节表!$N$5:$N$64,关卡表!BP146)</f>
        <v>6075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3"/>
      <c r="AK146" s="2"/>
      <c r="AL146" s="2"/>
      <c r="AM146" s="2"/>
      <c r="AN146" s="2"/>
      <c r="AO146" s="2">
        <v>51</v>
      </c>
      <c r="AP146" s="3" t="s">
        <v>264</v>
      </c>
      <c r="AQ146" s="3" t="s">
        <v>265</v>
      </c>
      <c r="AR146" s="3" t="s">
        <v>437</v>
      </c>
      <c r="AS146" s="3" t="s">
        <v>432</v>
      </c>
      <c r="AT146" s="3"/>
      <c r="AU146" s="3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O146">
        <v>140</v>
      </c>
      <c r="BP146">
        <f>MATCH(BO146-1,章节表!$J$4:$J$64,1)</f>
        <v>14</v>
      </c>
    </row>
    <row r="147" spans="1:68" ht="18" customHeight="1" x14ac:dyDescent="0.2">
      <c r="A147" s="17">
        <f t="shared" si="10"/>
        <v>11501</v>
      </c>
      <c r="B147" s="17">
        <f>INDEX(章节表!$E$5:$E$64,关卡表!BP147)</f>
        <v>1</v>
      </c>
      <c r="C147" s="17">
        <f>INDEX(章节表!$B$5:$B$64,关卡表!BP147)</f>
        <v>115</v>
      </c>
      <c r="D147" s="3" t="s">
        <v>79</v>
      </c>
      <c r="E147" s="17">
        <f>BO147-INDEX(章节表!$J$4:$J$64,关卡表!BP147)</f>
        <v>1</v>
      </c>
      <c r="F147" s="17">
        <f t="shared" si="11"/>
        <v>1</v>
      </c>
      <c r="G147" s="17" t="str">
        <f>INDEX(章节表!$C$5:$C$64,关卡表!BP147)&amp;关卡表!E147&amp;"关"</f>
        <v>普通15章1关</v>
      </c>
      <c r="H147" s="3"/>
      <c r="I147" s="3"/>
      <c r="J147" s="17" t="str">
        <f>INDEX(章节表!$D$5:$D$64,关卡表!BP147)&amp;"-"&amp;关卡表!E147&amp;"关"</f>
        <v>孙策之死-1关</v>
      </c>
      <c r="K147" s="3" t="s">
        <v>424</v>
      </c>
      <c r="L147" s="3"/>
      <c r="M147" s="2">
        <v>100</v>
      </c>
      <c r="N147" s="2">
        <v>0</v>
      </c>
      <c r="O147" s="2">
        <v>0</v>
      </c>
      <c r="P147" s="17" t="str">
        <f t="shared" si="12"/>
        <v/>
      </c>
      <c r="Q147" s="17">
        <f>INDEX(章节表!$K$5:$K$64,关卡表!BP147)</f>
        <v>75</v>
      </c>
      <c r="R147" s="17">
        <f>INDEX(章节表!$L$5:$L$64,关卡表!BP147)</f>
        <v>600</v>
      </c>
      <c r="S147" s="2">
        <v>0</v>
      </c>
      <c r="T147" s="2" t="str">
        <f t="shared" si="13"/>
        <v/>
      </c>
      <c r="U147" s="2" t="s">
        <v>27</v>
      </c>
      <c r="V147" s="17">
        <f>INDEX(章节表!$M$5:$M$64,关卡表!BP147)</f>
        <v>2400</v>
      </c>
      <c r="W147" s="2" t="s">
        <v>47</v>
      </c>
      <c r="X147" s="17">
        <f>INDEX(章节表!$N$5:$N$64,关卡表!BP147)</f>
        <v>6750</v>
      </c>
      <c r="Y147" s="2"/>
      <c r="Z147" s="2"/>
      <c r="AA147" s="2"/>
      <c r="AB147" s="2"/>
      <c r="AC147" s="2"/>
      <c r="AD147" s="2"/>
      <c r="AE147" s="3"/>
      <c r="AF147" s="3"/>
      <c r="AG147" s="3"/>
      <c r="AH147" s="3"/>
      <c r="AI147" s="3"/>
      <c r="AJ147" s="3"/>
      <c r="AK147" s="2"/>
      <c r="AL147" s="2"/>
      <c r="AM147" s="2"/>
      <c r="AN147" s="2"/>
      <c r="AO147" s="2">
        <v>51</v>
      </c>
      <c r="AP147" s="3" t="s">
        <v>264</v>
      </c>
      <c r="AQ147" s="3" t="s">
        <v>265</v>
      </c>
      <c r="AR147" s="3" t="s">
        <v>437</v>
      </c>
      <c r="AS147" s="3" t="s">
        <v>432</v>
      </c>
      <c r="AT147" s="3"/>
      <c r="AU147" s="3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O147">
        <v>141</v>
      </c>
      <c r="BP147">
        <f>MATCH(BO147-1,章节表!$J$4:$J$64,1)</f>
        <v>15</v>
      </c>
    </row>
    <row r="148" spans="1:68" ht="18" customHeight="1" x14ac:dyDescent="0.2">
      <c r="A148" s="17">
        <f t="shared" si="10"/>
        <v>11502</v>
      </c>
      <c r="B148" s="17">
        <f>INDEX(章节表!$E$5:$E$64,关卡表!BP148)</f>
        <v>1</v>
      </c>
      <c r="C148" s="17">
        <f>INDEX(章节表!$B$5:$B$64,关卡表!BP148)</f>
        <v>115</v>
      </c>
      <c r="D148" s="3" t="s">
        <v>79</v>
      </c>
      <c r="E148" s="17">
        <f>BO148-INDEX(章节表!$J$4:$J$64,关卡表!BP148)</f>
        <v>2</v>
      </c>
      <c r="F148" s="17">
        <f t="shared" si="11"/>
        <v>2</v>
      </c>
      <c r="G148" s="17" t="str">
        <f>INDEX(章节表!$C$5:$C$64,关卡表!BP148)&amp;关卡表!E148&amp;"关"</f>
        <v>普通15章2关</v>
      </c>
      <c r="H148" s="3"/>
      <c r="I148" s="3"/>
      <c r="J148" s="17" t="str">
        <f>INDEX(章节表!$D$5:$D$64,关卡表!BP148)&amp;"-"&amp;关卡表!E148&amp;"关"</f>
        <v>孙策之死-2关</v>
      </c>
      <c r="K148" s="3" t="s">
        <v>424</v>
      </c>
      <c r="L148" s="3"/>
      <c r="M148" s="2">
        <v>100</v>
      </c>
      <c r="N148" s="2">
        <v>0</v>
      </c>
      <c r="O148" s="2">
        <v>0</v>
      </c>
      <c r="P148" s="17">
        <f t="shared" si="12"/>
        <v>11501</v>
      </c>
      <c r="Q148" s="17">
        <f>INDEX(章节表!$K$5:$K$64,关卡表!BP148)</f>
        <v>75</v>
      </c>
      <c r="R148" s="17">
        <f>INDEX(章节表!$L$5:$L$64,关卡表!BP148)</f>
        <v>600</v>
      </c>
      <c r="S148" s="2">
        <v>0</v>
      </c>
      <c r="T148" s="2" t="str">
        <f t="shared" si="13"/>
        <v/>
      </c>
      <c r="U148" s="2" t="s">
        <v>27</v>
      </c>
      <c r="V148" s="17">
        <f>INDEX(章节表!$M$5:$M$64,关卡表!BP148)</f>
        <v>2400</v>
      </c>
      <c r="W148" s="2" t="s">
        <v>47</v>
      </c>
      <c r="X148" s="17">
        <f>INDEX(章节表!$N$5:$N$64,关卡表!BP148)</f>
        <v>6750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3"/>
      <c r="AK148" s="2"/>
      <c r="AL148" s="2"/>
      <c r="AM148" s="2"/>
      <c r="AN148" s="2"/>
      <c r="AO148" s="2">
        <v>51</v>
      </c>
      <c r="AP148" s="3" t="s">
        <v>264</v>
      </c>
      <c r="AQ148" s="3" t="s">
        <v>265</v>
      </c>
      <c r="AR148" s="3" t="s">
        <v>437</v>
      </c>
      <c r="AS148" s="3" t="s">
        <v>432</v>
      </c>
      <c r="AT148" s="3"/>
      <c r="AU148" s="3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O148">
        <v>142</v>
      </c>
      <c r="BP148">
        <f>MATCH(BO148-1,章节表!$J$4:$J$64,1)</f>
        <v>15</v>
      </c>
    </row>
    <row r="149" spans="1:68" ht="18" customHeight="1" x14ac:dyDescent="0.2">
      <c r="A149" s="17">
        <f t="shared" si="10"/>
        <v>11503</v>
      </c>
      <c r="B149" s="17">
        <f>INDEX(章节表!$E$5:$E$64,关卡表!BP149)</f>
        <v>1</v>
      </c>
      <c r="C149" s="17">
        <f>INDEX(章节表!$B$5:$B$64,关卡表!BP149)</f>
        <v>115</v>
      </c>
      <c r="D149" s="3" t="s">
        <v>79</v>
      </c>
      <c r="E149" s="17">
        <f>BO149-INDEX(章节表!$J$4:$J$64,关卡表!BP149)</f>
        <v>3</v>
      </c>
      <c r="F149" s="17">
        <f t="shared" si="11"/>
        <v>3</v>
      </c>
      <c r="G149" s="17" t="str">
        <f>INDEX(章节表!$C$5:$C$64,关卡表!BP149)&amp;关卡表!E149&amp;"关"</f>
        <v>普通15章3关</v>
      </c>
      <c r="H149" s="3"/>
      <c r="I149" s="3"/>
      <c r="J149" s="17" t="str">
        <f>INDEX(章节表!$D$5:$D$64,关卡表!BP149)&amp;"-"&amp;关卡表!E149&amp;"关"</f>
        <v>孙策之死-3关</v>
      </c>
      <c r="K149" s="3" t="s">
        <v>438</v>
      </c>
      <c r="L149" s="3"/>
      <c r="M149" s="2">
        <v>100</v>
      </c>
      <c r="N149" s="2">
        <v>0</v>
      </c>
      <c r="O149" s="2">
        <v>0</v>
      </c>
      <c r="P149" s="17">
        <f t="shared" si="12"/>
        <v>11502</v>
      </c>
      <c r="Q149" s="17">
        <f>INDEX(章节表!$K$5:$K$64,关卡表!BP149)</f>
        <v>75</v>
      </c>
      <c r="R149" s="17">
        <f>INDEX(章节表!$L$5:$L$64,关卡表!BP149)</f>
        <v>600</v>
      </c>
      <c r="S149" s="2">
        <v>0</v>
      </c>
      <c r="T149" s="2">
        <f t="shared" si="13"/>
        <v>21151</v>
      </c>
      <c r="U149" s="2" t="s">
        <v>27</v>
      </c>
      <c r="V149" s="17">
        <f>INDEX(章节表!$M$5:$M$64,关卡表!BP149)</f>
        <v>2400</v>
      </c>
      <c r="W149" s="2" t="s">
        <v>47</v>
      </c>
      <c r="X149" s="17">
        <f>INDEX(章节表!$N$5:$N$64,关卡表!BP149)</f>
        <v>6750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3"/>
      <c r="AK149" s="2"/>
      <c r="AL149" s="2"/>
      <c r="AM149" s="2"/>
      <c r="AN149" s="2"/>
      <c r="AO149" s="2">
        <v>51</v>
      </c>
      <c r="AP149" s="3" t="s">
        <v>264</v>
      </c>
      <c r="AQ149" s="3" t="s">
        <v>265</v>
      </c>
      <c r="AR149" s="3" t="s">
        <v>437</v>
      </c>
      <c r="AS149" s="3" t="s">
        <v>432</v>
      </c>
      <c r="AT149" s="3"/>
      <c r="AU149" s="3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O149">
        <v>143</v>
      </c>
      <c r="BP149">
        <f>MATCH(BO149-1,章节表!$J$4:$J$64,1)</f>
        <v>15</v>
      </c>
    </row>
    <row r="150" spans="1:68" ht="18" customHeight="1" x14ac:dyDescent="0.2">
      <c r="A150" s="17">
        <f t="shared" si="10"/>
        <v>11504</v>
      </c>
      <c r="B150" s="17">
        <f>INDEX(章节表!$E$5:$E$64,关卡表!BP150)</f>
        <v>1</v>
      </c>
      <c r="C150" s="17">
        <f>INDEX(章节表!$B$5:$B$64,关卡表!BP150)</f>
        <v>115</v>
      </c>
      <c r="D150" s="3" t="s">
        <v>79</v>
      </c>
      <c r="E150" s="17">
        <f>BO150-INDEX(章节表!$J$4:$J$64,关卡表!BP150)</f>
        <v>4</v>
      </c>
      <c r="F150" s="17">
        <f t="shared" si="11"/>
        <v>4</v>
      </c>
      <c r="G150" s="17" t="str">
        <f>INDEX(章节表!$C$5:$C$64,关卡表!BP150)&amp;关卡表!E150&amp;"关"</f>
        <v>普通15章4关</v>
      </c>
      <c r="H150" s="3"/>
      <c r="I150" s="3"/>
      <c r="J150" s="17" t="str">
        <f>INDEX(章节表!$D$5:$D$64,关卡表!BP150)&amp;"-"&amp;关卡表!E150&amp;"关"</f>
        <v>孙策之死-4关</v>
      </c>
      <c r="K150" s="3" t="s">
        <v>424</v>
      </c>
      <c r="L150" s="3"/>
      <c r="M150" s="2">
        <v>100</v>
      </c>
      <c r="N150" s="2">
        <v>0</v>
      </c>
      <c r="O150" s="2">
        <v>0</v>
      </c>
      <c r="P150" s="17">
        <f t="shared" si="12"/>
        <v>11503</v>
      </c>
      <c r="Q150" s="17">
        <f>INDEX(章节表!$K$5:$K$64,关卡表!BP150)</f>
        <v>75</v>
      </c>
      <c r="R150" s="17">
        <f>INDEX(章节表!$L$5:$L$64,关卡表!BP150)</f>
        <v>600</v>
      </c>
      <c r="S150" s="2">
        <v>0</v>
      </c>
      <c r="T150" s="2" t="str">
        <f t="shared" si="13"/>
        <v/>
      </c>
      <c r="U150" s="2" t="s">
        <v>27</v>
      </c>
      <c r="V150" s="17">
        <f>INDEX(章节表!$M$5:$M$64,关卡表!BP150)</f>
        <v>2400</v>
      </c>
      <c r="W150" s="2" t="s">
        <v>47</v>
      </c>
      <c r="X150" s="17">
        <f>INDEX(章节表!$N$5:$N$64,关卡表!BP150)</f>
        <v>6750</v>
      </c>
      <c r="Y150" s="2"/>
      <c r="Z150" s="2"/>
      <c r="AA150" s="2"/>
      <c r="AB150" s="2"/>
      <c r="AC150" s="2"/>
      <c r="AD150" s="2"/>
      <c r="AE150" s="3"/>
      <c r="AF150" s="3"/>
      <c r="AG150" s="3"/>
      <c r="AH150" s="3"/>
      <c r="AI150" s="3"/>
      <c r="AJ150" s="3"/>
      <c r="AK150" s="2"/>
      <c r="AL150" s="2"/>
      <c r="AM150" s="2"/>
      <c r="AN150" s="2"/>
      <c r="AO150" s="2">
        <v>51</v>
      </c>
      <c r="AP150" s="3" t="s">
        <v>264</v>
      </c>
      <c r="AQ150" s="3" t="s">
        <v>265</v>
      </c>
      <c r="AR150" s="3" t="s">
        <v>437</v>
      </c>
      <c r="AS150" s="3" t="s">
        <v>432</v>
      </c>
      <c r="AT150" s="3"/>
      <c r="AU150" s="3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O150">
        <v>144</v>
      </c>
      <c r="BP150">
        <f>MATCH(BO150-1,章节表!$J$4:$J$64,1)</f>
        <v>15</v>
      </c>
    </row>
    <row r="151" spans="1:68" ht="18" customHeight="1" x14ac:dyDescent="0.2">
      <c r="A151" s="17">
        <f t="shared" si="10"/>
        <v>11505</v>
      </c>
      <c r="B151" s="17">
        <f>INDEX(章节表!$E$5:$E$64,关卡表!BP151)</f>
        <v>1</v>
      </c>
      <c r="C151" s="17">
        <f>INDEX(章节表!$B$5:$B$64,关卡表!BP151)</f>
        <v>115</v>
      </c>
      <c r="D151" s="3" t="s">
        <v>79</v>
      </c>
      <c r="E151" s="17">
        <f>BO151-INDEX(章节表!$J$4:$J$64,关卡表!BP151)</f>
        <v>5</v>
      </c>
      <c r="F151" s="17">
        <f t="shared" si="11"/>
        <v>5</v>
      </c>
      <c r="G151" s="17" t="str">
        <f>INDEX(章节表!$C$5:$C$64,关卡表!BP151)&amp;关卡表!E151&amp;"关"</f>
        <v>普通15章5关</v>
      </c>
      <c r="H151" s="3"/>
      <c r="I151" s="3"/>
      <c r="J151" s="17" t="str">
        <f>INDEX(章节表!$D$5:$D$64,关卡表!BP151)&amp;"-"&amp;关卡表!E151&amp;"关"</f>
        <v>孙策之死-5关</v>
      </c>
      <c r="K151" s="3" t="s">
        <v>424</v>
      </c>
      <c r="L151" s="3"/>
      <c r="M151" s="2">
        <v>100</v>
      </c>
      <c r="N151" s="2">
        <v>0</v>
      </c>
      <c r="O151" s="2">
        <v>0</v>
      </c>
      <c r="P151" s="17">
        <f t="shared" si="12"/>
        <v>11504</v>
      </c>
      <c r="Q151" s="17">
        <f>INDEX(章节表!$K$5:$K$64,关卡表!BP151)</f>
        <v>75</v>
      </c>
      <c r="R151" s="17">
        <f>INDEX(章节表!$L$5:$L$64,关卡表!BP151)</f>
        <v>600</v>
      </c>
      <c r="S151" s="2">
        <v>0</v>
      </c>
      <c r="T151" s="2" t="str">
        <f t="shared" si="13"/>
        <v/>
      </c>
      <c r="U151" s="2" t="s">
        <v>27</v>
      </c>
      <c r="V151" s="17">
        <f>INDEX(章节表!$M$5:$M$64,关卡表!BP151)</f>
        <v>2400</v>
      </c>
      <c r="W151" s="2" t="s">
        <v>47</v>
      </c>
      <c r="X151" s="17">
        <f>INDEX(章节表!$N$5:$N$64,关卡表!BP151)</f>
        <v>6750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3"/>
      <c r="AK151" s="2"/>
      <c r="AL151" s="2"/>
      <c r="AM151" s="2"/>
      <c r="AN151" s="2"/>
      <c r="AO151" s="2">
        <v>51</v>
      </c>
      <c r="AP151" s="3" t="s">
        <v>264</v>
      </c>
      <c r="AQ151" s="3" t="s">
        <v>265</v>
      </c>
      <c r="AR151" s="3" t="s">
        <v>437</v>
      </c>
      <c r="AS151" s="3" t="s">
        <v>432</v>
      </c>
      <c r="AT151" s="3"/>
      <c r="AU151" s="3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O151">
        <v>145</v>
      </c>
      <c r="BP151">
        <f>MATCH(BO151-1,章节表!$J$4:$J$64,1)</f>
        <v>15</v>
      </c>
    </row>
    <row r="152" spans="1:68" ht="18" customHeight="1" x14ac:dyDescent="0.2">
      <c r="A152" s="17">
        <f t="shared" si="10"/>
        <v>11506</v>
      </c>
      <c r="B152" s="17">
        <f>INDEX(章节表!$E$5:$E$64,关卡表!BP152)</f>
        <v>1</v>
      </c>
      <c r="C152" s="17">
        <f>INDEX(章节表!$B$5:$B$64,关卡表!BP152)</f>
        <v>115</v>
      </c>
      <c r="D152" s="3" t="s">
        <v>79</v>
      </c>
      <c r="E152" s="17">
        <f>BO152-INDEX(章节表!$J$4:$J$64,关卡表!BP152)</f>
        <v>6</v>
      </c>
      <c r="F152" s="17">
        <f t="shared" si="11"/>
        <v>6</v>
      </c>
      <c r="G152" s="17" t="str">
        <f>INDEX(章节表!$C$5:$C$64,关卡表!BP152)&amp;关卡表!E152&amp;"关"</f>
        <v>普通15章6关</v>
      </c>
      <c r="H152" s="3"/>
      <c r="I152" s="3"/>
      <c r="J152" s="17" t="str">
        <f>INDEX(章节表!$D$5:$D$64,关卡表!BP152)&amp;"-"&amp;关卡表!E152&amp;"关"</f>
        <v>孙策之死-6关</v>
      </c>
      <c r="K152" s="3" t="s">
        <v>438</v>
      </c>
      <c r="L152" s="3"/>
      <c r="M152" s="2">
        <v>100</v>
      </c>
      <c r="N152" s="2">
        <v>0</v>
      </c>
      <c r="O152" s="2">
        <v>0</v>
      </c>
      <c r="P152" s="17">
        <f t="shared" si="12"/>
        <v>11505</v>
      </c>
      <c r="Q152" s="17">
        <f>INDEX(章节表!$K$5:$K$64,关卡表!BP152)</f>
        <v>75</v>
      </c>
      <c r="R152" s="17">
        <f>INDEX(章节表!$L$5:$L$64,关卡表!BP152)</f>
        <v>600</v>
      </c>
      <c r="S152" s="2">
        <v>0</v>
      </c>
      <c r="T152" s="2">
        <f t="shared" si="13"/>
        <v>21152</v>
      </c>
      <c r="U152" s="2" t="s">
        <v>27</v>
      </c>
      <c r="V152" s="17">
        <f>INDEX(章节表!$M$5:$M$64,关卡表!BP152)</f>
        <v>2400</v>
      </c>
      <c r="W152" s="2" t="s">
        <v>47</v>
      </c>
      <c r="X152" s="17">
        <f>INDEX(章节表!$N$5:$N$64,关卡表!BP152)</f>
        <v>6750</v>
      </c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3"/>
      <c r="AK152" s="2"/>
      <c r="AL152" s="2"/>
      <c r="AM152" s="2"/>
      <c r="AN152" s="2"/>
      <c r="AO152" s="2">
        <v>51</v>
      </c>
      <c r="AP152" s="3" t="s">
        <v>264</v>
      </c>
      <c r="AQ152" s="3" t="s">
        <v>265</v>
      </c>
      <c r="AR152" s="3" t="s">
        <v>437</v>
      </c>
      <c r="AS152" s="3" t="s">
        <v>432</v>
      </c>
      <c r="AT152" s="3"/>
      <c r="AU152" s="3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O152">
        <v>146</v>
      </c>
      <c r="BP152">
        <f>MATCH(BO152-1,章节表!$J$4:$J$64,1)</f>
        <v>15</v>
      </c>
    </row>
    <row r="153" spans="1:68" ht="18" customHeight="1" x14ac:dyDescent="0.2">
      <c r="A153" s="17">
        <f t="shared" si="10"/>
        <v>11507</v>
      </c>
      <c r="B153" s="17">
        <f>INDEX(章节表!$E$5:$E$64,关卡表!BP153)</f>
        <v>1</v>
      </c>
      <c r="C153" s="17">
        <f>INDEX(章节表!$B$5:$B$64,关卡表!BP153)</f>
        <v>115</v>
      </c>
      <c r="D153" s="3" t="s">
        <v>79</v>
      </c>
      <c r="E153" s="17">
        <f>BO153-INDEX(章节表!$J$4:$J$64,关卡表!BP153)</f>
        <v>7</v>
      </c>
      <c r="F153" s="17">
        <f t="shared" si="11"/>
        <v>7</v>
      </c>
      <c r="G153" s="17" t="str">
        <f>INDEX(章节表!$C$5:$C$64,关卡表!BP153)&amp;关卡表!E153&amp;"关"</f>
        <v>普通15章7关</v>
      </c>
      <c r="H153" s="3"/>
      <c r="I153" s="3"/>
      <c r="J153" s="17" t="str">
        <f>INDEX(章节表!$D$5:$D$64,关卡表!BP153)&amp;"-"&amp;关卡表!E153&amp;"关"</f>
        <v>孙策之死-7关</v>
      </c>
      <c r="K153" s="3" t="s">
        <v>424</v>
      </c>
      <c r="L153" s="3"/>
      <c r="M153" s="2">
        <v>100</v>
      </c>
      <c r="N153" s="2">
        <v>0</v>
      </c>
      <c r="O153" s="2">
        <v>0</v>
      </c>
      <c r="P153" s="17">
        <f t="shared" si="12"/>
        <v>11506</v>
      </c>
      <c r="Q153" s="17">
        <f>INDEX(章节表!$K$5:$K$64,关卡表!BP153)</f>
        <v>75</v>
      </c>
      <c r="R153" s="17">
        <f>INDEX(章节表!$L$5:$L$64,关卡表!BP153)</f>
        <v>600</v>
      </c>
      <c r="S153" s="2">
        <v>0</v>
      </c>
      <c r="T153" s="2" t="str">
        <f t="shared" si="13"/>
        <v/>
      </c>
      <c r="U153" s="2" t="s">
        <v>27</v>
      </c>
      <c r="V153" s="17">
        <f>INDEX(章节表!$M$5:$M$64,关卡表!BP153)</f>
        <v>2400</v>
      </c>
      <c r="W153" s="2" t="s">
        <v>47</v>
      </c>
      <c r="X153" s="17">
        <f>INDEX(章节表!$N$5:$N$64,关卡表!BP153)</f>
        <v>6750</v>
      </c>
      <c r="Y153" s="2"/>
      <c r="Z153" s="2"/>
      <c r="AA153" s="2"/>
      <c r="AB153" s="2"/>
      <c r="AC153" s="2"/>
      <c r="AD153" s="2"/>
      <c r="AE153" s="3"/>
      <c r="AF153" s="3"/>
      <c r="AG153" s="3"/>
      <c r="AH153" s="3"/>
      <c r="AI153" s="3"/>
      <c r="AJ153" s="3"/>
      <c r="AK153" s="2"/>
      <c r="AL153" s="2"/>
      <c r="AM153" s="2"/>
      <c r="AN153" s="2"/>
      <c r="AO153" s="2">
        <v>51</v>
      </c>
      <c r="AP153" s="3" t="s">
        <v>264</v>
      </c>
      <c r="AQ153" s="3" t="s">
        <v>265</v>
      </c>
      <c r="AR153" s="3" t="s">
        <v>437</v>
      </c>
      <c r="AS153" s="3" t="s">
        <v>432</v>
      </c>
      <c r="AT153" s="3"/>
      <c r="AU153" s="3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O153">
        <v>147</v>
      </c>
      <c r="BP153">
        <f>MATCH(BO153-1,章节表!$J$4:$J$64,1)</f>
        <v>15</v>
      </c>
    </row>
    <row r="154" spans="1:68" ht="18" customHeight="1" x14ac:dyDescent="0.2">
      <c r="A154" s="17">
        <f t="shared" si="10"/>
        <v>11508</v>
      </c>
      <c r="B154" s="17">
        <f>INDEX(章节表!$E$5:$E$64,关卡表!BP154)</f>
        <v>1</v>
      </c>
      <c r="C154" s="17">
        <f>INDEX(章节表!$B$5:$B$64,关卡表!BP154)</f>
        <v>115</v>
      </c>
      <c r="D154" s="3" t="s">
        <v>79</v>
      </c>
      <c r="E154" s="17">
        <f>BO154-INDEX(章节表!$J$4:$J$64,关卡表!BP154)</f>
        <v>8</v>
      </c>
      <c r="F154" s="17">
        <f t="shared" si="11"/>
        <v>8</v>
      </c>
      <c r="G154" s="17" t="str">
        <f>INDEX(章节表!$C$5:$C$64,关卡表!BP154)&amp;关卡表!E154&amp;"关"</f>
        <v>普通15章8关</v>
      </c>
      <c r="H154" s="3"/>
      <c r="I154" s="3"/>
      <c r="J154" s="17" t="str">
        <f>INDEX(章节表!$D$5:$D$64,关卡表!BP154)&amp;"-"&amp;关卡表!E154&amp;"关"</f>
        <v>孙策之死-8关</v>
      </c>
      <c r="K154" s="3" t="s">
        <v>424</v>
      </c>
      <c r="L154" s="3"/>
      <c r="M154" s="2">
        <v>100</v>
      </c>
      <c r="N154" s="2">
        <v>0</v>
      </c>
      <c r="O154" s="2">
        <v>0</v>
      </c>
      <c r="P154" s="17">
        <f t="shared" si="12"/>
        <v>11507</v>
      </c>
      <c r="Q154" s="17">
        <f>INDEX(章节表!$K$5:$K$64,关卡表!BP154)</f>
        <v>75</v>
      </c>
      <c r="R154" s="17">
        <f>INDEX(章节表!$L$5:$L$64,关卡表!BP154)</f>
        <v>600</v>
      </c>
      <c r="S154" s="2">
        <v>0</v>
      </c>
      <c r="T154" s="2" t="str">
        <f t="shared" si="13"/>
        <v/>
      </c>
      <c r="U154" s="2" t="s">
        <v>27</v>
      </c>
      <c r="V154" s="17">
        <f>INDEX(章节表!$M$5:$M$64,关卡表!BP154)</f>
        <v>2400</v>
      </c>
      <c r="W154" s="2" t="s">
        <v>47</v>
      </c>
      <c r="X154" s="17">
        <f>INDEX(章节表!$N$5:$N$64,关卡表!BP154)</f>
        <v>6750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3"/>
      <c r="AK154" s="2"/>
      <c r="AL154" s="2"/>
      <c r="AM154" s="2"/>
      <c r="AN154" s="2"/>
      <c r="AO154" s="2">
        <v>51</v>
      </c>
      <c r="AP154" s="3" t="s">
        <v>264</v>
      </c>
      <c r="AQ154" s="3" t="s">
        <v>265</v>
      </c>
      <c r="AR154" s="3" t="s">
        <v>437</v>
      </c>
      <c r="AS154" s="3" t="s">
        <v>432</v>
      </c>
      <c r="AT154" s="3"/>
      <c r="AU154" s="3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O154">
        <v>148</v>
      </c>
      <c r="BP154">
        <f>MATCH(BO154-1,章节表!$J$4:$J$64,1)</f>
        <v>15</v>
      </c>
    </row>
    <row r="155" spans="1:68" ht="18" customHeight="1" x14ac:dyDescent="0.2">
      <c r="A155" s="17">
        <f t="shared" si="10"/>
        <v>11509</v>
      </c>
      <c r="B155" s="17">
        <f>INDEX(章节表!$E$5:$E$64,关卡表!BP155)</f>
        <v>1</v>
      </c>
      <c r="C155" s="17">
        <f>INDEX(章节表!$B$5:$B$64,关卡表!BP155)</f>
        <v>115</v>
      </c>
      <c r="D155" s="3" t="s">
        <v>79</v>
      </c>
      <c r="E155" s="17">
        <f>BO155-INDEX(章节表!$J$4:$J$64,关卡表!BP155)</f>
        <v>9</v>
      </c>
      <c r="F155" s="17">
        <f t="shared" si="11"/>
        <v>9</v>
      </c>
      <c r="G155" s="17" t="str">
        <f>INDEX(章节表!$C$5:$C$64,关卡表!BP155)&amp;关卡表!E155&amp;"关"</f>
        <v>普通15章9关</v>
      </c>
      <c r="H155" s="3"/>
      <c r="I155" s="3"/>
      <c r="J155" s="17" t="str">
        <f>INDEX(章节表!$D$5:$D$64,关卡表!BP155)&amp;"-"&amp;关卡表!E155&amp;"关"</f>
        <v>孙策之死-9关</v>
      </c>
      <c r="K155" s="3" t="s">
        <v>438</v>
      </c>
      <c r="L155" s="3"/>
      <c r="M155" s="2">
        <v>100</v>
      </c>
      <c r="N155" s="2">
        <v>0</v>
      </c>
      <c r="O155" s="2">
        <v>0</v>
      </c>
      <c r="P155" s="17">
        <f t="shared" si="12"/>
        <v>11508</v>
      </c>
      <c r="Q155" s="17">
        <f>INDEX(章节表!$K$5:$K$64,关卡表!BP155)</f>
        <v>75</v>
      </c>
      <c r="R155" s="17">
        <f>INDEX(章节表!$L$5:$L$64,关卡表!BP155)</f>
        <v>600</v>
      </c>
      <c r="S155" s="2">
        <v>0</v>
      </c>
      <c r="T155" s="2">
        <f t="shared" si="13"/>
        <v>21153</v>
      </c>
      <c r="U155" s="2" t="s">
        <v>27</v>
      </c>
      <c r="V155" s="17">
        <f>INDEX(章节表!$M$5:$M$64,关卡表!BP155)</f>
        <v>2400</v>
      </c>
      <c r="W155" s="2" t="s">
        <v>47</v>
      </c>
      <c r="X155" s="17">
        <f>INDEX(章节表!$N$5:$N$64,关卡表!BP155)</f>
        <v>6750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3"/>
      <c r="AK155" s="2"/>
      <c r="AL155" s="2"/>
      <c r="AM155" s="2"/>
      <c r="AN155" s="2"/>
      <c r="AO155" s="2">
        <v>51</v>
      </c>
      <c r="AP155" s="3" t="s">
        <v>264</v>
      </c>
      <c r="AQ155" s="3" t="s">
        <v>265</v>
      </c>
      <c r="AR155" s="3" t="s">
        <v>437</v>
      </c>
      <c r="AS155" s="3" t="s">
        <v>432</v>
      </c>
      <c r="AT155" s="3"/>
      <c r="AU155" s="3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O155">
        <v>149</v>
      </c>
      <c r="BP155">
        <f>MATCH(BO155-1,章节表!$J$4:$J$64,1)</f>
        <v>15</v>
      </c>
    </row>
    <row r="156" spans="1:68" ht="18" customHeight="1" x14ac:dyDescent="0.2">
      <c r="A156" s="17">
        <f t="shared" si="10"/>
        <v>11510</v>
      </c>
      <c r="B156" s="17">
        <f>INDEX(章节表!$E$5:$E$64,关卡表!BP156)</f>
        <v>1</v>
      </c>
      <c r="C156" s="17">
        <f>INDEX(章节表!$B$5:$B$64,关卡表!BP156)</f>
        <v>115</v>
      </c>
      <c r="D156" s="3" t="s">
        <v>79</v>
      </c>
      <c r="E156" s="17">
        <f>BO156-INDEX(章节表!$J$4:$J$64,关卡表!BP156)</f>
        <v>10</v>
      </c>
      <c r="F156" s="17">
        <f t="shared" si="11"/>
        <v>10</v>
      </c>
      <c r="G156" s="17" t="str">
        <f>INDEX(章节表!$C$5:$C$64,关卡表!BP156)&amp;关卡表!E156&amp;"关"</f>
        <v>普通15章10关</v>
      </c>
      <c r="H156" s="3"/>
      <c r="I156" s="3"/>
      <c r="J156" s="17" t="str">
        <f>INDEX(章节表!$D$5:$D$64,关卡表!BP156)&amp;"-"&amp;关卡表!E156&amp;"关"</f>
        <v>孙策之死-10关</v>
      </c>
      <c r="K156" s="3" t="s">
        <v>439</v>
      </c>
      <c r="L156" s="3"/>
      <c r="M156" s="2">
        <v>100</v>
      </c>
      <c r="N156" s="2">
        <v>1</v>
      </c>
      <c r="O156" s="2">
        <v>0</v>
      </c>
      <c r="P156" s="17">
        <f t="shared" si="12"/>
        <v>11509</v>
      </c>
      <c r="Q156" s="17">
        <f>INDEX(章节表!$K$5:$K$64,关卡表!BP156)</f>
        <v>75</v>
      </c>
      <c r="R156" s="17">
        <f>INDEX(章节表!$L$5:$L$64,关卡表!BP156)</f>
        <v>600</v>
      </c>
      <c r="S156" s="2">
        <v>0</v>
      </c>
      <c r="T156" s="2" t="str">
        <f t="shared" si="13"/>
        <v/>
      </c>
      <c r="U156" s="2" t="s">
        <v>27</v>
      </c>
      <c r="V156" s="17">
        <f>INDEX(章节表!$M$5:$M$64,关卡表!BP156)</f>
        <v>2400</v>
      </c>
      <c r="W156" s="2" t="s">
        <v>47</v>
      </c>
      <c r="X156" s="17">
        <f>INDEX(章节表!$N$5:$N$64,关卡表!BP156)</f>
        <v>6750</v>
      </c>
      <c r="Y156" s="2"/>
      <c r="Z156" s="2"/>
      <c r="AA156" s="2"/>
      <c r="AB156" s="2"/>
      <c r="AC156" s="2"/>
      <c r="AD156" s="2"/>
      <c r="AE156" s="3"/>
      <c r="AF156" s="3"/>
      <c r="AG156" s="3"/>
      <c r="AH156" s="3"/>
      <c r="AI156" s="3"/>
      <c r="AJ156" s="3"/>
      <c r="AK156" s="2"/>
      <c r="AL156" s="2"/>
      <c r="AM156" s="2"/>
      <c r="AN156" s="2"/>
      <c r="AO156" s="2">
        <v>51</v>
      </c>
      <c r="AP156" s="3" t="s">
        <v>264</v>
      </c>
      <c r="AQ156" s="3" t="s">
        <v>265</v>
      </c>
      <c r="AR156" s="3" t="s">
        <v>437</v>
      </c>
      <c r="AS156" s="3" t="s">
        <v>432</v>
      </c>
      <c r="AT156" s="3"/>
      <c r="AU156" s="3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O156">
        <v>150</v>
      </c>
      <c r="BP156">
        <f>MATCH(BO156-1,章节表!$J$4:$J$64,1)</f>
        <v>15</v>
      </c>
    </row>
    <row r="157" spans="1:68" ht="18" customHeight="1" x14ac:dyDescent="0.2">
      <c r="A157" s="17">
        <f t="shared" si="10"/>
        <v>11601</v>
      </c>
      <c r="B157" s="17">
        <f>INDEX(章节表!$E$5:$E$64,关卡表!BP157)</f>
        <v>1</v>
      </c>
      <c r="C157" s="17">
        <f>INDEX(章节表!$B$5:$B$64,关卡表!BP157)</f>
        <v>116</v>
      </c>
      <c r="D157" s="3" t="s">
        <v>79</v>
      </c>
      <c r="E157" s="17">
        <f>BO157-INDEX(章节表!$J$4:$J$64,关卡表!BP157)</f>
        <v>1</v>
      </c>
      <c r="F157" s="17">
        <f t="shared" si="11"/>
        <v>1</v>
      </c>
      <c r="G157" s="17" t="str">
        <f>INDEX(章节表!$C$5:$C$64,关卡表!BP157)&amp;关卡表!E157&amp;"关"</f>
        <v>普通16章1关</v>
      </c>
      <c r="H157" s="3"/>
      <c r="I157" s="3"/>
      <c r="J157" s="17" t="str">
        <f>INDEX(章节表!$D$5:$D$64,关卡表!BP157)&amp;"-"&amp;关卡表!E157&amp;"关"</f>
        <v>官渡之战-1关</v>
      </c>
      <c r="K157" s="3" t="s">
        <v>424</v>
      </c>
      <c r="L157" s="3"/>
      <c r="M157" s="2">
        <v>100</v>
      </c>
      <c r="N157" s="2">
        <v>0</v>
      </c>
      <c r="O157" s="2">
        <v>0</v>
      </c>
      <c r="P157" s="17" t="str">
        <f t="shared" si="12"/>
        <v/>
      </c>
      <c r="Q157" s="17">
        <f>INDEX(章节表!$K$5:$K$64,关卡表!BP157)</f>
        <v>80</v>
      </c>
      <c r="R157" s="17">
        <f>INDEX(章节表!$L$5:$L$64,关卡表!BP157)</f>
        <v>640</v>
      </c>
      <c r="S157" s="2">
        <v>0</v>
      </c>
      <c r="T157" s="2" t="str">
        <f t="shared" si="13"/>
        <v/>
      </c>
      <c r="U157" s="2" t="s">
        <v>27</v>
      </c>
      <c r="V157" s="17">
        <f>INDEX(章节表!$M$5:$M$64,关卡表!BP157)</f>
        <v>2700</v>
      </c>
      <c r="W157" s="2" t="s">
        <v>47</v>
      </c>
      <c r="X157" s="17">
        <f>INDEX(章节表!$N$5:$N$64,关卡表!BP157)</f>
        <v>7200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3"/>
      <c r="AK157" s="2"/>
      <c r="AL157" s="2"/>
      <c r="AM157" s="2"/>
      <c r="AN157" s="2"/>
      <c r="AO157" s="2">
        <v>51</v>
      </c>
      <c r="AP157" s="3" t="s">
        <v>264</v>
      </c>
      <c r="AQ157" s="3" t="s">
        <v>265</v>
      </c>
      <c r="AR157" s="3" t="s">
        <v>437</v>
      </c>
      <c r="AS157" s="3" t="s">
        <v>432</v>
      </c>
      <c r="AT157" s="3"/>
      <c r="AU157" s="3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O157">
        <v>151</v>
      </c>
      <c r="BP157">
        <f>MATCH(BO157-1,章节表!$J$4:$J$64,1)</f>
        <v>16</v>
      </c>
    </row>
    <row r="158" spans="1:68" ht="18" customHeight="1" x14ac:dyDescent="0.2">
      <c r="A158" s="17">
        <f t="shared" si="10"/>
        <v>11602</v>
      </c>
      <c r="B158" s="17">
        <f>INDEX(章节表!$E$5:$E$64,关卡表!BP158)</f>
        <v>1</v>
      </c>
      <c r="C158" s="17">
        <f>INDEX(章节表!$B$5:$B$64,关卡表!BP158)</f>
        <v>116</v>
      </c>
      <c r="D158" s="3" t="s">
        <v>79</v>
      </c>
      <c r="E158" s="17">
        <f>BO158-INDEX(章节表!$J$4:$J$64,关卡表!BP158)</f>
        <v>2</v>
      </c>
      <c r="F158" s="17">
        <f t="shared" si="11"/>
        <v>2</v>
      </c>
      <c r="G158" s="17" t="str">
        <f>INDEX(章节表!$C$5:$C$64,关卡表!BP158)&amp;关卡表!E158&amp;"关"</f>
        <v>普通16章2关</v>
      </c>
      <c r="H158" s="3"/>
      <c r="I158" s="3"/>
      <c r="J158" s="17" t="str">
        <f>INDEX(章节表!$D$5:$D$64,关卡表!BP158)&amp;"-"&amp;关卡表!E158&amp;"关"</f>
        <v>官渡之战-2关</v>
      </c>
      <c r="K158" s="3" t="s">
        <v>424</v>
      </c>
      <c r="L158" s="3"/>
      <c r="M158" s="2">
        <v>100</v>
      </c>
      <c r="N158" s="2">
        <v>0</v>
      </c>
      <c r="O158" s="2">
        <v>0</v>
      </c>
      <c r="P158" s="17">
        <f t="shared" si="12"/>
        <v>11601</v>
      </c>
      <c r="Q158" s="17">
        <f>INDEX(章节表!$K$5:$K$64,关卡表!BP158)</f>
        <v>80</v>
      </c>
      <c r="R158" s="17">
        <f>INDEX(章节表!$L$5:$L$64,关卡表!BP158)</f>
        <v>640</v>
      </c>
      <c r="S158" s="2">
        <v>0</v>
      </c>
      <c r="T158" s="2" t="str">
        <f t="shared" si="13"/>
        <v/>
      </c>
      <c r="U158" s="2" t="s">
        <v>27</v>
      </c>
      <c r="V158" s="17">
        <f>INDEX(章节表!$M$5:$M$64,关卡表!BP158)</f>
        <v>2700</v>
      </c>
      <c r="W158" s="2" t="s">
        <v>47</v>
      </c>
      <c r="X158" s="17">
        <f>INDEX(章节表!$N$5:$N$64,关卡表!BP158)</f>
        <v>7200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3"/>
      <c r="AK158" s="2"/>
      <c r="AL158" s="2"/>
      <c r="AM158" s="2"/>
      <c r="AN158" s="2"/>
      <c r="AO158" s="2">
        <v>51</v>
      </c>
      <c r="AP158" s="3" t="s">
        <v>264</v>
      </c>
      <c r="AQ158" s="3" t="s">
        <v>265</v>
      </c>
      <c r="AR158" s="3" t="s">
        <v>437</v>
      </c>
      <c r="AS158" s="3" t="s">
        <v>432</v>
      </c>
      <c r="AT158" s="3"/>
      <c r="AU158" s="3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O158">
        <v>152</v>
      </c>
      <c r="BP158">
        <f>MATCH(BO158-1,章节表!$J$4:$J$64,1)</f>
        <v>16</v>
      </c>
    </row>
    <row r="159" spans="1:68" ht="18" customHeight="1" x14ac:dyDescent="0.2">
      <c r="A159" s="17">
        <f t="shared" si="10"/>
        <v>11603</v>
      </c>
      <c r="B159" s="17">
        <f>INDEX(章节表!$E$5:$E$64,关卡表!BP159)</f>
        <v>1</v>
      </c>
      <c r="C159" s="17">
        <f>INDEX(章节表!$B$5:$B$64,关卡表!BP159)</f>
        <v>116</v>
      </c>
      <c r="D159" s="3" t="s">
        <v>79</v>
      </c>
      <c r="E159" s="17">
        <f>BO159-INDEX(章节表!$J$4:$J$64,关卡表!BP159)</f>
        <v>3</v>
      </c>
      <c r="F159" s="17">
        <f t="shared" si="11"/>
        <v>3</v>
      </c>
      <c r="G159" s="17" t="str">
        <f>INDEX(章节表!$C$5:$C$64,关卡表!BP159)&amp;关卡表!E159&amp;"关"</f>
        <v>普通16章3关</v>
      </c>
      <c r="H159" s="3"/>
      <c r="I159" s="3"/>
      <c r="J159" s="17" t="str">
        <f>INDEX(章节表!$D$5:$D$64,关卡表!BP159)&amp;"-"&amp;关卡表!E159&amp;"关"</f>
        <v>官渡之战-3关</v>
      </c>
      <c r="K159" s="3" t="s">
        <v>438</v>
      </c>
      <c r="L159" s="3"/>
      <c r="M159" s="2">
        <v>100</v>
      </c>
      <c r="N159" s="2">
        <v>0</v>
      </c>
      <c r="O159" s="2">
        <v>0</v>
      </c>
      <c r="P159" s="17">
        <f t="shared" si="12"/>
        <v>11602</v>
      </c>
      <c r="Q159" s="17">
        <f>INDEX(章节表!$K$5:$K$64,关卡表!BP159)</f>
        <v>80</v>
      </c>
      <c r="R159" s="17">
        <f>INDEX(章节表!$L$5:$L$64,关卡表!BP159)</f>
        <v>640</v>
      </c>
      <c r="S159" s="2">
        <v>0</v>
      </c>
      <c r="T159" s="2">
        <f t="shared" si="13"/>
        <v>21161</v>
      </c>
      <c r="U159" s="2" t="s">
        <v>27</v>
      </c>
      <c r="V159" s="17">
        <f>INDEX(章节表!$M$5:$M$64,关卡表!BP159)</f>
        <v>2700</v>
      </c>
      <c r="W159" s="2" t="s">
        <v>47</v>
      </c>
      <c r="X159" s="17">
        <f>INDEX(章节表!$N$5:$N$64,关卡表!BP159)</f>
        <v>7200</v>
      </c>
      <c r="Y159" s="2"/>
      <c r="Z159" s="2"/>
      <c r="AA159" s="2"/>
      <c r="AB159" s="2"/>
      <c r="AC159" s="2"/>
      <c r="AD159" s="2"/>
      <c r="AE159" s="3"/>
      <c r="AF159" s="3"/>
      <c r="AG159" s="3"/>
      <c r="AH159" s="3"/>
      <c r="AI159" s="3"/>
      <c r="AJ159" s="3"/>
      <c r="AK159" s="2"/>
      <c r="AL159" s="2"/>
      <c r="AM159" s="2"/>
      <c r="AN159" s="2"/>
      <c r="AO159" s="2">
        <v>51</v>
      </c>
      <c r="AP159" s="3" t="s">
        <v>264</v>
      </c>
      <c r="AQ159" s="3" t="s">
        <v>265</v>
      </c>
      <c r="AR159" s="3" t="s">
        <v>437</v>
      </c>
      <c r="AS159" s="3" t="s">
        <v>432</v>
      </c>
      <c r="AT159" s="3"/>
      <c r="AU159" s="3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O159">
        <v>153</v>
      </c>
      <c r="BP159">
        <f>MATCH(BO159-1,章节表!$J$4:$J$64,1)</f>
        <v>16</v>
      </c>
    </row>
    <row r="160" spans="1:68" ht="18" customHeight="1" x14ac:dyDescent="0.2">
      <c r="A160" s="17">
        <f t="shared" si="10"/>
        <v>11604</v>
      </c>
      <c r="B160" s="17">
        <f>INDEX(章节表!$E$5:$E$64,关卡表!BP160)</f>
        <v>1</v>
      </c>
      <c r="C160" s="17">
        <f>INDEX(章节表!$B$5:$B$64,关卡表!BP160)</f>
        <v>116</v>
      </c>
      <c r="D160" s="3" t="s">
        <v>79</v>
      </c>
      <c r="E160" s="17">
        <f>BO160-INDEX(章节表!$J$4:$J$64,关卡表!BP160)</f>
        <v>4</v>
      </c>
      <c r="F160" s="17">
        <f t="shared" si="11"/>
        <v>4</v>
      </c>
      <c r="G160" s="17" t="str">
        <f>INDEX(章节表!$C$5:$C$64,关卡表!BP160)&amp;关卡表!E160&amp;"关"</f>
        <v>普通16章4关</v>
      </c>
      <c r="H160" s="3"/>
      <c r="I160" s="3"/>
      <c r="J160" s="17" t="str">
        <f>INDEX(章节表!$D$5:$D$64,关卡表!BP160)&amp;"-"&amp;关卡表!E160&amp;"关"</f>
        <v>官渡之战-4关</v>
      </c>
      <c r="K160" s="3" t="s">
        <v>424</v>
      </c>
      <c r="L160" s="3"/>
      <c r="M160" s="2">
        <v>100</v>
      </c>
      <c r="N160" s="2">
        <v>0</v>
      </c>
      <c r="O160" s="2">
        <v>0</v>
      </c>
      <c r="P160" s="17">
        <f t="shared" si="12"/>
        <v>11603</v>
      </c>
      <c r="Q160" s="17">
        <f>INDEX(章节表!$K$5:$K$64,关卡表!BP160)</f>
        <v>80</v>
      </c>
      <c r="R160" s="17">
        <f>INDEX(章节表!$L$5:$L$64,关卡表!BP160)</f>
        <v>640</v>
      </c>
      <c r="S160" s="2">
        <v>0</v>
      </c>
      <c r="T160" s="2" t="str">
        <f t="shared" si="13"/>
        <v/>
      </c>
      <c r="U160" s="2" t="s">
        <v>27</v>
      </c>
      <c r="V160" s="17">
        <f>INDEX(章节表!$M$5:$M$64,关卡表!BP160)</f>
        <v>2700</v>
      </c>
      <c r="W160" s="2" t="s">
        <v>47</v>
      </c>
      <c r="X160" s="17">
        <f>INDEX(章节表!$N$5:$N$64,关卡表!BP160)</f>
        <v>7200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3"/>
      <c r="AK160" s="2"/>
      <c r="AL160" s="2"/>
      <c r="AM160" s="2"/>
      <c r="AN160" s="2"/>
      <c r="AO160" s="2">
        <v>51</v>
      </c>
      <c r="AP160" s="3" t="s">
        <v>264</v>
      </c>
      <c r="AQ160" s="3" t="s">
        <v>265</v>
      </c>
      <c r="AR160" s="3" t="s">
        <v>437</v>
      </c>
      <c r="AS160" s="3" t="s">
        <v>432</v>
      </c>
      <c r="AT160" s="3"/>
      <c r="AU160" s="3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O160">
        <v>154</v>
      </c>
      <c r="BP160">
        <f>MATCH(BO160-1,章节表!$J$4:$J$64,1)</f>
        <v>16</v>
      </c>
    </row>
    <row r="161" spans="1:68" ht="18" customHeight="1" x14ac:dyDescent="0.2">
      <c r="A161" s="17">
        <f t="shared" si="10"/>
        <v>11605</v>
      </c>
      <c r="B161" s="17">
        <f>INDEX(章节表!$E$5:$E$64,关卡表!BP161)</f>
        <v>1</v>
      </c>
      <c r="C161" s="17">
        <f>INDEX(章节表!$B$5:$B$64,关卡表!BP161)</f>
        <v>116</v>
      </c>
      <c r="D161" s="3" t="s">
        <v>79</v>
      </c>
      <c r="E161" s="17">
        <f>BO161-INDEX(章节表!$J$4:$J$64,关卡表!BP161)</f>
        <v>5</v>
      </c>
      <c r="F161" s="17">
        <f t="shared" si="11"/>
        <v>5</v>
      </c>
      <c r="G161" s="17" t="str">
        <f>INDEX(章节表!$C$5:$C$64,关卡表!BP161)&amp;关卡表!E161&amp;"关"</f>
        <v>普通16章5关</v>
      </c>
      <c r="H161" s="3"/>
      <c r="I161" s="3"/>
      <c r="J161" s="17" t="str">
        <f>INDEX(章节表!$D$5:$D$64,关卡表!BP161)&amp;"-"&amp;关卡表!E161&amp;"关"</f>
        <v>官渡之战-5关</v>
      </c>
      <c r="K161" s="3" t="s">
        <v>424</v>
      </c>
      <c r="L161" s="3"/>
      <c r="M161" s="2">
        <v>100</v>
      </c>
      <c r="N161" s="2">
        <v>0</v>
      </c>
      <c r="O161" s="2">
        <v>0</v>
      </c>
      <c r="P161" s="17">
        <f t="shared" si="12"/>
        <v>11604</v>
      </c>
      <c r="Q161" s="17">
        <f>INDEX(章节表!$K$5:$K$64,关卡表!BP161)</f>
        <v>80</v>
      </c>
      <c r="R161" s="17">
        <f>INDEX(章节表!$L$5:$L$64,关卡表!BP161)</f>
        <v>640</v>
      </c>
      <c r="S161" s="2">
        <v>0</v>
      </c>
      <c r="T161" s="2" t="str">
        <f t="shared" si="13"/>
        <v/>
      </c>
      <c r="U161" s="2" t="s">
        <v>27</v>
      </c>
      <c r="V161" s="17">
        <f>INDEX(章节表!$M$5:$M$64,关卡表!BP161)</f>
        <v>2700</v>
      </c>
      <c r="W161" s="2" t="s">
        <v>47</v>
      </c>
      <c r="X161" s="17">
        <f>INDEX(章节表!$N$5:$N$64,关卡表!BP161)</f>
        <v>7200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3"/>
      <c r="AK161" s="2"/>
      <c r="AL161" s="2"/>
      <c r="AM161" s="2"/>
      <c r="AN161" s="2"/>
      <c r="AO161" s="2">
        <v>51</v>
      </c>
      <c r="AP161" s="3" t="s">
        <v>264</v>
      </c>
      <c r="AQ161" s="3" t="s">
        <v>265</v>
      </c>
      <c r="AR161" s="3" t="s">
        <v>437</v>
      </c>
      <c r="AS161" s="3" t="s">
        <v>432</v>
      </c>
      <c r="AT161" s="3"/>
      <c r="AU161" s="3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O161">
        <v>155</v>
      </c>
      <c r="BP161">
        <f>MATCH(BO161-1,章节表!$J$4:$J$64,1)</f>
        <v>16</v>
      </c>
    </row>
    <row r="162" spans="1:68" ht="18" customHeight="1" x14ac:dyDescent="0.2">
      <c r="A162" s="17">
        <f t="shared" si="10"/>
        <v>11606</v>
      </c>
      <c r="B162" s="17">
        <f>INDEX(章节表!$E$5:$E$64,关卡表!BP162)</f>
        <v>1</v>
      </c>
      <c r="C162" s="17">
        <f>INDEX(章节表!$B$5:$B$64,关卡表!BP162)</f>
        <v>116</v>
      </c>
      <c r="D162" s="3" t="s">
        <v>79</v>
      </c>
      <c r="E162" s="17">
        <f>BO162-INDEX(章节表!$J$4:$J$64,关卡表!BP162)</f>
        <v>6</v>
      </c>
      <c r="F162" s="17">
        <f t="shared" si="11"/>
        <v>6</v>
      </c>
      <c r="G162" s="17" t="str">
        <f>INDEX(章节表!$C$5:$C$64,关卡表!BP162)&amp;关卡表!E162&amp;"关"</f>
        <v>普通16章6关</v>
      </c>
      <c r="H162" s="3"/>
      <c r="I162" s="3"/>
      <c r="J162" s="17" t="str">
        <f>INDEX(章节表!$D$5:$D$64,关卡表!BP162)&amp;"-"&amp;关卡表!E162&amp;"关"</f>
        <v>官渡之战-6关</v>
      </c>
      <c r="K162" s="3" t="s">
        <v>438</v>
      </c>
      <c r="L162" s="3"/>
      <c r="M162" s="2">
        <v>100</v>
      </c>
      <c r="N162" s="2">
        <v>0</v>
      </c>
      <c r="O162" s="2">
        <v>0</v>
      </c>
      <c r="P162" s="17">
        <f t="shared" si="12"/>
        <v>11605</v>
      </c>
      <c r="Q162" s="17">
        <f>INDEX(章节表!$K$5:$K$64,关卡表!BP162)</f>
        <v>80</v>
      </c>
      <c r="R162" s="17">
        <f>INDEX(章节表!$L$5:$L$64,关卡表!BP162)</f>
        <v>640</v>
      </c>
      <c r="S162" s="2">
        <v>0</v>
      </c>
      <c r="T162" s="2">
        <f t="shared" si="13"/>
        <v>21162</v>
      </c>
      <c r="U162" s="2" t="s">
        <v>27</v>
      </c>
      <c r="V162" s="17">
        <f>INDEX(章节表!$M$5:$M$64,关卡表!BP162)</f>
        <v>2700</v>
      </c>
      <c r="W162" s="2" t="s">
        <v>47</v>
      </c>
      <c r="X162" s="17">
        <f>INDEX(章节表!$N$5:$N$64,关卡表!BP162)</f>
        <v>7200</v>
      </c>
      <c r="Y162" s="2"/>
      <c r="Z162" s="2"/>
      <c r="AA162" s="2"/>
      <c r="AB162" s="2"/>
      <c r="AC162" s="2"/>
      <c r="AD162" s="2"/>
      <c r="AE162" s="3"/>
      <c r="AF162" s="3"/>
      <c r="AG162" s="3"/>
      <c r="AH162" s="3"/>
      <c r="AI162" s="3"/>
      <c r="AJ162" s="3"/>
      <c r="AK162" s="2"/>
      <c r="AL162" s="2"/>
      <c r="AM162" s="2"/>
      <c r="AN162" s="2"/>
      <c r="AO162" s="2">
        <v>51</v>
      </c>
      <c r="AP162" s="3" t="s">
        <v>264</v>
      </c>
      <c r="AQ162" s="3" t="s">
        <v>265</v>
      </c>
      <c r="AR162" s="3" t="s">
        <v>437</v>
      </c>
      <c r="AS162" s="3" t="s">
        <v>432</v>
      </c>
      <c r="AT162" s="3"/>
      <c r="AU162" s="3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O162">
        <v>156</v>
      </c>
      <c r="BP162">
        <f>MATCH(BO162-1,章节表!$J$4:$J$64,1)</f>
        <v>16</v>
      </c>
    </row>
    <row r="163" spans="1:68" ht="18" customHeight="1" x14ac:dyDescent="0.2">
      <c r="A163" s="17">
        <f t="shared" si="10"/>
        <v>11607</v>
      </c>
      <c r="B163" s="17">
        <f>INDEX(章节表!$E$5:$E$64,关卡表!BP163)</f>
        <v>1</v>
      </c>
      <c r="C163" s="17">
        <f>INDEX(章节表!$B$5:$B$64,关卡表!BP163)</f>
        <v>116</v>
      </c>
      <c r="D163" s="3" t="s">
        <v>79</v>
      </c>
      <c r="E163" s="17">
        <f>BO163-INDEX(章节表!$J$4:$J$64,关卡表!BP163)</f>
        <v>7</v>
      </c>
      <c r="F163" s="17">
        <f t="shared" si="11"/>
        <v>7</v>
      </c>
      <c r="G163" s="17" t="str">
        <f>INDEX(章节表!$C$5:$C$64,关卡表!BP163)&amp;关卡表!E163&amp;"关"</f>
        <v>普通16章7关</v>
      </c>
      <c r="H163" s="3"/>
      <c r="I163" s="3"/>
      <c r="J163" s="17" t="str">
        <f>INDEX(章节表!$D$5:$D$64,关卡表!BP163)&amp;"-"&amp;关卡表!E163&amp;"关"</f>
        <v>官渡之战-7关</v>
      </c>
      <c r="K163" s="3" t="s">
        <v>424</v>
      </c>
      <c r="L163" s="3"/>
      <c r="M163" s="2">
        <v>100</v>
      </c>
      <c r="N163" s="2">
        <v>0</v>
      </c>
      <c r="O163" s="2">
        <v>0</v>
      </c>
      <c r="P163" s="17">
        <f t="shared" si="12"/>
        <v>11606</v>
      </c>
      <c r="Q163" s="17">
        <f>INDEX(章节表!$K$5:$K$64,关卡表!BP163)</f>
        <v>80</v>
      </c>
      <c r="R163" s="17">
        <f>INDEX(章节表!$L$5:$L$64,关卡表!BP163)</f>
        <v>640</v>
      </c>
      <c r="S163" s="2">
        <v>0</v>
      </c>
      <c r="T163" s="2" t="str">
        <f t="shared" si="13"/>
        <v/>
      </c>
      <c r="U163" s="2" t="s">
        <v>27</v>
      </c>
      <c r="V163" s="17">
        <f>INDEX(章节表!$M$5:$M$64,关卡表!BP163)</f>
        <v>2700</v>
      </c>
      <c r="W163" s="2" t="s">
        <v>47</v>
      </c>
      <c r="X163" s="17">
        <f>INDEX(章节表!$N$5:$N$64,关卡表!BP163)</f>
        <v>7200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3"/>
      <c r="AK163" s="2"/>
      <c r="AL163" s="2"/>
      <c r="AM163" s="2"/>
      <c r="AN163" s="2"/>
      <c r="AO163" s="2">
        <v>51</v>
      </c>
      <c r="AP163" s="3" t="s">
        <v>264</v>
      </c>
      <c r="AQ163" s="3" t="s">
        <v>265</v>
      </c>
      <c r="AR163" s="3" t="s">
        <v>437</v>
      </c>
      <c r="AS163" s="3" t="s">
        <v>432</v>
      </c>
      <c r="AT163" s="3"/>
      <c r="AU163" s="3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O163">
        <v>157</v>
      </c>
      <c r="BP163">
        <f>MATCH(BO163-1,章节表!$J$4:$J$64,1)</f>
        <v>16</v>
      </c>
    </row>
    <row r="164" spans="1:68" ht="18" customHeight="1" x14ac:dyDescent="0.2">
      <c r="A164" s="17">
        <f t="shared" si="10"/>
        <v>11608</v>
      </c>
      <c r="B164" s="17">
        <f>INDEX(章节表!$E$5:$E$64,关卡表!BP164)</f>
        <v>1</v>
      </c>
      <c r="C164" s="17">
        <f>INDEX(章节表!$B$5:$B$64,关卡表!BP164)</f>
        <v>116</v>
      </c>
      <c r="D164" s="3" t="s">
        <v>79</v>
      </c>
      <c r="E164" s="17">
        <f>BO164-INDEX(章节表!$J$4:$J$64,关卡表!BP164)</f>
        <v>8</v>
      </c>
      <c r="F164" s="17">
        <f t="shared" si="11"/>
        <v>8</v>
      </c>
      <c r="G164" s="17" t="str">
        <f>INDEX(章节表!$C$5:$C$64,关卡表!BP164)&amp;关卡表!E164&amp;"关"</f>
        <v>普通16章8关</v>
      </c>
      <c r="H164" s="3"/>
      <c r="I164" s="3"/>
      <c r="J164" s="17" t="str">
        <f>INDEX(章节表!$D$5:$D$64,关卡表!BP164)&amp;"-"&amp;关卡表!E164&amp;"关"</f>
        <v>官渡之战-8关</v>
      </c>
      <c r="K164" s="3" t="s">
        <v>424</v>
      </c>
      <c r="L164" s="3"/>
      <c r="M164" s="2">
        <v>100</v>
      </c>
      <c r="N164" s="2">
        <v>0</v>
      </c>
      <c r="O164" s="2">
        <v>0</v>
      </c>
      <c r="P164" s="17">
        <f t="shared" si="12"/>
        <v>11607</v>
      </c>
      <c r="Q164" s="17">
        <f>INDEX(章节表!$K$5:$K$64,关卡表!BP164)</f>
        <v>80</v>
      </c>
      <c r="R164" s="17">
        <f>INDEX(章节表!$L$5:$L$64,关卡表!BP164)</f>
        <v>640</v>
      </c>
      <c r="S164" s="2">
        <v>0</v>
      </c>
      <c r="T164" s="2" t="str">
        <f t="shared" si="13"/>
        <v/>
      </c>
      <c r="U164" s="2" t="s">
        <v>27</v>
      </c>
      <c r="V164" s="17">
        <f>INDEX(章节表!$M$5:$M$64,关卡表!BP164)</f>
        <v>2700</v>
      </c>
      <c r="W164" s="2" t="s">
        <v>47</v>
      </c>
      <c r="X164" s="17">
        <f>INDEX(章节表!$N$5:$N$64,关卡表!BP164)</f>
        <v>7200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3"/>
      <c r="AK164" s="2"/>
      <c r="AL164" s="2"/>
      <c r="AM164" s="2"/>
      <c r="AN164" s="2"/>
      <c r="AO164" s="2">
        <v>51</v>
      </c>
      <c r="AP164" s="3" t="s">
        <v>264</v>
      </c>
      <c r="AQ164" s="3" t="s">
        <v>265</v>
      </c>
      <c r="AR164" s="3" t="s">
        <v>437</v>
      </c>
      <c r="AS164" s="3" t="s">
        <v>432</v>
      </c>
      <c r="AT164" s="3"/>
      <c r="AU164" s="3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O164">
        <v>158</v>
      </c>
      <c r="BP164">
        <f>MATCH(BO164-1,章节表!$J$4:$J$64,1)</f>
        <v>16</v>
      </c>
    </row>
    <row r="165" spans="1:68" ht="18" customHeight="1" x14ac:dyDescent="0.2">
      <c r="A165" s="17">
        <f t="shared" si="10"/>
        <v>11609</v>
      </c>
      <c r="B165" s="17">
        <f>INDEX(章节表!$E$5:$E$64,关卡表!BP165)</f>
        <v>1</v>
      </c>
      <c r="C165" s="17">
        <f>INDEX(章节表!$B$5:$B$64,关卡表!BP165)</f>
        <v>116</v>
      </c>
      <c r="D165" s="3" t="s">
        <v>79</v>
      </c>
      <c r="E165" s="17">
        <f>BO165-INDEX(章节表!$J$4:$J$64,关卡表!BP165)</f>
        <v>9</v>
      </c>
      <c r="F165" s="17">
        <f t="shared" si="11"/>
        <v>9</v>
      </c>
      <c r="G165" s="17" t="str">
        <f>INDEX(章节表!$C$5:$C$64,关卡表!BP165)&amp;关卡表!E165&amp;"关"</f>
        <v>普通16章9关</v>
      </c>
      <c r="H165" s="3"/>
      <c r="I165" s="3"/>
      <c r="J165" s="17" t="str">
        <f>INDEX(章节表!$D$5:$D$64,关卡表!BP165)&amp;"-"&amp;关卡表!E165&amp;"关"</f>
        <v>官渡之战-9关</v>
      </c>
      <c r="K165" s="3" t="s">
        <v>438</v>
      </c>
      <c r="L165" s="3"/>
      <c r="M165" s="2">
        <v>100</v>
      </c>
      <c r="N165" s="2">
        <v>0</v>
      </c>
      <c r="O165" s="2">
        <v>0</v>
      </c>
      <c r="P165" s="17">
        <f t="shared" si="12"/>
        <v>11608</v>
      </c>
      <c r="Q165" s="17">
        <f>INDEX(章节表!$K$5:$K$64,关卡表!BP165)</f>
        <v>80</v>
      </c>
      <c r="R165" s="17">
        <f>INDEX(章节表!$L$5:$L$64,关卡表!BP165)</f>
        <v>640</v>
      </c>
      <c r="S165" s="2">
        <v>0</v>
      </c>
      <c r="T165" s="2">
        <f t="shared" si="13"/>
        <v>21163</v>
      </c>
      <c r="U165" s="2" t="s">
        <v>27</v>
      </c>
      <c r="V165" s="17">
        <f>INDEX(章节表!$M$5:$M$64,关卡表!BP165)</f>
        <v>2700</v>
      </c>
      <c r="W165" s="2" t="s">
        <v>47</v>
      </c>
      <c r="X165" s="17">
        <f>INDEX(章节表!$N$5:$N$64,关卡表!BP165)</f>
        <v>7200</v>
      </c>
      <c r="Y165" s="2"/>
      <c r="Z165" s="2"/>
      <c r="AA165" s="2"/>
      <c r="AB165" s="2"/>
      <c r="AC165" s="2"/>
      <c r="AD165" s="2"/>
      <c r="AE165" s="3"/>
      <c r="AF165" s="3"/>
      <c r="AG165" s="3"/>
      <c r="AH165" s="3"/>
      <c r="AI165" s="3"/>
      <c r="AJ165" s="3"/>
      <c r="AK165" s="2"/>
      <c r="AL165" s="2"/>
      <c r="AM165" s="2"/>
      <c r="AN165" s="2"/>
      <c r="AO165" s="2">
        <v>51</v>
      </c>
      <c r="AP165" s="3" t="s">
        <v>264</v>
      </c>
      <c r="AQ165" s="3" t="s">
        <v>265</v>
      </c>
      <c r="AR165" s="3" t="s">
        <v>437</v>
      </c>
      <c r="AS165" s="3" t="s">
        <v>432</v>
      </c>
      <c r="AT165" s="3"/>
      <c r="AU165" s="3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O165">
        <v>159</v>
      </c>
      <c r="BP165">
        <f>MATCH(BO165-1,章节表!$J$4:$J$64,1)</f>
        <v>16</v>
      </c>
    </row>
    <row r="166" spans="1:68" ht="18" customHeight="1" x14ac:dyDescent="0.2">
      <c r="A166" s="17">
        <f t="shared" si="10"/>
        <v>11610</v>
      </c>
      <c r="B166" s="17">
        <f>INDEX(章节表!$E$5:$E$64,关卡表!BP166)</f>
        <v>1</v>
      </c>
      <c r="C166" s="17">
        <f>INDEX(章节表!$B$5:$B$64,关卡表!BP166)</f>
        <v>116</v>
      </c>
      <c r="D166" s="3" t="s">
        <v>79</v>
      </c>
      <c r="E166" s="17">
        <f>BO166-INDEX(章节表!$J$4:$J$64,关卡表!BP166)</f>
        <v>10</v>
      </c>
      <c r="F166" s="17">
        <f t="shared" si="11"/>
        <v>10</v>
      </c>
      <c r="G166" s="17" t="str">
        <f>INDEX(章节表!$C$5:$C$64,关卡表!BP166)&amp;关卡表!E166&amp;"关"</f>
        <v>普通16章10关</v>
      </c>
      <c r="H166" s="3"/>
      <c r="I166" s="3"/>
      <c r="J166" s="17" t="str">
        <f>INDEX(章节表!$D$5:$D$64,关卡表!BP166)&amp;"-"&amp;关卡表!E166&amp;"关"</f>
        <v>官渡之战-10关</v>
      </c>
      <c r="K166" s="3" t="s">
        <v>439</v>
      </c>
      <c r="L166" s="3"/>
      <c r="M166" s="2">
        <v>100</v>
      </c>
      <c r="N166" s="2">
        <v>1</v>
      </c>
      <c r="O166" s="2">
        <v>0</v>
      </c>
      <c r="P166" s="17">
        <f t="shared" si="12"/>
        <v>11609</v>
      </c>
      <c r="Q166" s="17">
        <f>INDEX(章节表!$K$5:$K$64,关卡表!BP166)</f>
        <v>80</v>
      </c>
      <c r="R166" s="17">
        <f>INDEX(章节表!$L$5:$L$64,关卡表!BP166)</f>
        <v>640</v>
      </c>
      <c r="S166" s="2">
        <v>0</v>
      </c>
      <c r="T166" s="2" t="str">
        <f t="shared" si="13"/>
        <v/>
      </c>
      <c r="U166" s="2" t="s">
        <v>27</v>
      </c>
      <c r="V166" s="17">
        <f>INDEX(章节表!$M$5:$M$64,关卡表!BP166)</f>
        <v>2700</v>
      </c>
      <c r="W166" s="2" t="s">
        <v>47</v>
      </c>
      <c r="X166" s="17">
        <f>INDEX(章节表!$N$5:$N$64,关卡表!BP166)</f>
        <v>7200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3"/>
      <c r="AK166" s="2"/>
      <c r="AL166" s="2"/>
      <c r="AM166" s="2"/>
      <c r="AN166" s="2"/>
      <c r="AO166" s="2">
        <v>51</v>
      </c>
      <c r="AP166" s="3" t="s">
        <v>264</v>
      </c>
      <c r="AQ166" s="3" t="s">
        <v>265</v>
      </c>
      <c r="AR166" s="3" t="s">
        <v>437</v>
      </c>
      <c r="AS166" s="3" t="s">
        <v>432</v>
      </c>
      <c r="AT166" s="3"/>
      <c r="AU166" s="3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O166">
        <v>160</v>
      </c>
      <c r="BP166">
        <f>MATCH(BO166-1,章节表!$J$4:$J$64,1)</f>
        <v>16</v>
      </c>
    </row>
    <row r="167" spans="1:68" ht="18" customHeight="1" x14ac:dyDescent="0.2">
      <c r="A167" s="17">
        <f t="shared" si="10"/>
        <v>11701</v>
      </c>
      <c r="B167" s="17">
        <f>INDEX(章节表!$E$5:$E$64,关卡表!BP167)</f>
        <v>1</v>
      </c>
      <c r="C167" s="17">
        <f>INDEX(章节表!$B$5:$B$64,关卡表!BP167)</f>
        <v>117</v>
      </c>
      <c r="D167" s="3" t="s">
        <v>79</v>
      </c>
      <c r="E167" s="17">
        <f>BO167-INDEX(章节表!$J$4:$J$64,关卡表!BP167)</f>
        <v>1</v>
      </c>
      <c r="F167" s="17">
        <f t="shared" si="11"/>
        <v>1</v>
      </c>
      <c r="G167" s="17" t="str">
        <f>INDEX(章节表!$C$5:$C$64,关卡表!BP167)&amp;关卡表!E167&amp;"关"</f>
        <v>普通17章1关</v>
      </c>
      <c r="H167" s="3"/>
      <c r="I167" s="3"/>
      <c r="J167" s="17" t="str">
        <f>INDEX(章节表!$D$5:$D$64,关卡表!BP167)&amp;"-"&amp;关卡表!E167&amp;"关"</f>
        <v>水淹冀州-1关</v>
      </c>
      <c r="K167" s="3" t="s">
        <v>424</v>
      </c>
      <c r="L167" s="3"/>
      <c r="M167" s="2">
        <v>100</v>
      </c>
      <c r="N167" s="2">
        <v>0</v>
      </c>
      <c r="O167" s="2">
        <v>0</v>
      </c>
      <c r="P167" s="17" t="str">
        <f t="shared" si="12"/>
        <v/>
      </c>
      <c r="Q167" s="17">
        <f>INDEX(章节表!$K$5:$K$64,关卡表!BP167)</f>
        <v>85</v>
      </c>
      <c r="R167" s="17">
        <f>INDEX(章节表!$L$5:$L$64,关卡表!BP167)</f>
        <v>700</v>
      </c>
      <c r="S167" s="2">
        <v>0</v>
      </c>
      <c r="T167" s="2" t="str">
        <f t="shared" si="13"/>
        <v/>
      </c>
      <c r="U167" s="2" t="s">
        <v>27</v>
      </c>
      <c r="V167" s="17">
        <f>INDEX(章节表!$M$5:$M$64,关卡表!BP167)</f>
        <v>3000</v>
      </c>
      <c r="W167" s="2" t="s">
        <v>47</v>
      </c>
      <c r="X167" s="17">
        <f>INDEX(章节表!$N$5:$N$64,关卡表!BP167)</f>
        <v>7875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3"/>
      <c r="AK167" s="2"/>
      <c r="AL167" s="2"/>
      <c r="AM167" s="2"/>
      <c r="AN167" s="2"/>
      <c r="AO167" s="2">
        <v>51</v>
      </c>
      <c r="AP167" s="3" t="s">
        <v>264</v>
      </c>
      <c r="AQ167" s="3" t="s">
        <v>265</v>
      </c>
      <c r="AR167" s="3" t="s">
        <v>437</v>
      </c>
      <c r="AS167" s="3" t="s">
        <v>432</v>
      </c>
      <c r="AT167" s="3"/>
      <c r="AU167" s="3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O167">
        <v>161</v>
      </c>
      <c r="BP167">
        <f>MATCH(BO167-1,章节表!$J$4:$J$64,1)</f>
        <v>17</v>
      </c>
    </row>
    <row r="168" spans="1:68" ht="18" customHeight="1" x14ac:dyDescent="0.2">
      <c r="A168" s="17">
        <f t="shared" si="10"/>
        <v>11702</v>
      </c>
      <c r="B168" s="17">
        <f>INDEX(章节表!$E$5:$E$64,关卡表!BP168)</f>
        <v>1</v>
      </c>
      <c r="C168" s="17">
        <f>INDEX(章节表!$B$5:$B$64,关卡表!BP168)</f>
        <v>117</v>
      </c>
      <c r="D168" s="3" t="s">
        <v>79</v>
      </c>
      <c r="E168" s="17">
        <f>BO168-INDEX(章节表!$J$4:$J$64,关卡表!BP168)</f>
        <v>2</v>
      </c>
      <c r="F168" s="17">
        <f t="shared" si="11"/>
        <v>2</v>
      </c>
      <c r="G168" s="17" t="str">
        <f>INDEX(章节表!$C$5:$C$64,关卡表!BP168)&amp;关卡表!E168&amp;"关"</f>
        <v>普通17章2关</v>
      </c>
      <c r="H168" s="3"/>
      <c r="I168" s="3"/>
      <c r="J168" s="17" t="str">
        <f>INDEX(章节表!$D$5:$D$64,关卡表!BP168)&amp;"-"&amp;关卡表!E168&amp;"关"</f>
        <v>水淹冀州-2关</v>
      </c>
      <c r="K168" s="3" t="s">
        <v>424</v>
      </c>
      <c r="L168" s="3"/>
      <c r="M168" s="2">
        <v>100</v>
      </c>
      <c r="N168" s="2">
        <v>0</v>
      </c>
      <c r="O168" s="2">
        <v>0</v>
      </c>
      <c r="P168" s="17">
        <f t="shared" si="12"/>
        <v>11701</v>
      </c>
      <c r="Q168" s="17">
        <f>INDEX(章节表!$K$5:$K$64,关卡表!BP168)</f>
        <v>85</v>
      </c>
      <c r="R168" s="17">
        <f>INDEX(章节表!$L$5:$L$64,关卡表!BP168)</f>
        <v>700</v>
      </c>
      <c r="S168" s="2">
        <v>0</v>
      </c>
      <c r="T168" s="2" t="str">
        <f t="shared" si="13"/>
        <v/>
      </c>
      <c r="U168" s="2" t="s">
        <v>27</v>
      </c>
      <c r="V168" s="17">
        <f>INDEX(章节表!$M$5:$M$64,关卡表!BP168)</f>
        <v>3000</v>
      </c>
      <c r="W168" s="2" t="s">
        <v>47</v>
      </c>
      <c r="X168" s="17">
        <f>INDEX(章节表!$N$5:$N$64,关卡表!BP168)</f>
        <v>7875</v>
      </c>
      <c r="Y168" s="2"/>
      <c r="Z168" s="2"/>
      <c r="AA168" s="2"/>
      <c r="AB168" s="2"/>
      <c r="AC168" s="2"/>
      <c r="AD168" s="2"/>
      <c r="AE168" s="3"/>
      <c r="AF168" s="3"/>
      <c r="AG168" s="3"/>
      <c r="AH168" s="3"/>
      <c r="AI168" s="3"/>
      <c r="AJ168" s="3"/>
      <c r="AK168" s="2"/>
      <c r="AL168" s="2"/>
      <c r="AM168" s="2"/>
      <c r="AN168" s="2"/>
      <c r="AO168" s="2">
        <v>51</v>
      </c>
      <c r="AP168" s="3" t="s">
        <v>264</v>
      </c>
      <c r="AQ168" s="3" t="s">
        <v>265</v>
      </c>
      <c r="AR168" s="3" t="s">
        <v>437</v>
      </c>
      <c r="AS168" s="3" t="s">
        <v>432</v>
      </c>
      <c r="AT168" s="3"/>
      <c r="AU168" s="3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O168">
        <v>162</v>
      </c>
      <c r="BP168">
        <f>MATCH(BO168-1,章节表!$J$4:$J$64,1)</f>
        <v>17</v>
      </c>
    </row>
    <row r="169" spans="1:68" ht="18" customHeight="1" x14ac:dyDescent="0.2">
      <c r="A169" s="17">
        <f t="shared" si="10"/>
        <v>11703</v>
      </c>
      <c r="B169" s="17">
        <f>INDEX(章节表!$E$5:$E$64,关卡表!BP169)</f>
        <v>1</v>
      </c>
      <c r="C169" s="17">
        <f>INDEX(章节表!$B$5:$B$64,关卡表!BP169)</f>
        <v>117</v>
      </c>
      <c r="D169" s="3" t="s">
        <v>79</v>
      </c>
      <c r="E169" s="17">
        <f>BO169-INDEX(章节表!$J$4:$J$64,关卡表!BP169)</f>
        <v>3</v>
      </c>
      <c r="F169" s="17">
        <f t="shared" si="11"/>
        <v>3</v>
      </c>
      <c r="G169" s="17" t="str">
        <f>INDEX(章节表!$C$5:$C$64,关卡表!BP169)&amp;关卡表!E169&amp;"关"</f>
        <v>普通17章3关</v>
      </c>
      <c r="H169" s="3"/>
      <c r="I169" s="3"/>
      <c r="J169" s="17" t="str">
        <f>INDEX(章节表!$D$5:$D$64,关卡表!BP169)&amp;"-"&amp;关卡表!E169&amp;"关"</f>
        <v>水淹冀州-3关</v>
      </c>
      <c r="K169" s="3" t="s">
        <v>438</v>
      </c>
      <c r="L169" s="3"/>
      <c r="M169" s="2">
        <v>100</v>
      </c>
      <c r="N169" s="2">
        <v>0</v>
      </c>
      <c r="O169" s="2">
        <v>0</v>
      </c>
      <c r="P169" s="17">
        <f t="shared" si="12"/>
        <v>11702</v>
      </c>
      <c r="Q169" s="17">
        <f>INDEX(章节表!$K$5:$K$64,关卡表!BP169)</f>
        <v>85</v>
      </c>
      <c r="R169" s="17">
        <f>INDEX(章节表!$L$5:$L$64,关卡表!BP169)</f>
        <v>700</v>
      </c>
      <c r="S169" s="2">
        <v>0</v>
      </c>
      <c r="T169" s="2">
        <f t="shared" si="13"/>
        <v>21171</v>
      </c>
      <c r="U169" s="2" t="s">
        <v>27</v>
      </c>
      <c r="V169" s="17">
        <f>INDEX(章节表!$M$5:$M$64,关卡表!BP169)</f>
        <v>3000</v>
      </c>
      <c r="W169" s="2" t="s">
        <v>47</v>
      </c>
      <c r="X169" s="17">
        <f>INDEX(章节表!$N$5:$N$64,关卡表!BP169)</f>
        <v>7875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3"/>
      <c r="AK169" s="2"/>
      <c r="AL169" s="2"/>
      <c r="AM169" s="2"/>
      <c r="AN169" s="2"/>
      <c r="AO169" s="2">
        <v>51</v>
      </c>
      <c r="AP169" s="3" t="s">
        <v>264</v>
      </c>
      <c r="AQ169" s="3" t="s">
        <v>265</v>
      </c>
      <c r="AR169" s="3" t="s">
        <v>437</v>
      </c>
      <c r="AS169" s="3" t="s">
        <v>432</v>
      </c>
      <c r="AT169" s="3"/>
      <c r="AU169" s="3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O169">
        <v>163</v>
      </c>
      <c r="BP169">
        <f>MATCH(BO169-1,章节表!$J$4:$J$64,1)</f>
        <v>17</v>
      </c>
    </row>
    <row r="170" spans="1:68" ht="18" customHeight="1" x14ac:dyDescent="0.2">
      <c r="A170" s="17">
        <f t="shared" si="10"/>
        <v>11704</v>
      </c>
      <c r="B170" s="17">
        <f>INDEX(章节表!$E$5:$E$64,关卡表!BP170)</f>
        <v>1</v>
      </c>
      <c r="C170" s="17">
        <f>INDEX(章节表!$B$5:$B$64,关卡表!BP170)</f>
        <v>117</v>
      </c>
      <c r="D170" s="3" t="s">
        <v>79</v>
      </c>
      <c r="E170" s="17">
        <f>BO170-INDEX(章节表!$J$4:$J$64,关卡表!BP170)</f>
        <v>4</v>
      </c>
      <c r="F170" s="17">
        <f t="shared" si="11"/>
        <v>4</v>
      </c>
      <c r="G170" s="17" t="str">
        <f>INDEX(章节表!$C$5:$C$64,关卡表!BP170)&amp;关卡表!E170&amp;"关"</f>
        <v>普通17章4关</v>
      </c>
      <c r="H170" s="3"/>
      <c r="I170" s="3"/>
      <c r="J170" s="17" t="str">
        <f>INDEX(章节表!$D$5:$D$64,关卡表!BP170)&amp;"-"&amp;关卡表!E170&amp;"关"</f>
        <v>水淹冀州-4关</v>
      </c>
      <c r="K170" s="3" t="s">
        <v>424</v>
      </c>
      <c r="L170" s="3"/>
      <c r="M170" s="2">
        <v>100</v>
      </c>
      <c r="N170" s="2">
        <v>0</v>
      </c>
      <c r="O170" s="2">
        <v>0</v>
      </c>
      <c r="P170" s="17">
        <f t="shared" si="12"/>
        <v>11703</v>
      </c>
      <c r="Q170" s="17">
        <f>INDEX(章节表!$K$5:$K$64,关卡表!BP170)</f>
        <v>85</v>
      </c>
      <c r="R170" s="17">
        <f>INDEX(章节表!$L$5:$L$64,关卡表!BP170)</f>
        <v>700</v>
      </c>
      <c r="S170" s="2">
        <v>0</v>
      </c>
      <c r="T170" s="2" t="str">
        <f t="shared" si="13"/>
        <v/>
      </c>
      <c r="U170" s="2" t="s">
        <v>27</v>
      </c>
      <c r="V170" s="17">
        <f>INDEX(章节表!$M$5:$M$64,关卡表!BP170)</f>
        <v>3000</v>
      </c>
      <c r="W170" s="2" t="s">
        <v>47</v>
      </c>
      <c r="X170" s="17">
        <f>INDEX(章节表!$N$5:$N$64,关卡表!BP170)</f>
        <v>7875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3"/>
      <c r="AK170" s="2"/>
      <c r="AL170" s="2"/>
      <c r="AM170" s="2"/>
      <c r="AN170" s="2"/>
      <c r="AO170" s="2">
        <v>51</v>
      </c>
      <c r="AP170" s="3" t="s">
        <v>264</v>
      </c>
      <c r="AQ170" s="3" t="s">
        <v>265</v>
      </c>
      <c r="AR170" s="3" t="s">
        <v>437</v>
      </c>
      <c r="AS170" s="3" t="s">
        <v>432</v>
      </c>
      <c r="AT170" s="3"/>
      <c r="AU170" s="3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O170">
        <v>164</v>
      </c>
      <c r="BP170">
        <f>MATCH(BO170-1,章节表!$J$4:$J$64,1)</f>
        <v>17</v>
      </c>
    </row>
    <row r="171" spans="1:68" ht="18" customHeight="1" x14ac:dyDescent="0.2">
      <c r="A171" s="17">
        <f t="shared" si="10"/>
        <v>11705</v>
      </c>
      <c r="B171" s="17">
        <f>INDEX(章节表!$E$5:$E$64,关卡表!BP171)</f>
        <v>1</v>
      </c>
      <c r="C171" s="17">
        <f>INDEX(章节表!$B$5:$B$64,关卡表!BP171)</f>
        <v>117</v>
      </c>
      <c r="D171" s="3" t="s">
        <v>79</v>
      </c>
      <c r="E171" s="17">
        <f>BO171-INDEX(章节表!$J$4:$J$64,关卡表!BP171)</f>
        <v>5</v>
      </c>
      <c r="F171" s="17">
        <f t="shared" si="11"/>
        <v>5</v>
      </c>
      <c r="G171" s="17" t="str">
        <f>INDEX(章节表!$C$5:$C$64,关卡表!BP171)&amp;关卡表!E171&amp;"关"</f>
        <v>普通17章5关</v>
      </c>
      <c r="H171" s="3"/>
      <c r="I171" s="3"/>
      <c r="J171" s="17" t="str">
        <f>INDEX(章节表!$D$5:$D$64,关卡表!BP171)&amp;"-"&amp;关卡表!E171&amp;"关"</f>
        <v>水淹冀州-5关</v>
      </c>
      <c r="K171" s="3" t="s">
        <v>424</v>
      </c>
      <c r="L171" s="3"/>
      <c r="M171" s="2">
        <v>100</v>
      </c>
      <c r="N171" s="2">
        <v>0</v>
      </c>
      <c r="O171" s="2">
        <v>0</v>
      </c>
      <c r="P171" s="17">
        <f t="shared" si="12"/>
        <v>11704</v>
      </c>
      <c r="Q171" s="17">
        <f>INDEX(章节表!$K$5:$K$64,关卡表!BP171)</f>
        <v>85</v>
      </c>
      <c r="R171" s="17">
        <f>INDEX(章节表!$L$5:$L$64,关卡表!BP171)</f>
        <v>700</v>
      </c>
      <c r="S171" s="2">
        <v>0</v>
      </c>
      <c r="T171" s="2" t="str">
        <f t="shared" si="13"/>
        <v/>
      </c>
      <c r="U171" s="2" t="s">
        <v>27</v>
      </c>
      <c r="V171" s="17">
        <f>INDEX(章节表!$M$5:$M$64,关卡表!BP171)</f>
        <v>3000</v>
      </c>
      <c r="W171" s="2" t="s">
        <v>47</v>
      </c>
      <c r="X171" s="17">
        <f>INDEX(章节表!$N$5:$N$64,关卡表!BP171)</f>
        <v>7875</v>
      </c>
      <c r="Y171" s="2"/>
      <c r="Z171" s="2"/>
      <c r="AA171" s="2"/>
      <c r="AB171" s="2"/>
      <c r="AC171" s="2"/>
      <c r="AD171" s="2"/>
      <c r="AE171" s="3"/>
      <c r="AF171" s="3"/>
      <c r="AG171" s="3"/>
      <c r="AH171" s="3"/>
      <c r="AI171" s="3"/>
      <c r="AJ171" s="3"/>
      <c r="AK171" s="2"/>
      <c r="AL171" s="2"/>
      <c r="AM171" s="2"/>
      <c r="AN171" s="2"/>
      <c r="AO171" s="2">
        <v>51</v>
      </c>
      <c r="AP171" s="3" t="s">
        <v>264</v>
      </c>
      <c r="AQ171" s="3" t="s">
        <v>265</v>
      </c>
      <c r="AR171" s="3" t="s">
        <v>437</v>
      </c>
      <c r="AS171" s="3" t="s">
        <v>432</v>
      </c>
      <c r="AT171" s="3"/>
      <c r="AU171" s="3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O171">
        <v>165</v>
      </c>
      <c r="BP171">
        <f>MATCH(BO171-1,章节表!$J$4:$J$64,1)</f>
        <v>17</v>
      </c>
    </row>
    <row r="172" spans="1:68" ht="18" customHeight="1" x14ac:dyDescent="0.2">
      <c r="A172" s="17">
        <f t="shared" si="10"/>
        <v>11706</v>
      </c>
      <c r="B172" s="17">
        <f>INDEX(章节表!$E$5:$E$64,关卡表!BP172)</f>
        <v>1</v>
      </c>
      <c r="C172" s="17">
        <f>INDEX(章节表!$B$5:$B$64,关卡表!BP172)</f>
        <v>117</v>
      </c>
      <c r="D172" s="3" t="s">
        <v>79</v>
      </c>
      <c r="E172" s="17">
        <f>BO172-INDEX(章节表!$J$4:$J$64,关卡表!BP172)</f>
        <v>6</v>
      </c>
      <c r="F172" s="17">
        <f t="shared" si="11"/>
        <v>6</v>
      </c>
      <c r="G172" s="17" t="str">
        <f>INDEX(章节表!$C$5:$C$64,关卡表!BP172)&amp;关卡表!E172&amp;"关"</f>
        <v>普通17章6关</v>
      </c>
      <c r="H172" s="3"/>
      <c r="I172" s="3"/>
      <c r="J172" s="17" t="str">
        <f>INDEX(章节表!$D$5:$D$64,关卡表!BP172)&amp;"-"&amp;关卡表!E172&amp;"关"</f>
        <v>水淹冀州-6关</v>
      </c>
      <c r="K172" s="3" t="s">
        <v>438</v>
      </c>
      <c r="L172" s="3"/>
      <c r="M172" s="2">
        <v>100</v>
      </c>
      <c r="N172" s="2">
        <v>0</v>
      </c>
      <c r="O172" s="2">
        <v>0</v>
      </c>
      <c r="P172" s="17">
        <f t="shared" si="12"/>
        <v>11705</v>
      </c>
      <c r="Q172" s="17">
        <f>INDEX(章节表!$K$5:$K$64,关卡表!BP172)</f>
        <v>85</v>
      </c>
      <c r="R172" s="17">
        <f>INDEX(章节表!$L$5:$L$64,关卡表!BP172)</f>
        <v>700</v>
      </c>
      <c r="S172" s="2">
        <v>0</v>
      </c>
      <c r="T172" s="2">
        <f t="shared" si="13"/>
        <v>21172</v>
      </c>
      <c r="U172" s="2" t="s">
        <v>27</v>
      </c>
      <c r="V172" s="17">
        <f>INDEX(章节表!$M$5:$M$64,关卡表!BP172)</f>
        <v>3000</v>
      </c>
      <c r="W172" s="2" t="s">
        <v>47</v>
      </c>
      <c r="X172" s="17">
        <f>INDEX(章节表!$N$5:$N$64,关卡表!BP172)</f>
        <v>7875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3"/>
      <c r="AK172" s="2"/>
      <c r="AL172" s="2"/>
      <c r="AM172" s="2"/>
      <c r="AN172" s="2"/>
      <c r="AO172" s="2">
        <v>51</v>
      </c>
      <c r="AP172" s="3" t="s">
        <v>264</v>
      </c>
      <c r="AQ172" s="3" t="s">
        <v>265</v>
      </c>
      <c r="AR172" s="3" t="s">
        <v>437</v>
      </c>
      <c r="AS172" s="3" t="s">
        <v>432</v>
      </c>
      <c r="AT172" s="3"/>
      <c r="AU172" s="3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O172">
        <v>166</v>
      </c>
      <c r="BP172">
        <f>MATCH(BO172-1,章节表!$J$4:$J$64,1)</f>
        <v>17</v>
      </c>
    </row>
    <row r="173" spans="1:68" ht="18" customHeight="1" x14ac:dyDescent="0.2">
      <c r="A173" s="17">
        <f t="shared" si="10"/>
        <v>11707</v>
      </c>
      <c r="B173" s="17">
        <f>INDEX(章节表!$E$5:$E$64,关卡表!BP173)</f>
        <v>1</v>
      </c>
      <c r="C173" s="17">
        <f>INDEX(章节表!$B$5:$B$64,关卡表!BP173)</f>
        <v>117</v>
      </c>
      <c r="D173" s="3" t="s">
        <v>79</v>
      </c>
      <c r="E173" s="17">
        <f>BO173-INDEX(章节表!$J$4:$J$64,关卡表!BP173)</f>
        <v>7</v>
      </c>
      <c r="F173" s="17">
        <f t="shared" si="11"/>
        <v>7</v>
      </c>
      <c r="G173" s="17" t="str">
        <f>INDEX(章节表!$C$5:$C$64,关卡表!BP173)&amp;关卡表!E173&amp;"关"</f>
        <v>普通17章7关</v>
      </c>
      <c r="H173" s="3"/>
      <c r="I173" s="3"/>
      <c r="J173" s="17" t="str">
        <f>INDEX(章节表!$D$5:$D$64,关卡表!BP173)&amp;"-"&amp;关卡表!E173&amp;"关"</f>
        <v>水淹冀州-7关</v>
      </c>
      <c r="K173" s="3" t="s">
        <v>424</v>
      </c>
      <c r="L173" s="3"/>
      <c r="M173" s="2">
        <v>100</v>
      </c>
      <c r="N173" s="2">
        <v>0</v>
      </c>
      <c r="O173" s="2">
        <v>0</v>
      </c>
      <c r="P173" s="17">
        <f t="shared" si="12"/>
        <v>11706</v>
      </c>
      <c r="Q173" s="17">
        <f>INDEX(章节表!$K$5:$K$64,关卡表!BP173)</f>
        <v>85</v>
      </c>
      <c r="R173" s="17">
        <f>INDEX(章节表!$L$5:$L$64,关卡表!BP173)</f>
        <v>700</v>
      </c>
      <c r="S173" s="2">
        <v>0</v>
      </c>
      <c r="T173" s="2" t="str">
        <f t="shared" si="13"/>
        <v/>
      </c>
      <c r="U173" s="2" t="s">
        <v>27</v>
      </c>
      <c r="V173" s="17">
        <f>INDEX(章节表!$M$5:$M$64,关卡表!BP173)</f>
        <v>3000</v>
      </c>
      <c r="W173" s="2" t="s">
        <v>47</v>
      </c>
      <c r="X173" s="17">
        <f>INDEX(章节表!$N$5:$N$64,关卡表!BP173)</f>
        <v>7875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3"/>
      <c r="AK173" s="2"/>
      <c r="AL173" s="2"/>
      <c r="AM173" s="2"/>
      <c r="AN173" s="2"/>
      <c r="AO173" s="2">
        <v>51</v>
      </c>
      <c r="AP173" s="3" t="s">
        <v>264</v>
      </c>
      <c r="AQ173" s="3" t="s">
        <v>265</v>
      </c>
      <c r="AR173" s="3" t="s">
        <v>437</v>
      </c>
      <c r="AS173" s="3" t="s">
        <v>432</v>
      </c>
      <c r="AT173" s="3"/>
      <c r="AU173" s="3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O173">
        <v>167</v>
      </c>
      <c r="BP173">
        <f>MATCH(BO173-1,章节表!$J$4:$J$64,1)</f>
        <v>17</v>
      </c>
    </row>
    <row r="174" spans="1:68" ht="18" customHeight="1" x14ac:dyDescent="0.2">
      <c r="A174" s="17">
        <f t="shared" si="10"/>
        <v>11708</v>
      </c>
      <c r="B174" s="17">
        <f>INDEX(章节表!$E$5:$E$64,关卡表!BP174)</f>
        <v>1</v>
      </c>
      <c r="C174" s="17">
        <f>INDEX(章节表!$B$5:$B$64,关卡表!BP174)</f>
        <v>117</v>
      </c>
      <c r="D174" s="3" t="s">
        <v>79</v>
      </c>
      <c r="E174" s="17">
        <f>BO174-INDEX(章节表!$J$4:$J$64,关卡表!BP174)</f>
        <v>8</v>
      </c>
      <c r="F174" s="17">
        <f t="shared" si="11"/>
        <v>8</v>
      </c>
      <c r="G174" s="17" t="str">
        <f>INDEX(章节表!$C$5:$C$64,关卡表!BP174)&amp;关卡表!E174&amp;"关"</f>
        <v>普通17章8关</v>
      </c>
      <c r="H174" s="3"/>
      <c r="I174" s="3"/>
      <c r="J174" s="17" t="str">
        <f>INDEX(章节表!$D$5:$D$64,关卡表!BP174)&amp;"-"&amp;关卡表!E174&amp;"关"</f>
        <v>水淹冀州-8关</v>
      </c>
      <c r="K174" s="3" t="s">
        <v>424</v>
      </c>
      <c r="L174" s="3"/>
      <c r="M174" s="2">
        <v>100</v>
      </c>
      <c r="N174" s="2">
        <v>0</v>
      </c>
      <c r="O174" s="2">
        <v>0</v>
      </c>
      <c r="P174" s="17">
        <f t="shared" si="12"/>
        <v>11707</v>
      </c>
      <c r="Q174" s="17">
        <f>INDEX(章节表!$K$5:$K$64,关卡表!BP174)</f>
        <v>85</v>
      </c>
      <c r="R174" s="17">
        <f>INDEX(章节表!$L$5:$L$64,关卡表!BP174)</f>
        <v>700</v>
      </c>
      <c r="S174" s="2">
        <v>0</v>
      </c>
      <c r="T174" s="2" t="str">
        <f t="shared" si="13"/>
        <v/>
      </c>
      <c r="U174" s="2" t="s">
        <v>27</v>
      </c>
      <c r="V174" s="17">
        <f>INDEX(章节表!$M$5:$M$64,关卡表!BP174)</f>
        <v>3000</v>
      </c>
      <c r="W174" s="2" t="s">
        <v>47</v>
      </c>
      <c r="X174" s="17">
        <f>INDEX(章节表!$N$5:$N$64,关卡表!BP174)</f>
        <v>7875</v>
      </c>
      <c r="Y174" s="2"/>
      <c r="Z174" s="2"/>
      <c r="AA174" s="2"/>
      <c r="AB174" s="2"/>
      <c r="AC174" s="2"/>
      <c r="AD174" s="2"/>
      <c r="AE174" s="3"/>
      <c r="AF174" s="3"/>
      <c r="AG174" s="3"/>
      <c r="AH174" s="3"/>
      <c r="AI174" s="3"/>
      <c r="AJ174" s="3"/>
      <c r="AK174" s="2"/>
      <c r="AL174" s="2"/>
      <c r="AM174" s="2"/>
      <c r="AN174" s="2"/>
      <c r="AO174" s="2">
        <v>51</v>
      </c>
      <c r="AP174" s="3" t="s">
        <v>264</v>
      </c>
      <c r="AQ174" s="3" t="s">
        <v>265</v>
      </c>
      <c r="AR174" s="3" t="s">
        <v>437</v>
      </c>
      <c r="AS174" s="3" t="s">
        <v>432</v>
      </c>
      <c r="AT174" s="3"/>
      <c r="AU174" s="3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O174">
        <v>168</v>
      </c>
      <c r="BP174">
        <f>MATCH(BO174-1,章节表!$J$4:$J$64,1)</f>
        <v>17</v>
      </c>
    </row>
    <row r="175" spans="1:68" ht="18" customHeight="1" x14ac:dyDescent="0.2">
      <c r="A175" s="17">
        <f t="shared" si="10"/>
        <v>11709</v>
      </c>
      <c r="B175" s="17">
        <f>INDEX(章节表!$E$5:$E$64,关卡表!BP175)</f>
        <v>1</v>
      </c>
      <c r="C175" s="17">
        <f>INDEX(章节表!$B$5:$B$64,关卡表!BP175)</f>
        <v>117</v>
      </c>
      <c r="D175" s="3" t="s">
        <v>79</v>
      </c>
      <c r="E175" s="17">
        <f>BO175-INDEX(章节表!$J$4:$J$64,关卡表!BP175)</f>
        <v>9</v>
      </c>
      <c r="F175" s="17">
        <f t="shared" si="11"/>
        <v>9</v>
      </c>
      <c r="G175" s="17" t="str">
        <f>INDEX(章节表!$C$5:$C$64,关卡表!BP175)&amp;关卡表!E175&amp;"关"</f>
        <v>普通17章9关</v>
      </c>
      <c r="H175" s="3"/>
      <c r="I175" s="3"/>
      <c r="J175" s="17" t="str">
        <f>INDEX(章节表!$D$5:$D$64,关卡表!BP175)&amp;"-"&amp;关卡表!E175&amp;"关"</f>
        <v>水淹冀州-9关</v>
      </c>
      <c r="K175" s="3" t="s">
        <v>438</v>
      </c>
      <c r="L175" s="3"/>
      <c r="M175" s="2">
        <v>100</v>
      </c>
      <c r="N175" s="2">
        <v>0</v>
      </c>
      <c r="O175" s="2">
        <v>0</v>
      </c>
      <c r="P175" s="17">
        <f t="shared" si="12"/>
        <v>11708</v>
      </c>
      <c r="Q175" s="17">
        <f>INDEX(章节表!$K$5:$K$64,关卡表!BP175)</f>
        <v>85</v>
      </c>
      <c r="R175" s="17">
        <f>INDEX(章节表!$L$5:$L$64,关卡表!BP175)</f>
        <v>700</v>
      </c>
      <c r="S175" s="2">
        <v>0</v>
      </c>
      <c r="T175" s="2">
        <f t="shared" si="13"/>
        <v>21173</v>
      </c>
      <c r="U175" s="2" t="s">
        <v>27</v>
      </c>
      <c r="V175" s="17">
        <f>INDEX(章节表!$M$5:$M$64,关卡表!BP175)</f>
        <v>3000</v>
      </c>
      <c r="W175" s="2" t="s">
        <v>47</v>
      </c>
      <c r="X175" s="17">
        <f>INDEX(章节表!$N$5:$N$64,关卡表!BP175)</f>
        <v>7875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3"/>
      <c r="AK175" s="2"/>
      <c r="AL175" s="2"/>
      <c r="AM175" s="2"/>
      <c r="AN175" s="2"/>
      <c r="AO175" s="2">
        <v>51</v>
      </c>
      <c r="AP175" s="3" t="s">
        <v>264</v>
      </c>
      <c r="AQ175" s="3" t="s">
        <v>265</v>
      </c>
      <c r="AR175" s="3" t="s">
        <v>437</v>
      </c>
      <c r="AS175" s="3" t="s">
        <v>432</v>
      </c>
      <c r="AT175" s="3"/>
      <c r="AU175" s="3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O175">
        <v>169</v>
      </c>
      <c r="BP175">
        <f>MATCH(BO175-1,章节表!$J$4:$J$64,1)</f>
        <v>17</v>
      </c>
    </row>
    <row r="176" spans="1:68" ht="18" customHeight="1" x14ac:dyDescent="0.2">
      <c r="A176" s="17">
        <f t="shared" si="10"/>
        <v>11710</v>
      </c>
      <c r="B176" s="17">
        <f>INDEX(章节表!$E$5:$E$64,关卡表!BP176)</f>
        <v>1</v>
      </c>
      <c r="C176" s="17">
        <f>INDEX(章节表!$B$5:$B$64,关卡表!BP176)</f>
        <v>117</v>
      </c>
      <c r="D176" s="3" t="s">
        <v>79</v>
      </c>
      <c r="E176" s="17">
        <f>BO176-INDEX(章节表!$J$4:$J$64,关卡表!BP176)</f>
        <v>10</v>
      </c>
      <c r="F176" s="17">
        <f t="shared" si="11"/>
        <v>10</v>
      </c>
      <c r="G176" s="17" t="str">
        <f>INDEX(章节表!$C$5:$C$64,关卡表!BP176)&amp;关卡表!E176&amp;"关"</f>
        <v>普通17章10关</v>
      </c>
      <c r="H176" s="3"/>
      <c r="I176" s="3"/>
      <c r="J176" s="17" t="str">
        <f>INDEX(章节表!$D$5:$D$64,关卡表!BP176)&amp;"-"&amp;关卡表!E176&amp;"关"</f>
        <v>水淹冀州-10关</v>
      </c>
      <c r="K176" s="3" t="s">
        <v>439</v>
      </c>
      <c r="L176" s="3"/>
      <c r="M176" s="2">
        <v>100</v>
      </c>
      <c r="N176" s="2">
        <v>1</v>
      </c>
      <c r="O176" s="2">
        <v>0</v>
      </c>
      <c r="P176" s="17">
        <f t="shared" si="12"/>
        <v>11709</v>
      </c>
      <c r="Q176" s="17">
        <f>INDEX(章节表!$K$5:$K$64,关卡表!BP176)</f>
        <v>85</v>
      </c>
      <c r="R176" s="17">
        <f>INDEX(章节表!$L$5:$L$64,关卡表!BP176)</f>
        <v>700</v>
      </c>
      <c r="S176" s="2">
        <v>0</v>
      </c>
      <c r="T176" s="2" t="str">
        <f t="shared" si="13"/>
        <v/>
      </c>
      <c r="U176" s="2" t="s">
        <v>27</v>
      </c>
      <c r="V176" s="17">
        <f>INDEX(章节表!$M$5:$M$64,关卡表!BP176)</f>
        <v>3000</v>
      </c>
      <c r="W176" s="2" t="s">
        <v>47</v>
      </c>
      <c r="X176" s="17">
        <f>INDEX(章节表!$N$5:$N$64,关卡表!BP176)</f>
        <v>7875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3"/>
      <c r="AK176" s="2"/>
      <c r="AL176" s="2"/>
      <c r="AM176" s="2"/>
      <c r="AN176" s="2"/>
      <c r="AO176" s="2">
        <v>51</v>
      </c>
      <c r="AP176" s="3" t="s">
        <v>264</v>
      </c>
      <c r="AQ176" s="3" t="s">
        <v>265</v>
      </c>
      <c r="AR176" s="3" t="s">
        <v>437</v>
      </c>
      <c r="AS176" s="3" t="s">
        <v>432</v>
      </c>
      <c r="AT176" s="3"/>
      <c r="AU176" s="3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O176">
        <v>170</v>
      </c>
      <c r="BP176">
        <f>MATCH(BO176-1,章节表!$J$4:$J$64,1)</f>
        <v>17</v>
      </c>
    </row>
    <row r="177" spans="1:68" ht="18" customHeight="1" x14ac:dyDescent="0.2">
      <c r="A177" s="17">
        <f t="shared" si="10"/>
        <v>11801</v>
      </c>
      <c r="B177" s="17">
        <f>INDEX(章节表!$E$5:$E$64,关卡表!BP177)</f>
        <v>1</v>
      </c>
      <c r="C177" s="17">
        <f>INDEX(章节表!$B$5:$B$64,关卡表!BP177)</f>
        <v>118</v>
      </c>
      <c r="D177" s="3" t="s">
        <v>79</v>
      </c>
      <c r="E177" s="17">
        <f>BO177-INDEX(章节表!$J$4:$J$64,关卡表!BP177)</f>
        <v>1</v>
      </c>
      <c r="F177" s="17">
        <f t="shared" si="11"/>
        <v>1</v>
      </c>
      <c r="G177" s="17" t="str">
        <f>INDEX(章节表!$C$5:$C$64,关卡表!BP177)&amp;关卡表!E177&amp;"关"</f>
        <v>普通18章1关</v>
      </c>
      <c r="H177" s="3"/>
      <c r="I177" s="3"/>
      <c r="J177" s="17" t="str">
        <f>INDEX(章节表!$D$5:$D$64,关卡表!BP177)&amp;"-"&amp;关卡表!E177&amp;"关"</f>
        <v>马跃檀溪-1关</v>
      </c>
      <c r="K177" s="3" t="s">
        <v>424</v>
      </c>
      <c r="L177" s="3"/>
      <c r="M177" s="2">
        <v>100</v>
      </c>
      <c r="N177" s="2">
        <v>0</v>
      </c>
      <c r="O177" s="2">
        <v>0</v>
      </c>
      <c r="P177" s="17" t="str">
        <f t="shared" si="12"/>
        <v/>
      </c>
      <c r="Q177" s="17">
        <f>INDEX(章节表!$K$5:$K$64,关卡表!BP177)</f>
        <v>90</v>
      </c>
      <c r="R177" s="17">
        <f>INDEX(章节表!$L$5:$L$64,关卡表!BP177)</f>
        <v>740</v>
      </c>
      <c r="S177" s="2">
        <v>0</v>
      </c>
      <c r="T177" s="2" t="str">
        <f t="shared" si="13"/>
        <v/>
      </c>
      <c r="U177" s="2" t="s">
        <v>27</v>
      </c>
      <c r="V177" s="17">
        <f>INDEX(章节表!$M$5:$M$64,关卡表!BP177)</f>
        <v>3300</v>
      </c>
      <c r="W177" s="2" t="s">
        <v>47</v>
      </c>
      <c r="X177" s="17">
        <f>INDEX(章节表!$N$5:$N$64,关卡表!BP177)</f>
        <v>8325</v>
      </c>
      <c r="Y177" s="2"/>
      <c r="Z177" s="2"/>
      <c r="AA177" s="2"/>
      <c r="AB177" s="2"/>
      <c r="AC177" s="2"/>
      <c r="AD177" s="2"/>
      <c r="AE177" s="3"/>
      <c r="AF177" s="3"/>
      <c r="AG177" s="3"/>
      <c r="AH177" s="3"/>
      <c r="AI177" s="3"/>
      <c r="AJ177" s="3"/>
      <c r="AK177" s="2"/>
      <c r="AL177" s="2"/>
      <c r="AM177" s="2"/>
      <c r="AN177" s="2"/>
      <c r="AO177" s="2">
        <v>51</v>
      </c>
      <c r="AP177" s="3" t="s">
        <v>264</v>
      </c>
      <c r="AQ177" s="3" t="s">
        <v>265</v>
      </c>
      <c r="AR177" s="3" t="s">
        <v>437</v>
      </c>
      <c r="AS177" s="3" t="s">
        <v>432</v>
      </c>
      <c r="AT177" s="3"/>
      <c r="AU177" s="3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O177">
        <v>171</v>
      </c>
      <c r="BP177">
        <f>MATCH(BO177-1,章节表!$J$4:$J$64,1)</f>
        <v>18</v>
      </c>
    </row>
    <row r="178" spans="1:68" ht="18" customHeight="1" x14ac:dyDescent="0.2">
      <c r="A178" s="17">
        <f t="shared" si="10"/>
        <v>11802</v>
      </c>
      <c r="B178" s="17">
        <f>INDEX(章节表!$E$5:$E$64,关卡表!BP178)</f>
        <v>1</v>
      </c>
      <c r="C178" s="17">
        <f>INDEX(章节表!$B$5:$B$64,关卡表!BP178)</f>
        <v>118</v>
      </c>
      <c r="D178" s="3" t="s">
        <v>79</v>
      </c>
      <c r="E178" s="17">
        <f>BO178-INDEX(章节表!$J$4:$J$64,关卡表!BP178)</f>
        <v>2</v>
      </c>
      <c r="F178" s="17">
        <f t="shared" si="11"/>
        <v>2</v>
      </c>
      <c r="G178" s="17" t="str">
        <f>INDEX(章节表!$C$5:$C$64,关卡表!BP178)&amp;关卡表!E178&amp;"关"</f>
        <v>普通18章2关</v>
      </c>
      <c r="H178" s="3"/>
      <c r="I178" s="3"/>
      <c r="J178" s="17" t="str">
        <f>INDEX(章节表!$D$5:$D$64,关卡表!BP178)&amp;"-"&amp;关卡表!E178&amp;"关"</f>
        <v>马跃檀溪-2关</v>
      </c>
      <c r="K178" s="3" t="s">
        <v>424</v>
      </c>
      <c r="L178" s="3"/>
      <c r="M178" s="2">
        <v>100</v>
      </c>
      <c r="N178" s="2">
        <v>0</v>
      </c>
      <c r="O178" s="2">
        <v>0</v>
      </c>
      <c r="P178" s="17">
        <f t="shared" si="12"/>
        <v>11801</v>
      </c>
      <c r="Q178" s="17">
        <f>INDEX(章节表!$K$5:$K$64,关卡表!BP178)</f>
        <v>90</v>
      </c>
      <c r="R178" s="17">
        <f>INDEX(章节表!$L$5:$L$64,关卡表!BP178)</f>
        <v>740</v>
      </c>
      <c r="S178" s="2">
        <v>0</v>
      </c>
      <c r="T178" s="2" t="str">
        <f t="shared" si="13"/>
        <v/>
      </c>
      <c r="U178" s="2" t="s">
        <v>27</v>
      </c>
      <c r="V178" s="17">
        <f>INDEX(章节表!$M$5:$M$64,关卡表!BP178)</f>
        <v>3300</v>
      </c>
      <c r="W178" s="2" t="s">
        <v>47</v>
      </c>
      <c r="X178" s="17">
        <f>INDEX(章节表!$N$5:$N$64,关卡表!BP178)</f>
        <v>8325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3"/>
      <c r="AK178" s="2"/>
      <c r="AL178" s="2"/>
      <c r="AM178" s="2"/>
      <c r="AN178" s="2"/>
      <c r="AO178" s="2">
        <v>51</v>
      </c>
      <c r="AP178" s="3" t="s">
        <v>264</v>
      </c>
      <c r="AQ178" s="3" t="s">
        <v>265</v>
      </c>
      <c r="AR178" s="3" t="s">
        <v>437</v>
      </c>
      <c r="AS178" s="3" t="s">
        <v>432</v>
      </c>
      <c r="AT178" s="3"/>
      <c r="AU178" s="3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O178">
        <v>172</v>
      </c>
      <c r="BP178">
        <f>MATCH(BO178-1,章节表!$J$4:$J$64,1)</f>
        <v>18</v>
      </c>
    </row>
    <row r="179" spans="1:68" ht="18" customHeight="1" x14ac:dyDescent="0.2">
      <c r="A179" s="17">
        <f t="shared" si="10"/>
        <v>11803</v>
      </c>
      <c r="B179" s="17">
        <f>INDEX(章节表!$E$5:$E$64,关卡表!BP179)</f>
        <v>1</v>
      </c>
      <c r="C179" s="17">
        <f>INDEX(章节表!$B$5:$B$64,关卡表!BP179)</f>
        <v>118</v>
      </c>
      <c r="D179" s="3" t="s">
        <v>79</v>
      </c>
      <c r="E179" s="17">
        <f>BO179-INDEX(章节表!$J$4:$J$64,关卡表!BP179)</f>
        <v>3</v>
      </c>
      <c r="F179" s="17">
        <f t="shared" si="11"/>
        <v>3</v>
      </c>
      <c r="G179" s="17" t="str">
        <f>INDEX(章节表!$C$5:$C$64,关卡表!BP179)&amp;关卡表!E179&amp;"关"</f>
        <v>普通18章3关</v>
      </c>
      <c r="H179" s="3"/>
      <c r="I179" s="3"/>
      <c r="J179" s="17" t="str">
        <f>INDEX(章节表!$D$5:$D$64,关卡表!BP179)&amp;"-"&amp;关卡表!E179&amp;"关"</f>
        <v>马跃檀溪-3关</v>
      </c>
      <c r="K179" s="3" t="s">
        <v>438</v>
      </c>
      <c r="L179" s="3"/>
      <c r="M179" s="2">
        <v>100</v>
      </c>
      <c r="N179" s="2">
        <v>0</v>
      </c>
      <c r="O179" s="2">
        <v>0</v>
      </c>
      <c r="P179" s="17">
        <f t="shared" si="12"/>
        <v>11802</v>
      </c>
      <c r="Q179" s="17">
        <f>INDEX(章节表!$K$5:$K$64,关卡表!BP179)</f>
        <v>90</v>
      </c>
      <c r="R179" s="17">
        <f>INDEX(章节表!$L$5:$L$64,关卡表!BP179)</f>
        <v>740</v>
      </c>
      <c r="S179" s="2">
        <v>0</v>
      </c>
      <c r="T179" s="2">
        <f t="shared" si="13"/>
        <v>21181</v>
      </c>
      <c r="U179" s="2" t="s">
        <v>27</v>
      </c>
      <c r="V179" s="17">
        <f>INDEX(章节表!$M$5:$M$64,关卡表!BP179)</f>
        <v>3300</v>
      </c>
      <c r="W179" s="2" t="s">
        <v>47</v>
      </c>
      <c r="X179" s="17">
        <f>INDEX(章节表!$N$5:$N$64,关卡表!BP179)</f>
        <v>8325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3"/>
      <c r="AK179" s="2"/>
      <c r="AL179" s="2"/>
      <c r="AM179" s="2"/>
      <c r="AN179" s="2"/>
      <c r="AO179" s="2">
        <v>51</v>
      </c>
      <c r="AP179" s="3" t="s">
        <v>264</v>
      </c>
      <c r="AQ179" s="3" t="s">
        <v>265</v>
      </c>
      <c r="AR179" s="3" t="s">
        <v>437</v>
      </c>
      <c r="AS179" s="3" t="s">
        <v>432</v>
      </c>
      <c r="AT179" s="3"/>
      <c r="AU179" s="3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O179">
        <v>173</v>
      </c>
      <c r="BP179">
        <f>MATCH(BO179-1,章节表!$J$4:$J$64,1)</f>
        <v>18</v>
      </c>
    </row>
    <row r="180" spans="1:68" ht="18" customHeight="1" x14ac:dyDescent="0.2">
      <c r="A180" s="17">
        <f t="shared" si="10"/>
        <v>11804</v>
      </c>
      <c r="B180" s="17">
        <f>INDEX(章节表!$E$5:$E$64,关卡表!BP180)</f>
        <v>1</v>
      </c>
      <c r="C180" s="17">
        <f>INDEX(章节表!$B$5:$B$64,关卡表!BP180)</f>
        <v>118</v>
      </c>
      <c r="D180" s="3" t="s">
        <v>79</v>
      </c>
      <c r="E180" s="17">
        <f>BO180-INDEX(章节表!$J$4:$J$64,关卡表!BP180)</f>
        <v>4</v>
      </c>
      <c r="F180" s="17">
        <f t="shared" si="11"/>
        <v>4</v>
      </c>
      <c r="G180" s="17" t="str">
        <f>INDEX(章节表!$C$5:$C$64,关卡表!BP180)&amp;关卡表!E180&amp;"关"</f>
        <v>普通18章4关</v>
      </c>
      <c r="H180" s="3"/>
      <c r="I180" s="3"/>
      <c r="J180" s="17" t="str">
        <f>INDEX(章节表!$D$5:$D$64,关卡表!BP180)&amp;"-"&amp;关卡表!E180&amp;"关"</f>
        <v>马跃檀溪-4关</v>
      </c>
      <c r="K180" s="3" t="s">
        <v>424</v>
      </c>
      <c r="L180" s="3"/>
      <c r="M180" s="2">
        <v>100</v>
      </c>
      <c r="N180" s="2">
        <v>0</v>
      </c>
      <c r="O180" s="2">
        <v>0</v>
      </c>
      <c r="P180" s="17">
        <f t="shared" si="12"/>
        <v>11803</v>
      </c>
      <c r="Q180" s="17">
        <f>INDEX(章节表!$K$5:$K$64,关卡表!BP180)</f>
        <v>90</v>
      </c>
      <c r="R180" s="17">
        <f>INDEX(章节表!$L$5:$L$64,关卡表!BP180)</f>
        <v>740</v>
      </c>
      <c r="S180" s="2">
        <v>0</v>
      </c>
      <c r="T180" s="2" t="str">
        <f t="shared" si="13"/>
        <v/>
      </c>
      <c r="U180" s="2" t="s">
        <v>27</v>
      </c>
      <c r="V180" s="17">
        <f>INDEX(章节表!$M$5:$M$64,关卡表!BP180)</f>
        <v>3300</v>
      </c>
      <c r="W180" s="2" t="s">
        <v>47</v>
      </c>
      <c r="X180" s="17">
        <f>INDEX(章节表!$N$5:$N$64,关卡表!BP180)</f>
        <v>8325</v>
      </c>
      <c r="Y180" s="2"/>
      <c r="Z180" s="2"/>
      <c r="AA180" s="2"/>
      <c r="AB180" s="2"/>
      <c r="AC180" s="2"/>
      <c r="AD180" s="2"/>
      <c r="AE180" s="3"/>
      <c r="AF180" s="3"/>
      <c r="AG180" s="3"/>
      <c r="AH180" s="3"/>
      <c r="AI180" s="3"/>
      <c r="AJ180" s="3"/>
      <c r="AK180" s="2"/>
      <c r="AL180" s="2"/>
      <c r="AM180" s="2"/>
      <c r="AN180" s="2"/>
      <c r="AO180" s="2">
        <v>51</v>
      </c>
      <c r="AP180" s="3" t="s">
        <v>264</v>
      </c>
      <c r="AQ180" s="3" t="s">
        <v>265</v>
      </c>
      <c r="AR180" s="3" t="s">
        <v>437</v>
      </c>
      <c r="AS180" s="3" t="s">
        <v>432</v>
      </c>
      <c r="AT180" s="3"/>
      <c r="AU180" s="3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O180">
        <v>174</v>
      </c>
      <c r="BP180">
        <f>MATCH(BO180-1,章节表!$J$4:$J$64,1)</f>
        <v>18</v>
      </c>
    </row>
    <row r="181" spans="1:68" ht="18" customHeight="1" x14ac:dyDescent="0.2">
      <c r="A181" s="17">
        <f t="shared" si="10"/>
        <v>11805</v>
      </c>
      <c r="B181" s="17">
        <f>INDEX(章节表!$E$5:$E$64,关卡表!BP181)</f>
        <v>1</v>
      </c>
      <c r="C181" s="17">
        <f>INDEX(章节表!$B$5:$B$64,关卡表!BP181)</f>
        <v>118</v>
      </c>
      <c r="D181" s="3" t="s">
        <v>79</v>
      </c>
      <c r="E181" s="17">
        <f>BO181-INDEX(章节表!$J$4:$J$64,关卡表!BP181)</f>
        <v>5</v>
      </c>
      <c r="F181" s="17">
        <f t="shared" si="11"/>
        <v>5</v>
      </c>
      <c r="G181" s="17" t="str">
        <f>INDEX(章节表!$C$5:$C$64,关卡表!BP181)&amp;关卡表!E181&amp;"关"</f>
        <v>普通18章5关</v>
      </c>
      <c r="H181" s="3"/>
      <c r="I181" s="3"/>
      <c r="J181" s="17" t="str">
        <f>INDEX(章节表!$D$5:$D$64,关卡表!BP181)&amp;"-"&amp;关卡表!E181&amp;"关"</f>
        <v>马跃檀溪-5关</v>
      </c>
      <c r="K181" s="3" t="s">
        <v>424</v>
      </c>
      <c r="L181" s="3"/>
      <c r="M181" s="2">
        <v>100</v>
      </c>
      <c r="N181" s="2">
        <v>0</v>
      </c>
      <c r="O181" s="2">
        <v>0</v>
      </c>
      <c r="P181" s="17">
        <f t="shared" si="12"/>
        <v>11804</v>
      </c>
      <c r="Q181" s="17">
        <f>INDEX(章节表!$K$5:$K$64,关卡表!BP181)</f>
        <v>90</v>
      </c>
      <c r="R181" s="17">
        <f>INDEX(章节表!$L$5:$L$64,关卡表!BP181)</f>
        <v>740</v>
      </c>
      <c r="S181" s="2">
        <v>0</v>
      </c>
      <c r="T181" s="2" t="str">
        <f t="shared" si="13"/>
        <v/>
      </c>
      <c r="U181" s="2" t="s">
        <v>27</v>
      </c>
      <c r="V181" s="17">
        <f>INDEX(章节表!$M$5:$M$64,关卡表!BP181)</f>
        <v>3300</v>
      </c>
      <c r="W181" s="2" t="s">
        <v>47</v>
      </c>
      <c r="X181" s="17">
        <f>INDEX(章节表!$N$5:$N$64,关卡表!BP181)</f>
        <v>8325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3"/>
      <c r="AK181" s="2"/>
      <c r="AL181" s="2"/>
      <c r="AM181" s="2"/>
      <c r="AN181" s="2"/>
      <c r="AO181" s="2">
        <v>51</v>
      </c>
      <c r="AP181" s="3" t="s">
        <v>264</v>
      </c>
      <c r="AQ181" s="3" t="s">
        <v>265</v>
      </c>
      <c r="AR181" s="3" t="s">
        <v>437</v>
      </c>
      <c r="AS181" s="3" t="s">
        <v>432</v>
      </c>
      <c r="AT181" s="3"/>
      <c r="AU181" s="3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O181">
        <v>175</v>
      </c>
      <c r="BP181">
        <f>MATCH(BO181-1,章节表!$J$4:$J$64,1)</f>
        <v>18</v>
      </c>
    </row>
    <row r="182" spans="1:68" ht="18" customHeight="1" x14ac:dyDescent="0.2">
      <c r="A182" s="17">
        <f t="shared" si="10"/>
        <v>11806</v>
      </c>
      <c r="B182" s="17">
        <f>INDEX(章节表!$E$5:$E$64,关卡表!BP182)</f>
        <v>1</v>
      </c>
      <c r="C182" s="17">
        <f>INDEX(章节表!$B$5:$B$64,关卡表!BP182)</f>
        <v>118</v>
      </c>
      <c r="D182" s="3" t="s">
        <v>79</v>
      </c>
      <c r="E182" s="17">
        <f>BO182-INDEX(章节表!$J$4:$J$64,关卡表!BP182)</f>
        <v>6</v>
      </c>
      <c r="F182" s="17">
        <f t="shared" si="11"/>
        <v>6</v>
      </c>
      <c r="G182" s="17" t="str">
        <f>INDEX(章节表!$C$5:$C$64,关卡表!BP182)&amp;关卡表!E182&amp;"关"</f>
        <v>普通18章6关</v>
      </c>
      <c r="H182" s="3"/>
      <c r="I182" s="3"/>
      <c r="J182" s="17" t="str">
        <f>INDEX(章节表!$D$5:$D$64,关卡表!BP182)&amp;"-"&amp;关卡表!E182&amp;"关"</f>
        <v>马跃檀溪-6关</v>
      </c>
      <c r="K182" s="3" t="s">
        <v>438</v>
      </c>
      <c r="L182" s="3"/>
      <c r="M182" s="2">
        <v>100</v>
      </c>
      <c r="N182" s="2">
        <v>0</v>
      </c>
      <c r="O182" s="2">
        <v>0</v>
      </c>
      <c r="P182" s="17">
        <f t="shared" si="12"/>
        <v>11805</v>
      </c>
      <c r="Q182" s="17">
        <f>INDEX(章节表!$K$5:$K$64,关卡表!BP182)</f>
        <v>90</v>
      </c>
      <c r="R182" s="17">
        <f>INDEX(章节表!$L$5:$L$64,关卡表!BP182)</f>
        <v>740</v>
      </c>
      <c r="S182" s="2">
        <v>0</v>
      </c>
      <c r="T182" s="2">
        <f t="shared" si="13"/>
        <v>21182</v>
      </c>
      <c r="U182" s="2" t="s">
        <v>27</v>
      </c>
      <c r="V182" s="17">
        <f>INDEX(章节表!$M$5:$M$64,关卡表!BP182)</f>
        <v>3300</v>
      </c>
      <c r="W182" s="2" t="s">
        <v>47</v>
      </c>
      <c r="X182" s="17">
        <f>INDEX(章节表!$N$5:$N$64,关卡表!BP182)</f>
        <v>8325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3"/>
      <c r="AK182" s="2"/>
      <c r="AL182" s="2"/>
      <c r="AM182" s="2"/>
      <c r="AN182" s="2"/>
      <c r="AO182" s="2">
        <v>51</v>
      </c>
      <c r="AP182" s="3" t="s">
        <v>264</v>
      </c>
      <c r="AQ182" s="3" t="s">
        <v>265</v>
      </c>
      <c r="AR182" s="3" t="s">
        <v>437</v>
      </c>
      <c r="AS182" s="3" t="s">
        <v>432</v>
      </c>
      <c r="AT182" s="3"/>
      <c r="AU182" s="3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O182">
        <v>176</v>
      </c>
      <c r="BP182">
        <f>MATCH(BO182-1,章节表!$J$4:$J$64,1)</f>
        <v>18</v>
      </c>
    </row>
    <row r="183" spans="1:68" ht="18" customHeight="1" x14ac:dyDescent="0.2">
      <c r="A183" s="17">
        <f t="shared" si="10"/>
        <v>11807</v>
      </c>
      <c r="B183" s="17">
        <f>INDEX(章节表!$E$5:$E$64,关卡表!BP183)</f>
        <v>1</v>
      </c>
      <c r="C183" s="17">
        <f>INDEX(章节表!$B$5:$B$64,关卡表!BP183)</f>
        <v>118</v>
      </c>
      <c r="D183" s="3" t="s">
        <v>79</v>
      </c>
      <c r="E183" s="17">
        <f>BO183-INDEX(章节表!$J$4:$J$64,关卡表!BP183)</f>
        <v>7</v>
      </c>
      <c r="F183" s="17">
        <f t="shared" si="11"/>
        <v>7</v>
      </c>
      <c r="G183" s="17" t="str">
        <f>INDEX(章节表!$C$5:$C$64,关卡表!BP183)&amp;关卡表!E183&amp;"关"</f>
        <v>普通18章7关</v>
      </c>
      <c r="H183" s="3"/>
      <c r="I183" s="3"/>
      <c r="J183" s="17" t="str">
        <f>INDEX(章节表!$D$5:$D$64,关卡表!BP183)&amp;"-"&amp;关卡表!E183&amp;"关"</f>
        <v>马跃檀溪-7关</v>
      </c>
      <c r="K183" s="3" t="s">
        <v>424</v>
      </c>
      <c r="L183" s="3"/>
      <c r="M183" s="2">
        <v>100</v>
      </c>
      <c r="N183" s="2">
        <v>0</v>
      </c>
      <c r="O183" s="2">
        <v>0</v>
      </c>
      <c r="P183" s="17">
        <f t="shared" si="12"/>
        <v>11806</v>
      </c>
      <c r="Q183" s="17">
        <f>INDEX(章节表!$K$5:$K$64,关卡表!BP183)</f>
        <v>90</v>
      </c>
      <c r="R183" s="17">
        <f>INDEX(章节表!$L$5:$L$64,关卡表!BP183)</f>
        <v>740</v>
      </c>
      <c r="S183" s="2">
        <v>0</v>
      </c>
      <c r="T183" s="2" t="str">
        <f t="shared" si="13"/>
        <v/>
      </c>
      <c r="U183" s="2" t="s">
        <v>27</v>
      </c>
      <c r="V183" s="17">
        <f>INDEX(章节表!$M$5:$M$64,关卡表!BP183)</f>
        <v>3300</v>
      </c>
      <c r="W183" s="2" t="s">
        <v>47</v>
      </c>
      <c r="X183" s="17">
        <f>INDEX(章节表!$N$5:$N$64,关卡表!BP183)</f>
        <v>8325</v>
      </c>
      <c r="Y183" s="2"/>
      <c r="Z183" s="2"/>
      <c r="AA183" s="2"/>
      <c r="AB183" s="2"/>
      <c r="AC183" s="2"/>
      <c r="AD183" s="2"/>
      <c r="AE183" s="3"/>
      <c r="AF183" s="3"/>
      <c r="AG183" s="3"/>
      <c r="AH183" s="3"/>
      <c r="AI183" s="3"/>
      <c r="AJ183" s="3"/>
      <c r="AK183" s="2"/>
      <c r="AL183" s="2"/>
      <c r="AM183" s="2"/>
      <c r="AN183" s="2"/>
      <c r="AO183" s="2">
        <v>51</v>
      </c>
      <c r="AP183" s="3" t="s">
        <v>264</v>
      </c>
      <c r="AQ183" s="3" t="s">
        <v>265</v>
      </c>
      <c r="AR183" s="3" t="s">
        <v>437</v>
      </c>
      <c r="AS183" s="3" t="s">
        <v>432</v>
      </c>
      <c r="AT183" s="3"/>
      <c r="AU183" s="3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O183">
        <v>177</v>
      </c>
      <c r="BP183">
        <f>MATCH(BO183-1,章节表!$J$4:$J$64,1)</f>
        <v>18</v>
      </c>
    </row>
    <row r="184" spans="1:68" ht="18" customHeight="1" x14ac:dyDescent="0.2">
      <c r="A184" s="17">
        <f t="shared" si="10"/>
        <v>11808</v>
      </c>
      <c r="B184" s="17">
        <f>INDEX(章节表!$E$5:$E$64,关卡表!BP184)</f>
        <v>1</v>
      </c>
      <c r="C184" s="17">
        <f>INDEX(章节表!$B$5:$B$64,关卡表!BP184)</f>
        <v>118</v>
      </c>
      <c r="D184" s="3" t="s">
        <v>79</v>
      </c>
      <c r="E184" s="17">
        <f>BO184-INDEX(章节表!$J$4:$J$64,关卡表!BP184)</f>
        <v>8</v>
      </c>
      <c r="F184" s="17">
        <f t="shared" si="11"/>
        <v>8</v>
      </c>
      <c r="G184" s="17" t="str">
        <f>INDEX(章节表!$C$5:$C$64,关卡表!BP184)&amp;关卡表!E184&amp;"关"</f>
        <v>普通18章8关</v>
      </c>
      <c r="H184" s="3"/>
      <c r="I184" s="3"/>
      <c r="J184" s="17" t="str">
        <f>INDEX(章节表!$D$5:$D$64,关卡表!BP184)&amp;"-"&amp;关卡表!E184&amp;"关"</f>
        <v>马跃檀溪-8关</v>
      </c>
      <c r="K184" s="3" t="s">
        <v>424</v>
      </c>
      <c r="L184" s="3"/>
      <c r="M184" s="2">
        <v>100</v>
      </c>
      <c r="N184" s="2">
        <v>0</v>
      </c>
      <c r="O184" s="2">
        <v>0</v>
      </c>
      <c r="P184" s="17">
        <f t="shared" si="12"/>
        <v>11807</v>
      </c>
      <c r="Q184" s="17">
        <f>INDEX(章节表!$K$5:$K$64,关卡表!BP184)</f>
        <v>90</v>
      </c>
      <c r="R184" s="17">
        <f>INDEX(章节表!$L$5:$L$64,关卡表!BP184)</f>
        <v>740</v>
      </c>
      <c r="S184" s="2">
        <v>0</v>
      </c>
      <c r="T184" s="2" t="str">
        <f t="shared" si="13"/>
        <v/>
      </c>
      <c r="U184" s="2" t="s">
        <v>27</v>
      </c>
      <c r="V184" s="17">
        <f>INDEX(章节表!$M$5:$M$64,关卡表!BP184)</f>
        <v>3300</v>
      </c>
      <c r="W184" s="2" t="s">
        <v>47</v>
      </c>
      <c r="X184" s="17">
        <f>INDEX(章节表!$N$5:$N$64,关卡表!BP184)</f>
        <v>8325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3"/>
      <c r="AK184" s="2"/>
      <c r="AL184" s="2"/>
      <c r="AM184" s="2"/>
      <c r="AN184" s="2"/>
      <c r="AO184" s="2">
        <v>51</v>
      </c>
      <c r="AP184" s="3" t="s">
        <v>264</v>
      </c>
      <c r="AQ184" s="3" t="s">
        <v>265</v>
      </c>
      <c r="AR184" s="3" t="s">
        <v>437</v>
      </c>
      <c r="AS184" s="3" t="s">
        <v>432</v>
      </c>
      <c r="AT184" s="3"/>
      <c r="AU184" s="3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O184">
        <v>178</v>
      </c>
      <c r="BP184">
        <f>MATCH(BO184-1,章节表!$J$4:$J$64,1)</f>
        <v>18</v>
      </c>
    </row>
    <row r="185" spans="1:68" ht="18" customHeight="1" x14ac:dyDescent="0.2">
      <c r="A185" s="17">
        <f t="shared" si="10"/>
        <v>11809</v>
      </c>
      <c r="B185" s="17">
        <f>INDEX(章节表!$E$5:$E$64,关卡表!BP185)</f>
        <v>1</v>
      </c>
      <c r="C185" s="17">
        <f>INDEX(章节表!$B$5:$B$64,关卡表!BP185)</f>
        <v>118</v>
      </c>
      <c r="D185" s="3" t="s">
        <v>79</v>
      </c>
      <c r="E185" s="17">
        <f>BO185-INDEX(章节表!$J$4:$J$64,关卡表!BP185)</f>
        <v>9</v>
      </c>
      <c r="F185" s="17">
        <f t="shared" si="11"/>
        <v>9</v>
      </c>
      <c r="G185" s="17" t="str">
        <f>INDEX(章节表!$C$5:$C$64,关卡表!BP185)&amp;关卡表!E185&amp;"关"</f>
        <v>普通18章9关</v>
      </c>
      <c r="H185" s="3"/>
      <c r="I185" s="3"/>
      <c r="J185" s="17" t="str">
        <f>INDEX(章节表!$D$5:$D$64,关卡表!BP185)&amp;"-"&amp;关卡表!E185&amp;"关"</f>
        <v>马跃檀溪-9关</v>
      </c>
      <c r="K185" s="3" t="s">
        <v>438</v>
      </c>
      <c r="L185" s="3"/>
      <c r="M185" s="2">
        <v>100</v>
      </c>
      <c r="N185" s="2">
        <v>0</v>
      </c>
      <c r="O185" s="2">
        <v>0</v>
      </c>
      <c r="P185" s="17">
        <f t="shared" si="12"/>
        <v>11808</v>
      </c>
      <c r="Q185" s="17">
        <f>INDEX(章节表!$K$5:$K$64,关卡表!BP185)</f>
        <v>90</v>
      </c>
      <c r="R185" s="17">
        <f>INDEX(章节表!$L$5:$L$64,关卡表!BP185)</f>
        <v>740</v>
      </c>
      <c r="S185" s="2">
        <v>0</v>
      </c>
      <c r="T185" s="2">
        <f t="shared" si="13"/>
        <v>21183</v>
      </c>
      <c r="U185" s="2" t="s">
        <v>27</v>
      </c>
      <c r="V185" s="17">
        <f>INDEX(章节表!$M$5:$M$64,关卡表!BP185)</f>
        <v>3300</v>
      </c>
      <c r="W185" s="2" t="s">
        <v>47</v>
      </c>
      <c r="X185" s="17">
        <f>INDEX(章节表!$N$5:$N$64,关卡表!BP185)</f>
        <v>8325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3"/>
      <c r="AK185" s="2"/>
      <c r="AL185" s="2"/>
      <c r="AM185" s="2"/>
      <c r="AN185" s="2"/>
      <c r="AO185" s="2">
        <v>51</v>
      </c>
      <c r="AP185" s="3" t="s">
        <v>264</v>
      </c>
      <c r="AQ185" s="3" t="s">
        <v>265</v>
      </c>
      <c r="AR185" s="3" t="s">
        <v>437</v>
      </c>
      <c r="AS185" s="3" t="s">
        <v>432</v>
      </c>
      <c r="AT185" s="3"/>
      <c r="AU185" s="3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O185">
        <v>179</v>
      </c>
      <c r="BP185">
        <f>MATCH(BO185-1,章节表!$J$4:$J$64,1)</f>
        <v>18</v>
      </c>
    </row>
    <row r="186" spans="1:68" ht="18" customHeight="1" x14ac:dyDescent="0.2">
      <c r="A186" s="17">
        <f t="shared" si="10"/>
        <v>11810</v>
      </c>
      <c r="B186" s="17">
        <f>INDEX(章节表!$E$5:$E$64,关卡表!BP186)</f>
        <v>1</v>
      </c>
      <c r="C186" s="17">
        <f>INDEX(章节表!$B$5:$B$64,关卡表!BP186)</f>
        <v>118</v>
      </c>
      <c r="D186" s="3" t="s">
        <v>79</v>
      </c>
      <c r="E186" s="17">
        <f>BO186-INDEX(章节表!$J$4:$J$64,关卡表!BP186)</f>
        <v>10</v>
      </c>
      <c r="F186" s="17">
        <f t="shared" si="11"/>
        <v>10</v>
      </c>
      <c r="G186" s="17" t="str">
        <f>INDEX(章节表!$C$5:$C$64,关卡表!BP186)&amp;关卡表!E186&amp;"关"</f>
        <v>普通18章10关</v>
      </c>
      <c r="H186" s="3"/>
      <c r="I186" s="3"/>
      <c r="J186" s="17" t="str">
        <f>INDEX(章节表!$D$5:$D$64,关卡表!BP186)&amp;"-"&amp;关卡表!E186&amp;"关"</f>
        <v>马跃檀溪-10关</v>
      </c>
      <c r="K186" s="3" t="s">
        <v>439</v>
      </c>
      <c r="L186" s="3"/>
      <c r="M186" s="2">
        <v>100</v>
      </c>
      <c r="N186" s="2">
        <v>1</v>
      </c>
      <c r="O186" s="2">
        <v>0</v>
      </c>
      <c r="P186" s="17">
        <f t="shared" si="12"/>
        <v>11809</v>
      </c>
      <c r="Q186" s="17">
        <f>INDEX(章节表!$K$5:$K$64,关卡表!BP186)</f>
        <v>90</v>
      </c>
      <c r="R186" s="17">
        <f>INDEX(章节表!$L$5:$L$64,关卡表!BP186)</f>
        <v>740</v>
      </c>
      <c r="S186" s="2">
        <v>0</v>
      </c>
      <c r="T186" s="2" t="str">
        <f t="shared" si="13"/>
        <v/>
      </c>
      <c r="U186" s="2" t="s">
        <v>27</v>
      </c>
      <c r="V186" s="17">
        <f>INDEX(章节表!$M$5:$M$64,关卡表!BP186)</f>
        <v>3300</v>
      </c>
      <c r="W186" s="2" t="s">
        <v>47</v>
      </c>
      <c r="X186" s="17">
        <f>INDEX(章节表!$N$5:$N$64,关卡表!BP186)</f>
        <v>8325</v>
      </c>
      <c r="Y186" s="2"/>
      <c r="Z186" s="2"/>
      <c r="AA186" s="2"/>
      <c r="AB186" s="2"/>
      <c r="AC186" s="2"/>
      <c r="AD186" s="2"/>
      <c r="AE186" s="3"/>
      <c r="AF186" s="3"/>
      <c r="AG186" s="3"/>
      <c r="AH186" s="3"/>
      <c r="AI186" s="3"/>
      <c r="AJ186" s="3"/>
      <c r="AK186" s="2"/>
      <c r="AL186" s="2"/>
      <c r="AM186" s="2"/>
      <c r="AN186" s="2"/>
      <c r="AO186" s="2">
        <v>51</v>
      </c>
      <c r="AP186" s="3" t="s">
        <v>264</v>
      </c>
      <c r="AQ186" s="3" t="s">
        <v>265</v>
      </c>
      <c r="AR186" s="3" t="s">
        <v>437</v>
      </c>
      <c r="AS186" s="3" t="s">
        <v>432</v>
      </c>
      <c r="AT186" s="3"/>
      <c r="AU186" s="3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O186">
        <v>180</v>
      </c>
      <c r="BP186">
        <f>MATCH(BO186-1,章节表!$J$4:$J$64,1)</f>
        <v>18</v>
      </c>
    </row>
    <row r="187" spans="1:68" ht="18" customHeight="1" x14ac:dyDescent="0.2">
      <c r="A187" s="17">
        <f t="shared" si="10"/>
        <v>11901</v>
      </c>
      <c r="B187" s="17">
        <f>INDEX(章节表!$E$5:$E$64,关卡表!BP187)</f>
        <v>1</v>
      </c>
      <c r="C187" s="17">
        <f>INDEX(章节表!$B$5:$B$64,关卡表!BP187)</f>
        <v>119</v>
      </c>
      <c r="D187" s="3" t="s">
        <v>79</v>
      </c>
      <c r="E187" s="17">
        <f>BO187-INDEX(章节表!$J$4:$J$64,关卡表!BP187)</f>
        <v>1</v>
      </c>
      <c r="F187" s="17">
        <f t="shared" si="11"/>
        <v>1</v>
      </c>
      <c r="G187" s="17" t="str">
        <f>INDEX(章节表!$C$5:$C$64,关卡表!BP187)&amp;关卡表!E187&amp;"关"</f>
        <v>普通19章1关</v>
      </c>
      <c r="H187" s="3"/>
      <c r="I187" s="3"/>
      <c r="J187" s="17" t="str">
        <f>INDEX(章节表!$D$5:$D$64,关卡表!BP187)&amp;"-"&amp;关卡表!E187&amp;"关"</f>
        <v>八门金锁-1关</v>
      </c>
      <c r="K187" s="3" t="s">
        <v>424</v>
      </c>
      <c r="L187" s="3"/>
      <c r="M187" s="2">
        <v>100</v>
      </c>
      <c r="N187" s="2">
        <v>0</v>
      </c>
      <c r="O187" s="2">
        <v>0</v>
      </c>
      <c r="P187" s="17" t="str">
        <f t="shared" si="12"/>
        <v/>
      </c>
      <c r="Q187" s="17">
        <f>INDEX(章节表!$K$5:$K$64,关卡表!BP187)</f>
        <v>95</v>
      </c>
      <c r="R187" s="17">
        <f>INDEX(章节表!$L$5:$L$64,关卡表!BP187)</f>
        <v>800</v>
      </c>
      <c r="S187" s="2">
        <v>0</v>
      </c>
      <c r="T187" s="2" t="str">
        <f t="shared" si="13"/>
        <v/>
      </c>
      <c r="U187" s="2" t="s">
        <v>27</v>
      </c>
      <c r="V187" s="17">
        <f>INDEX(章节表!$M$5:$M$64,关卡表!BP187)</f>
        <v>3600</v>
      </c>
      <c r="W187" s="2" t="s">
        <v>47</v>
      </c>
      <c r="X187" s="17">
        <f>INDEX(章节表!$N$5:$N$64,关卡表!BP187)</f>
        <v>9000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3"/>
      <c r="AK187" s="2"/>
      <c r="AL187" s="2"/>
      <c r="AM187" s="2"/>
      <c r="AN187" s="2"/>
      <c r="AO187" s="2">
        <v>51</v>
      </c>
      <c r="AP187" s="3" t="s">
        <v>264</v>
      </c>
      <c r="AQ187" s="3" t="s">
        <v>265</v>
      </c>
      <c r="AR187" s="3" t="s">
        <v>437</v>
      </c>
      <c r="AS187" s="3" t="s">
        <v>432</v>
      </c>
      <c r="AT187" s="3"/>
      <c r="AU187" s="3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O187">
        <v>181</v>
      </c>
      <c r="BP187">
        <f>MATCH(BO187-1,章节表!$J$4:$J$64,1)</f>
        <v>19</v>
      </c>
    </row>
    <row r="188" spans="1:68" ht="18" customHeight="1" x14ac:dyDescent="0.2">
      <c r="A188" s="17">
        <f t="shared" si="10"/>
        <v>11902</v>
      </c>
      <c r="B188" s="17">
        <f>INDEX(章节表!$E$5:$E$64,关卡表!BP188)</f>
        <v>1</v>
      </c>
      <c r="C188" s="17">
        <f>INDEX(章节表!$B$5:$B$64,关卡表!BP188)</f>
        <v>119</v>
      </c>
      <c r="D188" s="3" t="s">
        <v>79</v>
      </c>
      <c r="E188" s="17">
        <f>BO188-INDEX(章节表!$J$4:$J$64,关卡表!BP188)</f>
        <v>2</v>
      </c>
      <c r="F188" s="17">
        <f t="shared" si="11"/>
        <v>2</v>
      </c>
      <c r="G188" s="17" t="str">
        <f>INDEX(章节表!$C$5:$C$64,关卡表!BP188)&amp;关卡表!E188&amp;"关"</f>
        <v>普通19章2关</v>
      </c>
      <c r="H188" s="3"/>
      <c r="I188" s="3"/>
      <c r="J188" s="17" t="str">
        <f>INDEX(章节表!$D$5:$D$64,关卡表!BP188)&amp;"-"&amp;关卡表!E188&amp;"关"</f>
        <v>八门金锁-2关</v>
      </c>
      <c r="K188" s="3" t="s">
        <v>424</v>
      </c>
      <c r="L188" s="3"/>
      <c r="M188" s="2">
        <v>100</v>
      </c>
      <c r="N188" s="2">
        <v>0</v>
      </c>
      <c r="O188" s="2">
        <v>0</v>
      </c>
      <c r="P188" s="17">
        <f t="shared" si="12"/>
        <v>11901</v>
      </c>
      <c r="Q188" s="17">
        <f>INDEX(章节表!$K$5:$K$64,关卡表!BP188)</f>
        <v>95</v>
      </c>
      <c r="R188" s="17">
        <f>INDEX(章节表!$L$5:$L$64,关卡表!BP188)</f>
        <v>800</v>
      </c>
      <c r="S188" s="2">
        <v>0</v>
      </c>
      <c r="T188" s="2" t="str">
        <f t="shared" si="13"/>
        <v/>
      </c>
      <c r="U188" s="2" t="s">
        <v>27</v>
      </c>
      <c r="V188" s="17">
        <f>INDEX(章节表!$M$5:$M$64,关卡表!BP188)</f>
        <v>3600</v>
      </c>
      <c r="W188" s="2" t="s">
        <v>47</v>
      </c>
      <c r="X188" s="17">
        <f>INDEX(章节表!$N$5:$N$64,关卡表!BP188)</f>
        <v>9000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3"/>
      <c r="AK188" s="2"/>
      <c r="AL188" s="2"/>
      <c r="AM188" s="2"/>
      <c r="AN188" s="2"/>
      <c r="AO188" s="2">
        <v>51</v>
      </c>
      <c r="AP188" s="3" t="s">
        <v>264</v>
      </c>
      <c r="AQ188" s="3" t="s">
        <v>265</v>
      </c>
      <c r="AR188" s="3" t="s">
        <v>437</v>
      </c>
      <c r="AS188" s="3" t="s">
        <v>432</v>
      </c>
      <c r="AT188" s="3"/>
      <c r="AU188" s="3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O188">
        <v>182</v>
      </c>
      <c r="BP188">
        <f>MATCH(BO188-1,章节表!$J$4:$J$64,1)</f>
        <v>19</v>
      </c>
    </row>
    <row r="189" spans="1:68" ht="18" customHeight="1" x14ac:dyDescent="0.2">
      <c r="A189" s="17">
        <f t="shared" si="10"/>
        <v>11903</v>
      </c>
      <c r="B189" s="17">
        <f>INDEX(章节表!$E$5:$E$64,关卡表!BP189)</f>
        <v>1</v>
      </c>
      <c r="C189" s="17">
        <f>INDEX(章节表!$B$5:$B$64,关卡表!BP189)</f>
        <v>119</v>
      </c>
      <c r="D189" s="3" t="s">
        <v>79</v>
      </c>
      <c r="E189" s="17">
        <f>BO189-INDEX(章节表!$J$4:$J$64,关卡表!BP189)</f>
        <v>3</v>
      </c>
      <c r="F189" s="17">
        <f t="shared" si="11"/>
        <v>3</v>
      </c>
      <c r="G189" s="17" t="str">
        <f>INDEX(章节表!$C$5:$C$64,关卡表!BP189)&amp;关卡表!E189&amp;"关"</f>
        <v>普通19章3关</v>
      </c>
      <c r="H189" s="3"/>
      <c r="I189" s="3"/>
      <c r="J189" s="17" t="str">
        <f>INDEX(章节表!$D$5:$D$64,关卡表!BP189)&amp;"-"&amp;关卡表!E189&amp;"关"</f>
        <v>八门金锁-3关</v>
      </c>
      <c r="K189" s="3" t="s">
        <v>438</v>
      </c>
      <c r="L189" s="3"/>
      <c r="M189" s="2">
        <v>100</v>
      </c>
      <c r="N189" s="2">
        <v>0</v>
      </c>
      <c r="O189" s="2">
        <v>0</v>
      </c>
      <c r="P189" s="17">
        <f t="shared" si="12"/>
        <v>11902</v>
      </c>
      <c r="Q189" s="17">
        <f>INDEX(章节表!$K$5:$K$64,关卡表!BP189)</f>
        <v>95</v>
      </c>
      <c r="R189" s="17">
        <f>INDEX(章节表!$L$5:$L$64,关卡表!BP189)</f>
        <v>800</v>
      </c>
      <c r="S189" s="2">
        <v>0</v>
      </c>
      <c r="T189" s="2">
        <f t="shared" si="13"/>
        <v>21191</v>
      </c>
      <c r="U189" s="2" t="s">
        <v>27</v>
      </c>
      <c r="V189" s="17">
        <f>INDEX(章节表!$M$5:$M$64,关卡表!BP189)</f>
        <v>3600</v>
      </c>
      <c r="W189" s="2" t="s">
        <v>47</v>
      </c>
      <c r="X189" s="17">
        <f>INDEX(章节表!$N$5:$N$64,关卡表!BP189)</f>
        <v>9000</v>
      </c>
      <c r="Y189" s="2"/>
      <c r="Z189" s="2"/>
      <c r="AA189" s="2"/>
      <c r="AB189" s="2"/>
      <c r="AC189" s="2"/>
      <c r="AD189" s="2"/>
      <c r="AE189" s="3"/>
      <c r="AF189" s="3"/>
      <c r="AG189" s="3"/>
      <c r="AH189" s="3"/>
      <c r="AI189" s="3"/>
      <c r="AJ189" s="3"/>
      <c r="AK189" s="2"/>
      <c r="AL189" s="2"/>
      <c r="AM189" s="2"/>
      <c r="AN189" s="2"/>
      <c r="AO189" s="2">
        <v>51</v>
      </c>
      <c r="AP189" s="3" t="s">
        <v>264</v>
      </c>
      <c r="AQ189" s="3" t="s">
        <v>265</v>
      </c>
      <c r="AR189" s="3" t="s">
        <v>437</v>
      </c>
      <c r="AS189" s="3" t="s">
        <v>432</v>
      </c>
      <c r="AT189" s="3"/>
      <c r="AU189" s="3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O189">
        <v>183</v>
      </c>
      <c r="BP189">
        <f>MATCH(BO189-1,章节表!$J$4:$J$64,1)</f>
        <v>19</v>
      </c>
    </row>
    <row r="190" spans="1:68" ht="18" customHeight="1" x14ac:dyDescent="0.2">
      <c r="A190" s="17">
        <f t="shared" si="10"/>
        <v>11904</v>
      </c>
      <c r="B190" s="17">
        <f>INDEX(章节表!$E$5:$E$64,关卡表!BP190)</f>
        <v>1</v>
      </c>
      <c r="C190" s="17">
        <f>INDEX(章节表!$B$5:$B$64,关卡表!BP190)</f>
        <v>119</v>
      </c>
      <c r="D190" s="3" t="s">
        <v>79</v>
      </c>
      <c r="E190" s="17">
        <f>BO190-INDEX(章节表!$J$4:$J$64,关卡表!BP190)</f>
        <v>4</v>
      </c>
      <c r="F190" s="17">
        <f t="shared" si="11"/>
        <v>4</v>
      </c>
      <c r="G190" s="17" t="str">
        <f>INDEX(章节表!$C$5:$C$64,关卡表!BP190)&amp;关卡表!E190&amp;"关"</f>
        <v>普通19章4关</v>
      </c>
      <c r="H190" s="3"/>
      <c r="I190" s="3"/>
      <c r="J190" s="17" t="str">
        <f>INDEX(章节表!$D$5:$D$64,关卡表!BP190)&amp;"-"&amp;关卡表!E190&amp;"关"</f>
        <v>八门金锁-4关</v>
      </c>
      <c r="K190" s="3" t="s">
        <v>424</v>
      </c>
      <c r="L190" s="3"/>
      <c r="M190" s="2">
        <v>100</v>
      </c>
      <c r="N190" s="2">
        <v>0</v>
      </c>
      <c r="O190" s="2">
        <v>0</v>
      </c>
      <c r="P190" s="17">
        <f t="shared" si="12"/>
        <v>11903</v>
      </c>
      <c r="Q190" s="17">
        <f>INDEX(章节表!$K$5:$K$64,关卡表!BP190)</f>
        <v>95</v>
      </c>
      <c r="R190" s="17">
        <f>INDEX(章节表!$L$5:$L$64,关卡表!BP190)</f>
        <v>800</v>
      </c>
      <c r="S190" s="2">
        <v>0</v>
      </c>
      <c r="T190" s="2" t="str">
        <f t="shared" si="13"/>
        <v/>
      </c>
      <c r="U190" s="2" t="s">
        <v>27</v>
      </c>
      <c r="V190" s="17">
        <f>INDEX(章节表!$M$5:$M$64,关卡表!BP190)</f>
        <v>3600</v>
      </c>
      <c r="W190" s="2" t="s">
        <v>47</v>
      </c>
      <c r="X190" s="17">
        <f>INDEX(章节表!$N$5:$N$64,关卡表!BP190)</f>
        <v>9000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3"/>
      <c r="AK190" s="2"/>
      <c r="AL190" s="2"/>
      <c r="AM190" s="2"/>
      <c r="AN190" s="2"/>
      <c r="AO190" s="2">
        <v>51</v>
      </c>
      <c r="AP190" s="3" t="s">
        <v>264</v>
      </c>
      <c r="AQ190" s="3" t="s">
        <v>265</v>
      </c>
      <c r="AR190" s="3" t="s">
        <v>437</v>
      </c>
      <c r="AS190" s="3" t="s">
        <v>432</v>
      </c>
      <c r="AT190" s="3"/>
      <c r="AU190" s="3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O190">
        <v>184</v>
      </c>
      <c r="BP190">
        <f>MATCH(BO190-1,章节表!$J$4:$J$64,1)</f>
        <v>19</v>
      </c>
    </row>
    <row r="191" spans="1:68" ht="18" customHeight="1" x14ac:dyDescent="0.2">
      <c r="A191" s="17">
        <f t="shared" si="10"/>
        <v>11905</v>
      </c>
      <c r="B191" s="17">
        <f>INDEX(章节表!$E$5:$E$64,关卡表!BP191)</f>
        <v>1</v>
      </c>
      <c r="C191" s="17">
        <f>INDEX(章节表!$B$5:$B$64,关卡表!BP191)</f>
        <v>119</v>
      </c>
      <c r="D191" s="3" t="s">
        <v>79</v>
      </c>
      <c r="E191" s="17">
        <f>BO191-INDEX(章节表!$J$4:$J$64,关卡表!BP191)</f>
        <v>5</v>
      </c>
      <c r="F191" s="17">
        <f t="shared" si="11"/>
        <v>5</v>
      </c>
      <c r="G191" s="17" t="str">
        <f>INDEX(章节表!$C$5:$C$64,关卡表!BP191)&amp;关卡表!E191&amp;"关"</f>
        <v>普通19章5关</v>
      </c>
      <c r="H191" s="3"/>
      <c r="I191" s="3"/>
      <c r="J191" s="17" t="str">
        <f>INDEX(章节表!$D$5:$D$64,关卡表!BP191)&amp;"-"&amp;关卡表!E191&amp;"关"</f>
        <v>八门金锁-5关</v>
      </c>
      <c r="K191" s="3" t="s">
        <v>424</v>
      </c>
      <c r="L191" s="3"/>
      <c r="M191" s="2">
        <v>100</v>
      </c>
      <c r="N191" s="2">
        <v>0</v>
      </c>
      <c r="O191" s="2">
        <v>0</v>
      </c>
      <c r="P191" s="17">
        <f t="shared" si="12"/>
        <v>11904</v>
      </c>
      <c r="Q191" s="17">
        <f>INDEX(章节表!$K$5:$K$64,关卡表!BP191)</f>
        <v>95</v>
      </c>
      <c r="R191" s="17">
        <f>INDEX(章节表!$L$5:$L$64,关卡表!BP191)</f>
        <v>800</v>
      </c>
      <c r="S191" s="2">
        <v>0</v>
      </c>
      <c r="T191" s="2" t="str">
        <f t="shared" si="13"/>
        <v/>
      </c>
      <c r="U191" s="2" t="s">
        <v>27</v>
      </c>
      <c r="V191" s="17">
        <f>INDEX(章节表!$M$5:$M$64,关卡表!BP191)</f>
        <v>3600</v>
      </c>
      <c r="W191" s="2" t="s">
        <v>47</v>
      </c>
      <c r="X191" s="17">
        <f>INDEX(章节表!$N$5:$N$64,关卡表!BP191)</f>
        <v>9000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3"/>
      <c r="AK191" s="2"/>
      <c r="AL191" s="2"/>
      <c r="AM191" s="2"/>
      <c r="AN191" s="2"/>
      <c r="AO191" s="2">
        <v>51</v>
      </c>
      <c r="AP191" s="3" t="s">
        <v>264</v>
      </c>
      <c r="AQ191" s="3" t="s">
        <v>265</v>
      </c>
      <c r="AR191" s="3" t="s">
        <v>437</v>
      </c>
      <c r="AS191" s="3" t="s">
        <v>432</v>
      </c>
      <c r="AT191" s="3"/>
      <c r="AU191" s="3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O191">
        <v>185</v>
      </c>
      <c r="BP191">
        <f>MATCH(BO191-1,章节表!$J$4:$J$64,1)</f>
        <v>19</v>
      </c>
    </row>
    <row r="192" spans="1:68" ht="18" customHeight="1" x14ac:dyDescent="0.2">
      <c r="A192" s="17">
        <f t="shared" si="10"/>
        <v>11906</v>
      </c>
      <c r="B192" s="17">
        <f>INDEX(章节表!$E$5:$E$64,关卡表!BP192)</f>
        <v>1</v>
      </c>
      <c r="C192" s="17">
        <f>INDEX(章节表!$B$5:$B$64,关卡表!BP192)</f>
        <v>119</v>
      </c>
      <c r="D192" s="3" t="s">
        <v>79</v>
      </c>
      <c r="E192" s="17">
        <f>BO192-INDEX(章节表!$J$4:$J$64,关卡表!BP192)</f>
        <v>6</v>
      </c>
      <c r="F192" s="17">
        <f t="shared" si="11"/>
        <v>6</v>
      </c>
      <c r="G192" s="17" t="str">
        <f>INDEX(章节表!$C$5:$C$64,关卡表!BP192)&amp;关卡表!E192&amp;"关"</f>
        <v>普通19章6关</v>
      </c>
      <c r="H192" s="3"/>
      <c r="I192" s="3"/>
      <c r="J192" s="17" t="str">
        <f>INDEX(章节表!$D$5:$D$64,关卡表!BP192)&amp;"-"&amp;关卡表!E192&amp;"关"</f>
        <v>八门金锁-6关</v>
      </c>
      <c r="K192" s="3" t="s">
        <v>438</v>
      </c>
      <c r="L192" s="3"/>
      <c r="M192" s="2">
        <v>100</v>
      </c>
      <c r="N192" s="2">
        <v>0</v>
      </c>
      <c r="O192" s="2">
        <v>0</v>
      </c>
      <c r="P192" s="17">
        <f t="shared" si="12"/>
        <v>11905</v>
      </c>
      <c r="Q192" s="17">
        <f>INDEX(章节表!$K$5:$K$64,关卡表!BP192)</f>
        <v>95</v>
      </c>
      <c r="R192" s="17">
        <f>INDEX(章节表!$L$5:$L$64,关卡表!BP192)</f>
        <v>800</v>
      </c>
      <c r="S192" s="2">
        <v>0</v>
      </c>
      <c r="T192" s="2">
        <f t="shared" si="13"/>
        <v>21192</v>
      </c>
      <c r="U192" s="2" t="s">
        <v>27</v>
      </c>
      <c r="V192" s="17">
        <f>INDEX(章节表!$M$5:$M$64,关卡表!BP192)</f>
        <v>3600</v>
      </c>
      <c r="W192" s="2" t="s">
        <v>47</v>
      </c>
      <c r="X192" s="17">
        <f>INDEX(章节表!$N$5:$N$64,关卡表!BP192)</f>
        <v>9000</v>
      </c>
      <c r="Y192" s="2"/>
      <c r="Z192" s="2"/>
      <c r="AA192" s="2"/>
      <c r="AB192" s="2"/>
      <c r="AC192" s="2"/>
      <c r="AD192" s="2"/>
      <c r="AE192" s="3"/>
      <c r="AF192" s="3"/>
      <c r="AG192" s="3"/>
      <c r="AH192" s="3"/>
      <c r="AI192" s="3"/>
      <c r="AJ192" s="3"/>
      <c r="AK192" s="2"/>
      <c r="AL192" s="2"/>
      <c r="AM192" s="2"/>
      <c r="AN192" s="2"/>
      <c r="AO192" s="2">
        <v>51</v>
      </c>
      <c r="AP192" s="3" t="s">
        <v>264</v>
      </c>
      <c r="AQ192" s="3" t="s">
        <v>265</v>
      </c>
      <c r="AR192" s="3" t="s">
        <v>437</v>
      </c>
      <c r="AS192" s="3" t="s">
        <v>432</v>
      </c>
      <c r="AT192" s="3"/>
      <c r="AU192" s="3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O192">
        <v>186</v>
      </c>
      <c r="BP192">
        <f>MATCH(BO192-1,章节表!$J$4:$J$64,1)</f>
        <v>19</v>
      </c>
    </row>
    <row r="193" spans="1:68" ht="18" customHeight="1" x14ac:dyDescent="0.2">
      <c r="A193" s="17">
        <f t="shared" si="10"/>
        <v>11907</v>
      </c>
      <c r="B193" s="17">
        <f>INDEX(章节表!$E$5:$E$64,关卡表!BP193)</f>
        <v>1</v>
      </c>
      <c r="C193" s="17">
        <f>INDEX(章节表!$B$5:$B$64,关卡表!BP193)</f>
        <v>119</v>
      </c>
      <c r="D193" s="3" t="s">
        <v>79</v>
      </c>
      <c r="E193" s="17">
        <f>BO193-INDEX(章节表!$J$4:$J$64,关卡表!BP193)</f>
        <v>7</v>
      </c>
      <c r="F193" s="17">
        <f t="shared" si="11"/>
        <v>7</v>
      </c>
      <c r="G193" s="17" t="str">
        <f>INDEX(章节表!$C$5:$C$64,关卡表!BP193)&amp;关卡表!E193&amp;"关"</f>
        <v>普通19章7关</v>
      </c>
      <c r="H193" s="3"/>
      <c r="I193" s="3"/>
      <c r="J193" s="17" t="str">
        <f>INDEX(章节表!$D$5:$D$64,关卡表!BP193)&amp;"-"&amp;关卡表!E193&amp;"关"</f>
        <v>八门金锁-7关</v>
      </c>
      <c r="K193" s="3" t="s">
        <v>424</v>
      </c>
      <c r="L193" s="3"/>
      <c r="M193" s="2">
        <v>100</v>
      </c>
      <c r="N193" s="2">
        <v>0</v>
      </c>
      <c r="O193" s="2">
        <v>0</v>
      </c>
      <c r="P193" s="17">
        <f t="shared" si="12"/>
        <v>11906</v>
      </c>
      <c r="Q193" s="17">
        <f>INDEX(章节表!$K$5:$K$64,关卡表!BP193)</f>
        <v>95</v>
      </c>
      <c r="R193" s="17">
        <f>INDEX(章节表!$L$5:$L$64,关卡表!BP193)</f>
        <v>800</v>
      </c>
      <c r="S193" s="2">
        <v>0</v>
      </c>
      <c r="T193" s="2" t="str">
        <f t="shared" si="13"/>
        <v/>
      </c>
      <c r="U193" s="2" t="s">
        <v>27</v>
      </c>
      <c r="V193" s="17">
        <f>INDEX(章节表!$M$5:$M$64,关卡表!BP193)</f>
        <v>3600</v>
      </c>
      <c r="W193" s="2" t="s">
        <v>47</v>
      </c>
      <c r="X193" s="17">
        <f>INDEX(章节表!$N$5:$N$64,关卡表!BP193)</f>
        <v>9000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3"/>
      <c r="AK193" s="2"/>
      <c r="AL193" s="2"/>
      <c r="AM193" s="2"/>
      <c r="AN193" s="2"/>
      <c r="AO193" s="2">
        <v>51</v>
      </c>
      <c r="AP193" s="3" t="s">
        <v>264</v>
      </c>
      <c r="AQ193" s="3" t="s">
        <v>265</v>
      </c>
      <c r="AR193" s="3" t="s">
        <v>437</v>
      </c>
      <c r="AS193" s="3" t="s">
        <v>432</v>
      </c>
      <c r="AT193" s="3"/>
      <c r="AU193" s="3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O193">
        <v>187</v>
      </c>
      <c r="BP193">
        <f>MATCH(BO193-1,章节表!$J$4:$J$64,1)</f>
        <v>19</v>
      </c>
    </row>
    <row r="194" spans="1:68" ht="18" customHeight="1" x14ac:dyDescent="0.2">
      <c r="A194" s="17">
        <f t="shared" si="10"/>
        <v>11908</v>
      </c>
      <c r="B194" s="17">
        <f>INDEX(章节表!$E$5:$E$64,关卡表!BP194)</f>
        <v>1</v>
      </c>
      <c r="C194" s="17">
        <f>INDEX(章节表!$B$5:$B$64,关卡表!BP194)</f>
        <v>119</v>
      </c>
      <c r="D194" s="3" t="s">
        <v>79</v>
      </c>
      <c r="E194" s="17">
        <f>BO194-INDEX(章节表!$J$4:$J$64,关卡表!BP194)</f>
        <v>8</v>
      </c>
      <c r="F194" s="17">
        <f t="shared" si="11"/>
        <v>8</v>
      </c>
      <c r="G194" s="17" t="str">
        <f>INDEX(章节表!$C$5:$C$64,关卡表!BP194)&amp;关卡表!E194&amp;"关"</f>
        <v>普通19章8关</v>
      </c>
      <c r="H194" s="3"/>
      <c r="I194" s="3"/>
      <c r="J194" s="17" t="str">
        <f>INDEX(章节表!$D$5:$D$64,关卡表!BP194)&amp;"-"&amp;关卡表!E194&amp;"关"</f>
        <v>八门金锁-8关</v>
      </c>
      <c r="K194" s="3" t="s">
        <v>424</v>
      </c>
      <c r="L194" s="3"/>
      <c r="M194" s="2">
        <v>100</v>
      </c>
      <c r="N194" s="2">
        <v>0</v>
      </c>
      <c r="O194" s="2">
        <v>0</v>
      </c>
      <c r="P194" s="17">
        <f t="shared" si="12"/>
        <v>11907</v>
      </c>
      <c r="Q194" s="17">
        <f>INDEX(章节表!$K$5:$K$64,关卡表!BP194)</f>
        <v>95</v>
      </c>
      <c r="R194" s="17">
        <f>INDEX(章节表!$L$5:$L$64,关卡表!BP194)</f>
        <v>800</v>
      </c>
      <c r="S194" s="2">
        <v>0</v>
      </c>
      <c r="T194" s="2" t="str">
        <f t="shared" si="13"/>
        <v/>
      </c>
      <c r="U194" s="2" t="s">
        <v>27</v>
      </c>
      <c r="V194" s="17">
        <f>INDEX(章节表!$M$5:$M$64,关卡表!BP194)</f>
        <v>3600</v>
      </c>
      <c r="W194" s="2" t="s">
        <v>47</v>
      </c>
      <c r="X194" s="17">
        <f>INDEX(章节表!$N$5:$N$64,关卡表!BP194)</f>
        <v>9000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3"/>
      <c r="AK194" s="2"/>
      <c r="AL194" s="2"/>
      <c r="AM194" s="2"/>
      <c r="AN194" s="2"/>
      <c r="AO194" s="2">
        <v>51</v>
      </c>
      <c r="AP194" s="3" t="s">
        <v>264</v>
      </c>
      <c r="AQ194" s="3" t="s">
        <v>265</v>
      </c>
      <c r="AR194" s="3" t="s">
        <v>437</v>
      </c>
      <c r="AS194" s="3" t="s">
        <v>432</v>
      </c>
      <c r="AT194" s="3"/>
      <c r="AU194" s="3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O194">
        <v>188</v>
      </c>
      <c r="BP194">
        <f>MATCH(BO194-1,章节表!$J$4:$J$64,1)</f>
        <v>19</v>
      </c>
    </row>
    <row r="195" spans="1:68" ht="18" customHeight="1" x14ac:dyDescent="0.2">
      <c r="A195" s="17">
        <f t="shared" si="10"/>
        <v>11909</v>
      </c>
      <c r="B195" s="17">
        <f>INDEX(章节表!$E$5:$E$64,关卡表!BP195)</f>
        <v>1</v>
      </c>
      <c r="C195" s="17">
        <f>INDEX(章节表!$B$5:$B$64,关卡表!BP195)</f>
        <v>119</v>
      </c>
      <c r="D195" s="3" t="s">
        <v>79</v>
      </c>
      <c r="E195" s="17">
        <f>BO195-INDEX(章节表!$J$4:$J$64,关卡表!BP195)</f>
        <v>9</v>
      </c>
      <c r="F195" s="17">
        <f t="shared" si="11"/>
        <v>9</v>
      </c>
      <c r="G195" s="17" t="str">
        <f>INDEX(章节表!$C$5:$C$64,关卡表!BP195)&amp;关卡表!E195&amp;"关"</f>
        <v>普通19章9关</v>
      </c>
      <c r="H195" s="3"/>
      <c r="I195" s="3"/>
      <c r="J195" s="17" t="str">
        <f>INDEX(章节表!$D$5:$D$64,关卡表!BP195)&amp;"-"&amp;关卡表!E195&amp;"关"</f>
        <v>八门金锁-9关</v>
      </c>
      <c r="K195" s="3" t="s">
        <v>438</v>
      </c>
      <c r="L195" s="3"/>
      <c r="M195" s="2">
        <v>100</v>
      </c>
      <c r="N195" s="2">
        <v>0</v>
      </c>
      <c r="O195" s="2">
        <v>0</v>
      </c>
      <c r="P195" s="17">
        <f t="shared" si="12"/>
        <v>11908</v>
      </c>
      <c r="Q195" s="17">
        <f>INDEX(章节表!$K$5:$K$64,关卡表!BP195)</f>
        <v>95</v>
      </c>
      <c r="R195" s="17">
        <f>INDEX(章节表!$L$5:$L$64,关卡表!BP195)</f>
        <v>800</v>
      </c>
      <c r="S195" s="2">
        <v>0</v>
      </c>
      <c r="T195" s="2">
        <f t="shared" si="13"/>
        <v>21193</v>
      </c>
      <c r="U195" s="2" t="s">
        <v>27</v>
      </c>
      <c r="V195" s="17">
        <f>INDEX(章节表!$M$5:$M$64,关卡表!BP195)</f>
        <v>3600</v>
      </c>
      <c r="W195" s="2" t="s">
        <v>47</v>
      </c>
      <c r="X195" s="17">
        <f>INDEX(章节表!$N$5:$N$64,关卡表!BP195)</f>
        <v>9000</v>
      </c>
      <c r="Y195" s="2"/>
      <c r="Z195" s="2"/>
      <c r="AA195" s="2"/>
      <c r="AB195" s="2"/>
      <c r="AC195" s="2"/>
      <c r="AD195" s="2"/>
      <c r="AE195" s="3"/>
      <c r="AF195" s="3"/>
      <c r="AG195" s="3"/>
      <c r="AH195" s="3"/>
      <c r="AI195" s="3"/>
      <c r="AJ195" s="3"/>
      <c r="AK195" s="2"/>
      <c r="AL195" s="2"/>
      <c r="AM195" s="2"/>
      <c r="AN195" s="2"/>
      <c r="AO195" s="2">
        <v>51</v>
      </c>
      <c r="AP195" s="3" t="s">
        <v>264</v>
      </c>
      <c r="AQ195" s="3" t="s">
        <v>265</v>
      </c>
      <c r="AR195" s="3" t="s">
        <v>437</v>
      </c>
      <c r="AS195" s="3" t="s">
        <v>432</v>
      </c>
      <c r="AT195" s="3"/>
      <c r="AU195" s="3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O195">
        <v>189</v>
      </c>
      <c r="BP195">
        <f>MATCH(BO195-1,章节表!$J$4:$J$64,1)</f>
        <v>19</v>
      </c>
    </row>
    <row r="196" spans="1:68" ht="18" customHeight="1" x14ac:dyDescent="0.2">
      <c r="A196" s="17">
        <f t="shared" si="10"/>
        <v>11910</v>
      </c>
      <c r="B196" s="17">
        <f>INDEX(章节表!$E$5:$E$64,关卡表!BP196)</f>
        <v>1</v>
      </c>
      <c r="C196" s="17">
        <f>INDEX(章节表!$B$5:$B$64,关卡表!BP196)</f>
        <v>119</v>
      </c>
      <c r="D196" s="3" t="s">
        <v>79</v>
      </c>
      <c r="E196" s="17">
        <f>BO196-INDEX(章节表!$J$4:$J$64,关卡表!BP196)</f>
        <v>10</v>
      </c>
      <c r="F196" s="17">
        <f t="shared" si="11"/>
        <v>10</v>
      </c>
      <c r="G196" s="17" t="str">
        <f>INDEX(章节表!$C$5:$C$64,关卡表!BP196)&amp;关卡表!E196&amp;"关"</f>
        <v>普通19章10关</v>
      </c>
      <c r="H196" s="3"/>
      <c r="I196" s="3"/>
      <c r="J196" s="17" t="str">
        <f>INDEX(章节表!$D$5:$D$64,关卡表!BP196)&amp;"-"&amp;关卡表!E196&amp;"关"</f>
        <v>八门金锁-10关</v>
      </c>
      <c r="K196" s="3" t="s">
        <v>439</v>
      </c>
      <c r="L196" s="3"/>
      <c r="M196" s="2">
        <v>100</v>
      </c>
      <c r="N196" s="2">
        <v>1</v>
      </c>
      <c r="O196" s="2">
        <v>0</v>
      </c>
      <c r="P196" s="17">
        <f t="shared" si="12"/>
        <v>11909</v>
      </c>
      <c r="Q196" s="17">
        <f>INDEX(章节表!$K$5:$K$64,关卡表!BP196)</f>
        <v>95</v>
      </c>
      <c r="R196" s="17">
        <f>INDEX(章节表!$L$5:$L$64,关卡表!BP196)</f>
        <v>800</v>
      </c>
      <c r="S196" s="2">
        <v>0</v>
      </c>
      <c r="T196" s="2" t="str">
        <f t="shared" si="13"/>
        <v/>
      </c>
      <c r="U196" s="2" t="s">
        <v>27</v>
      </c>
      <c r="V196" s="17">
        <f>INDEX(章节表!$M$5:$M$64,关卡表!BP196)</f>
        <v>3600</v>
      </c>
      <c r="W196" s="2" t="s">
        <v>47</v>
      </c>
      <c r="X196" s="17">
        <f>INDEX(章节表!$N$5:$N$64,关卡表!BP196)</f>
        <v>9000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3"/>
      <c r="AK196" s="2"/>
      <c r="AL196" s="2"/>
      <c r="AM196" s="2"/>
      <c r="AN196" s="2"/>
      <c r="AO196" s="2">
        <v>51</v>
      </c>
      <c r="AP196" s="3" t="s">
        <v>264</v>
      </c>
      <c r="AQ196" s="3" t="s">
        <v>265</v>
      </c>
      <c r="AR196" s="3" t="s">
        <v>437</v>
      </c>
      <c r="AS196" s="3" t="s">
        <v>432</v>
      </c>
      <c r="AT196" s="3"/>
      <c r="AU196" s="3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O196">
        <v>190</v>
      </c>
      <c r="BP196">
        <f>MATCH(BO196-1,章节表!$J$4:$J$64,1)</f>
        <v>19</v>
      </c>
    </row>
    <row r="197" spans="1:68" ht="18" customHeight="1" x14ac:dyDescent="0.2">
      <c r="A197" s="17">
        <f t="shared" si="10"/>
        <v>12001</v>
      </c>
      <c r="B197" s="17">
        <f>INDEX(章节表!$E$5:$E$64,关卡表!BP197)</f>
        <v>1</v>
      </c>
      <c r="C197" s="17">
        <f>INDEX(章节表!$B$5:$B$64,关卡表!BP197)</f>
        <v>120</v>
      </c>
      <c r="D197" s="3" t="s">
        <v>79</v>
      </c>
      <c r="E197" s="17">
        <f>BO197-INDEX(章节表!$J$4:$J$64,关卡表!BP197)</f>
        <v>1</v>
      </c>
      <c r="F197" s="17">
        <f t="shared" si="11"/>
        <v>1</v>
      </c>
      <c r="G197" s="17" t="str">
        <f>INDEX(章节表!$C$5:$C$64,关卡表!BP197)&amp;关卡表!E197&amp;"关"</f>
        <v>普通20章1关</v>
      </c>
      <c r="H197" s="3"/>
      <c r="I197" s="3"/>
      <c r="J197" s="17" t="str">
        <f>INDEX(章节表!$D$5:$D$64,关卡表!BP197)&amp;"-"&amp;关卡表!E197&amp;"关"</f>
        <v>火烧新野-1关</v>
      </c>
      <c r="K197" s="3" t="s">
        <v>424</v>
      </c>
      <c r="L197" s="3"/>
      <c r="M197" s="2">
        <v>100</v>
      </c>
      <c r="N197" s="2">
        <v>0</v>
      </c>
      <c r="O197" s="2">
        <v>0</v>
      </c>
      <c r="P197" s="17" t="str">
        <f t="shared" si="12"/>
        <v/>
      </c>
      <c r="Q197" s="17">
        <f>INDEX(章节表!$K$5:$K$64,关卡表!BP197)</f>
        <v>100</v>
      </c>
      <c r="R197" s="17">
        <f>INDEX(章节表!$L$5:$L$64,关卡表!BP197)</f>
        <v>840</v>
      </c>
      <c r="S197" s="2">
        <v>0</v>
      </c>
      <c r="T197" s="2" t="str">
        <f t="shared" si="13"/>
        <v/>
      </c>
      <c r="U197" s="2" t="s">
        <v>27</v>
      </c>
      <c r="V197" s="17">
        <f>INDEX(章节表!$M$5:$M$64,关卡表!BP197)</f>
        <v>3900</v>
      </c>
      <c r="W197" s="2" t="s">
        <v>47</v>
      </c>
      <c r="X197" s="17">
        <f>INDEX(章节表!$N$5:$N$64,关卡表!BP197)</f>
        <v>9450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3"/>
      <c r="AK197" s="2"/>
      <c r="AL197" s="2"/>
      <c r="AM197" s="2"/>
      <c r="AN197" s="2"/>
      <c r="AO197" s="2">
        <v>51</v>
      </c>
      <c r="AP197" s="3" t="s">
        <v>264</v>
      </c>
      <c r="AQ197" s="3" t="s">
        <v>265</v>
      </c>
      <c r="AR197" s="3" t="s">
        <v>437</v>
      </c>
      <c r="AS197" s="3" t="s">
        <v>432</v>
      </c>
      <c r="AT197" s="3"/>
      <c r="AU197" s="3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O197">
        <v>191</v>
      </c>
      <c r="BP197">
        <f>MATCH(BO197-1,章节表!$J$4:$J$64,1)</f>
        <v>20</v>
      </c>
    </row>
    <row r="198" spans="1:68" ht="18" customHeight="1" x14ac:dyDescent="0.2">
      <c r="A198" s="17">
        <f t="shared" si="10"/>
        <v>12002</v>
      </c>
      <c r="B198" s="17">
        <f>INDEX(章节表!$E$5:$E$64,关卡表!BP198)</f>
        <v>1</v>
      </c>
      <c r="C198" s="17">
        <f>INDEX(章节表!$B$5:$B$64,关卡表!BP198)</f>
        <v>120</v>
      </c>
      <c r="D198" s="3" t="s">
        <v>79</v>
      </c>
      <c r="E198" s="17">
        <f>BO198-INDEX(章节表!$J$4:$J$64,关卡表!BP198)</f>
        <v>2</v>
      </c>
      <c r="F198" s="17">
        <f t="shared" si="11"/>
        <v>2</v>
      </c>
      <c r="G198" s="17" t="str">
        <f>INDEX(章节表!$C$5:$C$64,关卡表!BP198)&amp;关卡表!E198&amp;"关"</f>
        <v>普通20章2关</v>
      </c>
      <c r="H198" s="3"/>
      <c r="I198" s="3"/>
      <c r="J198" s="17" t="str">
        <f>INDEX(章节表!$D$5:$D$64,关卡表!BP198)&amp;"-"&amp;关卡表!E198&amp;"关"</f>
        <v>火烧新野-2关</v>
      </c>
      <c r="K198" s="3" t="s">
        <v>424</v>
      </c>
      <c r="L198" s="3"/>
      <c r="M198" s="2">
        <v>100</v>
      </c>
      <c r="N198" s="2">
        <v>0</v>
      </c>
      <c r="O198" s="2">
        <v>0</v>
      </c>
      <c r="P198" s="17">
        <f t="shared" si="12"/>
        <v>12001</v>
      </c>
      <c r="Q198" s="17">
        <f>INDEX(章节表!$K$5:$K$64,关卡表!BP198)</f>
        <v>100</v>
      </c>
      <c r="R198" s="17">
        <f>INDEX(章节表!$L$5:$L$64,关卡表!BP198)</f>
        <v>840</v>
      </c>
      <c r="S198" s="2">
        <v>0</v>
      </c>
      <c r="T198" s="2" t="str">
        <f t="shared" si="13"/>
        <v/>
      </c>
      <c r="U198" s="2" t="s">
        <v>27</v>
      </c>
      <c r="V198" s="17">
        <f>INDEX(章节表!$M$5:$M$64,关卡表!BP198)</f>
        <v>3900</v>
      </c>
      <c r="W198" s="2" t="s">
        <v>47</v>
      </c>
      <c r="X198" s="17">
        <f>INDEX(章节表!$N$5:$N$64,关卡表!BP198)</f>
        <v>9450</v>
      </c>
      <c r="Y198" s="2"/>
      <c r="Z198" s="2"/>
      <c r="AA198" s="2"/>
      <c r="AB198" s="2"/>
      <c r="AC198" s="2"/>
      <c r="AD198" s="2"/>
      <c r="AE198" s="3"/>
      <c r="AF198" s="3"/>
      <c r="AG198" s="3"/>
      <c r="AH198" s="3"/>
      <c r="AI198" s="3"/>
      <c r="AJ198" s="3"/>
      <c r="AK198" s="2"/>
      <c r="AL198" s="2"/>
      <c r="AM198" s="2"/>
      <c r="AN198" s="2"/>
      <c r="AO198" s="2">
        <v>51</v>
      </c>
      <c r="AP198" s="3" t="s">
        <v>264</v>
      </c>
      <c r="AQ198" s="3" t="s">
        <v>265</v>
      </c>
      <c r="AR198" s="3" t="s">
        <v>437</v>
      </c>
      <c r="AS198" s="3" t="s">
        <v>432</v>
      </c>
      <c r="AT198" s="3"/>
      <c r="AU198" s="3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O198">
        <v>192</v>
      </c>
      <c r="BP198">
        <f>MATCH(BO198-1,章节表!$J$4:$J$64,1)</f>
        <v>20</v>
      </c>
    </row>
    <row r="199" spans="1:68" ht="18" customHeight="1" x14ac:dyDescent="0.2">
      <c r="A199" s="17">
        <f t="shared" si="10"/>
        <v>12003</v>
      </c>
      <c r="B199" s="17">
        <f>INDEX(章节表!$E$5:$E$64,关卡表!BP199)</f>
        <v>1</v>
      </c>
      <c r="C199" s="17">
        <f>INDEX(章节表!$B$5:$B$64,关卡表!BP199)</f>
        <v>120</v>
      </c>
      <c r="D199" s="3" t="s">
        <v>79</v>
      </c>
      <c r="E199" s="17">
        <f>BO199-INDEX(章节表!$J$4:$J$64,关卡表!BP199)</f>
        <v>3</v>
      </c>
      <c r="F199" s="17">
        <f t="shared" si="11"/>
        <v>3</v>
      </c>
      <c r="G199" s="17" t="str">
        <f>INDEX(章节表!$C$5:$C$64,关卡表!BP199)&amp;关卡表!E199&amp;"关"</f>
        <v>普通20章3关</v>
      </c>
      <c r="H199" s="3"/>
      <c r="I199" s="3"/>
      <c r="J199" s="17" t="str">
        <f>INDEX(章节表!$D$5:$D$64,关卡表!BP199)&amp;"-"&amp;关卡表!E199&amp;"关"</f>
        <v>火烧新野-3关</v>
      </c>
      <c r="K199" s="3" t="s">
        <v>438</v>
      </c>
      <c r="L199" s="3"/>
      <c r="M199" s="2">
        <v>100</v>
      </c>
      <c r="N199" s="2">
        <v>0</v>
      </c>
      <c r="O199" s="2">
        <v>0</v>
      </c>
      <c r="P199" s="17">
        <f t="shared" si="12"/>
        <v>12002</v>
      </c>
      <c r="Q199" s="17">
        <f>INDEX(章节表!$K$5:$K$64,关卡表!BP199)</f>
        <v>100</v>
      </c>
      <c r="R199" s="17">
        <f>INDEX(章节表!$L$5:$L$64,关卡表!BP199)</f>
        <v>840</v>
      </c>
      <c r="S199" s="2">
        <v>0</v>
      </c>
      <c r="T199" s="2">
        <f t="shared" si="13"/>
        <v>21201</v>
      </c>
      <c r="U199" s="2" t="s">
        <v>27</v>
      </c>
      <c r="V199" s="17">
        <f>INDEX(章节表!$M$5:$M$64,关卡表!BP199)</f>
        <v>3900</v>
      </c>
      <c r="W199" s="2" t="s">
        <v>47</v>
      </c>
      <c r="X199" s="17">
        <f>INDEX(章节表!$N$5:$N$64,关卡表!BP199)</f>
        <v>9450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3"/>
      <c r="AK199" s="2"/>
      <c r="AL199" s="2"/>
      <c r="AM199" s="2"/>
      <c r="AN199" s="2"/>
      <c r="AO199" s="2">
        <v>51</v>
      </c>
      <c r="AP199" s="3" t="s">
        <v>264</v>
      </c>
      <c r="AQ199" s="3" t="s">
        <v>265</v>
      </c>
      <c r="AR199" s="3" t="s">
        <v>437</v>
      </c>
      <c r="AS199" s="3" t="s">
        <v>432</v>
      </c>
      <c r="AT199" s="3"/>
      <c r="AU199" s="3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O199">
        <v>193</v>
      </c>
      <c r="BP199">
        <f>MATCH(BO199-1,章节表!$J$4:$J$64,1)</f>
        <v>20</v>
      </c>
    </row>
    <row r="200" spans="1:68" ht="18" customHeight="1" x14ac:dyDescent="0.2">
      <c r="A200" s="17">
        <f t="shared" ref="A200:A263" si="14">C200*100+E200</f>
        <v>12004</v>
      </c>
      <c r="B200" s="17">
        <f>INDEX(章节表!$E$5:$E$64,关卡表!BP200)</f>
        <v>1</v>
      </c>
      <c r="C200" s="17">
        <f>INDEX(章节表!$B$5:$B$64,关卡表!BP200)</f>
        <v>120</v>
      </c>
      <c r="D200" s="3" t="s">
        <v>79</v>
      </c>
      <c r="E200" s="17">
        <f>BO200-INDEX(章节表!$J$4:$J$64,关卡表!BP200)</f>
        <v>4</v>
      </c>
      <c r="F200" s="17">
        <f t="shared" ref="F200:F263" si="15">E200</f>
        <v>4</v>
      </c>
      <c r="G200" s="17" t="str">
        <f>INDEX(章节表!$C$5:$C$64,关卡表!BP200)&amp;关卡表!E200&amp;"关"</f>
        <v>普通20章4关</v>
      </c>
      <c r="H200" s="3"/>
      <c r="I200" s="3"/>
      <c r="J200" s="17" t="str">
        <f>INDEX(章节表!$D$5:$D$64,关卡表!BP200)&amp;"-"&amp;关卡表!E200&amp;"关"</f>
        <v>火烧新野-4关</v>
      </c>
      <c r="K200" s="3" t="s">
        <v>424</v>
      </c>
      <c r="L200" s="3"/>
      <c r="M200" s="2">
        <v>100</v>
      </c>
      <c r="N200" s="2">
        <v>0</v>
      </c>
      <c r="O200" s="2">
        <v>0</v>
      </c>
      <c r="P200" s="17">
        <f t="shared" ref="P200:P216" si="16">IF(E200&gt;1,A199,"")</f>
        <v>12003</v>
      </c>
      <c r="Q200" s="17">
        <f>INDEX(章节表!$K$5:$K$64,关卡表!BP200)</f>
        <v>100</v>
      </c>
      <c r="R200" s="17">
        <f>INDEX(章节表!$L$5:$L$64,关卡表!BP200)</f>
        <v>840</v>
      </c>
      <c r="S200" s="2">
        <v>0</v>
      </c>
      <c r="T200" s="2" t="str">
        <f t="shared" ref="T200:T263" si="17">IF(OR(F200=3,F200=6,F200=9),C200*10+INT(F200/3)+20000,"")</f>
        <v/>
      </c>
      <c r="U200" s="2" t="s">
        <v>27</v>
      </c>
      <c r="V200" s="17">
        <f>INDEX(章节表!$M$5:$M$64,关卡表!BP200)</f>
        <v>3900</v>
      </c>
      <c r="W200" s="2" t="s">
        <v>47</v>
      </c>
      <c r="X200" s="17">
        <f>INDEX(章节表!$N$5:$N$64,关卡表!BP200)</f>
        <v>9450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3"/>
      <c r="AK200" s="2"/>
      <c r="AL200" s="2"/>
      <c r="AM200" s="2"/>
      <c r="AN200" s="2"/>
      <c r="AO200" s="2">
        <v>51</v>
      </c>
      <c r="AP200" s="3" t="s">
        <v>264</v>
      </c>
      <c r="AQ200" s="3" t="s">
        <v>265</v>
      </c>
      <c r="AR200" s="3" t="s">
        <v>437</v>
      </c>
      <c r="AS200" s="3" t="s">
        <v>432</v>
      </c>
      <c r="AT200" s="3"/>
      <c r="AU200" s="3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O200">
        <v>194</v>
      </c>
      <c r="BP200">
        <f>MATCH(BO200-1,章节表!$J$4:$J$64,1)</f>
        <v>20</v>
      </c>
    </row>
    <row r="201" spans="1:68" ht="18" customHeight="1" x14ac:dyDescent="0.2">
      <c r="A201" s="17">
        <f t="shared" si="14"/>
        <v>12005</v>
      </c>
      <c r="B201" s="17">
        <f>INDEX(章节表!$E$5:$E$64,关卡表!BP201)</f>
        <v>1</v>
      </c>
      <c r="C201" s="17">
        <f>INDEX(章节表!$B$5:$B$64,关卡表!BP201)</f>
        <v>120</v>
      </c>
      <c r="D201" s="3" t="s">
        <v>79</v>
      </c>
      <c r="E201" s="17">
        <f>BO201-INDEX(章节表!$J$4:$J$64,关卡表!BP201)</f>
        <v>5</v>
      </c>
      <c r="F201" s="17">
        <f t="shared" si="15"/>
        <v>5</v>
      </c>
      <c r="G201" s="17" t="str">
        <f>INDEX(章节表!$C$5:$C$64,关卡表!BP201)&amp;关卡表!E201&amp;"关"</f>
        <v>普通20章5关</v>
      </c>
      <c r="H201" s="3"/>
      <c r="I201" s="3"/>
      <c r="J201" s="17" t="str">
        <f>INDEX(章节表!$D$5:$D$64,关卡表!BP201)&amp;"-"&amp;关卡表!E201&amp;"关"</f>
        <v>火烧新野-5关</v>
      </c>
      <c r="K201" s="3" t="s">
        <v>424</v>
      </c>
      <c r="L201" s="3"/>
      <c r="M201" s="2">
        <v>100</v>
      </c>
      <c r="N201" s="2">
        <v>0</v>
      </c>
      <c r="O201" s="2">
        <v>0</v>
      </c>
      <c r="P201" s="17">
        <f t="shared" si="16"/>
        <v>12004</v>
      </c>
      <c r="Q201" s="17">
        <f>INDEX(章节表!$K$5:$K$64,关卡表!BP201)</f>
        <v>100</v>
      </c>
      <c r="R201" s="17">
        <f>INDEX(章节表!$L$5:$L$64,关卡表!BP201)</f>
        <v>840</v>
      </c>
      <c r="S201" s="2">
        <v>0</v>
      </c>
      <c r="T201" s="2" t="str">
        <f t="shared" si="17"/>
        <v/>
      </c>
      <c r="U201" s="2" t="s">
        <v>27</v>
      </c>
      <c r="V201" s="17">
        <f>INDEX(章节表!$M$5:$M$64,关卡表!BP201)</f>
        <v>3900</v>
      </c>
      <c r="W201" s="2" t="s">
        <v>47</v>
      </c>
      <c r="X201" s="17">
        <f>INDEX(章节表!$N$5:$N$64,关卡表!BP201)</f>
        <v>9450</v>
      </c>
      <c r="Y201" s="2"/>
      <c r="Z201" s="2"/>
      <c r="AA201" s="2"/>
      <c r="AB201" s="2"/>
      <c r="AC201" s="2"/>
      <c r="AD201" s="2"/>
      <c r="AE201" s="3"/>
      <c r="AF201" s="3"/>
      <c r="AG201" s="3"/>
      <c r="AH201" s="3"/>
      <c r="AI201" s="3"/>
      <c r="AJ201" s="3"/>
      <c r="AK201" s="2"/>
      <c r="AL201" s="2"/>
      <c r="AM201" s="2"/>
      <c r="AN201" s="2"/>
      <c r="AO201" s="2">
        <v>51</v>
      </c>
      <c r="AP201" s="3" t="s">
        <v>264</v>
      </c>
      <c r="AQ201" s="3" t="s">
        <v>265</v>
      </c>
      <c r="AR201" s="3" t="s">
        <v>437</v>
      </c>
      <c r="AS201" s="3" t="s">
        <v>432</v>
      </c>
      <c r="AT201" s="3"/>
      <c r="AU201" s="3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O201">
        <v>195</v>
      </c>
      <c r="BP201">
        <f>MATCH(BO201-1,章节表!$J$4:$J$64,1)</f>
        <v>20</v>
      </c>
    </row>
    <row r="202" spans="1:68" ht="18" customHeight="1" x14ac:dyDescent="0.2">
      <c r="A202" s="17">
        <f t="shared" si="14"/>
        <v>12006</v>
      </c>
      <c r="B202" s="17">
        <f>INDEX(章节表!$E$5:$E$64,关卡表!BP202)</f>
        <v>1</v>
      </c>
      <c r="C202" s="17">
        <f>INDEX(章节表!$B$5:$B$64,关卡表!BP202)</f>
        <v>120</v>
      </c>
      <c r="D202" s="3" t="s">
        <v>79</v>
      </c>
      <c r="E202" s="17">
        <f>BO202-INDEX(章节表!$J$4:$J$64,关卡表!BP202)</f>
        <v>6</v>
      </c>
      <c r="F202" s="17">
        <f t="shared" si="15"/>
        <v>6</v>
      </c>
      <c r="G202" s="17" t="str">
        <f>INDEX(章节表!$C$5:$C$64,关卡表!BP202)&amp;关卡表!E202&amp;"关"</f>
        <v>普通20章6关</v>
      </c>
      <c r="H202" s="3"/>
      <c r="I202" s="3"/>
      <c r="J202" s="17" t="str">
        <f>INDEX(章节表!$D$5:$D$64,关卡表!BP202)&amp;"-"&amp;关卡表!E202&amp;"关"</f>
        <v>火烧新野-6关</v>
      </c>
      <c r="K202" s="3" t="s">
        <v>438</v>
      </c>
      <c r="L202" s="3"/>
      <c r="M202" s="2">
        <v>100</v>
      </c>
      <c r="N202" s="2">
        <v>0</v>
      </c>
      <c r="O202" s="2">
        <v>0</v>
      </c>
      <c r="P202" s="17">
        <f t="shared" si="16"/>
        <v>12005</v>
      </c>
      <c r="Q202" s="17">
        <f>INDEX(章节表!$K$5:$K$64,关卡表!BP202)</f>
        <v>100</v>
      </c>
      <c r="R202" s="17">
        <f>INDEX(章节表!$L$5:$L$64,关卡表!BP202)</f>
        <v>840</v>
      </c>
      <c r="S202" s="2">
        <v>0</v>
      </c>
      <c r="T202" s="2">
        <f t="shared" si="17"/>
        <v>21202</v>
      </c>
      <c r="U202" s="2" t="s">
        <v>27</v>
      </c>
      <c r="V202" s="17">
        <f>INDEX(章节表!$M$5:$M$64,关卡表!BP202)</f>
        <v>3900</v>
      </c>
      <c r="W202" s="2" t="s">
        <v>47</v>
      </c>
      <c r="X202" s="17">
        <f>INDEX(章节表!$N$5:$N$64,关卡表!BP202)</f>
        <v>9450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3"/>
      <c r="AK202" s="2"/>
      <c r="AL202" s="2"/>
      <c r="AM202" s="2"/>
      <c r="AN202" s="2"/>
      <c r="AO202" s="2">
        <v>51</v>
      </c>
      <c r="AP202" s="3" t="s">
        <v>264</v>
      </c>
      <c r="AQ202" s="3" t="s">
        <v>265</v>
      </c>
      <c r="AR202" s="3" t="s">
        <v>437</v>
      </c>
      <c r="AS202" s="3" t="s">
        <v>432</v>
      </c>
      <c r="AT202" s="3"/>
      <c r="AU202" s="3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O202">
        <v>196</v>
      </c>
      <c r="BP202">
        <f>MATCH(BO202-1,章节表!$J$4:$J$64,1)</f>
        <v>20</v>
      </c>
    </row>
    <row r="203" spans="1:68" ht="18" customHeight="1" x14ac:dyDescent="0.2">
      <c r="A203" s="17">
        <f t="shared" si="14"/>
        <v>12007</v>
      </c>
      <c r="B203" s="17">
        <f>INDEX(章节表!$E$5:$E$64,关卡表!BP203)</f>
        <v>1</v>
      </c>
      <c r="C203" s="17">
        <f>INDEX(章节表!$B$5:$B$64,关卡表!BP203)</f>
        <v>120</v>
      </c>
      <c r="D203" s="3" t="s">
        <v>79</v>
      </c>
      <c r="E203" s="17">
        <f>BO203-INDEX(章节表!$J$4:$J$64,关卡表!BP203)</f>
        <v>7</v>
      </c>
      <c r="F203" s="17">
        <f t="shared" si="15"/>
        <v>7</v>
      </c>
      <c r="G203" s="17" t="str">
        <f>INDEX(章节表!$C$5:$C$64,关卡表!BP203)&amp;关卡表!E203&amp;"关"</f>
        <v>普通20章7关</v>
      </c>
      <c r="H203" s="3"/>
      <c r="I203" s="3"/>
      <c r="J203" s="17" t="str">
        <f>INDEX(章节表!$D$5:$D$64,关卡表!BP203)&amp;"-"&amp;关卡表!E203&amp;"关"</f>
        <v>火烧新野-7关</v>
      </c>
      <c r="K203" s="3" t="s">
        <v>424</v>
      </c>
      <c r="L203" s="3"/>
      <c r="M203" s="2">
        <v>100</v>
      </c>
      <c r="N203" s="2">
        <v>0</v>
      </c>
      <c r="O203" s="2">
        <v>0</v>
      </c>
      <c r="P203" s="17">
        <f t="shared" si="16"/>
        <v>12006</v>
      </c>
      <c r="Q203" s="17">
        <f>INDEX(章节表!$K$5:$K$64,关卡表!BP203)</f>
        <v>100</v>
      </c>
      <c r="R203" s="17">
        <f>INDEX(章节表!$L$5:$L$64,关卡表!BP203)</f>
        <v>840</v>
      </c>
      <c r="S203" s="2">
        <v>0</v>
      </c>
      <c r="T203" s="2" t="str">
        <f t="shared" si="17"/>
        <v/>
      </c>
      <c r="U203" s="2" t="s">
        <v>27</v>
      </c>
      <c r="V203" s="17">
        <f>INDEX(章节表!$M$5:$M$64,关卡表!BP203)</f>
        <v>3900</v>
      </c>
      <c r="W203" s="2" t="s">
        <v>47</v>
      </c>
      <c r="X203" s="17">
        <f>INDEX(章节表!$N$5:$N$64,关卡表!BP203)</f>
        <v>9450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3"/>
      <c r="AK203" s="2"/>
      <c r="AL203" s="2"/>
      <c r="AM203" s="2"/>
      <c r="AN203" s="2"/>
      <c r="AO203" s="2">
        <v>51</v>
      </c>
      <c r="AP203" s="3" t="s">
        <v>264</v>
      </c>
      <c r="AQ203" s="3" t="s">
        <v>265</v>
      </c>
      <c r="AR203" s="3" t="s">
        <v>437</v>
      </c>
      <c r="AS203" s="3" t="s">
        <v>432</v>
      </c>
      <c r="AT203" s="3"/>
      <c r="AU203" s="3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O203">
        <v>197</v>
      </c>
      <c r="BP203">
        <f>MATCH(BO203-1,章节表!$J$4:$J$64,1)</f>
        <v>20</v>
      </c>
    </row>
    <row r="204" spans="1:68" ht="18" customHeight="1" x14ac:dyDescent="0.2">
      <c r="A204" s="17">
        <f t="shared" si="14"/>
        <v>12008</v>
      </c>
      <c r="B204" s="17">
        <f>INDEX(章节表!$E$5:$E$64,关卡表!BP204)</f>
        <v>1</v>
      </c>
      <c r="C204" s="17">
        <f>INDEX(章节表!$B$5:$B$64,关卡表!BP204)</f>
        <v>120</v>
      </c>
      <c r="D204" s="3" t="s">
        <v>79</v>
      </c>
      <c r="E204" s="17">
        <f>BO204-INDEX(章节表!$J$4:$J$64,关卡表!BP204)</f>
        <v>8</v>
      </c>
      <c r="F204" s="17">
        <f t="shared" si="15"/>
        <v>8</v>
      </c>
      <c r="G204" s="17" t="str">
        <f>INDEX(章节表!$C$5:$C$64,关卡表!BP204)&amp;关卡表!E204&amp;"关"</f>
        <v>普通20章8关</v>
      </c>
      <c r="H204" s="3"/>
      <c r="I204" s="3"/>
      <c r="J204" s="17" t="str">
        <f>INDEX(章节表!$D$5:$D$64,关卡表!BP204)&amp;"-"&amp;关卡表!E204&amp;"关"</f>
        <v>火烧新野-8关</v>
      </c>
      <c r="K204" s="3" t="s">
        <v>424</v>
      </c>
      <c r="L204" s="3"/>
      <c r="M204" s="2">
        <v>100</v>
      </c>
      <c r="N204" s="2">
        <v>0</v>
      </c>
      <c r="O204" s="2">
        <v>0</v>
      </c>
      <c r="P204" s="17">
        <f t="shared" si="16"/>
        <v>12007</v>
      </c>
      <c r="Q204" s="17">
        <f>INDEX(章节表!$K$5:$K$64,关卡表!BP204)</f>
        <v>100</v>
      </c>
      <c r="R204" s="17">
        <f>INDEX(章节表!$L$5:$L$64,关卡表!BP204)</f>
        <v>840</v>
      </c>
      <c r="S204" s="2">
        <v>0</v>
      </c>
      <c r="T204" s="2" t="str">
        <f t="shared" si="17"/>
        <v/>
      </c>
      <c r="U204" s="2" t="s">
        <v>27</v>
      </c>
      <c r="V204" s="17">
        <f>INDEX(章节表!$M$5:$M$64,关卡表!BP204)</f>
        <v>3900</v>
      </c>
      <c r="W204" s="2" t="s">
        <v>47</v>
      </c>
      <c r="X204" s="17">
        <f>INDEX(章节表!$N$5:$N$64,关卡表!BP204)</f>
        <v>9450</v>
      </c>
      <c r="Y204" s="2"/>
      <c r="Z204" s="2"/>
      <c r="AA204" s="2"/>
      <c r="AB204" s="2"/>
      <c r="AC204" s="2"/>
      <c r="AD204" s="2"/>
      <c r="AE204" s="3"/>
      <c r="AF204" s="3"/>
      <c r="AG204" s="3"/>
      <c r="AH204" s="3"/>
      <c r="AI204" s="3"/>
      <c r="AJ204" s="3"/>
      <c r="AK204" s="2"/>
      <c r="AL204" s="2"/>
      <c r="AM204" s="2"/>
      <c r="AN204" s="2"/>
      <c r="AO204" s="2">
        <v>51</v>
      </c>
      <c r="AP204" s="3" t="s">
        <v>264</v>
      </c>
      <c r="AQ204" s="3" t="s">
        <v>265</v>
      </c>
      <c r="AR204" s="3" t="s">
        <v>437</v>
      </c>
      <c r="AS204" s="3" t="s">
        <v>432</v>
      </c>
      <c r="AT204" s="3"/>
      <c r="AU204" s="3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O204">
        <v>198</v>
      </c>
      <c r="BP204">
        <f>MATCH(BO204-1,章节表!$J$4:$J$64,1)</f>
        <v>20</v>
      </c>
    </row>
    <row r="205" spans="1:68" ht="18" customHeight="1" x14ac:dyDescent="0.2">
      <c r="A205" s="17">
        <f t="shared" si="14"/>
        <v>12009</v>
      </c>
      <c r="B205" s="17">
        <f>INDEX(章节表!$E$5:$E$64,关卡表!BP205)</f>
        <v>1</v>
      </c>
      <c r="C205" s="17">
        <f>INDEX(章节表!$B$5:$B$64,关卡表!BP205)</f>
        <v>120</v>
      </c>
      <c r="D205" s="3" t="s">
        <v>79</v>
      </c>
      <c r="E205" s="17">
        <f>BO205-INDEX(章节表!$J$4:$J$64,关卡表!BP205)</f>
        <v>9</v>
      </c>
      <c r="F205" s="17">
        <f t="shared" si="15"/>
        <v>9</v>
      </c>
      <c r="G205" s="17" t="str">
        <f>INDEX(章节表!$C$5:$C$64,关卡表!BP205)&amp;关卡表!E205&amp;"关"</f>
        <v>普通20章9关</v>
      </c>
      <c r="H205" s="3"/>
      <c r="I205" s="3"/>
      <c r="J205" s="17" t="str">
        <f>INDEX(章节表!$D$5:$D$64,关卡表!BP205)&amp;"-"&amp;关卡表!E205&amp;"关"</f>
        <v>火烧新野-9关</v>
      </c>
      <c r="K205" s="3" t="s">
        <v>438</v>
      </c>
      <c r="L205" s="3"/>
      <c r="M205" s="2">
        <v>100</v>
      </c>
      <c r="N205" s="2">
        <v>0</v>
      </c>
      <c r="O205" s="2">
        <v>0</v>
      </c>
      <c r="P205" s="17">
        <f t="shared" si="16"/>
        <v>12008</v>
      </c>
      <c r="Q205" s="17">
        <f>INDEX(章节表!$K$5:$K$64,关卡表!BP205)</f>
        <v>100</v>
      </c>
      <c r="R205" s="17">
        <f>INDEX(章节表!$L$5:$L$64,关卡表!BP205)</f>
        <v>840</v>
      </c>
      <c r="S205" s="2">
        <v>0</v>
      </c>
      <c r="T205" s="2">
        <f t="shared" si="17"/>
        <v>21203</v>
      </c>
      <c r="U205" s="2" t="s">
        <v>27</v>
      </c>
      <c r="V205" s="17">
        <f>INDEX(章节表!$M$5:$M$64,关卡表!BP205)</f>
        <v>3900</v>
      </c>
      <c r="W205" s="2" t="s">
        <v>47</v>
      </c>
      <c r="X205" s="17">
        <f>INDEX(章节表!$N$5:$N$64,关卡表!BP205)</f>
        <v>9450</v>
      </c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3"/>
      <c r="AK205" s="2"/>
      <c r="AL205" s="2"/>
      <c r="AM205" s="2"/>
      <c r="AN205" s="2"/>
      <c r="AO205" s="2">
        <v>51</v>
      </c>
      <c r="AP205" s="3" t="s">
        <v>264</v>
      </c>
      <c r="AQ205" s="3" t="s">
        <v>265</v>
      </c>
      <c r="AR205" s="3" t="s">
        <v>437</v>
      </c>
      <c r="AS205" s="3" t="s">
        <v>432</v>
      </c>
      <c r="AT205" s="3"/>
      <c r="AU205" s="3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O205">
        <v>199</v>
      </c>
      <c r="BP205">
        <f>MATCH(BO205-1,章节表!$J$4:$J$64,1)</f>
        <v>20</v>
      </c>
    </row>
    <row r="206" spans="1:68" ht="18" customHeight="1" x14ac:dyDescent="0.2">
      <c r="A206" s="17">
        <f t="shared" si="14"/>
        <v>12010</v>
      </c>
      <c r="B206" s="17">
        <f>INDEX(章节表!$E$5:$E$64,关卡表!BP206)</f>
        <v>1</v>
      </c>
      <c r="C206" s="17">
        <f>INDEX(章节表!$B$5:$B$64,关卡表!BP206)</f>
        <v>120</v>
      </c>
      <c r="D206" s="3" t="s">
        <v>79</v>
      </c>
      <c r="E206" s="17">
        <f>BO206-INDEX(章节表!$J$4:$J$64,关卡表!BP206)</f>
        <v>10</v>
      </c>
      <c r="F206" s="17">
        <f t="shared" si="15"/>
        <v>10</v>
      </c>
      <c r="G206" s="17" t="str">
        <f>INDEX(章节表!$C$5:$C$64,关卡表!BP206)&amp;关卡表!E206&amp;"关"</f>
        <v>普通20章10关</v>
      </c>
      <c r="H206" s="3"/>
      <c r="I206" s="3"/>
      <c r="J206" s="17" t="str">
        <f>INDEX(章节表!$D$5:$D$64,关卡表!BP206)&amp;"-"&amp;关卡表!E206&amp;"关"</f>
        <v>火烧新野-10关</v>
      </c>
      <c r="K206" s="3" t="s">
        <v>439</v>
      </c>
      <c r="L206" s="3"/>
      <c r="M206" s="2">
        <v>100</v>
      </c>
      <c r="N206" s="2">
        <v>1</v>
      </c>
      <c r="O206" s="2">
        <v>0</v>
      </c>
      <c r="P206" s="17">
        <f t="shared" si="16"/>
        <v>12009</v>
      </c>
      <c r="Q206" s="17">
        <f>INDEX(章节表!$K$5:$K$64,关卡表!BP206)</f>
        <v>100</v>
      </c>
      <c r="R206" s="17">
        <f>INDEX(章节表!$L$5:$L$64,关卡表!BP206)</f>
        <v>840</v>
      </c>
      <c r="S206" s="2">
        <v>0</v>
      </c>
      <c r="T206" s="2" t="str">
        <f t="shared" si="17"/>
        <v/>
      </c>
      <c r="U206" s="2" t="s">
        <v>27</v>
      </c>
      <c r="V206" s="17">
        <f>INDEX(章节表!$M$5:$M$64,关卡表!BP206)</f>
        <v>3900</v>
      </c>
      <c r="W206" s="2" t="s">
        <v>47</v>
      </c>
      <c r="X206" s="17">
        <f>INDEX(章节表!$N$5:$N$64,关卡表!BP206)</f>
        <v>9450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3"/>
      <c r="AK206" s="2"/>
      <c r="AL206" s="2"/>
      <c r="AM206" s="2"/>
      <c r="AN206" s="2"/>
      <c r="AO206" s="2">
        <v>51</v>
      </c>
      <c r="AP206" s="3" t="s">
        <v>264</v>
      </c>
      <c r="AQ206" s="3" t="s">
        <v>265</v>
      </c>
      <c r="AR206" s="3" t="s">
        <v>437</v>
      </c>
      <c r="AS206" s="3" t="s">
        <v>432</v>
      </c>
      <c r="AT206" s="3"/>
      <c r="AU206" s="3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O206">
        <v>200</v>
      </c>
      <c r="BP206">
        <f>MATCH(BO206-1,章节表!$J$4:$J$64,1)</f>
        <v>20</v>
      </c>
    </row>
    <row r="207" spans="1:68" ht="18" customHeight="1" x14ac:dyDescent="0.2">
      <c r="A207" s="17">
        <f t="shared" si="14"/>
        <v>12101</v>
      </c>
      <c r="B207" s="17">
        <f>INDEX(章节表!$E$5:$E$64,关卡表!BP207)</f>
        <v>1</v>
      </c>
      <c r="C207" s="17">
        <f>INDEX(章节表!$B$5:$B$64,关卡表!BP207)</f>
        <v>121</v>
      </c>
      <c r="D207" s="3" t="s">
        <v>79</v>
      </c>
      <c r="E207" s="17">
        <f>BO207-INDEX(章节表!$J$4:$J$64,关卡表!BP207)</f>
        <v>1</v>
      </c>
      <c r="F207" s="17">
        <f t="shared" si="15"/>
        <v>1</v>
      </c>
      <c r="G207" s="17" t="str">
        <f>INDEX(章节表!$C$5:$C$64,关卡表!BP207)&amp;关卡表!E207&amp;"关"</f>
        <v>普通21章1关</v>
      </c>
      <c r="H207" s="3"/>
      <c r="I207" s="3"/>
      <c r="J207" s="17" t="str">
        <f>INDEX(章节表!$D$5:$D$64,关卡表!BP207)&amp;"-"&amp;关卡表!E207&amp;"关"</f>
        <v>三顾茅庐-1关</v>
      </c>
      <c r="K207" s="3" t="s">
        <v>424</v>
      </c>
      <c r="L207" s="3"/>
      <c r="M207" s="2">
        <v>100</v>
      </c>
      <c r="N207" s="2">
        <v>0</v>
      </c>
      <c r="O207" s="2">
        <v>0</v>
      </c>
      <c r="P207" s="17" t="str">
        <f t="shared" si="16"/>
        <v/>
      </c>
      <c r="Q207" s="17">
        <f>INDEX(章节表!$K$5:$K$64,关卡表!BP207)</f>
        <v>105</v>
      </c>
      <c r="R207" s="17">
        <f>INDEX(章节表!$L$5:$L$64,关卡表!BP207)</f>
        <v>900</v>
      </c>
      <c r="S207" s="2">
        <v>0</v>
      </c>
      <c r="T207" s="2" t="str">
        <f t="shared" si="17"/>
        <v/>
      </c>
      <c r="U207" s="2" t="s">
        <v>27</v>
      </c>
      <c r="V207" s="17">
        <f>INDEX(章节表!$M$5:$M$64,关卡表!BP207)</f>
        <v>4200</v>
      </c>
      <c r="W207" s="2" t="s">
        <v>47</v>
      </c>
      <c r="X207" s="17">
        <f>INDEX(章节表!$N$5:$N$64,关卡表!BP207)</f>
        <v>10125</v>
      </c>
      <c r="Y207" s="2"/>
      <c r="Z207" s="2"/>
      <c r="AA207" s="2"/>
      <c r="AB207" s="2"/>
      <c r="AC207" s="2"/>
      <c r="AD207" s="2"/>
      <c r="AE207" s="3"/>
      <c r="AF207" s="3"/>
      <c r="AG207" s="3"/>
      <c r="AH207" s="3"/>
      <c r="AI207" s="3"/>
      <c r="AJ207" s="3"/>
      <c r="AK207" s="2"/>
      <c r="AL207" s="2"/>
      <c r="AM207" s="2"/>
      <c r="AN207" s="2"/>
      <c r="AO207" s="2">
        <v>51</v>
      </c>
      <c r="AP207" s="3" t="s">
        <v>264</v>
      </c>
      <c r="AQ207" s="3" t="s">
        <v>265</v>
      </c>
      <c r="AR207" s="3" t="s">
        <v>437</v>
      </c>
      <c r="AS207" s="3" t="s">
        <v>432</v>
      </c>
      <c r="AT207" s="3"/>
      <c r="AU207" s="3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O207">
        <v>201</v>
      </c>
      <c r="BP207">
        <f>MATCH(BO207-1,章节表!$J$4:$J$64,1)</f>
        <v>21</v>
      </c>
    </row>
    <row r="208" spans="1:68" ht="18" customHeight="1" x14ac:dyDescent="0.2">
      <c r="A208" s="17">
        <f t="shared" si="14"/>
        <v>12102</v>
      </c>
      <c r="B208" s="17">
        <f>INDEX(章节表!$E$5:$E$64,关卡表!BP208)</f>
        <v>1</v>
      </c>
      <c r="C208" s="17">
        <f>INDEX(章节表!$B$5:$B$64,关卡表!BP208)</f>
        <v>121</v>
      </c>
      <c r="D208" s="3" t="s">
        <v>79</v>
      </c>
      <c r="E208" s="17">
        <f>BO208-INDEX(章节表!$J$4:$J$64,关卡表!BP208)</f>
        <v>2</v>
      </c>
      <c r="F208" s="17">
        <f t="shared" si="15"/>
        <v>2</v>
      </c>
      <c r="G208" s="17" t="str">
        <f>INDEX(章节表!$C$5:$C$64,关卡表!BP208)&amp;关卡表!E208&amp;"关"</f>
        <v>普通21章2关</v>
      </c>
      <c r="H208" s="3"/>
      <c r="I208" s="3"/>
      <c r="J208" s="17" t="str">
        <f>INDEX(章节表!$D$5:$D$64,关卡表!BP208)&amp;"-"&amp;关卡表!E208&amp;"关"</f>
        <v>三顾茅庐-2关</v>
      </c>
      <c r="K208" s="3" t="s">
        <v>424</v>
      </c>
      <c r="L208" s="3"/>
      <c r="M208" s="2">
        <v>100</v>
      </c>
      <c r="N208" s="2">
        <v>0</v>
      </c>
      <c r="O208" s="2">
        <v>0</v>
      </c>
      <c r="P208" s="17">
        <f t="shared" si="16"/>
        <v>12101</v>
      </c>
      <c r="Q208" s="17">
        <f>INDEX(章节表!$K$5:$K$64,关卡表!BP208)</f>
        <v>105</v>
      </c>
      <c r="R208" s="17">
        <f>INDEX(章节表!$L$5:$L$64,关卡表!BP208)</f>
        <v>900</v>
      </c>
      <c r="S208" s="2">
        <v>0</v>
      </c>
      <c r="T208" s="2" t="str">
        <f t="shared" si="17"/>
        <v/>
      </c>
      <c r="U208" s="2" t="s">
        <v>27</v>
      </c>
      <c r="V208" s="17">
        <f>INDEX(章节表!$M$5:$M$64,关卡表!BP208)</f>
        <v>4200</v>
      </c>
      <c r="W208" s="2" t="s">
        <v>47</v>
      </c>
      <c r="X208" s="17">
        <f>INDEX(章节表!$N$5:$N$64,关卡表!BP208)</f>
        <v>10125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3"/>
      <c r="AK208" s="2"/>
      <c r="AL208" s="2"/>
      <c r="AM208" s="2"/>
      <c r="AN208" s="2"/>
      <c r="AO208" s="2">
        <v>51</v>
      </c>
      <c r="AP208" s="3" t="s">
        <v>264</v>
      </c>
      <c r="AQ208" s="3" t="s">
        <v>265</v>
      </c>
      <c r="AR208" s="3" t="s">
        <v>437</v>
      </c>
      <c r="AS208" s="3" t="s">
        <v>432</v>
      </c>
      <c r="AT208" s="3"/>
      <c r="AU208" s="3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O208">
        <v>202</v>
      </c>
      <c r="BP208">
        <f>MATCH(BO208-1,章节表!$J$4:$J$64,1)</f>
        <v>21</v>
      </c>
    </row>
    <row r="209" spans="1:68" ht="18" customHeight="1" x14ac:dyDescent="0.2">
      <c r="A209" s="17">
        <f t="shared" si="14"/>
        <v>12103</v>
      </c>
      <c r="B209" s="17">
        <f>INDEX(章节表!$E$5:$E$64,关卡表!BP209)</f>
        <v>1</v>
      </c>
      <c r="C209" s="17">
        <f>INDEX(章节表!$B$5:$B$64,关卡表!BP209)</f>
        <v>121</v>
      </c>
      <c r="D209" s="3" t="s">
        <v>79</v>
      </c>
      <c r="E209" s="17">
        <f>BO209-INDEX(章节表!$J$4:$J$64,关卡表!BP209)</f>
        <v>3</v>
      </c>
      <c r="F209" s="17">
        <f t="shared" si="15"/>
        <v>3</v>
      </c>
      <c r="G209" s="17" t="str">
        <f>INDEX(章节表!$C$5:$C$64,关卡表!BP209)&amp;关卡表!E209&amp;"关"</f>
        <v>普通21章3关</v>
      </c>
      <c r="H209" s="3"/>
      <c r="I209" s="3"/>
      <c r="J209" s="17" t="str">
        <f>INDEX(章节表!$D$5:$D$64,关卡表!BP209)&amp;"-"&amp;关卡表!E209&amp;"关"</f>
        <v>三顾茅庐-3关</v>
      </c>
      <c r="K209" s="3" t="s">
        <v>438</v>
      </c>
      <c r="L209" s="3"/>
      <c r="M209" s="2">
        <v>100</v>
      </c>
      <c r="N209" s="2">
        <v>0</v>
      </c>
      <c r="O209" s="2">
        <v>0</v>
      </c>
      <c r="P209" s="17">
        <f t="shared" si="16"/>
        <v>12102</v>
      </c>
      <c r="Q209" s="17">
        <f>INDEX(章节表!$K$5:$K$64,关卡表!BP209)</f>
        <v>105</v>
      </c>
      <c r="R209" s="17">
        <f>INDEX(章节表!$L$5:$L$64,关卡表!BP209)</f>
        <v>900</v>
      </c>
      <c r="S209" s="2">
        <v>0</v>
      </c>
      <c r="T209" s="2">
        <f t="shared" si="17"/>
        <v>21211</v>
      </c>
      <c r="U209" s="2" t="s">
        <v>27</v>
      </c>
      <c r="V209" s="17">
        <f>INDEX(章节表!$M$5:$M$64,关卡表!BP209)</f>
        <v>4200</v>
      </c>
      <c r="W209" s="2" t="s">
        <v>47</v>
      </c>
      <c r="X209" s="17">
        <f>INDEX(章节表!$N$5:$N$64,关卡表!BP209)</f>
        <v>10125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3"/>
      <c r="AK209" s="2"/>
      <c r="AL209" s="2"/>
      <c r="AM209" s="2"/>
      <c r="AN209" s="2"/>
      <c r="AO209" s="2">
        <v>51</v>
      </c>
      <c r="AP209" s="3" t="s">
        <v>264</v>
      </c>
      <c r="AQ209" s="3" t="s">
        <v>265</v>
      </c>
      <c r="AR209" s="3" t="s">
        <v>437</v>
      </c>
      <c r="AS209" s="3" t="s">
        <v>432</v>
      </c>
      <c r="AT209" s="3"/>
      <c r="AU209" s="3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O209">
        <v>203</v>
      </c>
      <c r="BP209">
        <f>MATCH(BO209-1,章节表!$J$4:$J$64,1)</f>
        <v>21</v>
      </c>
    </row>
    <row r="210" spans="1:68" ht="18" customHeight="1" x14ac:dyDescent="0.2">
      <c r="A210" s="17">
        <f t="shared" si="14"/>
        <v>12104</v>
      </c>
      <c r="B210" s="17">
        <f>INDEX(章节表!$E$5:$E$64,关卡表!BP210)</f>
        <v>1</v>
      </c>
      <c r="C210" s="17">
        <f>INDEX(章节表!$B$5:$B$64,关卡表!BP210)</f>
        <v>121</v>
      </c>
      <c r="D210" s="3" t="s">
        <v>79</v>
      </c>
      <c r="E210" s="17">
        <f>BO210-INDEX(章节表!$J$4:$J$64,关卡表!BP210)</f>
        <v>4</v>
      </c>
      <c r="F210" s="17">
        <f t="shared" si="15"/>
        <v>4</v>
      </c>
      <c r="G210" s="17" t="str">
        <f>INDEX(章节表!$C$5:$C$64,关卡表!BP210)&amp;关卡表!E210&amp;"关"</f>
        <v>普通21章4关</v>
      </c>
      <c r="H210" s="3"/>
      <c r="I210" s="3"/>
      <c r="J210" s="17" t="str">
        <f>INDEX(章节表!$D$5:$D$64,关卡表!BP210)&amp;"-"&amp;关卡表!E210&amp;"关"</f>
        <v>三顾茅庐-4关</v>
      </c>
      <c r="K210" s="3" t="s">
        <v>424</v>
      </c>
      <c r="L210" s="3"/>
      <c r="M210" s="2">
        <v>100</v>
      </c>
      <c r="N210" s="2">
        <v>0</v>
      </c>
      <c r="O210" s="2">
        <v>0</v>
      </c>
      <c r="P210" s="17">
        <f t="shared" si="16"/>
        <v>12103</v>
      </c>
      <c r="Q210" s="17">
        <f>INDEX(章节表!$K$5:$K$64,关卡表!BP210)</f>
        <v>105</v>
      </c>
      <c r="R210" s="17">
        <f>INDEX(章节表!$L$5:$L$64,关卡表!BP210)</f>
        <v>900</v>
      </c>
      <c r="S210" s="2">
        <v>0</v>
      </c>
      <c r="T210" s="2" t="str">
        <f t="shared" si="17"/>
        <v/>
      </c>
      <c r="U210" s="2" t="s">
        <v>27</v>
      </c>
      <c r="V210" s="17">
        <f>INDEX(章节表!$M$5:$M$64,关卡表!BP210)</f>
        <v>4200</v>
      </c>
      <c r="W210" s="2" t="s">
        <v>47</v>
      </c>
      <c r="X210" s="17">
        <f>INDEX(章节表!$N$5:$N$64,关卡表!BP210)</f>
        <v>10125</v>
      </c>
      <c r="Y210" s="2"/>
      <c r="Z210" s="2"/>
      <c r="AA210" s="2"/>
      <c r="AB210" s="2"/>
      <c r="AC210" s="2"/>
      <c r="AD210" s="2"/>
      <c r="AE210" s="3"/>
      <c r="AF210" s="3"/>
      <c r="AG210" s="3"/>
      <c r="AH210" s="3"/>
      <c r="AI210" s="3"/>
      <c r="AJ210" s="3"/>
      <c r="AK210" s="2"/>
      <c r="AL210" s="2"/>
      <c r="AM210" s="2"/>
      <c r="AN210" s="2"/>
      <c r="AO210" s="2">
        <v>51</v>
      </c>
      <c r="AP210" s="3" t="s">
        <v>264</v>
      </c>
      <c r="AQ210" s="3" t="s">
        <v>265</v>
      </c>
      <c r="AR210" s="3" t="s">
        <v>437</v>
      </c>
      <c r="AS210" s="3" t="s">
        <v>432</v>
      </c>
      <c r="AT210" s="3"/>
      <c r="AU210" s="3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O210">
        <v>204</v>
      </c>
      <c r="BP210">
        <f>MATCH(BO210-1,章节表!$J$4:$J$64,1)</f>
        <v>21</v>
      </c>
    </row>
    <row r="211" spans="1:68" ht="18" customHeight="1" x14ac:dyDescent="0.2">
      <c r="A211" s="17">
        <f t="shared" si="14"/>
        <v>12105</v>
      </c>
      <c r="B211" s="17">
        <f>INDEX(章节表!$E$5:$E$64,关卡表!BP211)</f>
        <v>1</v>
      </c>
      <c r="C211" s="17">
        <f>INDEX(章节表!$B$5:$B$64,关卡表!BP211)</f>
        <v>121</v>
      </c>
      <c r="D211" s="3" t="s">
        <v>79</v>
      </c>
      <c r="E211" s="17">
        <f>BO211-INDEX(章节表!$J$4:$J$64,关卡表!BP211)</f>
        <v>5</v>
      </c>
      <c r="F211" s="17">
        <f t="shared" si="15"/>
        <v>5</v>
      </c>
      <c r="G211" s="17" t="str">
        <f>INDEX(章节表!$C$5:$C$64,关卡表!BP211)&amp;关卡表!E211&amp;"关"</f>
        <v>普通21章5关</v>
      </c>
      <c r="H211" s="3"/>
      <c r="I211" s="3"/>
      <c r="J211" s="17" t="str">
        <f>INDEX(章节表!$D$5:$D$64,关卡表!BP211)&amp;"-"&amp;关卡表!E211&amp;"关"</f>
        <v>三顾茅庐-5关</v>
      </c>
      <c r="K211" s="3" t="s">
        <v>424</v>
      </c>
      <c r="L211" s="3"/>
      <c r="M211" s="2">
        <v>100</v>
      </c>
      <c r="N211" s="2">
        <v>0</v>
      </c>
      <c r="O211" s="2">
        <v>0</v>
      </c>
      <c r="P211" s="17">
        <f t="shared" si="16"/>
        <v>12104</v>
      </c>
      <c r="Q211" s="17">
        <f>INDEX(章节表!$K$5:$K$64,关卡表!BP211)</f>
        <v>105</v>
      </c>
      <c r="R211" s="17">
        <f>INDEX(章节表!$L$5:$L$64,关卡表!BP211)</f>
        <v>900</v>
      </c>
      <c r="S211" s="2">
        <v>0</v>
      </c>
      <c r="T211" s="2" t="str">
        <f t="shared" si="17"/>
        <v/>
      </c>
      <c r="U211" s="2" t="s">
        <v>27</v>
      </c>
      <c r="V211" s="17">
        <f>INDEX(章节表!$M$5:$M$64,关卡表!BP211)</f>
        <v>4200</v>
      </c>
      <c r="W211" s="2" t="s">
        <v>47</v>
      </c>
      <c r="X211" s="17">
        <f>INDEX(章节表!$N$5:$N$64,关卡表!BP211)</f>
        <v>10125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3"/>
      <c r="AK211" s="2"/>
      <c r="AL211" s="2"/>
      <c r="AM211" s="2"/>
      <c r="AN211" s="2"/>
      <c r="AO211" s="2">
        <v>51</v>
      </c>
      <c r="AP211" s="3" t="s">
        <v>264</v>
      </c>
      <c r="AQ211" s="3" t="s">
        <v>265</v>
      </c>
      <c r="AR211" s="3" t="s">
        <v>437</v>
      </c>
      <c r="AS211" s="3" t="s">
        <v>432</v>
      </c>
      <c r="AT211" s="3"/>
      <c r="AU211" s="3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O211">
        <v>205</v>
      </c>
      <c r="BP211">
        <f>MATCH(BO211-1,章节表!$J$4:$J$64,1)</f>
        <v>21</v>
      </c>
    </row>
    <row r="212" spans="1:68" ht="18" customHeight="1" x14ac:dyDescent="0.2">
      <c r="A212" s="17">
        <f t="shared" si="14"/>
        <v>12106</v>
      </c>
      <c r="B212" s="17">
        <f>INDEX(章节表!$E$5:$E$64,关卡表!BP212)</f>
        <v>1</v>
      </c>
      <c r="C212" s="17">
        <f>INDEX(章节表!$B$5:$B$64,关卡表!BP212)</f>
        <v>121</v>
      </c>
      <c r="D212" s="3" t="s">
        <v>79</v>
      </c>
      <c r="E212" s="17">
        <f>BO212-INDEX(章节表!$J$4:$J$64,关卡表!BP212)</f>
        <v>6</v>
      </c>
      <c r="F212" s="17">
        <f t="shared" si="15"/>
        <v>6</v>
      </c>
      <c r="G212" s="17" t="str">
        <f>INDEX(章节表!$C$5:$C$64,关卡表!BP212)&amp;关卡表!E212&amp;"关"</f>
        <v>普通21章6关</v>
      </c>
      <c r="H212" s="3"/>
      <c r="I212" s="3"/>
      <c r="J212" s="17" t="str">
        <f>INDEX(章节表!$D$5:$D$64,关卡表!BP212)&amp;"-"&amp;关卡表!E212&amp;"关"</f>
        <v>三顾茅庐-6关</v>
      </c>
      <c r="K212" s="3" t="s">
        <v>438</v>
      </c>
      <c r="L212" s="3"/>
      <c r="M212" s="2">
        <v>100</v>
      </c>
      <c r="N212" s="2">
        <v>0</v>
      </c>
      <c r="O212" s="2">
        <v>0</v>
      </c>
      <c r="P212" s="17">
        <f t="shared" si="16"/>
        <v>12105</v>
      </c>
      <c r="Q212" s="17">
        <f>INDEX(章节表!$K$5:$K$64,关卡表!BP212)</f>
        <v>105</v>
      </c>
      <c r="R212" s="17">
        <f>INDEX(章节表!$L$5:$L$64,关卡表!BP212)</f>
        <v>900</v>
      </c>
      <c r="S212" s="2">
        <v>0</v>
      </c>
      <c r="T212" s="2">
        <f t="shared" si="17"/>
        <v>21212</v>
      </c>
      <c r="U212" s="2" t="s">
        <v>27</v>
      </c>
      <c r="V212" s="17">
        <f>INDEX(章节表!$M$5:$M$64,关卡表!BP212)</f>
        <v>4200</v>
      </c>
      <c r="W212" s="2" t="s">
        <v>47</v>
      </c>
      <c r="X212" s="17">
        <f>INDEX(章节表!$N$5:$N$64,关卡表!BP212)</f>
        <v>10125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3"/>
      <c r="AK212" s="2"/>
      <c r="AL212" s="2"/>
      <c r="AM212" s="2"/>
      <c r="AN212" s="2"/>
      <c r="AO212" s="2">
        <v>51</v>
      </c>
      <c r="AP212" s="3" t="s">
        <v>264</v>
      </c>
      <c r="AQ212" s="3" t="s">
        <v>265</v>
      </c>
      <c r="AR212" s="3" t="s">
        <v>437</v>
      </c>
      <c r="AS212" s="3" t="s">
        <v>432</v>
      </c>
      <c r="AT212" s="3"/>
      <c r="AU212" s="3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O212">
        <v>206</v>
      </c>
      <c r="BP212">
        <f>MATCH(BO212-1,章节表!$J$4:$J$64,1)</f>
        <v>21</v>
      </c>
    </row>
    <row r="213" spans="1:68" ht="18" customHeight="1" x14ac:dyDescent="0.2">
      <c r="A213" s="17">
        <f t="shared" si="14"/>
        <v>12107</v>
      </c>
      <c r="B213" s="17">
        <f>INDEX(章节表!$E$5:$E$64,关卡表!BP213)</f>
        <v>1</v>
      </c>
      <c r="C213" s="17">
        <f>INDEX(章节表!$B$5:$B$64,关卡表!BP213)</f>
        <v>121</v>
      </c>
      <c r="D213" s="3" t="s">
        <v>79</v>
      </c>
      <c r="E213" s="17">
        <f>BO213-INDEX(章节表!$J$4:$J$64,关卡表!BP213)</f>
        <v>7</v>
      </c>
      <c r="F213" s="17">
        <f t="shared" si="15"/>
        <v>7</v>
      </c>
      <c r="G213" s="17" t="str">
        <f>INDEX(章节表!$C$5:$C$64,关卡表!BP213)&amp;关卡表!E213&amp;"关"</f>
        <v>普通21章7关</v>
      </c>
      <c r="H213" s="3"/>
      <c r="I213" s="3"/>
      <c r="J213" s="17" t="str">
        <f>INDEX(章节表!$D$5:$D$64,关卡表!BP213)&amp;"-"&amp;关卡表!E213&amp;"关"</f>
        <v>三顾茅庐-7关</v>
      </c>
      <c r="K213" s="3" t="s">
        <v>424</v>
      </c>
      <c r="L213" s="3"/>
      <c r="M213" s="2">
        <v>100</v>
      </c>
      <c r="N213" s="2">
        <v>0</v>
      </c>
      <c r="O213" s="2">
        <v>0</v>
      </c>
      <c r="P213" s="17">
        <f t="shared" si="16"/>
        <v>12106</v>
      </c>
      <c r="Q213" s="17">
        <f>INDEX(章节表!$K$5:$K$64,关卡表!BP213)</f>
        <v>105</v>
      </c>
      <c r="R213" s="17">
        <f>INDEX(章节表!$L$5:$L$64,关卡表!BP213)</f>
        <v>900</v>
      </c>
      <c r="S213" s="2">
        <v>0</v>
      </c>
      <c r="T213" s="2" t="str">
        <f t="shared" si="17"/>
        <v/>
      </c>
      <c r="U213" s="2" t="s">
        <v>27</v>
      </c>
      <c r="V213" s="17">
        <f>INDEX(章节表!$M$5:$M$64,关卡表!BP213)</f>
        <v>4200</v>
      </c>
      <c r="W213" s="2" t="s">
        <v>47</v>
      </c>
      <c r="X213" s="17">
        <f>INDEX(章节表!$N$5:$N$64,关卡表!BP213)</f>
        <v>10125</v>
      </c>
      <c r="Y213" s="2"/>
      <c r="Z213" s="2"/>
      <c r="AA213" s="2"/>
      <c r="AB213" s="2"/>
      <c r="AC213" s="2"/>
      <c r="AD213" s="2"/>
      <c r="AE213" s="3"/>
      <c r="AF213" s="3"/>
      <c r="AG213" s="3"/>
      <c r="AH213" s="3"/>
      <c r="AI213" s="3"/>
      <c r="AJ213" s="3"/>
      <c r="AK213" s="2"/>
      <c r="AL213" s="2"/>
      <c r="AM213" s="2"/>
      <c r="AN213" s="2"/>
      <c r="AO213" s="2">
        <v>51</v>
      </c>
      <c r="AP213" s="3" t="s">
        <v>264</v>
      </c>
      <c r="AQ213" s="3" t="s">
        <v>265</v>
      </c>
      <c r="AR213" s="3" t="s">
        <v>437</v>
      </c>
      <c r="AS213" s="3" t="s">
        <v>432</v>
      </c>
      <c r="AT213" s="3"/>
      <c r="AU213" s="3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O213">
        <v>207</v>
      </c>
      <c r="BP213">
        <f>MATCH(BO213-1,章节表!$J$4:$J$64,1)</f>
        <v>21</v>
      </c>
    </row>
    <row r="214" spans="1:68" ht="18" customHeight="1" x14ac:dyDescent="0.2">
      <c r="A214" s="17">
        <f t="shared" si="14"/>
        <v>12108</v>
      </c>
      <c r="B214" s="17">
        <f>INDEX(章节表!$E$5:$E$64,关卡表!BP214)</f>
        <v>1</v>
      </c>
      <c r="C214" s="17">
        <f>INDEX(章节表!$B$5:$B$64,关卡表!BP214)</f>
        <v>121</v>
      </c>
      <c r="D214" s="3" t="s">
        <v>79</v>
      </c>
      <c r="E214" s="17">
        <f>BO214-INDEX(章节表!$J$4:$J$64,关卡表!BP214)</f>
        <v>8</v>
      </c>
      <c r="F214" s="17">
        <f t="shared" si="15"/>
        <v>8</v>
      </c>
      <c r="G214" s="17" t="str">
        <f>INDEX(章节表!$C$5:$C$64,关卡表!BP214)&amp;关卡表!E214&amp;"关"</f>
        <v>普通21章8关</v>
      </c>
      <c r="H214" s="3"/>
      <c r="I214" s="3"/>
      <c r="J214" s="17" t="str">
        <f>INDEX(章节表!$D$5:$D$64,关卡表!BP214)&amp;"-"&amp;关卡表!E214&amp;"关"</f>
        <v>三顾茅庐-8关</v>
      </c>
      <c r="K214" s="3" t="s">
        <v>424</v>
      </c>
      <c r="L214" s="3"/>
      <c r="M214" s="2">
        <v>100</v>
      </c>
      <c r="N214" s="2">
        <v>0</v>
      </c>
      <c r="O214" s="2">
        <v>0</v>
      </c>
      <c r="P214" s="17">
        <f t="shared" si="16"/>
        <v>12107</v>
      </c>
      <c r="Q214" s="17">
        <f>INDEX(章节表!$K$5:$K$64,关卡表!BP214)</f>
        <v>105</v>
      </c>
      <c r="R214" s="17">
        <f>INDEX(章节表!$L$5:$L$64,关卡表!BP214)</f>
        <v>900</v>
      </c>
      <c r="S214" s="2">
        <v>0</v>
      </c>
      <c r="T214" s="2" t="str">
        <f t="shared" si="17"/>
        <v/>
      </c>
      <c r="U214" s="2" t="s">
        <v>27</v>
      </c>
      <c r="V214" s="17">
        <f>INDEX(章节表!$M$5:$M$64,关卡表!BP214)</f>
        <v>4200</v>
      </c>
      <c r="W214" s="2" t="s">
        <v>47</v>
      </c>
      <c r="X214" s="17">
        <f>INDEX(章节表!$N$5:$N$64,关卡表!BP214)</f>
        <v>10125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3"/>
      <c r="AK214" s="2"/>
      <c r="AL214" s="2"/>
      <c r="AM214" s="2"/>
      <c r="AN214" s="2"/>
      <c r="AO214" s="2">
        <v>51</v>
      </c>
      <c r="AP214" s="3" t="s">
        <v>264</v>
      </c>
      <c r="AQ214" s="3" t="s">
        <v>265</v>
      </c>
      <c r="AR214" s="3" t="s">
        <v>437</v>
      </c>
      <c r="AS214" s="3" t="s">
        <v>432</v>
      </c>
      <c r="AT214" s="3"/>
      <c r="AU214" s="3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O214">
        <v>208</v>
      </c>
      <c r="BP214">
        <f>MATCH(BO214-1,章节表!$J$4:$J$64,1)</f>
        <v>21</v>
      </c>
    </row>
    <row r="215" spans="1:68" ht="18" customHeight="1" x14ac:dyDescent="0.2">
      <c r="A215" s="17">
        <f t="shared" si="14"/>
        <v>12109</v>
      </c>
      <c r="B215" s="17">
        <f>INDEX(章节表!$E$5:$E$64,关卡表!BP215)</f>
        <v>1</v>
      </c>
      <c r="C215" s="17">
        <f>INDEX(章节表!$B$5:$B$64,关卡表!BP215)</f>
        <v>121</v>
      </c>
      <c r="D215" s="3" t="s">
        <v>79</v>
      </c>
      <c r="E215" s="17">
        <f>BO215-INDEX(章节表!$J$4:$J$64,关卡表!BP215)</f>
        <v>9</v>
      </c>
      <c r="F215" s="17">
        <f t="shared" si="15"/>
        <v>9</v>
      </c>
      <c r="G215" s="17" t="str">
        <f>INDEX(章节表!$C$5:$C$64,关卡表!BP215)&amp;关卡表!E215&amp;"关"</f>
        <v>普通21章9关</v>
      </c>
      <c r="H215" s="3"/>
      <c r="I215" s="3"/>
      <c r="J215" s="17" t="str">
        <f>INDEX(章节表!$D$5:$D$64,关卡表!BP215)&amp;"-"&amp;关卡表!E215&amp;"关"</f>
        <v>三顾茅庐-9关</v>
      </c>
      <c r="K215" s="3" t="s">
        <v>438</v>
      </c>
      <c r="L215" s="3"/>
      <c r="M215" s="2">
        <v>100</v>
      </c>
      <c r="N215" s="2">
        <v>0</v>
      </c>
      <c r="O215" s="2">
        <v>0</v>
      </c>
      <c r="P215" s="17">
        <f t="shared" si="16"/>
        <v>12108</v>
      </c>
      <c r="Q215" s="17">
        <f>INDEX(章节表!$K$5:$K$64,关卡表!BP215)</f>
        <v>105</v>
      </c>
      <c r="R215" s="17">
        <f>INDEX(章节表!$L$5:$L$64,关卡表!BP215)</f>
        <v>900</v>
      </c>
      <c r="S215" s="2">
        <v>0</v>
      </c>
      <c r="T215" s="2">
        <f t="shared" si="17"/>
        <v>21213</v>
      </c>
      <c r="U215" s="2" t="s">
        <v>27</v>
      </c>
      <c r="V215" s="17">
        <f>INDEX(章节表!$M$5:$M$64,关卡表!BP215)</f>
        <v>4200</v>
      </c>
      <c r="W215" s="2" t="s">
        <v>47</v>
      </c>
      <c r="X215" s="17">
        <f>INDEX(章节表!$N$5:$N$64,关卡表!BP215)</f>
        <v>10125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3"/>
      <c r="AK215" s="2"/>
      <c r="AL215" s="2"/>
      <c r="AM215" s="2"/>
      <c r="AN215" s="2"/>
      <c r="AO215" s="2">
        <v>51</v>
      </c>
      <c r="AP215" s="3" t="s">
        <v>264</v>
      </c>
      <c r="AQ215" s="3" t="s">
        <v>265</v>
      </c>
      <c r="AR215" s="3" t="s">
        <v>437</v>
      </c>
      <c r="AS215" s="3" t="s">
        <v>432</v>
      </c>
      <c r="AT215" s="3"/>
      <c r="AU215" s="3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O215">
        <v>209</v>
      </c>
      <c r="BP215">
        <f>MATCH(BO215-1,章节表!$J$4:$J$64,1)</f>
        <v>21</v>
      </c>
    </row>
    <row r="216" spans="1:68" ht="18" customHeight="1" x14ac:dyDescent="0.2">
      <c r="A216" s="17">
        <f t="shared" si="14"/>
        <v>12110</v>
      </c>
      <c r="B216" s="17">
        <f>INDEX(章节表!$E$5:$E$64,关卡表!BP216)</f>
        <v>1</v>
      </c>
      <c r="C216" s="17">
        <f>INDEX(章节表!$B$5:$B$64,关卡表!BP216)</f>
        <v>121</v>
      </c>
      <c r="D216" s="3" t="s">
        <v>79</v>
      </c>
      <c r="E216" s="17">
        <f>BO216-INDEX(章节表!$J$4:$J$64,关卡表!BP216)</f>
        <v>10</v>
      </c>
      <c r="F216" s="17">
        <f t="shared" si="15"/>
        <v>10</v>
      </c>
      <c r="G216" s="17" t="str">
        <f>INDEX(章节表!$C$5:$C$64,关卡表!BP216)&amp;关卡表!E216&amp;"关"</f>
        <v>普通21章10关</v>
      </c>
      <c r="H216" s="3"/>
      <c r="I216" s="3"/>
      <c r="J216" s="17" t="str">
        <f>INDEX(章节表!$D$5:$D$64,关卡表!BP216)&amp;"-"&amp;关卡表!E216&amp;"关"</f>
        <v>三顾茅庐-10关</v>
      </c>
      <c r="K216" s="3" t="s">
        <v>439</v>
      </c>
      <c r="L216" s="3"/>
      <c r="M216" s="2">
        <v>100</v>
      </c>
      <c r="N216" s="2">
        <v>1</v>
      </c>
      <c r="O216" s="2">
        <v>0</v>
      </c>
      <c r="P216" s="17">
        <f t="shared" si="16"/>
        <v>12109</v>
      </c>
      <c r="Q216" s="17">
        <f>INDEX(章节表!$K$5:$K$64,关卡表!BP216)</f>
        <v>105</v>
      </c>
      <c r="R216" s="17">
        <f>INDEX(章节表!$L$5:$L$64,关卡表!BP216)</f>
        <v>900</v>
      </c>
      <c r="S216" s="2">
        <v>0</v>
      </c>
      <c r="T216" s="2" t="str">
        <f t="shared" si="17"/>
        <v/>
      </c>
      <c r="U216" s="2" t="s">
        <v>27</v>
      </c>
      <c r="V216" s="17">
        <f>INDEX(章节表!$M$5:$M$64,关卡表!BP216)</f>
        <v>4200</v>
      </c>
      <c r="W216" s="2" t="s">
        <v>47</v>
      </c>
      <c r="X216" s="17">
        <f>INDEX(章节表!$N$5:$N$64,关卡表!BP216)</f>
        <v>10125</v>
      </c>
      <c r="Y216" s="2"/>
      <c r="Z216" s="2"/>
      <c r="AA216" s="2"/>
      <c r="AB216" s="2"/>
      <c r="AC216" s="2"/>
      <c r="AD216" s="2"/>
      <c r="AE216" s="3"/>
      <c r="AF216" s="3"/>
      <c r="AG216" s="3"/>
      <c r="AH216" s="3"/>
      <c r="AI216" s="3"/>
      <c r="AJ216" s="3"/>
      <c r="AK216" s="2"/>
      <c r="AL216" s="2"/>
      <c r="AM216" s="2"/>
      <c r="AN216" s="2"/>
      <c r="AO216" s="2">
        <v>51</v>
      </c>
      <c r="AP216" s="3" t="s">
        <v>264</v>
      </c>
      <c r="AQ216" s="3" t="s">
        <v>265</v>
      </c>
      <c r="AR216" s="3" t="s">
        <v>437</v>
      </c>
      <c r="AS216" s="3" t="s">
        <v>432</v>
      </c>
      <c r="AT216" s="3"/>
      <c r="AU216" s="3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O216">
        <v>210</v>
      </c>
      <c r="BP216">
        <f>MATCH(BO216-1,章节表!$J$4:$J$64,1)</f>
        <v>21</v>
      </c>
    </row>
    <row r="217" spans="1:68" ht="18" customHeight="1" x14ac:dyDescent="0.2">
      <c r="A217" s="17">
        <f t="shared" si="14"/>
        <v>12201</v>
      </c>
      <c r="B217" s="17">
        <f>INDEX(章节表!$E$5:$E$64,关卡表!BP217)</f>
        <v>1</v>
      </c>
      <c r="C217" s="17">
        <f>INDEX(章节表!$B$5:$B$64,关卡表!BP217)</f>
        <v>122</v>
      </c>
      <c r="D217" s="3" t="s">
        <v>79</v>
      </c>
      <c r="E217" s="17">
        <f>BO217-INDEX(章节表!$J$4:$J$64,关卡表!BP217)</f>
        <v>1</v>
      </c>
      <c r="F217" s="17">
        <f t="shared" si="15"/>
        <v>1</v>
      </c>
      <c r="G217" s="17" t="str">
        <f>INDEX(章节表!$C$5:$C$64,关卡表!BP217)&amp;关卡表!E217&amp;"关"</f>
        <v>普通22章1关</v>
      </c>
      <c r="H217" s="2"/>
      <c r="I217" s="2"/>
      <c r="J217" s="17" t="str">
        <f>INDEX(章节表!$D$5:$D$64,关卡表!BP217)&amp;"-"&amp;关卡表!E217&amp;"关"</f>
        <v>讨伐黄祖-1关</v>
      </c>
      <c r="K217" s="3" t="s">
        <v>424</v>
      </c>
      <c r="L217" s="3"/>
      <c r="M217" s="2">
        <v>100</v>
      </c>
      <c r="N217" s="2">
        <v>0</v>
      </c>
      <c r="O217" s="2">
        <v>0</v>
      </c>
      <c r="Q217" s="17">
        <f>INDEX(章节表!$K$5:$K$64,关卡表!BP217)</f>
        <v>110</v>
      </c>
      <c r="R217" s="17">
        <f>INDEX(章节表!$L$5:$L$64,关卡表!BP217)</f>
        <v>940</v>
      </c>
      <c r="S217" s="2">
        <v>0</v>
      </c>
      <c r="T217" s="2" t="str">
        <f t="shared" si="17"/>
        <v/>
      </c>
      <c r="U217" s="2" t="s">
        <v>27</v>
      </c>
      <c r="V217" s="17">
        <f>INDEX(章节表!$M$5:$M$64,关卡表!BP217)</f>
        <v>4500</v>
      </c>
      <c r="W217" s="2" t="s">
        <v>47</v>
      </c>
      <c r="X217" s="17">
        <f>INDEX(章节表!$N$5:$N$64,关卡表!BP217)</f>
        <v>10575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3"/>
      <c r="AK217" s="2"/>
      <c r="AL217" s="2"/>
      <c r="AM217" s="3"/>
      <c r="AN217" s="2"/>
      <c r="AO217" s="2">
        <v>51</v>
      </c>
      <c r="AP217" s="3" t="s">
        <v>264</v>
      </c>
      <c r="AQ217" s="3" t="s">
        <v>265</v>
      </c>
      <c r="AR217" s="3" t="s">
        <v>437</v>
      </c>
      <c r="AS217" s="3" t="s">
        <v>432</v>
      </c>
      <c r="AT217" s="3"/>
      <c r="AU217" s="3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O217">
        <v>211</v>
      </c>
      <c r="BP217">
        <f>MATCH(BO217-1,章节表!$J$4:$J$64,1)</f>
        <v>22</v>
      </c>
    </row>
    <row r="218" spans="1:68" ht="18" customHeight="1" x14ac:dyDescent="0.2">
      <c r="A218" s="17">
        <f t="shared" si="14"/>
        <v>12202</v>
      </c>
      <c r="B218" s="17">
        <f>INDEX(章节表!$E$5:$E$64,关卡表!BP218)</f>
        <v>1</v>
      </c>
      <c r="C218" s="17">
        <f>INDEX(章节表!$B$5:$B$64,关卡表!BP218)</f>
        <v>122</v>
      </c>
      <c r="D218" s="3" t="s">
        <v>79</v>
      </c>
      <c r="E218" s="17">
        <f>BO218-INDEX(章节表!$J$4:$J$64,关卡表!BP218)</f>
        <v>2</v>
      </c>
      <c r="F218" s="17">
        <f t="shared" si="15"/>
        <v>2</v>
      </c>
      <c r="G218" s="17" t="str">
        <f>INDEX(章节表!$C$5:$C$64,关卡表!BP218)&amp;关卡表!E218&amp;"关"</f>
        <v>普通22章2关</v>
      </c>
      <c r="H218" s="2"/>
      <c r="I218" s="2"/>
      <c r="J218" s="17" t="str">
        <f>INDEX(章节表!$D$5:$D$64,关卡表!BP218)&amp;"-"&amp;关卡表!E218&amp;"关"</f>
        <v>讨伐黄祖-2关</v>
      </c>
      <c r="K218" s="3" t="s">
        <v>424</v>
      </c>
      <c r="L218" s="3"/>
      <c r="M218" s="2">
        <v>100</v>
      </c>
      <c r="N218" s="2">
        <v>0</v>
      </c>
      <c r="O218" s="2">
        <v>0</v>
      </c>
      <c r="P218" s="2">
        <v>20101</v>
      </c>
      <c r="Q218" s="17">
        <f>INDEX(章节表!$K$5:$K$64,关卡表!BP218)</f>
        <v>110</v>
      </c>
      <c r="R218" s="17">
        <f>INDEX(章节表!$L$5:$L$64,关卡表!BP218)</f>
        <v>940</v>
      </c>
      <c r="S218" s="2">
        <v>0</v>
      </c>
      <c r="T218" s="2" t="str">
        <f t="shared" si="17"/>
        <v/>
      </c>
      <c r="U218" s="2" t="s">
        <v>27</v>
      </c>
      <c r="V218" s="17">
        <f>INDEX(章节表!$M$5:$M$64,关卡表!BP218)</f>
        <v>4500</v>
      </c>
      <c r="W218" s="2" t="s">
        <v>47</v>
      </c>
      <c r="X218" s="17">
        <f>INDEX(章节表!$N$5:$N$64,关卡表!BP218)</f>
        <v>10575</v>
      </c>
      <c r="Y218" s="3"/>
      <c r="Z218" s="2"/>
      <c r="AA218" s="3"/>
      <c r="AB218" s="2"/>
      <c r="AC218" s="2"/>
      <c r="AD218" s="2"/>
      <c r="AE218" s="2"/>
      <c r="AF218" s="2"/>
      <c r="AG218" s="2"/>
      <c r="AH218" s="2"/>
      <c r="AI218" s="2"/>
      <c r="AJ218" s="3"/>
      <c r="AK218" s="2"/>
      <c r="AL218" s="2"/>
      <c r="AM218" s="2"/>
      <c r="AN218" s="2"/>
      <c r="AO218" s="2">
        <v>51</v>
      </c>
      <c r="AP218" s="3" t="s">
        <v>264</v>
      </c>
      <c r="AQ218" s="3" t="s">
        <v>265</v>
      </c>
      <c r="AR218" s="3" t="s">
        <v>437</v>
      </c>
      <c r="AS218" s="3" t="s">
        <v>432</v>
      </c>
      <c r="AT218" s="3"/>
      <c r="AU218" s="3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O218">
        <v>212</v>
      </c>
      <c r="BP218">
        <f>MATCH(BO218-1,章节表!$J$4:$J$64,1)</f>
        <v>22</v>
      </c>
    </row>
    <row r="219" spans="1:68" ht="18" customHeight="1" x14ac:dyDescent="0.2">
      <c r="A219" s="17">
        <f t="shared" si="14"/>
        <v>12203</v>
      </c>
      <c r="B219" s="17">
        <f>INDEX(章节表!$E$5:$E$64,关卡表!BP219)</f>
        <v>1</v>
      </c>
      <c r="C219" s="17">
        <f>INDEX(章节表!$B$5:$B$64,关卡表!BP219)</f>
        <v>122</v>
      </c>
      <c r="D219" s="3" t="s">
        <v>79</v>
      </c>
      <c r="E219" s="17">
        <f>BO219-INDEX(章节表!$J$4:$J$64,关卡表!BP219)</f>
        <v>3</v>
      </c>
      <c r="F219" s="17">
        <f t="shared" si="15"/>
        <v>3</v>
      </c>
      <c r="G219" s="17" t="str">
        <f>INDEX(章节表!$C$5:$C$64,关卡表!BP219)&amp;关卡表!E219&amp;"关"</f>
        <v>普通22章3关</v>
      </c>
      <c r="H219" s="2"/>
      <c r="I219" s="2"/>
      <c r="J219" s="17" t="str">
        <f>INDEX(章节表!$D$5:$D$64,关卡表!BP219)&amp;"-"&amp;关卡表!E219&amp;"关"</f>
        <v>讨伐黄祖-3关</v>
      </c>
      <c r="K219" s="3" t="s">
        <v>438</v>
      </c>
      <c r="L219" s="3"/>
      <c r="M219" s="2">
        <v>100</v>
      </c>
      <c r="N219" s="2">
        <v>0</v>
      </c>
      <c r="O219" s="2">
        <v>0</v>
      </c>
      <c r="P219" s="2">
        <v>20102</v>
      </c>
      <c r="Q219" s="17">
        <f>INDEX(章节表!$K$5:$K$64,关卡表!BP219)</f>
        <v>110</v>
      </c>
      <c r="R219" s="17">
        <f>INDEX(章节表!$L$5:$L$64,关卡表!BP219)</f>
        <v>940</v>
      </c>
      <c r="S219" s="2">
        <v>0</v>
      </c>
      <c r="T219" s="2">
        <f t="shared" si="17"/>
        <v>21221</v>
      </c>
      <c r="U219" s="2" t="s">
        <v>27</v>
      </c>
      <c r="V219" s="17">
        <f>INDEX(章节表!$M$5:$M$64,关卡表!BP219)</f>
        <v>4500</v>
      </c>
      <c r="W219" s="2" t="s">
        <v>47</v>
      </c>
      <c r="X219" s="17">
        <f>INDEX(章节表!$N$5:$N$64,关卡表!BP219)</f>
        <v>10575</v>
      </c>
      <c r="Y219" s="3"/>
      <c r="Z219" s="3"/>
      <c r="AA219" s="3"/>
      <c r="AB219" s="2"/>
      <c r="AC219" s="2"/>
      <c r="AD219" s="2"/>
      <c r="AE219" s="3"/>
      <c r="AF219" s="3"/>
      <c r="AG219" s="3"/>
      <c r="AH219" s="2"/>
      <c r="AI219" s="2"/>
      <c r="AJ219" s="3"/>
      <c r="AK219" s="2"/>
      <c r="AL219" s="2"/>
      <c r="AM219" s="2"/>
      <c r="AN219" s="2"/>
      <c r="AO219" s="2">
        <v>51</v>
      </c>
      <c r="AP219" s="3" t="s">
        <v>264</v>
      </c>
      <c r="AQ219" s="3" t="s">
        <v>265</v>
      </c>
      <c r="AR219" s="3" t="s">
        <v>437</v>
      </c>
      <c r="AS219" s="3" t="s">
        <v>432</v>
      </c>
      <c r="AT219" s="3"/>
      <c r="AU219" s="3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O219">
        <v>213</v>
      </c>
      <c r="BP219">
        <f>MATCH(BO219-1,章节表!$J$4:$J$64,1)</f>
        <v>22</v>
      </c>
    </row>
    <row r="220" spans="1:68" ht="18.75" customHeight="1" x14ac:dyDescent="0.2">
      <c r="A220" s="17">
        <f t="shared" si="14"/>
        <v>12204</v>
      </c>
      <c r="B220" s="17">
        <f>INDEX(章节表!$E$5:$E$64,关卡表!BP220)</f>
        <v>1</v>
      </c>
      <c r="C220" s="17">
        <f>INDEX(章节表!$B$5:$B$64,关卡表!BP220)</f>
        <v>122</v>
      </c>
      <c r="D220" s="3" t="s">
        <v>79</v>
      </c>
      <c r="E220" s="17">
        <f>BO220-INDEX(章节表!$J$4:$J$64,关卡表!BP220)</f>
        <v>4</v>
      </c>
      <c r="F220" s="17">
        <f t="shared" si="15"/>
        <v>4</v>
      </c>
      <c r="G220" s="17" t="str">
        <f>INDEX(章节表!$C$5:$C$64,关卡表!BP220)&amp;关卡表!E220&amp;"关"</f>
        <v>普通22章4关</v>
      </c>
      <c r="H220" s="2"/>
      <c r="I220" s="2"/>
      <c r="J220" s="17" t="str">
        <f>INDEX(章节表!$D$5:$D$64,关卡表!BP220)&amp;"-"&amp;关卡表!E220&amp;"关"</f>
        <v>讨伐黄祖-4关</v>
      </c>
      <c r="K220" s="3" t="s">
        <v>424</v>
      </c>
      <c r="L220" s="3"/>
      <c r="M220" s="2">
        <v>100</v>
      </c>
      <c r="N220" s="2">
        <v>0</v>
      </c>
      <c r="O220" s="2">
        <v>0</v>
      </c>
      <c r="P220" s="2">
        <v>20103</v>
      </c>
      <c r="Q220" s="17">
        <f>INDEX(章节表!$K$5:$K$64,关卡表!BP220)</f>
        <v>110</v>
      </c>
      <c r="R220" s="17">
        <f>INDEX(章节表!$L$5:$L$64,关卡表!BP220)</f>
        <v>940</v>
      </c>
      <c r="S220" s="2">
        <v>0</v>
      </c>
      <c r="T220" s="2" t="str">
        <f t="shared" si="17"/>
        <v/>
      </c>
      <c r="U220" s="2" t="s">
        <v>27</v>
      </c>
      <c r="V220" s="17">
        <f>INDEX(章节表!$M$5:$M$64,关卡表!BP220)</f>
        <v>4500</v>
      </c>
      <c r="W220" s="2" t="s">
        <v>47</v>
      </c>
      <c r="X220" s="17">
        <f>INDEX(章节表!$N$5:$N$64,关卡表!BP220)</f>
        <v>10575</v>
      </c>
      <c r="Y220" s="3"/>
      <c r="Z220" s="3"/>
      <c r="AA220" s="3"/>
      <c r="AB220" s="2"/>
      <c r="AC220" s="2"/>
      <c r="AD220" s="2"/>
      <c r="AE220" s="2"/>
      <c r="AF220" s="2"/>
      <c r="AG220" s="2"/>
      <c r="AH220" s="2"/>
      <c r="AI220" s="2"/>
      <c r="AJ220" s="3"/>
      <c r="AK220" s="2"/>
      <c r="AL220" s="2"/>
      <c r="AM220" s="3"/>
      <c r="AN220" s="2"/>
      <c r="AO220" s="2">
        <v>51</v>
      </c>
      <c r="AP220" s="3" t="s">
        <v>264</v>
      </c>
      <c r="AQ220" s="3" t="s">
        <v>265</v>
      </c>
      <c r="AR220" s="3" t="s">
        <v>437</v>
      </c>
      <c r="AS220" s="3" t="s">
        <v>432</v>
      </c>
      <c r="AT220" s="3"/>
      <c r="AU220" s="3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O220">
        <v>214</v>
      </c>
      <c r="BP220">
        <f>MATCH(BO220-1,章节表!$J$4:$J$64,1)</f>
        <v>22</v>
      </c>
    </row>
    <row r="221" spans="1:68" ht="18.75" customHeight="1" x14ac:dyDescent="0.2">
      <c r="A221" s="17">
        <f t="shared" si="14"/>
        <v>12205</v>
      </c>
      <c r="B221" s="17">
        <f>INDEX(章节表!$E$5:$E$64,关卡表!BP221)</f>
        <v>1</v>
      </c>
      <c r="C221" s="17">
        <f>INDEX(章节表!$B$5:$B$64,关卡表!BP221)</f>
        <v>122</v>
      </c>
      <c r="D221" s="3" t="s">
        <v>79</v>
      </c>
      <c r="E221" s="17">
        <f>BO221-INDEX(章节表!$J$4:$J$64,关卡表!BP221)</f>
        <v>5</v>
      </c>
      <c r="F221" s="17">
        <f t="shared" si="15"/>
        <v>5</v>
      </c>
      <c r="G221" s="17" t="str">
        <f>INDEX(章节表!$C$5:$C$64,关卡表!BP221)&amp;关卡表!E221&amp;"关"</f>
        <v>普通22章5关</v>
      </c>
      <c r="H221" s="2"/>
      <c r="I221" s="2"/>
      <c r="J221" s="17" t="str">
        <f>INDEX(章节表!$D$5:$D$64,关卡表!BP221)&amp;"-"&amp;关卡表!E221&amp;"关"</f>
        <v>讨伐黄祖-5关</v>
      </c>
      <c r="K221" s="3" t="s">
        <v>424</v>
      </c>
      <c r="L221" s="3"/>
      <c r="M221" s="2">
        <v>100</v>
      </c>
      <c r="N221" s="2">
        <v>0</v>
      </c>
      <c r="O221" s="2">
        <v>0</v>
      </c>
      <c r="P221" s="2">
        <v>20104</v>
      </c>
      <c r="Q221" s="17">
        <f>INDEX(章节表!$K$5:$K$64,关卡表!BP221)</f>
        <v>110</v>
      </c>
      <c r="R221" s="17">
        <f>INDEX(章节表!$L$5:$L$64,关卡表!BP221)</f>
        <v>940</v>
      </c>
      <c r="S221" s="2">
        <v>0</v>
      </c>
      <c r="T221" s="2" t="str">
        <f t="shared" si="17"/>
        <v/>
      </c>
      <c r="U221" s="2" t="s">
        <v>27</v>
      </c>
      <c r="V221" s="17">
        <f>INDEX(章节表!$M$5:$M$64,关卡表!BP221)</f>
        <v>4500</v>
      </c>
      <c r="W221" s="2" t="s">
        <v>47</v>
      </c>
      <c r="X221" s="17">
        <f>INDEX(章节表!$N$5:$N$64,关卡表!BP221)</f>
        <v>10575</v>
      </c>
      <c r="Y221" s="3"/>
      <c r="Z221" s="3"/>
      <c r="AA221" s="3"/>
      <c r="AB221" s="2"/>
      <c r="AC221" s="2"/>
      <c r="AD221" s="2"/>
      <c r="AE221" s="2"/>
      <c r="AF221" s="2"/>
      <c r="AG221" s="2"/>
      <c r="AH221" s="2"/>
      <c r="AI221" s="2"/>
      <c r="AJ221" s="3"/>
      <c r="AK221" s="2"/>
      <c r="AL221" s="2"/>
      <c r="AM221" s="2"/>
      <c r="AN221" s="2"/>
      <c r="AO221" s="2">
        <v>51</v>
      </c>
      <c r="AP221" s="3" t="s">
        <v>264</v>
      </c>
      <c r="AQ221" s="3" t="s">
        <v>265</v>
      </c>
      <c r="AR221" s="3" t="s">
        <v>437</v>
      </c>
      <c r="AS221" s="3" t="s">
        <v>432</v>
      </c>
      <c r="AT221" s="3"/>
      <c r="AU221" s="3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O221">
        <v>215</v>
      </c>
      <c r="BP221">
        <f>MATCH(BO221-1,章节表!$J$4:$J$64,1)</f>
        <v>22</v>
      </c>
    </row>
    <row r="222" spans="1:68" ht="18.75" customHeight="1" x14ac:dyDescent="0.2">
      <c r="A222" s="17">
        <f t="shared" si="14"/>
        <v>12206</v>
      </c>
      <c r="B222" s="17">
        <f>INDEX(章节表!$E$5:$E$64,关卡表!BP222)</f>
        <v>1</v>
      </c>
      <c r="C222" s="17">
        <f>INDEX(章节表!$B$5:$B$64,关卡表!BP222)</f>
        <v>122</v>
      </c>
      <c r="D222" s="3" t="s">
        <v>79</v>
      </c>
      <c r="E222" s="17">
        <f>BO222-INDEX(章节表!$J$4:$J$64,关卡表!BP222)</f>
        <v>6</v>
      </c>
      <c r="F222" s="17">
        <f t="shared" si="15"/>
        <v>6</v>
      </c>
      <c r="G222" s="17" t="str">
        <f>INDEX(章节表!$C$5:$C$64,关卡表!BP222)&amp;关卡表!E222&amp;"关"</f>
        <v>普通22章6关</v>
      </c>
      <c r="H222" s="2"/>
      <c r="I222" s="2"/>
      <c r="J222" s="17" t="str">
        <f>INDEX(章节表!$D$5:$D$64,关卡表!BP222)&amp;"-"&amp;关卡表!E222&amp;"关"</f>
        <v>讨伐黄祖-6关</v>
      </c>
      <c r="K222" s="3" t="s">
        <v>438</v>
      </c>
      <c r="L222" s="3"/>
      <c r="M222" s="2">
        <v>100</v>
      </c>
      <c r="N222" s="2">
        <v>0</v>
      </c>
      <c r="O222" s="2">
        <v>0</v>
      </c>
      <c r="P222" s="2">
        <v>20105</v>
      </c>
      <c r="Q222" s="17">
        <f>INDEX(章节表!$K$5:$K$64,关卡表!BP222)</f>
        <v>110</v>
      </c>
      <c r="R222" s="17">
        <f>INDEX(章节表!$L$5:$L$64,关卡表!BP222)</f>
        <v>940</v>
      </c>
      <c r="S222" s="2">
        <v>0</v>
      </c>
      <c r="T222" s="2">
        <f t="shared" si="17"/>
        <v>21222</v>
      </c>
      <c r="U222" s="2" t="s">
        <v>27</v>
      </c>
      <c r="V222" s="17">
        <f>INDEX(章节表!$M$5:$M$64,关卡表!BP222)</f>
        <v>4500</v>
      </c>
      <c r="W222" s="2" t="s">
        <v>47</v>
      </c>
      <c r="X222" s="17">
        <f>INDEX(章节表!$N$5:$N$64,关卡表!BP222)</f>
        <v>10575</v>
      </c>
      <c r="Y222" s="2"/>
      <c r="Z222" s="2"/>
      <c r="AA222" s="2"/>
      <c r="AB222" s="2"/>
      <c r="AC222" s="2"/>
      <c r="AD222" s="2"/>
      <c r="AE222" s="3"/>
      <c r="AF222" s="3"/>
      <c r="AG222" s="3"/>
      <c r="AH222" s="2"/>
      <c r="AI222" s="2"/>
      <c r="AJ222" s="3"/>
      <c r="AK222" s="2"/>
      <c r="AL222" s="2"/>
      <c r="AM222" s="2"/>
      <c r="AN222" s="2"/>
      <c r="AO222" s="2">
        <v>51</v>
      </c>
      <c r="AP222" s="3" t="s">
        <v>264</v>
      </c>
      <c r="AQ222" s="3" t="s">
        <v>265</v>
      </c>
      <c r="AR222" s="3" t="s">
        <v>437</v>
      </c>
      <c r="AS222" s="3" t="s">
        <v>432</v>
      </c>
      <c r="AT222" s="3"/>
      <c r="AU222" s="3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O222">
        <v>216</v>
      </c>
      <c r="BP222">
        <f>MATCH(BO222-1,章节表!$J$4:$J$64,1)</f>
        <v>22</v>
      </c>
    </row>
    <row r="223" spans="1:68" ht="18.75" customHeight="1" x14ac:dyDescent="0.2">
      <c r="A223" s="17">
        <f t="shared" si="14"/>
        <v>12207</v>
      </c>
      <c r="B223" s="17">
        <f>INDEX(章节表!$E$5:$E$64,关卡表!BP223)</f>
        <v>1</v>
      </c>
      <c r="C223" s="17">
        <f>INDEX(章节表!$B$5:$B$64,关卡表!BP223)</f>
        <v>122</v>
      </c>
      <c r="D223" s="3" t="s">
        <v>79</v>
      </c>
      <c r="E223" s="17">
        <f>BO223-INDEX(章节表!$J$4:$J$64,关卡表!BP223)</f>
        <v>7</v>
      </c>
      <c r="F223" s="17">
        <f t="shared" si="15"/>
        <v>7</v>
      </c>
      <c r="G223" s="17" t="str">
        <f>INDEX(章节表!$C$5:$C$64,关卡表!BP223)&amp;关卡表!E223&amp;"关"</f>
        <v>普通22章7关</v>
      </c>
      <c r="H223" s="2"/>
      <c r="I223" s="2"/>
      <c r="J223" s="17" t="str">
        <f>INDEX(章节表!$D$5:$D$64,关卡表!BP223)&amp;"-"&amp;关卡表!E223&amp;"关"</f>
        <v>讨伐黄祖-7关</v>
      </c>
      <c r="K223" s="3" t="s">
        <v>424</v>
      </c>
      <c r="L223" s="3"/>
      <c r="M223" s="2">
        <v>100</v>
      </c>
      <c r="N223" s="2">
        <v>0</v>
      </c>
      <c r="O223" s="2">
        <v>0</v>
      </c>
      <c r="P223" s="2">
        <v>20106</v>
      </c>
      <c r="Q223" s="17">
        <f>INDEX(章节表!$K$5:$K$64,关卡表!BP223)</f>
        <v>110</v>
      </c>
      <c r="R223" s="17">
        <f>INDEX(章节表!$L$5:$L$64,关卡表!BP223)</f>
        <v>940</v>
      </c>
      <c r="S223" s="2">
        <v>0</v>
      </c>
      <c r="T223" s="2" t="str">
        <f t="shared" si="17"/>
        <v/>
      </c>
      <c r="U223" s="2" t="s">
        <v>27</v>
      </c>
      <c r="V223" s="17">
        <f>INDEX(章节表!$M$5:$M$64,关卡表!BP223)</f>
        <v>4500</v>
      </c>
      <c r="W223" s="2" t="s">
        <v>47</v>
      </c>
      <c r="X223" s="17">
        <f>INDEX(章节表!$N$5:$N$64,关卡表!BP223)</f>
        <v>10575</v>
      </c>
      <c r="Y223" s="2"/>
      <c r="Z223" s="2"/>
      <c r="AA223" s="2"/>
      <c r="AB223" s="2"/>
      <c r="AC223" s="2"/>
      <c r="AD223" s="2"/>
      <c r="AE223" s="3"/>
      <c r="AF223" s="3"/>
      <c r="AG223" s="3"/>
      <c r="AH223" s="2"/>
      <c r="AI223" s="2"/>
      <c r="AJ223" s="3"/>
      <c r="AK223" s="2"/>
      <c r="AL223" s="2"/>
      <c r="AM223" s="3"/>
      <c r="AN223" s="2"/>
      <c r="AO223" s="2">
        <v>51</v>
      </c>
      <c r="AP223" s="3" t="s">
        <v>264</v>
      </c>
      <c r="AQ223" s="3" t="s">
        <v>265</v>
      </c>
      <c r="AR223" s="3" t="s">
        <v>437</v>
      </c>
      <c r="AS223" s="3" t="s">
        <v>432</v>
      </c>
      <c r="AT223" s="3"/>
      <c r="AU223" s="3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O223">
        <v>217</v>
      </c>
      <c r="BP223">
        <f>MATCH(BO223-1,章节表!$J$4:$J$64,1)</f>
        <v>22</v>
      </c>
    </row>
    <row r="224" spans="1:68" ht="18.75" customHeight="1" x14ac:dyDescent="0.2">
      <c r="A224" s="17">
        <f t="shared" si="14"/>
        <v>12208</v>
      </c>
      <c r="B224" s="17">
        <f>INDEX(章节表!$E$5:$E$64,关卡表!BP224)</f>
        <v>1</v>
      </c>
      <c r="C224" s="17">
        <f>INDEX(章节表!$B$5:$B$64,关卡表!BP224)</f>
        <v>122</v>
      </c>
      <c r="D224" s="3" t="s">
        <v>79</v>
      </c>
      <c r="E224" s="17">
        <f>BO224-INDEX(章节表!$J$4:$J$64,关卡表!BP224)</f>
        <v>8</v>
      </c>
      <c r="F224" s="17">
        <f t="shared" si="15"/>
        <v>8</v>
      </c>
      <c r="G224" s="17" t="str">
        <f>INDEX(章节表!$C$5:$C$64,关卡表!BP224)&amp;关卡表!E224&amp;"关"</f>
        <v>普通22章8关</v>
      </c>
      <c r="H224" s="2"/>
      <c r="I224" s="2"/>
      <c r="J224" s="17" t="str">
        <f>INDEX(章节表!$D$5:$D$64,关卡表!BP224)&amp;"-"&amp;关卡表!E224&amp;"关"</f>
        <v>讨伐黄祖-8关</v>
      </c>
      <c r="K224" s="3" t="s">
        <v>424</v>
      </c>
      <c r="L224" s="3"/>
      <c r="M224" s="2">
        <v>100</v>
      </c>
      <c r="N224" s="2">
        <v>0</v>
      </c>
      <c r="O224" s="2">
        <v>0</v>
      </c>
      <c r="P224" s="2">
        <v>20107</v>
      </c>
      <c r="Q224" s="17">
        <f>INDEX(章节表!$K$5:$K$64,关卡表!BP224)</f>
        <v>110</v>
      </c>
      <c r="R224" s="17">
        <f>INDEX(章节表!$L$5:$L$64,关卡表!BP224)</f>
        <v>940</v>
      </c>
      <c r="S224" s="2">
        <v>0</v>
      </c>
      <c r="T224" s="2" t="str">
        <f t="shared" si="17"/>
        <v/>
      </c>
      <c r="U224" s="2" t="s">
        <v>27</v>
      </c>
      <c r="V224" s="17">
        <f>INDEX(章节表!$M$5:$M$64,关卡表!BP224)</f>
        <v>4500</v>
      </c>
      <c r="W224" s="2" t="s">
        <v>47</v>
      </c>
      <c r="X224" s="17">
        <f>INDEX(章节表!$N$5:$N$64,关卡表!BP224)</f>
        <v>10575</v>
      </c>
      <c r="Y224" s="2"/>
      <c r="Z224" s="2"/>
      <c r="AA224" s="2"/>
      <c r="AB224" s="2"/>
      <c r="AC224" s="2"/>
      <c r="AD224" s="2"/>
      <c r="AE224" s="3"/>
      <c r="AF224" s="3"/>
      <c r="AG224" s="3"/>
      <c r="AH224" s="2"/>
      <c r="AI224" s="2"/>
      <c r="AJ224" s="3"/>
      <c r="AK224" s="2"/>
      <c r="AL224" s="2"/>
      <c r="AM224" s="2"/>
      <c r="AN224" s="2"/>
      <c r="AO224" s="2">
        <v>51</v>
      </c>
      <c r="AP224" s="3" t="s">
        <v>264</v>
      </c>
      <c r="AQ224" s="3" t="s">
        <v>265</v>
      </c>
      <c r="AR224" s="3" t="s">
        <v>437</v>
      </c>
      <c r="AS224" s="3" t="s">
        <v>432</v>
      </c>
      <c r="AT224" s="3"/>
      <c r="AU224" s="3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O224">
        <v>218</v>
      </c>
      <c r="BP224">
        <f>MATCH(BO224-1,章节表!$J$4:$J$64,1)</f>
        <v>22</v>
      </c>
    </row>
    <row r="225" spans="1:68" ht="18.75" customHeight="1" x14ac:dyDescent="0.2">
      <c r="A225" s="17">
        <f t="shared" si="14"/>
        <v>12209</v>
      </c>
      <c r="B225" s="17">
        <f>INDEX(章节表!$E$5:$E$64,关卡表!BP225)</f>
        <v>1</v>
      </c>
      <c r="C225" s="17">
        <f>INDEX(章节表!$B$5:$B$64,关卡表!BP225)</f>
        <v>122</v>
      </c>
      <c r="D225" s="3" t="s">
        <v>79</v>
      </c>
      <c r="E225" s="17">
        <f>BO225-INDEX(章节表!$J$4:$J$64,关卡表!BP225)</f>
        <v>9</v>
      </c>
      <c r="F225" s="17">
        <f t="shared" si="15"/>
        <v>9</v>
      </c>
      <c r="G225" s="17" t="str">
        <f>INDEX(章节表!$C$5:$C$64,关卡表!BP225)&amp;关卡表!E225&amp;"关"</f>
        <v>普通22章9关</v>
      </c>
      <c r="H225" s="2"/>
      <c r="I225" s="2"/>
      <c r="J225" s="17" t="str">
        <f>INDEX(章节表!$D$5:$D$64,关卡表!BP225)&amp;"-"&amp;关卡表!E225&amp;"关"</f>
        <v>讨伐黄祖-9关</v>
      </c>
      <c r="K225" s="3" t="s">
        <v>438</v>
      </c>
      <c r="L225" s="3"/>
      <c r="M225" s="2">
        <v>100</v>
      </c>
      <c r="N225" s="2">
        <v>0</v>
      </c>
      <c r="O225" s="2">
        <v>0</v>
      </c>
      <c r="P225" s="2">
        <v>20108</v>
      </c>
      <c r="Q225" s="17">
        <f>INDEX(章节表!$K$5:$K$64,关卡表!BP225)</f>
        <v>110</v>
      </c>
      <c r="R225" s="17">
        <f>INDEX(章节表!$L$5:$L$64,关卡表!BP225)</f>
        <v>940</v>
      </c>
      <c r="S225" s="2">
        <v>0</v>
      </c>
      <c r="T225" s="2">
        <f t="shared" si="17"/>
        <v>21223</v>
      </c>
      <c r="U225" s="2" t="s">
        <v>27</v>
      </c>
      <c r="V225" s="17">
        <f>INDEX(章节表!$M$5:$M$64,关卡表!BP225)</f>
        <v>4500</v>
      </c>
      <c r="W225" s="2" t="s">
        <v>47</v>
      </c>
      <c r="X225" s="17">
        <f>INDEX(章节表!$N$5:$N$64,关卡表!BP225)</f>
        <v>10575</v>
      </c>
      <c r="Y225" s="2"/>
      <c r="Z225" s="2"/>
      <c r="AA225" s="2"/>
      <c r="AB225" s="2"/>
      <c r="AC225" s="2"/>
      <c r="AD225" s="2"/>
      <c r="AE225" s="3"/>
      <c r="AF225" s="3"/>
      <c r="AG225" s="3"/>
      <c r="AH225" s="2"/>
      <c r="AI225" s="2"/>
      <c r="AJ225" s="3"/>
      <c r="AK225" s="2"/>
      <c r="AL225" s="2"/>
      <c r="AM225" s="2"/>
      <c r="AN225" s="2"/>
      <c r="AO225" s="2">
        <v>51</v>
      </c>
      <c r="AP225" s="3" t="s">
        <v>264</v>
      </c>
      <c r="AQ225" s="3" t="s">
        <v>265</v>
      </c>
      <c r="AR225" s="3" t="s">
        <v>437</v>
      </c>
      <c r="AS225" s="3" t="s">
        <v>432</v>
      </c>
      <c r="AT225" s="3"/>
      <c r="AU225" s="3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O225">
        <v>219</v>
      </c>
      <c r="BP225">
        <f>MATCH(BO225-1,章节表!$J$4:$J$64,1)</f>
        <v>22</v>
      </c>
    </row>
    <row r="226" spans="1:68" ht="18" customHeight="1" x14ac:dyDescent="0.2">
      <c r="A226" s="17">
        <f t="shared" si="14"/>
        <v>12210</v>
      </c>
      <c r="B226" s="17">
        <f>INDEX(章节表!$E$5:$E$64,关卡表!BP226)</f>
        <v>1</v>
      </c>
      <c r="C226" s="17">
        <f>INDEX(章节表!$B$5:$B$64,关卡表!BP226)</f>
        <v>122</v>
      </c>
      <c r="D226" s="3" t="s">
        <v>79</v>
      </c>
      <c r="E226" s="17">
        <f>BO226-INDEX(章节表!$J$4:$J$64,关卡表!BP226)</f>
        <v>10</v>
      </c>
      <c r="F226" s="17">
        <f t="shared" si="15"/>
        <v>10</v>
      </c>
      <c r="G226" s="17" t="str">
        <f>INDEX(章节表!$C$5:$C$64,关卡表!BP226)&amp;关卡表!E226&amp;"关"</f>
        <v>普通22章10关</v>
      </c>
      <c r="H226" s="2"/>
      <c r="I226" s="2"/>
      <c r="J226" s="17" t="str">
        <f>INDEX(章节表!$D$5:$D$64,关卡表!BP226)&amp;"-"&amp;关卡表!E226&amp;"关"</f>
        <v>讨伐黄祖-10关</v>
      </c>
      <c r="K226" s="3" t="s">
        <v>439</v>
      </c>
      <c r="L226" s="3"/>
      <c r="M226" s="2">
        <v>100</v>
      </c>
      <c r="N226" s="2">
        <v>1</v>
      </c>
      <c r="O226" s="2">
        <v>0</v>
      </c>
      <c r="P226" s="2">
        <v>20109</v>
      </c>
      <c r="Q226" s="17">
        <f>INDEX(章节表!$K$5:$K$64,关卡表!BP226)</f>
        <v>110</v>
      </c>
      <c r="R226" s="17">
        <f>INDEX(章节表!$L$5:$L$64,关卡表!BP226)</f>
        <v>940</v>
      </c>
      <c r="S226" s="2">
        <v>0</v>
      </c>
      <c r="T226" s="2" t="str">
        <f t="shared" si="17"/>
        <v/>
      </c>
      <c r="U226" s="2" t="s">
        <v>27</v>
      </c>
      <c r="V226" s="17">
        <f>INDEX(章节表!$M$5:$M$64,关卡表!BP226)</f>
        <v>4500</v>
      </c>
      <c r="W226" s="2" t="s">
        <v>47</v>
      </c>
      <c r="X226" s="17">
        <f>INDEX(章节表!$N$5:$N$64,关卡表!BP226)</f>
        <v>10575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3"/>
      <c r="AK226" s="2"/>
      <c r="AL226" s="2"/>
      <c r="AM226" s="2"/>
      <c r="AN226" s="2"/>
      <c r="AO226" s="2">
        <v>51</v>
      </c>
      <c r="AP226" s="3" t="s">
        <v>264</v>
      </c>
      <c r="AQ226" s="3" t="s">
        <v>265</v>
      </c>
      <c r="AR226" s="3" t="s">
        <v>437</v>
      </c>
      <c r="AS226" s="3" t="s">
        <v>432</v>
      </c>
      <c r="AT226" s="3"/>
      <c r="AU226" s="3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O226">
        <v>220</v>
      </c>
      <c r="BP226">
        <f>MATCH(BO226-1,章节表!$J$4:$J$64,1)</f>
        <v>22</v>
      </c>
    </row>
    <row r="227" spans="1:68" ht="18" customHeight="1" x14ac:dyDescent="0.2">
      <c r="A227" s="17">
        <f t="shared" si="14"/>
        <v>12301</v>
      </c>
      <c r="B227" s="17">
        <f>INDEX(章节表!$E$5:$E$64,关卡表!BP227)</f>
        <v>1</v>
      </c>
      <c r="C227" s="17">
        <f>INDEX(章节表!$B$5:$B$64,关卡表!BP227)</f>
        <v>123</v>
      </c>
      <c r="D227" s="3" t="s">
        <v>79</v>
      </c>
      <c r="E227" s="17">
        <f>BO227-INDEX(章节表!$J$4:$J$64,关卡表!BP227)</f>
        <v>1</v>
      </c>
      <c r="F227" s="17">
        <f t="shared" si="15"/>
        <v>1</v>
      </c>
      <c r="G227" s="17" t="str">
        <f>INDEX(章节表!$C$5:$C$64,关卡表!BP227)&amp;关卡表!E227&amp;"关"</f>
        <v>普通23章1关</v>
      </c>
      <c r="H227" s="2"/>
      <c r="I227" s="2"/>
      <c r="J227" s="17" t="str">
        <f>INDEX(章节表!$D$5:$D$64,关卡表!BP227)&amp;"-"&amp;关卡表!E227&amp;"关"</f>
        <v>火烧博望坡-1关</v>
      </c>
      <c r="K227" s="3" t="s">
        <v>424</v>
      </c>
      <c r="L227" s="3"/>
      <c r="M227" s="2">
        <v>100</v>
      </c>
      <c r="N227" s="2">
        <v>0</v>
      </c>
      <c r="O227" s="2">
        <v>0</v>
      </c>
      <c r="P227" s="2">
        <v>20201</v>
      </c>
      <c r="Q227" s="17">
        <f>INDEX(章节表!$K$5:$K$64,关卡表!BP227)</f>
        <v>115</v>
      </c>
      <c r="R227" s="17">
        <f>INDEX(章节表!$L$5:$L$64,关卡表!BP227)</f>
        <v>1000</v>
      </c>
      <c r="S227" s="2">
        <v>0</v>
      </c>
      <c r="T227" s="2" t="str">
        <f t="shared" si="17"/>
        <v/>
      </c>
      <c r="U227" s="2" t="s">
        <v>27</v>
      </c>
      <c r="V227" s="17">
        <f>INDEX(章节表!$M$5:$M$64,关卡表!BP227)</f>
        <v>4800</v>
      </c>
      <c r="W227" s="2" t="s">
        <v>47</v>
      </c>
      <c r="X227" s="17">
        <f>INDEX(章节表!$N$5:$N$64,关卡表!BP227)</f>
        <v>11250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3"/>
      <c r="AK227" s="2"/>
      <c r="AL227" s="2"/>
      <c r="AM227" s="2"/>
      <c r="AN227" s="2"/>
      <c r="AO227" s="2">
        <v>51</v>
      </c>
      <c r="AP227" s="3" t="s">
        <v>264</v>
      </c>
      <c r="AQ227" s="3" t="s">
        <v>265</v>
      </c>
      <c r="AR227" s="3" t="s">
        <v>437</v>
      </c>
      <c r="AS227" s="3" t="s">
        <v>432</v>
      </c>
      <c r="AT227" s="3"/>
      <c r="AU227" s="3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O227">
        <v>221</v>
      </c>
      <c r="BP227">
        <f>MATCH(BO227-1,章节表!$J$4:$J$64,1)</f>
        <v>23</v>
      </c>
    </row>
    <row r="228" spans="1:68" ht="18" customHeight="1" x14ac:dyDescent="0.2">
      <c r="A228" s="17">
        <f t="shared" si="14"/>
        <v>12302</v>
      </c>
      <c r="B228" s="17">
        <f>INDEX(章节表!$E$5:$E$64,关卡表!BP228)</f>
        <v>1</v>
      </c>
      <c r="C228" s="17">
        <f>INDEX(章节表!$B$5:$B$64,关卡表!BP228)</f>
        <v>123</v>
      </c>
      <c r="D228" s="3" t="s">
        <v>79</v>
      </c>
      <c r="E228" s="17">
        <f>BO228-INDEX(章节表!$J$4:$J$64,关卡表!BP228)</f>
        <v>2</v>
      </c>
      <c r="F228" s="17">
        <f t="shared" si="15"/>
        <v>2</v>
      </c>
      <c r="G228" s="17" t="str">
        <f>INDEX(章节表!$C$5:$C$64,关卡表!BP228)&amp;关卡表!E228&amp;"关"</f>
        <v>普通23章2关</v>
      </c>
      <c r="H228" s="2"/>
      <c r="I228" s="2"/>
      <c r="J228" s="17" t="str">
        <f>INDEX(章节表!$D$5:$D$64,关卡表!BP228)&amp;"-"&amp;关卡表!E228&amp;"关"</f>
        <v>火烧博望坡-2关</v>
      </c>
      <c r="K228" s="3" t="s">
        <v>424</v>
      </c>
      <c r="L228" s="3"/>
      <c r="M228" s="2">
        <v>100</v>
      </c>
      <c r="N228" s="2">
        <v>0</v>
      </c>
      <c r="O228" s="2">
        <v>0</v>
      </c>
      <c r="P228" s="2">
        <v>20202</v>
      </c>
      <c r="Q228" s="17">
        <f>INDEX(章节表!$K$5:$K$64,关卡表!BP228)</f>
        <v>115</v>
      </c>
      <c r="R228" s="17">
        <f>INDEX(章节表!$L$5:$L$64,关卡表!BP228)</f>
        <v>1000</v>
      </c>
      <c r="S228" s="2">
        <v>0</v>
      </c>
      <c r="T228" s="2" t="str">
        <f t="shared" si="17"/>
        <v/>
      </c>
      <c r="U228" s="2" t="s">
        <v>27</v>
      </c>
      <c r="V228" s="17">
        <f>INDEX(章节表!$M$5:$M$64,关卡表!BP228)</f>
        <v>4800</v>
      </c>
      <c r="W228" s="2" t="s">
        <v>47</v>
      </c>
      <c r="X228" s="17">
        <f>INDEX(章节表!$N$5:$N$64,关卡表!BP228)</f>
        <v>11250</v>
      </c>
      <c r="Y228" s="2"/>
      <c r="Z228" s="2"/>
      <c r="AA228" s="2"/>
      <c r="AB228" s="2"/>
      <c r="AC228" s="2"/>
      <c r="AD228" s="2"/>
      <c r="AE228" s="3"/>
      <c r="AF228" s="3"/>
      <c r="AG228" s="3"/>
      <c r="AH228" s="2"/>
      <c r="AI228" s="2"/>
      <c r="AJ228" s="3"/>
      <c r="AK228" s="2"/>
      <c r="AL228" s="2"/>
      <c r="AM228" s="2"/>
      <c r="AN228" s="2"/>
      <c r="AO228" s="2">
        <v>51</v>
      </c>
      <c r="AP228" s="3" t="s">
        <v>264</v>
      </c>
      <c r="AQ228" s="3" t="s">
        <v>265</v>
      </c>
      <c r="AR228" s="3" t="s">
        <v>437</v>
      </c>
      <c r="AS228" s="3" t="s">
        <v>432</v>
      </c>
      <c r="AT228" s="3"/>
      <c r="AU228" s="3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O228">
        <v>222</v>
      </c>
      <c r="BP228">
        <f>MATCH(BO228-1,章节表!$J$4:$J$64,1)</f>
        <v>23</v>
      </c>
    </row>
    <row r="229" spans="1:68" ht="18" customHeight="1" x14ac:dyDescent="0.2">
      <c r="A229" s="17">
        <f t="shared" si="14"/>
        <v>12303</v>
      </c>
      <c r="B229" s="17">
        <f>INDEX(章节表!$E$5:$E$64,关卡表!BP229)</f>
        <v>1</v>
      </c>
      <c r="C229" s="17">
        <f>INDEX(章节表!$B$5:$B$64,关卡表!BP229)</f>
        <v>123</v>
      </c>
      <c r="D229" s="3" t="s">
        <v>79</v>
      </c>
      <c r="E229" s="17">
        <f>BO229-INDEX(章节表!$J$4:$J$64,关卡表!BP229)</f>
        <v>3</v>
      </c>
      <c r="F229" s="17">
        <f t="shared" si="15"/>
        <v>3</v>
      </c>
      <c r="G229" s="17" t="str">
        <f>INDEX(章节表!$C$5:$C$64,关卡表!BP229)&amp;关卡表!E229&amp;"关"</f>
        <v>普通23章3关</v>
      </c>
      <c r="H229" s="2"/>
      <c r="I229" s="2"/>
      <c r="J229" s="17" t="str">
        <f>INDEX(章节表!$D$5:$D$64,关卡表!BP229)&amp;"-"&amp;关卡表!E229&amp;"关"</f>
        <v>火烧博望坡-3关</v>
      </c>
      <c r="K229" s="3" t="s">
        <v>438</v>
      </c>
      <c r="L229" s="3"/>
      <c r="M229" s="2">
        <v>100</v>
      </c>
      <c r="N229" s="2">
        <v>0</v>
      </c>
      <c r="O229" s="2">
        <v>0</v>
      </c>
      <c r="P229" s="2">
        <v>20203</v>
      </c>
      <c r="Q229" s="17">
        <f>INDEX(章节表!$K$5:$K$64,关卡表!BP229)</f>
        <v>115</v>
      </c>
      <c r="R229" s="17">
        <f>INDEX(章节表!$L$5:$L$64,关卡表!BP229)</f>
        <v>1000</v>
      </c>
      <c r="S229" s="2">
        <v>0</v>
      </c>
      <c r="T229" s="2">
        <f t="shared" si="17"/>
        <v>21231</v>
      </c>
      <c r="U229" s="2" t="s">
        <v>27</v>
      </c>
      <c r="V229" s="17">
        <f>INDEX(章节表!$M$5:$M$64,关卡表!BP229)</f>
        <v>4800</v>
      </c>
      <c r="W229" s="2" t="s">
        <v>47</v>
      </c>
      <c r="X229" s="17">
        <f>INDEX(章节表!$N$5:$N$64,关卡表!BP229)</f>
        <v>11250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3"/>
      <c r="AK229" s="2"/>
      <c r="AL229" s="2"/>
      <c r="AM229" s="2"/>
      <c r="AN229" s="2"/>
      <c r="AO229" s="2">
        <v>51</v>
      </c>
      <c r="AP229" s="3" t="s">
        <v>264</v>
      </c>
      <c r="AQ229" s="3" t="s">
        <v>265</v>
      </c>
      <c r="AR229" s="3" t="s">
        <v>437</v>
      </c>
      <c r="AS229" s="3" t="s">
        <v>432</v>
      </c>
      <c r="AT229" s="3"/>
      <c r="AU229" s="3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O229">
        <v>223</v>
      </c>
      <c r="BP229">
        <f>MATCH(BO229-1,章节表!$J$4:$J$64,1)</f>
        <v>23</v>
      </c>
    </row>
    <row r="230" spans="1:68" ht="18" customHeight="1" x14ac:dyDescent="0.2">
      <c r="A230" s="17">
        <f t="shared" si="14"/>
        <v>12304</v>
      </c>
      <c r="B230" s="17">
        <f>INDEX(章节表!$E$5:$E$64,关卡表!BP230)</f>
        <v>1</v>
      </c>
      <c r="C230" s="17">
        <f>INDEX(章节表!$B$5:$B$64,关卡表!BP230)</f>
        <v>123</v>
      </c>
      <c r="D230" s="3" t="s">
        <v>79</v>
      </c>
      <c r="E230" s="17">
        <f>BO230-INDEX(章节表!$J$4:$J$64,关卡表!BP230)</f>
        <v>4</v>
      </c>
      <c r="F230" s="17">
        <f t="shared" si="15"/>
        <v>4</v>
      </c>
      <c r="G230" s="17" t="str">
        <f>INDEX(章节表!$C$5:$C$64,关卡表!BP230)&amp;关卡表!E230&amp;"关"</f>
        <v>普通23章4关</v>
      </c>
      <c r="H230" s="2"/>
      <c r="I230" s="2"/>
      <c r="J230" s="17" t="str">
        <f>INDEX(章节表!$D$5:$D$64,关卡表!BP230)&amp;"-"&amp;关卡表!E230&amp;"关"</f>
        <v>火烧博望坡-4关</v>
      </c>
      <c r="K230" s="3" t="s">
        <v>424</v>
      </c>
      <c r="L230" s="3"/>
      <c r="M230" s="2">
        <v>100</v>
      </c>
      <c r="N230" s="2">
        <v>0</v>
      </c>
      <c r="O230" s="2">
        <v>0</v>
      </c>
      <c r="P230" s="2">
        <v>20204</v>
      </c>
      <c r="Q230" s="17">
        <f>INDEX(章节表!$K$5:$K$64,关卡表!BP230)</f>
        <v>115</v>
      </c>
      <c r="R230" s="17">
        <f>INDEX(章节表!$L$5:$L$64,关卡表!BP230)</f>
        <v>1000</v>
      </c>
      <c r="S230" s="2">
        <v>0</v>
      </c>
      <c r="T230" s="2" t="str">
        <f t="shared" si="17"/>
        <v/>
      </c>
      <c r="U230" s="2" t="s">
        <v>27</v>
      </c>
      <c r="V230" s="17">
        <f>INDEX(章节表!$M$5:$M$64,关卡表!BP230)</f>
        <v>4800</v>
      </c>
      <c r="W230" s="2" t="s">
        <v>47</v>
      </c>
      <c r="X230" s="17">
        <f>INDEX(章节表!$N$5:$N$64,关卡表!BP230)</f>
        <v>11250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3"/>
      <c r="AK230" s="2"/>
      <c r="AL230" s="2"/>
      <c r="AM230" s="2"/>
      <c r="AN230" s="2"/>
      <c r="AO230" s="2">
        <v>51</v>
      </c>
      <c r="AP230" s="3" t="s">
        <v>264</v>
      </c>
      <c r="AQ230" s="3" t="s">
        <v>265</v>
      </c>
      <c r="AR230" s="3" t="s">
        <v>437</v>
      </c>
      <c r="AS230" s="3" t="s">
        <v>432</v>
      </c>
      <c r="AT230" s="3"/>
      <c r="AU230" s="3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O230">
        <v>224</v>
      </c>
      <c r="BP230">
        <f>MATCH(BO230-1,章节表!$J$4:$J$64,1)</f>
        <v>23</v>
      </c>
    </row>
    <row r="231" spans="1:68" ht="18" customHeight="1" x14ac:dyDescent="0.2">
      <c r="A231" s="17">
        <f t="shared" si="14"/>
        <v>12305</v>
      </c>
      <c r="B231" s="17">
        <f>INDEX(章节表!$E$5:$E$64,关卡表!BP231)</f>
        <v>1</v>
      </c>
      <c r="C231" s="17">
        <f>INDEX(章节表!$B$5:$B$64,关卡表!BP231)</f>
        <v>123</v>
      </c>
      <c r="D231" s="3" t="s">
        <v>79</v>
      </c>
      <c r="E231" s="17">
        <f>BO231-INDEX(章节表!$J$4:$J$64,关卡表!BP231)</f>
        <v>5</v>
      </c>
      <c r="F231" s="17">
        <f t="shared" si="15"/>
        <v>5</v>
      </c>
      <c r="G231" s="17" t="str">
        <f>INDEX(章节表!$C$5:$C$64,关卡表!BP231)&amp;关卡表!E231&amp;"关"</f>
        <v>普通23章5关</v>
      </c>
      <c r="H231" s="2"/>
      <c r="I231" s="2"/>
      <c r="J231" s="17" t="str">
        <f>INDEX(章节表!$D$5:$D$64,关卡表!BP231)&amp;"-"&amp;关卡表!E231&amp;"关"</f>
        <v>火烧博望坡-5关</v>
      </c>
      <c r="K231" s="3" t="s">
        <v>424</v>
      </c>
      <c r="L231" s="3"/>
      <c r="M231" s="2">
        <v>100</v>
      </c>
      <c r="N231" s="2">
        <v>0</v>
      </c>
      <c r="O231" s="2">
        <v>0</v>
      </c>
      <c r="P231" s="2">
        <v>20205</v>
      </c>
      <c r="Q231" s="17">
        <f>INDEX(章节表!$K$5:$K$64,关卡表!BP231)</f>
        <v>115</v>
      </c>
      <c r="R231" s="17">
        <f>INDEX(章节表!$L$5:$L$64,关卡表!BP231)</f>
        <v>1000</v>
      </c>
      <c r="S231" s="2">
        <v>0</v>
      </c>
      <c r="T231" s="2" t="str">
        <f t="shared" si="17"/>
        <v/>
      </c>
      <c r="U231" s="2" t="s">
        <v>27</v>
      </c>
      <c r="V231" s="17">
        <f>INDEX(章节表!$M$5:$M$64,关卡表!BP231)</f>
        <v>4800</v>
      </c>
      <c r="W231" s="2" t="s">
        <v>47</v>
      </c>
      <c r="X231" s="17">
        <f>INDEX(章节表!$N$5:$N$64,关卡表!BP231)</f>
        <v>11250</v>
      </c>
      <c r="Y231" s="2"/>
      <c r="Z231" s="2"/>
      <c r="AA231" s="2"/>
      <c r="AB231" s="2"/>
      <c r="AC231" s="2"/>
      <c r="AD231" s="2"/>
      <c r="AE231" s="3"/>
      <c r="AF231" s="3"/>
      <c r="AG231" s="3"/>
      <c r="AH231" s="2"/>
      <c r="AI231" s="2"/>
      <c r="AJ231" s="3"/>
      <c r="AK231" s="2"/>
      <c r="AL231" s="2"/>
      <c r="AM231" s="2"/>
      <c r="AN231" s="2"/>
      <c r="AO231" s="2">
        <v>51</v>
      </c>
      <c r="AP231" s="3" t="s">
        <v>264</v>
      </c>
      <c r="AQ231" s="3" t="s">
        <v>265</v>
      </c>
      <c r="AR231" s="3" t="s">
        <v>437</v>
      </c>
      <c r="AS231" s="3" t="s">
        <v>432</v>
      </c>
      <c r="AT231" s="3"/>
      <c r="AU231" s="3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O231">
        <v>225</v>
      </c>
      <c r="BP231">
        <f>MATCH(BO231-1,章节表!$J$4:$J$64,1)</f>
        <v>23</v>
      </c>
    </row>
    <row r="232" spans="1:68" ht="18" customHeight="1" x14ac:dyDescent="0.2">
      <c r="A232" s="17">
        <f t="shared" si="14"/>
        <v>12306</v>
      </c>
      <c r="B232" s="17">
        <f>INDEX(章节表!$E$5:$E$64,关卡表!BP232)</f>
        <v>1</v>
      </c>
      <c r="C232" s="17">
        <f>INDEX(章节表!$B$5:$B$64,关卡表!BP232)</f>
        <v>123</v>
      </c>
      <c r="D232" s="3" t="s">
        <v>79</v>
      </c>
      <c r="E232" s="17">
        <f>BO232-INDEX(章节表!$J$4:$J$64,关卡表!BP232)</f>
        <v>6</v>
      </c>
      <c r="F232" s="17">
        <f t="shared" si="15"/>
        <v>6</v>
      </c>
      <c r="G232" s="17" t="str">
        <f>INDEX(章节表!$C$5:$C$64,关卡表!BP232)&amp;关卡表!E232&amp;"关"</f>
        <v>普通23章6关</v>
      </c>
      <c r="H232" s="2"/>
      <c r="I232" s="2"/>
      <c r="J232" s="17" t="str">
        <f>INDEX(章节表!$D$5:$D$64,关卡表!BP232)&amp;"-"&amp;关卡表!E232&amp;"关"</f>
        <v>火烧博望坡-6关</v>
      </c>
      <c r="K232" s="3" t="s">
        <v>438</v>
      </c>
      <c r="L232" s="3"/>
      <c r="M232" s="2">
        <v>100</v>
      </c>
      <c r="N232" s="2">
        <v>0</v>
      </c>
      <c r="O232" s="2">
        <v>0</v>
      </c>
      <c r="P232" s="2">
        <v>20206</v>
      </c>
      <c r="Q232" s="17">
        <f>INDEX(章节表!$K$5:$K$64,关卡表!BP232)</f>
        <v>115</v>
      </c>
      <c r="R232" s="17">
        <f>INDEX(章节表!$L$5:$L$64,关卡表!BP232)</f>
        <v>1000</v>
      </c>
      <c r="S232" s="2">
        <v>0</v>
      </c>
      <c r="T232" s="2">
        <f t="shared" si="17"/>
        <v>21232</v>
      </c>
      <c r="U232" s="2" t="s">
        <v>27</v>
      </c>
      <c r="V232" s="17">
        <f>INDEX(章节表!$M$5:$M$64,关卡表!BP232)</f>
        <v>4800</v>
      </c>
      <c r="W232" s="2" t="s">
        <v>47</v>
      </c>
      <c r="X232" s="17">
        <f>INDEX(章节表!$N$5:$N$64,关卡表!BP232)</f>
        <v>11250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3"/>
      <c r="AK232" s="2"/>
      <c r="AL232" s="2"/>
      <c r="AM232" s="2"/>
      <c r="AN232" s="2"/>
      <c r="AO232" s="2">
        <v>51</v>
      </c>
      <c r="AP232" s="3" t="s">
        <v>264</v>
      </c>
      <c r="AQ232" s="3" t="s">
        <v>265</v>
      </c>
      <c r="AR232" s="3" t="s">
        <v>437</v>
      </c>
      <c r="AS232" s="3" t="s">
        <v>432</v>
      </c>
      <c r="AT232" s="3"/>
      <c r="AU232" s="3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O232">
        <v>226</v>
      </c>
      <c r="BP232">
        <f>MATCH(BO232-1,章节表!$J$4:$J$64,1)</f>
        <v>23</v>
      </c>
    </row>
    <row r="233" spans="1:68" ht="18" customHeight="1" x14ac:dyDescent="0.2">
      <c r="A233" s="17">
        <f t="shared" si="14"/>
        <v>12307</v>
      </c>
      <c r="B233" s="17">
        <f>INDEX(章节表!$E$5:$E$64,关卡表!BP233)</f>
        <v>1</v>
      </c>
      <c r="C233" s="17">
        <f>INDEX(章节表!$B$5:$B$64,关卡表!BP233)</f>
        <v>123</v>
      </c>
      <c r="D233" s="3" t="s">
        <v>79</v>
      </c>
      <c r="E233" s="17">
        <f>BO233-INDEX(章节表!$J$4:$J$64,关卡表!BP233)</f>
        <v>7</v>
      </c>
      <c r="F233" s="17">
        <f t="shared" si="15"/>
        <v>7</v>
      </c>
      <c r="G233" s="17" t="str">
        <f>INDEX(章节表!$C$5:$C$64,关卡表!BP233)&amp;关卡表!E233&amp;"关"</f>
        <v>普通23章7关</v>
      </c>
      <c r="H233" s="2"/>
      <c r="I233" s="2"/>
      <c r="J233" s="17" t="str">
        <f>INDEX(章节表!$D$5:$D$64,关卡表!BP233)&amp;"-"&amp;关卡表!E233&amp;"关"</f>
        <v>火烧博望坡-7关</v>
      </c>
      <c r="K233" s="3" t="s">
        <v>424</v>
      </c>
      <c r="L233" s="3"/>
      <c r="M233" s="2">
        <v>100</v>
      </c>
      <c r="N233" s="2">
        <v>0</v>
      </c>
      <c r="O233" s="2">
        <v>0</v>
      </c>
      <c r="P233" s="2">
        <v>20207</v>
      </c>
      <c r="Q233" s="17">
        <f>INDEX(章节表!$K$5:$K$64,关卡表!BP233)</f>
        <v>115</v>
      </c>
      <c r="R233" s="17">
        <f>INDEX(章节表!$L$5:$L$64,关卡表!BP233)</f>
        <v>1000</v>
      </c>
      <c r="S233" s="2">
        <v>0</v>
      </c>
      <c r="T233" s="2" t="str">
        <f t="shared" si="17"/>
        <v/>
      </c>
      <c r="U233" s="2" t="s">
        <v>27</v>
      </c>
      <c r="V233" s="17">
        <f>INDEX(章节表!$M$5:$M$64,关卡表!BP233)</f>
        <v>4800</v>
      </c>
      <c r="W233" s="2" t="s">
        <v>47</v>
      </c>
      <c r="X233" s="17">
        <f>INDEX(章节表!$N$5:$N$64,关卡表!BP233)</f>
        <v>11250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3"/>
      <c r="AK233" s="2"/>
      <c r="AL233" s="2"/>
      <c r="AM233" s="2"/>
      <c r="AN233" s="2"/>
      <c r="AO233" s="2">
        <v>51</v>
      </c>
      <c r="AP233" s="3" t="s">
        <v>264</v>
      </c>
      <c r="AQ233" s="3" t="s">
        <v>265</v>
      </c>
      <c r="AR233" s="3" t="s">
        <v>437</v>
      </c>
      <c r="AS233" s="3" t="s">
        <v>432</v>
      </c>
      <c r="AT233" s="3"/>
      <c r="AU233" s="3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O233">
        <v>227</v>
      </c>
      <c r="BP233">
        <f>MATCH(BO233-1,章节表!$J$4:$J$64,1)</f>
        <v>23</v>
      </c>
    </row>
    <row r="234" spans="1:68" ht="18" customHeight="1" x14ac:dyDescent="0.2">
      <c r="A234" s="17">
        <f t="shared" si="14"/>
        <v>12308</v>
      </c>
      <c r="B234" s="17">
        <f>INDEX(章节表!$E$5:$E$64,关卡表!BP234)</f>
        <v>1</v>
      </c>
      <c r="C234" s="17">
        <f>INDEX(章节表!$B$5:$B$64,关卡表!BP234)</f>
        <v>123</v>
      </c>
      <c r="D234" s="3" t="s">
        <v>79</v>
      </c>
      <c r="E234" s="17">
        <f>BO234-INDEX(章节表!$J$4:$J$64,关卡表!BP234)</f>
        <v>8</v>
      </c>
      <c r="F234" s="17">
        <f t="shared" si="15"/>
        <v>8</v>
      </c>
      <c r="G234" s="17" t="str">
        <f>INDEX(章节表!$C$5:$C$64,关卡表!BP234)&amp;关卡表!E234&amp;"关"</f>
        <v>普通23章8关</v>
      </c>
      <c r="H234" s="2"/>
      <c r="I234" s="2"/>
      <c r="J234" s="17" t="str">
        <f>INDEX(章节表!$D$5:$D$64,关卡表!BP234)&amp;"-"&amp;关卡表!E234&amp;"关"</f>
        <v>火烧博望坡-8关</v>
      </c>
      <c r="K234" s="3" t="s">
        <v>424</v>
      </c>
      <c r="L234" s="3"/>
      <c r="M234" s="2">
        <v>100</v>
      </c>
      <c r="N234" s="2">
        <v>0</v>
      </c>
      <c r="O234" s="2">
        <v>0</v>
      </c>
      <c r="P234" s="2">
        <v>20208</v>
      </c>
      <c r="Q234" s="17">
        <f>INDEX(章节表!$K$5:$K$64,关卡表!BP234)</f>
        <v>115</v>
      </c>
      <c r="R234" s="17">
        <f>INDEX(章节表!$L$5:$L$64,关卡表!BP234)</f>
        <v>1000</v>
      </c>
      <c r="S234" s="2">
        <v>0</v>
      </c>
      <c r="T234" s="2" t="str">
        <f t="shared" si="17"/>
        <v/>
      </c>
      <c r="U234" s="2" t="s">
        <v>27</v>
      </c>
      <c r="V234" s="17">
        <f>INDEX(章节表!$M$5:$M$64,关卡表!BP234)</f>
        <v>4800</v>
      </c>
      <c r="W234" s="2" t="s">
        <v>47</v>
      </c>
      <c r="X234" s="17">
        <f>INDEX(章节表!$N$5:$N$64,关卡表!BP234)</f>
        <v>11250</v>
      </c>
      <c r="Y234" s="2"/>
      <c r="Z234" s="2"/>
      <c r="AA234" s="2"/>
      <c r="AB234" s="2"/>
      <c r="AC234" s="2"/>
      <c r="AD234" s="2"/>
      <c r="AE234" s="3"/>
      <c r="AF234" s="3"/>
      <c r="AG234" s="3"/>
      <c r="AH234" s="2"/>
      <c r="AI234" s="2"/>
      <c r="AJ234" s="3"/>
      <c r="AK234" s="2"/>
      <c r="AL234" s="2"/>
      <c r="AM234" s="2"/>
      <c r="AN234" s="2"/>
      <c r="AO234" s="2">
        <v>51</v>
      </c>
      <c r="AP234" s="3" t="s">
        <v>264</v>
      </c>
      <c r="AQ234" s="3" t="s">
        <v>265</v>
      </c>
      <c r="AR234" s="3" t="s">
        <v>437</v>
      </c>
      <c r="AS234" s="3" t="s">
        <v>432</v>
      </c>
      <c r="AT234" s="3"/>
      <c r="AU234" s="3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O234">
        <v>228</v>
      </c>
      <c r="BP234">
        <f>MATCH(BO234-1,章节表!$J$4:$J$64,1)</f>
        <v>23</v>
      </c>
    </row>
    <row r="235" spans="1:68" ht="18" customHeight="1" x14ac:dyDescent="0.2">
      <c r="A235" s="17">
        <f t="shared" si="14"/>
        <v>12309</v>
      </c>
      <c r="B235" s="17">
        <f>INDEX(章节表!$E$5:$E$64,关卡表!BP235)</f>
        <v>1</v>
      </c>
      <c r="C235" s="17">
        <f>INDEX(章节表!$B$5:$B$64,关卡表!BP235)</f>
        <v>123</v>
      </c>
      <c r="D235" s="3" t="s">
        <v>79</v>
      </c>
      <c r="E235" s="17">
        <f>BO235-INDEX(章节表!$J$4:$J$64,关卡表!BP235)</f>
        <v>9</v>
      </c>
      <c r="F235" s="17">
        <f t="shared" si="15"/>
        <v>9</v>
      </c>
      <c r="G235" s="17" t="str">
        <f>INDEX(章节表!$C$5:$C$64,关卡表!BP235)&amp;关卡表!E235&amp;"关"</f>
        <v>普通23章9关</v>
      </c>
      <c r="H235" s="2"/>
      <c r="I235" s="2"/>
      <c r="J235" s="17" t="str">
        <f>INDEX(章节表!$D$5:$D$64,关卡表!BP235)&amp;"-"&amp;关卡表!E235&amp;"关"</f>
        <v>火烧博望坡-9关</v>
      </c>
      <c r="K235" s="3" t="s">
        <v>438</v>
      </c>
      <c r="L235" s="3"/>
      <c r="M235" s="2">
        <v>100</v>
      </c>
      <c r="N235" s="2">
        <v>0</v>
      </c>
      <c r="O235" s="2">
        <v>0</v>
      </c>
      <c r="P235" s="2">
        <v>20209</v>
      </c>
      <c r="Q235" s="17">
        <f>INDEX(章节表!$K$5:$K$64,关卡表!BP235)</f>
        <v>115</v>
      </c>
      <c r="R235" s="17">
        <f>INDEX(章节表!$L$5:$L$64,关卡表!BP235)</f>
        <v>1000</v>
      </c>
      <c r="S235" s="2">
        <v>0</v>
      </c>
      <c r="T235" s="2">
        <f t="shared" si="17"/>
        <v>21233</v>
      </c>
      <c r="U235" s="2" t="s">
        <v>27</v>
      </c>
      <c r="V235" s="17">
        <f>INDEX(章节表!$M$5:$M$64,关卡表!BP235)</f>
        <v>4800</v>
      </c>
      <c r="W235" s="2" t="s">
        <v>47</v>
      </c>
      <c r="X235" s="17">
        <f>INDEX(章节表!$N$5:$N$64,关卡表!BP235)</f>
        <v>11250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3"/>
      <c r="AK235" s="2"/>
      <c r="AL235" s="2"/>
      <c r="AM235" s="2"/>
      <c r="AN235" s="2"/>
      <c r="AO235" s="2">
        <v>51</v>
      </c>
      <c r="AP235" s="3" t="s">
        <v>264</v>
      </c>
      <c r="AQ235" s="3" t="s">
        <v>265</v>
      </c>
      <c r="AR235" s="3" t="s">
        <v>437</v>
      </c>
      <c r="AS235" s="3" t="s">
        <v>432</v>
      </c>
      <c r="AT235" s="3"/>
      <c r="AU235" s="3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O235">
        <v>229</v>
      </c>
      <c r="BP235">
        <f>MATCH(BO235-1,章节表!$J$4:$J$64,1)</f>
        <v>23</v>
      </c>
    </row>
    <row r="236" spans="1:68" ht="18" customHeight="1" x14ac:dyDescent="0.2">
      <c r="A236" s="17">
        <f t="shared" si="14"/>
        <v>12310</v>
      </c>
      <c r="B236" s="17">
        <f>INDEX(章节表!$E$5:$E$64,关卡表!BP236)</f>
        <v>1</v>
      </c>
      <c r="C236" s="17">
        <f>INDEX(章节表!$B$5:$B$64,关卡表!BP236)</f>
        <v>123</v>
      </c>
      <c r="D236" s="3" t="s">
        <v>79</v>
      </c>
      <c r="E236" s="17">
        <f>BO236-INDEX(章节表!$J$4:$J$64,关卡表!BP236)</f>
        <v>10</v>
      </c>
      <c r="F236" s="17">
        <f t="shared" si="15"/>
        <v>10</v>
      </c>
      <c r="G236" s="17" t="str">
        <f>INDEX(章节表!$C$5:$C$64,关卡表!BP236)&amp;关卡表!E236&amp;"关"</f>
        <v>普通23章10关</v>
      </c>
      <c r="H236" s="2"/>
      <c r="I236" s="2"/>
      <c r="J236" s="17" t="str">
        <f>INDEX(章节表!$D$5:$D$64,关卡表!BP236)&amp;"-"&amp;关卡表!E236&amp;"关"</f>
        <v>火烧博望坡-10关</v>
      </c>
      <c r="K236" s="3" t="s">
        <v>439</v>
      </c>
      <c r="L236" s="3"/>
      <c r="M236" s="2">
        <v>100</v>
      </c>
      <c r="N236" s="2">
        <v>1</v>
      </c>
      <c r="O236" s="2">
        <v>0</v>
      </c>
      <c r="P236" s="2">
        <v>20301</v>
      </c>
      <c r="Q236" s="17">
        <f>INDEX(章节表!$K$5:$K$64,关卡表!BP236)</f>
        <v>115</v>
      </c>
      <c r="R236" s="17">
        <f>INDEX(章节表!$L$5:$L$64,关卡表!BP236)</f>
        <v>1000</v>
      </c>
      <c r="S236" s="2">
        <v>0</v>
      </c>
      <c r="T236" s="2" t="str">
        <f t="shared" si="17"/>
        <v/>
      </c>
      <c r="U236" s="2" t="s">
        <v>27</v>
      </c>
      <c r="V236" s="17">
        <f>INDEX(章节表!$M$5:$M$64,关卡表!BP236)</f>
        <v>4800</v>
      </c>
      <c r="W236" s="2" t="s">
        <v>47</v>
      </c>
      <c r="X236" s="17">
        <f>INDEX(章节表!$N$5:$N$64,关卡表!BP236)</f>
        <v>11250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3"/>
      <c r="AK236" s="2"/>
      <c r="AL236" s="2"/>
      <c r="AM236" s="2"/>
      <c r="AN236" s="2"/>
      <c r="AO236" s="2">
        <v>51</v>
      </c>
      <c r="AP236" s="3" t="s">
        <v>264</v>
      </c>
      <c r="AQ236" s="3" t="s">
        <v>265</v>
      </c>
      <c r="AR236" s="3" t="s">
        <v>437</v>
      </c>
      <c r="AS236" s="3" t="s">
        <v>432</v>
      </c>
      <c r="AT236" s="3"/>
      <c r="AU236" s="3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O236">
        <v>230</v>
      </c>
      <c r="BP236">
        <f>MATCH(BO236-1,章节表!$J$4:$J$64,1)</f>
        <v>23</v>
      </c>
    </row>
    <row r="237" spans="1:68" ht="18" customHeight="1" x14ac:dyDescent="0.2">
      <c r="A237" s="17">
        <f t="shared" si="14"/>
        <v>12401</v>
      </c>
      <c r="B237" s="17">
        <f>INDEX(章节表!$E$5:$E$64,关卡表!BP237)</f>
        <v>1</v>
      </c>
      <c r="C237" s="17">
        <f>INDEX(章节表!$B$5:$B$64,关卡表!BP237)</f>
        <v>124</v>
      </c>
      <c r="D237" s="3" t="s">
        <v>79</v>
      </c>
      <c r="E237" s="17">
        <f>BO237-INDEX(章节表!$J$4:$J$64,关卡表!BP237)</f>
        <v>1</v>
      </c>
      <c r="F237" s="17">
        <f t="shared" si="15"/>
        <v>1</v>
      </c>
      <c r="G237" s="17" t="str">
        <f>INDEX(章节表!$C$5:$C$64,关卡表!BP237)&amp;关卡表!E237&amp;"关"</f>
        <v>普通24章1关</v>
      </c>
      <c r="H237" s="2"/>
      <c r="I237" s="2"/>
      <c r="J237" s="17" t="str">
        <f>INDEX(章节表!$D$5:$D$64,关卡表!BP237)&amp;"-"&amp;关卡表!E237&amp;"关"</f>
        <v>板桥怒吼-1关</v>
      </c>
      <c r="K237" s="3" t="s">
        <v>424</v>
      </c>
      <c r="L237" s="3"/>
      <c r="M237" s="2">
        <v>100</v>
      </c>
      <c r="N237" s="2">
        <v>0</v>
      </c>
      <c r="O237" s="2">
        <v>0</v>
      </c>
      <c r="P237" s="2">
        <v>20302</v>
      </c>
      <c r="Q237" s="17">
        <f>INDEX(章节表!$K$5:$K$64,关卡表!BP237)</f>
        <v>120</v>
      </c>
      <c r="R237" s="17">
        <f>INDEX(章节表!$L$5:$L$64,关卡表!BP237)</f>
        <v>1100</v>
      </c>
      <c r="S237" s="2">
        <v>0</v>
      </c>
      <c r="T237" s="2" t="str">
        <f t="shared" si="17"/>
        <v/>
      </c>
      <c r="U237" s="2" t="s">
        <v>27</v>
      </c>
      <c r="V237" s="17">
        <f>INDEX(章节表!$M$5:$M$64,关卡表!BP237)</f>
        <v>5100</v>
      </c>
      <c r="W237" s="2" t="s">
        <v>47</v>
      </c>
      <c r="X237" s="17">
        <f>INDEX(章节表!$N$5:$N$64,关卡表!BP237)</f>
        <v>12375</v>
      </c>
      <c r="Y237" s="2"/>
      <c r="Z237" s="2"/>
      <c r="AA237" s="2"/>
      <c r="AB237" s="2"/>
      <c r="AC237" s="2"/>
      <c r="AD237" s="2"/>
      <c r="AE237" s="3"/>
      <c r="AF237" s="3"/>
      <c r="AG237" s="3"/>
      <c r="AH237" s="2"/>
      <c r="AI237" s="2"/>
      <c r="AJ237" s="3"/>
      <c r="AK237" s="2"/>
      <c r="AL237" s="2"/>
      <c r="AM237" s="2"/>
      <c r="AN237" s="2"/>
      <c r="AO237" s="2">
        <v>51</v>
      </c>
      <c r="AP237" s="3" t="s">
        <v>264</v>
      </c>
      <c r="AQ237" s="3" t="s">
        <v>265</v>
      </c>
      <c r="AR237" s="3" t="s">
        <v>437</v>
      </c>
      <c r="AS237" s="3" t="s">
        <v>432</v>
      </c>
      <c r="AT237" s="3"/>
      <c r="AU237" s="3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O237">
        <v>231</v>
      </c>
      <c r="BP237">
        <f>MATCH(BO237-1,章节表!$J$4:$J$64,1)</f>
        <v>24</v>
      </c>
    </row>
    <row r="238" spans="1:68" ht="18" customHeight="1" x14ac:dyDescent="0.2">
      <c r="A238" s="17">
        <f t="shared" si="14"/>
        <v>12402</v>
      </c>
      <c r="B238" s="17">
        <f>INDEX(章节表!$E$5:$E$64,关卡表!BP238)</f>
        <v>1</v>
      </c>
      <c r="C238" s="17">
        <f>INDEX(章节表!$B$5:$B$64,关卡表!BP238)</f>
        <v>124</v>
      </c>
      <c r="D238" s="3" t="s">
        <v>79</v>
      </c>
      <c r="E238" s="17">
        <f>BO238-INDEX(章节表!$J$4:$J$64,关卡表!BP238)</f>
        <v>2</v>
      </c>
      <c r="F238" s="17">
        <f t="shared" si="15"/>
        <v>2</v>
      </c>
      <c r="G238" s="17" t="str">
        <f>INDEX(章节表!$C$5:$C$64,关卡表!BP238)&amp;关卡表!E238&amp;"关"</f>
        <v>普通24章2关</v>
      </c>
      <c r="H238" s="2"/>
      <c r="I238" s="2"/>
      <c r="J238" s="17" t="str">
        <f>INDEX(章节表!$D$5:$D$64,关卡表!BP238)&amp;"-"&amp;关卡表!E238&amp;"关"</f>
        <v>板桥怒吼-2关</v>
      </c>
      <c r="K238" s="3" t="s">
        <v>424</v>
      </c>
      <c r="L238" s="3"/>
      <c r="M238" s="2">
        <v>100</v>
      </c>
      <c r="N238" s="2">
        <v>0</v>
      </c>
      <c r="O238" s="2">
        <v>0</v>
      </c>
      <c r="P238" s="2">
        <v>20303</v>
      </c>
      <c r="Q238" s="17">
        <f>INDEX(章节表!$K$5:$K$64,关卡表!BP238)</f>
        <v>120</v>
      </c>
      <c r="R238" s="17">
        <f>INDEX(章节表!$L$5:$L$64,关卡表!BP238)</f>
        <v>1100</v>
      </c>
      <c r="S238" s="2">
        <v>0</v>
      </c>
      <c r="T238" s="2" t="str">
        <f t="shared" si="17"/>
        <v/>
      </c>
      <c r="U238" s="2" t="s">
        <v>27</v>
      </c>
      <c r="V238" s="17">
        <f>INDEX(章节表!$M$5:$M$64,关卡表!BP238)</f>
        <v>5100</v>
      </c>
      <c r="W238" s="2" t="s">
        <v>47</v>
      </c>
      <c r="X238" s="17">
        <f>INDEX(章节表!$N$5:$N$64,关卡表!BP238)</f>
        <v>12375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3"/>
      <c r="AK238" s="2"/>
      <c r="AL238" s="2"/>
      <c r="AM238" s="2"/>
      <c r="AN238" s="2"/>
      <c r="AO238" s="2">
        <v>51</v>
      </c>
      <c r="AP238" s="3" t="s">
        <v>264</v>
      </c>
      <c r="AQ238" s="3" t="s">
        <v>265</v>
      </c>
      <c r="AR238" s="3" t="s">
        <v>437</v>
      </c>
      <c r="AS238" s="3" t="s">
        <v>432</v>
      </c>
      <c r="AT238" s="3"/>
      <c r="AU238" s="3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O238">
        <v>232</v>
      </c>
      <c r="BP238">
        <f>MATCH(BO238-1,章节表!$J$4:$J$64,1)</f>
        <v>24</v>
      </c>
    </row>
    <row r="239" spans="1:68" ht="18" customHeight="1" x14ac:dyDescent="0.2">
      <c r="A239" s="17">
        <f t="shared" si="14"/>
        <v>12403</v>
      </c>
      <c r="B239" s="17">
        <f>INDEX(章节表!$E$5:$E$64,关卡表!BP239)</f>
        <v>1</v>
      </c>
      <c r="C239" s="17">
        <f>INDEX(章节表!$B$5:$B$64,关卡表!BP239)</f>
        <v>124</v>
      </c>
      <c r="D239" s="3" t="s">
        <v>79</v>
      </c>
      <c r="E239" s="17">
        <f>BO239-INDEX(章节表!$J$4:$J$64,关卡表!BP239)</f>
        <v>3</v>
      </c>
      <c r="F239" s="17">
        <f t="shared" si="15"/>
        <v>3</v>
      </c>
      <c r="G239" s="17" t="str">
        <f>INDEX(章节表!$C$5:$C$64,关卡表!BP239)&amp;关卡表!E239&amp;"关"</f>
        <v>普通24章3关</v>
      </c>
      <c r="H239" s="2"/>
      <c r="I239" s="2"/>
      <c r="J239" s="17" t="str">
        <f>INDEX(章节表!$D$5:$D$64,关卡表!BP239)&amp;"-"&amp;关卡表!E239&amp;"关"</f>
        <v>板桥怒吼-3关</v>
      </c>
      <c r="K239" s="3" t="s">
        <v>438</v>
      </c>
      <c r="L239" s="3"/>
      <c r="M239" s="2">
        <v>100</v>
      </c>
      <c r="N239" s="2">
        <v>0</v>
      </c>
      <c r="O239" s="2">
        <v>0</v>
      </c>
      <c r="P239" s="2">
        <v>20304</v>
      </c>
      <c r="Q239" s="17">
        <f>INDEX(章节表!$K$5:$K$64,关卡表!BP239)</f>
        <v>120</v>
      </c>
      <c r="R239" s="17">
        <f>INDEX(章节表!$L$5:$L$64,关卡表!BP239)</f>
        <v>1100</v>
      </c>
      <c r="S239" s="2">
        <v>0</v>
      </c>
      <c r="T239" s="2">
        <f t="shared" si="17"/>
        <v>21241</v>
      </c>
      <c r="U239" s="2" t="s">
        <v>27</v>
      </c>
      <c r="V239" s="17">
        <f>INDEX(章节表!$M$5:$M$64,关卡表!BP239)</f>
        <v>5100</v>
      </c>
      <c r="W239" s="2" t="s">
        <v>47</v>
      </c>
      <c r="X239" s="17">
        <f>INDEX(章节表!$N$5:$N$64,关卡表!BP239)</f>
        <v>12375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3"/>
      <c r="AK239" s="2"/>
      <c r="AL239" s="2"/>
      <c r="AM239" s="2"/>
      <c r="AN239" s="2"/>
      <c r="AO239" s="2">
        <v>51</v>
      </c>
      <c r="AP239" s="3" t="s">
        <v>264</v>
      </c>
      <c r="AQ239" s="3" t="s">
        <v>265</v>
      </c>
      <c r="AR239" s="3" t="s">
        <v>437</v>
      </c>
      <c r="AS239" s="3" t="s">
        <v>432</v>
      </c>
      <c r="AT239" s="3"/>
      <c r="AU239" s="3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O239">
        <v>233</v>
      </c>
      <c r="BP239">
        <f>MATCH(BO239-1,章节表!$J$4:$J$64,1)</f>
        <v>24</v>
      </c>
    </row>
    <row r="240" spans="1:68" ht="18" customHeight="1" x14ac:dyDescent="0.2">
      <c r="A240" s="17">
        <f t="shared" si="14"/>
        <v>12404</v>
      </c>
      <c r="B240" s="17">
        <f>INDEX(章节表!$E$5:$E$64,关卡表!BP240)</f>
        <v>1</v>
      </c>
      <c r="C240" s="17">
        <f>INDEX(章节表!$B$5:$B$64,关卡表!BP240)</f>
        <v>124</v>
      </c>
      <c r="D240" s="3" t="s">
        <v>79</v>
      </c>
      <c r="E240" s="17">
        <f>BO240-INDEX(章节表!$J$4:$J$64,关卡表!BP240)</f>
        <v>4</v>
      </c>
      <c r="F240" s="17">
        <f t="shared" si="15"/>
        <v>4</v>
      </c>
      <c r="G240" s="17" t="str">
        <f>INDEX(章节表!$C$5:$C$64,关卡表!BP240)&amp;关卡表!E240&amp;"关"</f>
        <v>普通24章4关</v>
      </c>
      <c r="H240" s="2"/>
      <c r="I240" s="2"/>
      <c r="J240" s="17" t="str">
        <f>INDEX(章节表!$D$5:$D$64,关卡表!BP240)&amp;"-"&amp;关卡表!E240&amp;"关"</f>
        <v>板桥怒吼-4关</v>
      </c>
      <c r="K240" s="3" t="s">
        <v>424</v>
      </c>
      <c r="L240" s="3"/>
      <c r="M240" s="2">
        <v>100</v>
      </c>
      <c r="N240" s="2">
        <v>0</v>
      </c>
      <c r="O240" s="2">
        <v>0</v>
      </c>
      <c r="P240" s="2">
        <v>20305</v>
      </c>
      <c r="Q240" s="17">
        <f>INDEX(章节表!$K$5:$K$64,关卡表!BP240)</f>
        <v>120</v>
      </c>
      <c r="R240" s="17">
        <f>INDEX(章节表!$L$5:$L$64,关卡表!BP240)</f>
        <v>1100</v>
      </c>
      <c r="S240" s="2">
        <v>0</v>
      </c>
      <c r="T240" s="2" t="str">
        <f t="shared" si="17"/>
        <v/>
      </c>
      <c r="U240" s="2" t="s">
        <v>27</v>
      </c>
      <c r="V240" s="17">
        <f>INDEX(章节表!$M$5:$M$64,关卡表!BP240)</f>
        <v>5100</v>
      </c>
      <c r="W240" s="2" t="s">
        <v>47</v>
      </c>
      <c r="X240" s="17">
        <f>INDEX(章节表!$N$5:$N$64,关卡表!BP240)</f>
        <v>12375</v>
      </c>
      <c r="Y240" s="2"/>
      <c r="Z240" s="2"/>
      <c r="AA240" s="2"/>
      <c r="AB240" s="2"/>
      <c r="AC240" s="2"/>
      <c r="AD240" s="2"/>
      <c r="AE240" s="3"/>
      <c r="AF240" s="3"/>
      <c r="AG240" s="3"/>
      <c r="AH240" s="2"/>
      <c r="AI240" s="2"/>
      <c r="AJ240" s="3"/>
      <c r="AK240" s="2"/>
      <c r="AL240" s="2"/>
      <c r="AM240" s="2"/>
      <c r="AN240" s="2"/>
      <c r="AO240" s="2">
        <v>51</v>
      </c>
      <c r="AP240" s="3" t="s">
        <v>264</v>
      </c>
      <c r="AQ240" s="3" t="s">
        <v>265</v>
      </c>
      <c r="AR240" s="3" t="s">
        <v>437</v>
      </c>
      <c r="AS240" s="3" t="s">
        <v>432</v>
      </c>
      <c r="AT240" s="3"/>
      <c r="AU240" s="3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O240">
        <v>234</v>
      </c>
      <c r="BP240">
        <f>MATCH(BO240-1,章节表!$J$4:$J$64,1)</f>
        <v>24</v>
      </c>
    </row>
    <row r="241" spans="1:68" ht="18" customHeight="1" x14ac:dyDescent="0.2">
      <c r="A241" s="17">
        <f t="shared" si="14"/>
        <v>12405</v>
      </c>
      <c r="B241" s="17">
        <f>INDEX(章节表!$E$5:$E$64,关卡表!BP241)</f>
        <v>1</v>
      </c>
      <c r="C241" s="17">
        <f>INDEX(章节表!$B$5:$B$64,关卡表!BP241)</f>
        <v>124</v>
      </c>
      <c r="D241" s="3" t="s">
        <v>79</v>
      </c>
      <c r="E241" s="17">
        <f>BO241-INDEX(章节表!$J$4:$J$64,关卡表!BP241)</f>
        <v>5</v>
      </c>
      <c r="F241" s="17">
        <f t="shared" si="15"/>
        <v>5</v>
      </c>
      <c r="G241" s="17" t="str">
        <f>INDEX(章节表!$C$5:$C$64,关卡表!BP241)&amp;关卡表!E241&amp;"关"</f>
        <v>普通24章5关</v>
      </c>
      <c r="H241" s="2"/>
      <c r="I241" s="2"/>
      <c r="J241" s="17" t="str">
        <f>INDEX(章节表!$D$5:$D$64,关卡表!BP241)&amp;"-"&amp;关卡表!E241&amp;"关"</f>
        <v>板桥怒吼-5关</v>
      </c>
      <c r="K241" s="3" t="s">
        <v>424</v>
      </c>
      <c r="L241" s="3"/>
      <c r="M241" s="2">
        <v>100</v>
      </c>
      <c r="N241" s="2">
        <v>0</v>
      </c>
      <c r="O241" s="2">
        <v>0</v>
      </c>
      <c r="P241" s="2">
        <v>20306</v>
      </c>
      <c r="Q241" s="17">
        <f>INDEX(章节表!$K$5:$K$64,关卡表!BP241)</f>
        <v>120</v>
      </c>
      <c r="R241" s="17">
        <f>INDEX(章节表!$L$5:$L$64,关卡表!BP241)</f>
        <v>1100</v>
      </c>
      <c r="S241" s="2">
        <v>0</v>
      </c>
      <c r="T241" s="2" t="str">
        <f t="shared" si="17"/>
        <v/>
      </c>
      <c r="U241" s="2" t="s">
        <v>27</v>
      </c>
      <c r="V241" s="17">
        <f>INDEX(章节表!$M$5:$M$64,关卡表!BP241)</f>
        <v>5100</v>
      </c>
      <c r="W241" s="2" t="s">
        <v>47</v>
      </c>
      <c r="X241" s="17">
        <f>INDEX(章节表!$N$5:$N$64,关卡表!BP241)</f>
        <v>12375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3"/>
      <c r="AK241" s="2"/>
      <c r="AL241" s="2"/>
      <c r="AM241" s="2"/>
      <c r="AN241" s="2"/>
      <c r="AO241" s="2">
        <v>51</v>
      </c>
      <c r="AP241" s="3" t="s">
        <v>264</v>
      </c>
      <c r="AQ241" s="3" t="s">
        <v>265</v>
      </c>
      <c r="AR241" s="3" t="s">
        <v>437</v>
      </c>
      <c r="AS241" s="3" t="s">
        <v>432</v>
      </c>
      <c r="AT241" s="3"/>
      <c r="AU241" s="3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O241">
        <v>235</v>
      </c>
      <c r="BP241">
        <f>MATCH(BO241-1,章节表!$J$4:$J$64,1)</f>
        <v>24</v>
      </c>
    </row>
    <row r="242" spans="1:68" ht="18" customHeight="1" x14ac:dyDescent="0.2">
      <c r="A242" s="17">
        <f t="shared" si="14"/>
        <v>12406</v>
      </c>
      <c r="B242" s="17">
        <f>INDEX(章节表!$E$5:$E$64,关卡表!BP242)</f>
        <v>1</v>
      </c>
      <c r="C242" s="17">
        <f>INDEX(章节表!$B$5:$B$64,关卡表!BP242)</f>
        <v>124</v>
      </c>
      <c r="D242" s="3" t="s">
        <v>79</v>
      </c>
      <c r="E242" s="17">
        <f>BO242-INDEX(章节表!$J$4:$J$64,关卡表!BP242)</f>
        <v>6</v>
      </c>
      <c r="F242" s="17">
        <f t="shared" si="15"/>
        <v>6</v>
      </c>
      <c r="G242" s="17" t="str">
        <f>INDEX(章节表!$C$5:$C$64,关卡表!BP242)&amp;关卡表!E242&amp;"关"</f>
        <v>普通24章6关</v>
      </c>
      <c r="H242" s="2"/>
      <c r="I242" s="2"/>
      <c r="J242" s="17" t="str">
        <f>INDEX(章节表!$D$5:$D$64,关卡表!BP242)&amp;"-"&amp;关卡表!E242&amp;"关"</f>
        <v>板桥怒吼-6关</v>
      </c>
      <c r="K242" s="3" t="s">
        <v>438</v>
      </c>
      <c r="L242" s="3"/>
      <c r="M242" s="2">
        <v>100</v>
      </c>
      <c r="N242" s="2">
        <v>0</v>
      </c>
      <c r="O242" s="2">
        <v>0</v>
      </c>
      <c r="P242" s="2">
        <v>20307</v>
      </c>
      <c r="Q242" s="17">
        <f>INDEX(章节表!$K$5:$K$64,关卡表!BP242)</f>
        <v>120</v>
      </c>
      <c r="R242" s="17">
        <f>INDEX(章节表!$L$5:$L$64,关卡表!BP242)</f>
        <v>1100</v>
      </c>
      <c r="S242" s="2">
        <v>0</v>
      </c>
      <c r="T242" s="2">
        <f t="shared" si="17"/>
        <v>21242</v>
      </c>
      <c r="U242" s="2" t="s">
        <v>27</v>
      </c>
      <c r="V242" s="17">
        <f>INDEX(章节表!$M$5:$M$64,关卡表!BP242)</f>
        <v>5100</v>
      </c>
      <c r="W242" s="2" t="s">
        <v>47</v>
      </c>
      <c r="X242" s="17">
        <f>INDEX(章节表!$N$5:$N$64,关卡表!BP242)</f>
        <v>12375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3"/>
      <c r="AK242" s="2"/>
      <c r="AL242" s="2"/>
      <c r="AM242" s="2"/>
      <c r="AN242" s="2"/>
      <c r="AO242" s="2">
        <v>51</v>
      </c>
      <c r="AP242" s="3" t="s">
        <v>264</v>
      </c>
      <c r="AQ242" s="3" t="s">
        <v>265</v>
      </c>
      <c r="AR242" s="3" t="s">
        <v>437</v>
      </c>
      <c r="AS242" s="3" t="s">
        <v>432</v>
      </c>
      <c r="AT242" s="3"/>
      <c r="AU242" s="3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O242">
        <v>236</v>
      </c>
      <c r="BP242">
        <f>MATCH(BO242-1,章节表!$J$4:$J$64,1)</f>
        <v>24</v>
      </c>
    </row>
    <row r="243" spans="1:68" ht="18" customHeight="1" x14ac:dyDescent="0.2">
      <c r="A243" s="17">
        <f t="shared" si="14"/>
        <v>12407</v>
      </c>
      <c r="B243" s="17">
        <f>INDEX(章节表!$E$5:$E$64,关卡表!BP243)</f>
        <v>1</v>
      </c>
      <c r="C243" s="17">
        <f>INDEX(章节表!$B$5:$B$64,关卡表!BP243)</f>
        <v>124</v>
      </c>
      <c r="D243" s="3" t="s">
        <v>79</v>
      </c>
      <c r="E243" s="17">
        <f>BO243-INDEX(章节表!$J$4:$J$64,关卡表!BP243)</f>
        <v>7</v>
      </c>
      <c r="F243" s="17">
        <f t="shared" si="15"/>
        <v>7</v>
      </c>
      <c r="G243" s="17" t="str">
        <f>INDEX(章节表!$C$5:$C$64,关卡表!BP243)&amp;关卡表!E243&amp;"关"</f>
        <v>普通24章7关</v>
      </c>
      <c r="H243" s="2"/>
      <c r="I243" s="2"/>
      <c r="J243" s="17" t="str">
        <f>INDEX(章节表!$D$5:$D$64,关卡表!BP243)&amp;"-"&amp;关卡表!E243&amp;"关"</f>
        <v>板桥怒吼-7关</v>
      </c>
      <c r="K243" s="3" t="s">
        <v>424</v>
      </c>
      <c r="L243" s="3"/>
      <c r="M243" s="2">
        <v>100</v>
      </c>
      <c r="N243" s="2">
        <v>0</v>
      </c>
      <c r="O243" s="2">
        <v>0</v>
      </c>
      <c r="P243" s="2">
        <v>20308</v>
      </c>
      <c r="Q243" s="17">
        <f>INDEX(章节表!$K$5:$K$64,关卡表!BP243)</f>
        <v>120</v>
      </c>
      <c r="R243" s="17">
        <f>INDEX(章节表!$L$5:$L$64,关卡表!BP243)</f>
        <v>1100</v>
      </c>
      <c r="S243" s="2">
        <v>0</v>
      </c>
      <c r="T243" s="2" t="str">
        <f t="shared" si="17"/>
        <v/>
      </c>
      <c r="U243" s="2" t="s">
        <v>27</v>
      </c>
      <c r="V243" s="17">
        <f>INDEX(章节表!$M$5:$M$64,关卡表!BP243)</f>
        <v>5100</v>
      </c>
      <c r="W243" s="2" t="s">
        <v>47</v>
      </c>
      <c r="X243" s="17">
        <f>INDEX(章节表!$N$5:$N$64,关卡表!BP243)</f>
        <v>12375</v>
      </c>
      <c r="Y243" s="2"/>
      <c r="Z243" s="2"/>
      <c r="AA243" s="2"/>
      <c r="AB243" s="2"/>
      <c r="AC243" s="2"/>
      <c r="AD243" s="2"/>
      <c r="AE243" s="3"/>
      <c r="AF243" s="3"/>
      <c r="AG243" s="3"/>
      <c r="AH243" s="2"/>
      <c r="AI243" s="2"/>
      <c r="AJ243" s="3"/>
      <c r="AK243" s="2"/>
      <c r="AL243" s="2"/>
      <c r="AM243" s="2"/>
      <c r="AN243" s="2"/>
      <c r="AO243" s="2">
        <v>51</v>
      </c>
      <c r="AP243" s="3" t="s">
        <v>264</v>
      </c>
      <c r="AQ243" s="3" t="s">
        <v>265</v>
      </c>
      <c r="AR243" s="3" t="s">
        <v>437</v>
      </c>
      <c r="AS243" s="3" t="s">
        <v>432</v>
      </c>
      <c r="AT243" s="3"/>
      <c r="AU243" s="3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O243">
        <v>237</v>
      </c>
      <c r="BP243">
        <f>MATCH(BO243-1,章节表!$J$4:$J$64,1)</f>
        <v>24</v>
      </c>
    </row>
    <row r="244" spans="1:68" ht="18" customHeight="1" x14ac:dyDescent="0.2">
      <c r="A244" s="17">
        <f t="shared" si="14"/>
        <v>12408</v>
      </c>
      <c r="B244" s="17">
        <f>INDEX(章节表!$E$5:$E$64,关卡表!BP244)</f>
        <v>1</v>
      </c>
      <c r="C244" s="17">
        <f>INDEX(章节表!$B$5:$B$64,关卡表!BP244)</f>
        <v>124</v>
      </c>
      <c r="D244" s="3" t="s">
        <v>79</v>
      </c>
      <c r="E244" s="17">
        <f>BO244-INDEX(章节表!$J$4:$J$64,关卡表!BP244)</f>
        <v>8</v>
      </c>
      <c r="F244" s="17">
        <f t="shared" si="15"/>
        <v>8</v>
      </c>
      <c r="G244" s="17" t="str">
        <f>INDEX(章节表!$C$5:$C$64,关卡表!BP244)&amp;关卡表!E244&amp;"关"</f>
        <v>普通24章8关</v>
      </c>
      <c r="H244" s="2"/>
      <c r="I244" s="2"/>
      <c r="J244" s="17" t="str">
        <f>INDEX(章节表!$D$5:$D$64,关卡表!BP244)&amp;"-"&amp;关卡表!E244&amp;"关"</f>
        <v>板桥怒吼-8关</v>
      </c>
      <c r="K244" s="3" t="s">
        <v>424</v>
      </c>
      <c r="L244" s="3"/>
      <c r="M244" s="2">
        <v>100</v>
      </c>
      <c r="N244" s="2">
        <v>0</v>
      </c>
      <c r="O244" s="2">
        <v>0</v>
      </c>
      <c r="P244" s="2">
        <v>20309</v>
      </c>
      <c r="Q244" s="17">
        <f>INDEX(章节表!$K$5:$K$64,关卡表!BP244)</f>
        <v>120</v>
      </c>
      <c r="R244" s="17">
        <f>INDEX(章节表!$L$5:$L$64,关卡表!BP244)</f>
        <v>1100</v>
      </c>
      <c r="S244" s="2">
        <v>0</v>
      </c>
      <c r="T244" s="2" t="str">
        <f t="shared" si="17"/>
        <v/>
      </c>
      <c r="U244" s="2" t="s">
        <v>27</v>
      </c>
      <c r="V244" s="17">
        <f>INDEX(章节表!$M$5:$M$64,关卡表!BP244)</f>
        <v>5100</v>
      </c>
      <c r="W244" s="2" t="s">
        <v>47</v>
      </c>
      <c r="X244" s="17">
        <f>INDEX(章节表!$N$5:$N$64,关卡表!BP244)</f>
        <v>12375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3"/>
      <c r="AK244" s="2"/>
      <c r="AL244" s="2"/>
      <c r="AM244" s="2"/>
      <c r="AN244" s="2"/>
      <c r="AO244" s="2">
        <v>51</v>
      </c>
      <c r="AP244" s="3" t="s">
        <v>264</v>
      </c>
      <c r="AQ244" s="3" t="s">
        <v>265</v>
      </c>
      <c r="AR244" s="3" t="s">
        <v>437</v>
      </c>
      <c r="AS244" s="3" t="s">
        <v>432</v>
      </c>
      <c r="AT244" s="3"/>
      <c r="AU244" s="3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O244">
        <v>238</v>
      </c>
      <c r="BP244">
        <f>MATCH(BO244-1,章节表!$J$4:$J$64,1)</f>
        <v>24</v>
      </c>
    </row>
    <row r="245" spans="1:68" ht="18" customHeight="1" x14ac:dyDescent="0.2">
      <c r="A245" s="17">
        <f t="shared" si="14"/>
        <v>12409</v>
      </c>
      <c r="B245" s="17">
        <f>INDEX(章节表!$E$5:$E$64,关卡表!BP245)</f>
        <v>1</v>
      </c>
      <c r="C245" s="17">
        <f>INDEX(章节表!$B$5:$B$64,关卡表!BP245)</f>
        <v>124</v>
      </c>
      <c r="D245" s="3" t="s">
        <v>79</v>
      </c>
      <c r="E245" s="17">
        <f>BO245-INDEX(章节表!$J$4:$J$64,关卡表!BP245)</f>
        <v>9</v>
      </c>
      <c r="F245" s="17">
        <f t="shared" si="15"/>
        <v>9</v>
      </c>
      <c r="G245" s="17" t="str">
        <f>INDEX(章节表!$C$5:$C$64,关卡表!BP245)&amp;关卡表!E245&amp;"关"</f>
        <v>普通24章9关</v>
      </c>
      <c r="H245" s="2"/>
      <c r="I245" s="2"/>
      <c r="J245" s="17" t="str">
        <f>INDEX(章节表!$D$5:$D$64,关卡表!BP245)&amp;"-"&amp;关卡表!E245&amp;"关"</f>
        <v>板桥怒吼-9关</v>
      </c>
      <c r="K245" s="3" t="s">
        <v>438</v>
      </c>
      <c r="L245" s="3"/>
      <c r="M245" s="2">
        <v>100</v>
      </c>
      <c r="N245" s="2">
        <v>0</v>
      </c>
      <c r="O245" s="2">
        <v>0</v>
      </c>
      <c r="P245" s="2">
        <v>20401</v>
      </c>
      <c r="Q245" s="17">
        <f>INDEX(章节表!$K$5:$K$64,关卡表!BP245)</f>
        <v>120</v>
      </c>
      <c r="R245" s="17">
        <f>INDEX(章节表!$L$5:$L$64,关卡表!BP245)</f>
        <v>1100</v>
      </c>
      <c r="S245" s="2">
        <v>0</v>
      </c>
      <c r="T245" s="2">
        <f t="shared" si="17"/>
        <v>21243</v>
      </c>
      <c r="U245" s="2" t="s">
        <v>27</v>
      </c>
      <c r="V245" s="17">
        <f>INDEX(章节表!$M$5:$M$64,关卡表!BP245)</f>
        <v>5100</v>
      </c>
      <c r="W245" s="2" t="s">
        <v>47</v>
      </c>
      <c r="X245" s="17">
        <f>INDEX(章节表!$N$5:$N$64,关卡表!BP245)</f>
        <v>12375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3"/>
      <c r="AK245" s="2"/>
      <c r="AL245" s="2"/>
      <c r="AM245" s="2"/>
      <c r="AN245" s="2"/>
      <c r="AO245" s="2">
        <v>51</v>
      </c>
      <c r="AP245" s="3" t="s">
        <v>264</v>
      </c>
      <c r="AQ245" s="3" t="s">
        <v>265</v>
      </c>
      <c r="AR245" s="3" t="s">
        <v>437</v>
      </c>
      <c r="AS245" s="3" t="s">
        <v>432</v>
      </c>
      <c r="AT245" s="3"/>
      <c r="AU245" s="3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O245">
        <v>239</v>
      </c>
      <c r="BP245">
        <f>MATCH(BO245-1,章节表!$J$4:$J$64,1)</f>
        <v>24</v>
      </c>
    </row>
    <row r="246" spans="1:68" ht="18" customHeight="1" x14ac:dyDescent="0.2">
      <c r="A246" s="17">
        <f t="shared" si="14"/>
        <v>12410</v>
      </c>
      <c r="B246" s="17">
        <f>INDEX(章节表!$E$5:$E$64,关卡表!BP246)</f>
        <v>1</v>
      </c>
      <c r="C246" s="17">
        <f>INDEX(章节表!$B$5:$B$64,关卡表!BP246)</f>
        <v>124</v>
      </c>
      <c r="D246" s="3" t="s">
        <v>79</v>
      </c>
      <c r="E246" s="17">
        <f>BO246-INDEX(章节表!$J$4:$J$64,关卡表!BP246)</f>
        <v>10</v>
      </c>
      <c r="F246" s="17">
        <f t="shared" si="15"/>
        <v>10</v>
      </c>
      <c r="G246" s="17" t="str">
        <f>INDEX(章节表!$C$5:$C$64,关卡表!BP246)&amp;关卡表!E246&amp;"关"</f>
        <v>普通24章10关</v>
      </c>
      <c r="H246" s="2"/>
      <c r="I246" s="2"/>
      <c r="J246" s="17" t="str">
        <f>INDEX(章节表!$D$5:$D$64,关卡表!BP246)&amp;"-"&amp;关卡表!E246&amp;"关"</f>
        <v>板桥怒吼-10关</v>
      </c>
      <c r="K246" s="3" t="s">
        <v>439</v>
      </c>
      <c r="L246" s="3"/>
      <c r="M246" s="2">
        <v>100</v>
      </c>
      <c r="N246" s="2">
        <v>1</v>
      </c>
      <c r="O246" s="2">
        <v>0</v>
      </c>
      <c r="P246" s="2">
        <v>20402</v>
      </c>
      <c r="Q246" s="17">
        <f>INDEX(章节表!$K$5:$K$64,关卡表!BP246)</f>
        <v>120</v>
      </c>
      <c r="R246" s="17">
        <f>INDEX(章节表!$L$5:$L$64,关卡表!BP246)</f>
        <v>1100</v>
      </c>
      <c r="S246" s="2">
        <v>0</v>
      </c>
      <c r="T246" s="2" t="str">
        <f t="shared" si="17"/>
        <v/>
      </c>
      <c r="U246" s="2" t="s">
        <v>27</v>
      </c>
      <c r="V246" s="17">
        <f>INDEX(章节表!$M$5:$M$64,关卡表!BP246)</f>
        <v>5100</v>
      </c>
      <c r="W246" s="2" t="s">
        <v>47</v>
      </c>
      <c r="X246" s="17">
        <f>INDEX(章节表!$N$5:$N$64,关卡表!BP246)</f>
        <v>12375</v>
      </c>
      <c r="Y246" s="2"/>
      <c r="Z246" s="2"/>
      <c r="AA246" s="2"/>
      <c r="AB246" s="2"/>
      <c r="AC246" s="2"/>
      <c r="AD246" s="2"/>
      <c r="AE246" s="3"/>
      <c r="AF246" s="3"/>
      <c r="AG246" s="3"/>
      <c r="AH246" s="3"/>
      <c r="AI246" s="3"/>
      <c r="AJ246" s="3"/>
      <c r="AK246" s="2"/>
      <c r="AL246" s="2"/>
      <c r="AM246" s="2"/>
      <c r="AN246" s="2"/>
      <c r="AO246" s="2">
        <v>51</v>
      </c>
      <c r="AP246" s="3" t="s">
        <v>264</v>
      </c>
      <c r="AQ246" s="3" t="s">
        <v>265</v>
      </c>
      <c r="AR246" s="3" t="s">
        <v>437</v>
      </c>
      <c r="AS246" s="3" t="s">
        <v>432</v>
      </c>
      <c r="AT246" s="3"/>
      <c r="AU246" s="3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O246">
        <v>240</v>
      </c>
      <c r="BP246">
        <f>MATCH(BO246-1,章节表!$J$4:$J$64,1)</f>
        <v>24</v>
      </c>
    </row>
    <row r="247" spans="1:68" ht="18" customHeight="1" x14ac:dyDescent="0.2">
      <c r="A247" s="17">
        <f t="shared" si="14"/>
        <v>12501</v>
      </c>
      <c r="B247" s="17">
        <f>INDEX(章节表!$E$5:$E$64,关卡表!BP247)</f>
        <v>1</v>
      </c>
      <c r="C247" s="17">
        <f>INDEX(章节表!$B$5:$B$64,关卡表!BP247)</f>
        <v>125</v>
      </c>
      <c r="D247" s="3" t="s">
        <v>79</v>
      </c>
      <c r="E247" s="17">
        <f>BO247-INDEX(章节表!$J$4:$J$64,关卡表!BP247)</f>
        <v>1</v>
      </c>
      <c r="F247" s="17">
        <f t="shared" si="15"/>
        <v>1</v>
      </c>
      <c r="G247" s="17" t="str">
        <f>INDEX(章节表!$C$5:$C$64,关卡表!BP247)&amp;关卡表!E247&amp;"关"</f>
        <v>普通25章1关</v>
      </c>
      <c r="H247" s="2"/>
      <c r="I247" s="2"/>
      <c r="J247" s="17" t="str">
        <f>INDEX(章节表!$D$5:$D$64,关卡表!BP247)&amp;"-"&amp;关卡表!E247&amp;"关"</f>
        <v>舌战群儒-1关</v>
      </c>
      <c r="K247" s="3" t="s">
        <v>424</v>
      </c>
      <c r="L247" s="3"/>
      <c r="M247" s="2">
        <v>100</v>
      </c>
      <c r="N247" s="2">
        <v>0</v>
      </c>
      <c r="O247" s="2">
        <v>0</v>
      </c>
      <c r="P247" s="2">
        <v>20403</v>
      </c>
      <c r="Q247" s="17">
        <f>INDEX(章节表!$K$5:$K$64,关卡表!BP247)</f>
        <v>125</v>
      </c>
      <c r="R247" s="17">
        <f>INDEX(章节表!$L$5:$L$64,关卡表!BP247)</f>
        <v>1200</v>
      </c>
      <c r="S247" s="2">
        <v>0</v>
      </c>
      <c r="T247" s="2" t="str">
        <f t="shared" si="17"/>
        <v/>
      </c>
      <c r="U247" s="2" t="s">
        <v>27</v>
      </c>
      <c r="V247" s="17">
        <f>INDEX(章节表!$M$5:$M$64,关卡表!BP247)</f>
        <v>5400</v>
      </c>
      <c r="W247" s="2" t="s">
        <v>47</v>
      </c>
      <c r="X247" s="17">
        <f>INDEX(章节表!$N$5:$N$64,关卡表!BP247)</f>
        <v>13500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3"/>
      <c r="AK247" s="2"/>
      <c r="AL247" s="2"/>
      <c r="AM247" s="2"/>
      <c r="AN247" s="2"/>
      <c r="AO247" s="2">
        <v>51</v>
      </c>
      <c r="AP247" s="3" t="s">
        <v>264</v>
      </c>
      <c r="AQ247" s="3" t="s">
        <v>265</v>
      </c>
      <c r="AR247" s="3" t="s">
        <v>437</v>
      </c>
      <c r="AS247" s="3" t="s">
        <v>432</v>
      </c>
      <c r="AT247" s="3"/>
      <c r="AU247" s="3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O247">
        <v>241</v>
      </c>
      <c r="BP247">
        <f>MATCH(BO247-1,章节表!$J$4:$J$64,1)</f>
        <v>25</v>
      </c>
    </row>
    <row r="248" spans="1:68" ht="18" customHeight="1" x14ac:dyDescent="0.2">
      <c r="A248" s="17">
        <f t="shared" si="14"/>
        <v>12502</v>
      </c>
      <c r="B248" s="17">
        <f>INDEX(章节表!$E$5:$E$64,关卡表!BP248)</f>
        <v>1</v>
      </c>
      <c r="C248" s="17">
        <f>INDEX(章节表!$B$5:$B$64,关卡表!BP248)</f>
        <v>125</v>
      </c>
      <c r="D248" s="3" t="s">
        <v>79</v>
      </c>
      <c r="E248" s="17">
        <f>BO248-INDEX(章节表!$J$4:$J$64,关卡表!BP248)</f>
        <v>2</v>
      </c>
      <c r="F248" s="17">
        <f t="shared" si="15"/>
        <v>2</v>
      </c>
      <c r="G248" s="17" t="str">
        <f>INDEX(章节表!$C$5:$C$64,关卡表!BP248)&amp;关卡表!E248&amp;"关"</f>
        <v>普通25章2关</v>
      </c>
      <c r="H248" s="2"/>
      <c r="I248" s="2"/>
      <c r="J248" s="17" t="str">
        <f>INDEX(章节表!$D$5:$D$64,关卡表!BP248)&amp;"-"&amp;关卡表!E248&amp;"关"</f>
        <v>舌战群儒-2关</v>
      </c>
      <c r="K248" s="3" t="s">
        <v>424</v>
      </c>
      <c r="L248" s="3"/>
      <c r="M248" s="2">
        <v>100</v>
      </c>
      <c r="N248" s="2">
        <v>0</v>
      </c>
      <c r="O248" s="2">
        <v>0</v>
      </c>
      <c r="P248" s="2">
        <v>20404</v>
      </c>
      <c r="Q248" s="17">
        <f>INDEX(章节表!$K$5:$K$64,关卡表!BP248)</f>
        <v>125</v>
      </c>
      <c r="R248" s="17">
        <f>INDEX(章节表!$L$5:$L$64,关卡表!BP248)</f>
        <v>1200</v>
      </c>
      <c r="S248" s="2">
        <v>0</v>
      </c>
      <c r="T248" s="2" t="str">
        <f t="shared" si="17"/>
        <v/>
      </c>
      <c r="U248" s="2" t="s">
        <v>27</v>
      </c>
      <c r="V248" s="17">
        <f>INDEX(章节表!$M$5:$M$64,关卡表!BP248)</f>
        <v>5400</v>
      </c>
      <c r="W248" s="2" t="s">
        <v>47</v>
      </c>
      <c r="X248" s="17">
        <f>INDEX(章节表!$N$5:$N$64,关卡表!BP248)</f>
        <v>13500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3"/>
      <c r="AK248" s="2"/>
      <c r="AL248" s="2"/>
      <c r="AM248" s="2"/>
      <c r="AN248" s="2"/>
      <c r="AO248" s="2">
        <v>51</v>
      </c>
      <c r="AP248" s="3" t="s">
        <v>264</v>
      </c>
      <c r="AQ248" s="3" t="s">
        <v>265</v>
      </c>
      <c r="AR248" s="3" t="s">
        <v>437</v>
      </c>
      <c r="AS248" s="3" t="s">
        <v>432</v>
      </c>
      <c r="AT248" s="3"/>
      <c r="AU248" s="3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O248">
        <v>242</v>
      </c>
      <c r="BP248">
        <f>MATCH(BO248-1,章节表!$J$4:$J$64,1)</f>
        <v>25</v>
      </c>
    </row>
    <row r="249" spans="1:68" ht="18" customHeight="1" x14ac:dyDescent="0.2">
      <c r="A249" s="17">
        <f t="shared" si="14"/>
        <v>12503</v>
      </c>
      <c r="B249" s="17">
        <f>INDEX(章节表!$E$5:$E$64,关卡表!BP249)</f>
        <v>1</v>
      </c>
      <c r="C249" s="17">
        <f>INDEX(章节表!$B$5:$B$64,关卡表!BP249)</f>
        <v>125</v>
      </c>
      <c r="D249" s="3" t="s">
        <v>79</v>
      </c>
      <c r="E249" s="17">
        <f>BO249-INDEX(章节表!$J$4:$J$64,关卡表!BP249)</f>
        <v>3</v>
      </c>
      <c r="F249" s="17">
        <f t="shared" si="15"/>
        <v>3</v>
      </c>
      <c r="G249" s="17" t="str">
        <f>INDEX(章节表!$C$5:$C$64,关卡表!BP249)&amp;关卡表!E249&amp;"关"</f>
        <v>普通25章3关</v>
      </c>
      <c r="H249" s="2"/>
      <c r="I249" s="2"/>
      <c r="J249" s="17" t="str">
        <f>INDEX(章节表!$D$5:$D$64,关卡表!BP249)&amp;"-"&amp;关卡表!E249&amp;"关"</f>
        <v>舌战群儒-3关</v>
      </c>
      <c r="K249" s="3" t="s">
        <v>438</v>
      </c>
      <c r="L249" s="3"/>
      <c r="M249" s="2">
        <v>100</v>
      </c>
      <c r="N249" s="2">
        <v>0</v>
      </c>
      <c r="O249" s="2">
        <v>0</v>
      </c>
      <c r="P249" s="2">
        <v>20405</v>
      </c>
      <c r="Q249" s="17">
        <f>INDEX(章节表!$K$5:$K$64,关卡表!BP249)</f>
        <v>125</v>
      </c>
      <c r="R249" s="17">
        <f>INDEX(章节表!$L$5:$L$64,关卡表!BP249)</f>
        <v>1200</v>
      </c>
      <c r="S249" s="2">
        <v>0</v>
      </c>
      <c r="T249" s="2">
        <f t="shared" si="17"/>
        <v>21251</v>
      </c>
      <c r="U249" s="2" t="s">
        <v>27</v>
      </c>
      <c r="V249" s="17">
        <f>INDEX(章节表!$M$5:$M$64,关卡表!BP249)</f>
        <v>5400</v>
      </c>
      <c r="W249" s="2" t="s">
        <v>47</v>
      </c>
      <c r="X249" s="17">
        <f>INDEX(章节表!$N$5:$N$64,关卡表!BP249)</f>
        <v>13500</v>
      </c>
      <c r="Y249" s="2"/>
      <c r="Z249" s="2"/>
      <c r="AA249" s="2"/>
      <c r="AB249" s="2"/>
      <c r="AC249" s="2"/>
      <c r="AD249" s="2"/>
      <c r="AE249" s="3"/>
      <c r="AF249" s="3"/>
      <c r="AG249" s="3"/>
      <c r="AH249" s="3"/>
      <c r="AI249" s="3"/>
      <c r="AJ249" s="3"/>
      <c r="AK249" s="2"/>
      <c r="AL249" s="2"/>
      <c r="AM249" s="2"/>
      <c r="AN249" s="2"/>
      <c r="AO249" s="2">
        <v>51</v>
      </c>
      <c r="AP249" s="3" t="s">
        <v>264</v>
      </c>
      <c r="AQ249" s="3" t="s">
        <v>265</v>
      </c>
      <c r="AR249" s="3" t="s">
        <v>437</v>
      </c>
      <c r="AS249" s="3" t="s">
        <v>432</v>
      </c>
      <c r="AT249" s="3"/>
      <c r="AU249" s="3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O249">
        <v>243</v>
      </c>
      <c r="BP249">
        <f>MATCH(BO249-1,章节表!$J$4:$J$64,1)</f>
        <v>25</v>
      </c>
    </row>
    <row r="250" spans="1:68" ht="18" customHeight="1" x14ac:dyDescent="0.2">
      <c r="A250" s="17">
        <f t="shared" si="14"/>
        <v>12504</v>
      </c>
      <c r="B250" s="17">
        <f>INDEX(章节表!$E$5:$E$64,关卡表!BP250)</f>
        <v>1</v>
      </c>
      <c r="C250" s="17">
        <f>INDEX(章节表!$B$5:$B$64,关卡表!BP250)</f>
        <v>125</v>
      </c>
      <c r="D250" s="3" t="s">
        <v>79</v>
      </c>
      <c r="E250" s="17">
        <f>BO250-INDEX(章节表!$J$4:$J$64,关卡表!BP250)</f>
        <v>4</v>
      </c>
      <c r="F250" s="17">
        <f t="shared" si="15"/>
        <v>4</v>
      </c>
      <c r="G250" s="17" t="str">
        <f>INDEX(章节表!$C$5:$C$64,关卡表!BP250)&amp;关卡表!E250&amp;"关"</f>
        <v>普通25章4关</v>
      </c>
      <c r="H250" s="2"/>
      <c r="I250" s="2"/>
      <c r="J250" s="17" t="str">
        <f>INDEX(章节表!$D$5:$D$64,关卡表!BP250)&amp;"-"&amp;关卡表!E250&amp;"关"</f>
        <v>舌战群儒-4关</v>
      </c>
      <c r="K250" s="3" t="s">
        <v>424</v>
      </c>
      <c r="L250" s="3"/>
      <c r="M250" s="2">
        <v>100</v>
      </c>
      <c r="N250" s="2">
        <v>0</v>
      </c>
      <c r="O250" s="2">
        <v>0</v>
      </c>
      <c r="P250" s="2">
        <v>20406</v>
      </c>
      <c r="Q250" s="17">
        <f>INDEX(章节表!$K$5:$K$64,关卡表!BP250)</f>
        <v>125</v>
      </c>
      <c r="R250" s="17">
        <f>INDEX(章节表!$L$5:$L$64,关卡表!BP250)</f>
        <v>1200</v>
      </c>
      <c r="S250" s="2">
        <v>0</v>
      </c>
      <c r="T250" s="2" t="str">
        <f t="shared" si="17"/>
        <v/>
      </c>
      <c r="U250" s="2" t="s">
        <v>27</v>
      </c>
      <c r="V250" s="17">
        <f>INDEX(章节表!$M$5:$M$64,关卡表!BP250)</f>
        <v>5400</v>
      </c>
      <c r="W250" s="2" t="s">
        <v>47</v>
      </c>
      <c r="X250" s="17">
        <f>INDEX(章节表!$N$5:$N$64,关卡表!BP250)</f>
        <v>13500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3"/>
      <c r="AK250" s="2"/>
      <c r="AL250" s="2"/>
      <c r="AM250" s="2"/>
      <c r="AN250" s="2"/>
      <c r="AO250" s="2">
        <v>51</v>
      </c>
      <c r="AP250" s="3" t="s">
        <v>264</v>
      </c>
      <c r="AQ250" s="3" t="s">
        <v>265</v>
      </c>
      <c r="AR250" s="3" t="s">
        <v>437</v>
      </c>
      <c r="AS250" s="3" t="s">
        <v>432</v>
      </c>
      <c r="AT250" s="3"/>
      <c r="AU250" s="3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O250">
        <v>244</v>
      </c>
      <c r="BP250">
        <f>MATCH(BO250-1,章节表!$J$4:$J$64,1)</f>
        <v>25</v>
      </c>
    </row>
    <row r="251" spans="1:68" ht="18" customHeight="1" x14ac:dyDescent="0.2">
      <c r="A251" s="17">
        <f t="shared" si="14"/>
        <v>12505</v>
      </c>
      <c r="B251" s="17">
        <f>INDEX(章节表!$E$5:$E$64,关卡表!BP251)</f>
        <v>1</v>
      </c>
      <c r="C251" s="17">
        <f>INDEX(章节表!$B$5:$B$64,关卡表!BP251)</f>
        <v>125</v>
      </c>
      <c r="D251" s="3" t="s">
        <v>79</v>
      </c>
      <c r="E251" s="17">
        <f>BO251-INDEX(章节表!$J$4:$J$64,关卡表!BP251)</f>
        <v>5</v>
      </c>
      <c r="F251" s="17">
        <f t="shared" si="15"/>
        <v>5</v>
      </c>
      <c r="G251" s="17" t="str">
        <f>INDEX(章节表!$C$5:$C$64,关卡表!BP251)&amp;关卡表!E251&amp;"关"</f>
        <v>普通25章5关</v>
      </c>
      <c r="H251" s="2"/>
      <c r="I251" s="2"/>
      <c r="J251" s="17" t="str">
        <f>INDEX(章节表!$D$5:$D$64,关卡表!BP251)&amp;"-"&amp;关卡表!E251&amp;"关"</f>
        <v>舌战群儒-5关</v>
      </c>
      <c r="K251" s="3" t="s">
        <v>424</v>
      </c>
      <c r="L251" s="3"/>
      <c r="M251" s="2">
        <v>100</v>
      </c>
      <c r="N251" s="2">
        <v>0</v>
      </c>
      <c r="O251" s="2">
        <v>0</v>
      </c>
      <c r="P251" s="2">
        <v>20407</v>
      </c>
      <c r="Q251" s="17">
        <f>INDEX(章节表!$K$5:$K$64,关卡表!BP251)</f>
        <v>125</v>
      </c>
      <c r="R251" s="17">
        <f>INDEX(章节表!$L$5:$L$64,关卡表!BP251)</f>
        <v>1200</v>
      </c>
      <c r="S251" s="2">
        <v>0</v>
      </c>
      <c r="T251" s="2" t="str">
        <f t="shared" si="17"/>
        <v/>
      </c>
      <c r="U251" s="2" t="s">
        <v>27</v>
      </c>
      <c r="V251" s="17">
        <f>INDEX(章节表!$M$5:$M$64,关卡表!BP251)</f>
        <v>5400</v>
      </c>
      <c r="W251" s="2" t="s">
        <v>47</v>
      </c>
      <c r="X251" s="17">
        <f>INDEX(章节表!$N$5:$N$64,关卡表!BP251)</f>
        <v>13500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3"/>
      <c r="AK251" s="2"/>
      <c r="AL251" s="2"/>
      <c r="AM251" s="2"/>
      <c r="AN251" s="2"/>
      <c r="AO251" s="2">
        <v>51</v>
      </c>
      <c r="AP251" s="3" t="s">
        <v>264</v>
      </c>
      <c r="AQ251" s="3" t="s">
        <v>265</v>
      </c>
      <c r="AR251" s="3" t="s">
        <v>437</v>
      </c>
      <c r="AS251" s="3" t="s">
        <v>432</v>
      </c>
      <c r="AT251" s="3"/>
      <c r="AU251" s="3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O251">
        <v>245</v>
      </c>
      <c r="BP251">
        <f>MATCH(BO251-1,章节表!$J$4:$J$64,1)</f>
        <v>25</v>
      </c>
    </row>
    <row r="252" spans="1:68" ht="18" customHeight="1" x14ac:dyDescent="0.2">
      <c r="A252" s="17">
        <f t="shared" si="14"/>
        <v>12506</v>
      </c>
      <c r="B252" s="17">
        <f>INDEX(章节表!$E$5:$E$64,关卡表!BP252)</f>
        <v>1</v>
      </c>
      <c r="C252" s="17">
        <f>INDEX(章节表!$B$5:$B$64,关卡表!BP252)</f>
        <v>125</v>
      </c>
      <c r="D252" s="3" t="s">
        <v>79</v>
      </c>
      <c r="E252" s="17">
        <f>BO252-INDEX(章节表!$J$4:$J$64,关卡表!BP252)</f>
        <v>6</v>
      </c>
      <c r="F252" s="17">
        <f t="shared" si="15"/>
        <v>6</v>
      </c>
      <c r="G252" s="17" t="str">
        <f>INDEX(章节表!$C$5:$C$64,关卡表!BP252)&amp;关卡表!E252&amp;"关"</f>
        <v>普通25章6关</v>
      </c>
      <c r="H252" s="2"/>
      <c r="I252" s="2"/>
      <c r="J252" s="17" t="str">
        <f>INDEX(章节表!$D$5:$D$64,关卡表!BP252)&amp;"-"&amp;关卡表!E252&amp;"关"</f>
        <v>舌战群儒-6关</v>
      </c>
      <c r="K252" s="3" t="s">
        <v>438</v>
      </c>
      <c r="L252" s="3"/>
      <c r="M252" s="2">
        <v>100</v>
      </c>
      <c r="N252" s="2">
        <v>0</v>
      </c>
      <c r="O252" s="2">
        <v>0</v>
      </c>
      <c r="P252" s="2">
        <v>20408</v>
      </c>
      <c r="Q252" s="17">
        <f>INDEX(章节表!$K$5:$K$64,关卡表!BP252)</f>
        <v>125</v>
      </c>
      <c r="R252" s="17">
        <f>INDEX(章节表!$L$5:$L$64,关卡表!BP252)</f>
        <v>1200</v>
      </c>
      <c r="S252" s="2">
        <v>0</v>
      </c>
      <c r="T252" s="2">
        <f t="shared" si="17"/>
        <v>21252</v>
      </c>
      <c r="U252" s="2" t="s">
        <v>27</v>
      </c>
      <c r="V252" s="17">
        <f>INDEX(章节表!$M$5:$M$64,关卡表!BP252)</f>
        <v>5400</v>
      </c>
      <c r="W252" s="2" t="s">
        <v>47</v>
      </c>
      <c r="X252" s="17">
        <f>INDEX(章节表!$N$5:$N$64,关卡表!BP252)</f>
        <v>13500</v>
      </c>
      <c r="Y252" s="2"/>
      <c r="Z252" s="2"/>
      <c r="AA252" s="2"/>
      <c r="AB252" s="2"/>
      <c r="AC252" s="2"/>
      <c r="AD252" s="2"/>
      <c r="AE252" s="3"/>
      <c r="AF252" s="3"/>
      <c r="AG252" s="3"/>
      <c r="AH252" s="3"/>
      <c r="AI252" s="3"/>
      <c r="AJ252" s="3"/>
      <c r="AK252" s="2"/>
      <c r="AL252" s="2"/>
      <c r="AM252" s="2"/>
      <c r="AN252" s="2"/>
      <c r="AO252" s="2">
        <v>51</v>
      </c>
      <c r="AP252" s="3" t="s">
        <v>264</v>
      </c>
      <c r="AQ252" s="3" t="s">
        <v>265</v>
      </c>
      <c r="AR252" s="3" t="s">
        <v>437</v>
      </c>
      <c r="AS252" s="3" t="s">
        <v>432</v>
      </c>
      <c r="AT252" s="3"/>
      <c r="AU252" s="3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O252">
        <v>246</v>
      </c>
      <c r="BP252">
        <f>MATCH(BO252-1,章节表!$J$4:$J$64,1)</f>
        <v>25</v>
      </c>
    </row>
    <row r="253" spans="1:68" ht="18" customHeight="1" x14ac:dyDescent="0.2">
      <c r="A253" s="17">
        <f t="shared" si="14"/>
        <v>12507</v>
      </c>
      <c r="B253" s="17">
        <f>INDEX(章节表!$E$5:$E$64,关卡表!BP253)</f>
        <v>1</v>
      </c>
      <c r="C253" s="17">
        <f>INDEX(章节表!$B$5:$B$64,关卡表!BP253)</f>
        <v>125</v>
      </c>
      <c r="D253" s="3" t="s">
        <v>79</v>
      </c>
      <c r="E253" s="17">
        <f>BO253-INDEX(章节表!$J$4:$J$64,关卡表!BP253)</f>
        <v>7</v>
      </c>
      <c r="F253" s="17">
        <f t="shared" si="15"/>
        <v>7</v>
      </c>
      <c r="G253" s="17" t="str">
        <f>INDEX(章节表!$C$5:$C$64,关卡表!BP253)&amp;关卡表!E253&amp;"关"</f>
        <v>普通25章7关</v>
      </c>
      <c r="H253" s="2"/>
      <c r="I253" s="2"/>
      <c r="J253" s="17" t="str">
        <f>INDEX(章节表!$D$5:$D$64,关卡表!BP253)&amp;"-"&amp;关卡表!E253&amp;"关"</f>
        <v>舌战群儒-7关</v>
      </c>
      <c r="K253" s="3" t="s">
        <v>424</v>
      </c>
      <c r="L253" s="3"/>
      <c r="M253" s="2">
        <v>100</v>
      </c>
      <c r="N253" s="2">
        <v>0</v>
      </c>
      <c r="O253" s="2">
        <v>0</v>
      </c>
      <c r="P253" s="2">
        <v>20409</v>
      </c>
      <c r="Q253" s="17">
        <f>INDEX(章节表!$K$5:$K$64,关卡表!BP253)</f>
        <v>125</v>
      </c>
      <c r="R253" s="17">
        <f>INDEX(章节表!$L$5:$L$64,关卡表!BP253)</f>
        <v>1200</v>
      </c>
      <c r="S253" s="2">
        <v>0</v>
      </c>
      <c r="T253" s="2" t="str">
        <f t="shared" si="17"/>
        <v/>
      </c>
      <c r="U253" s="2" t="s">
        <v>27</v>
      </c>
      <c r="V253" s="17">
        <f>INDEX(章节表!$M$5:$M$64,关卡表!BP253)</f>
        <v>5400</v>
      </c>
      <c r="W253" s="2" t="s">
        <v>47</v>
      </c>
      <c r="X253" s="17">
        <f>INDEX(章节表!$N$5:$N$64,关卡表!BP253)</f>
        <v>13500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3"/>
      <c r="AK253" s="2"/>
      <c r="AL253" s="2"/>
      <c r="AM253" s="2"/>
      <c r="AN253" s="2"/>
      <c r="AO253" s="2">
        <v>51</v>
      </c>
      <c r="AP253" s="3" t="s">
        <v>264</v>
      </c>
      <c r="AQ253" s="3" t="s">
        <v>265</v>
      </c>
      <c r="AR253" s="3" t="s">
        <v>437</v>
      </c>
      <c r="AS253" s="3" t="s">
        <v>432</v>
      </c>
      <c r="AT253" s="3"/>
      <c r="AU253" s="3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O253">
        <v>247</v>
      </c>
      <c r="BP253">
        <f>MATCH(BO253-1,章节表!$J$4:$J$64,1)</f>
        <v>25</v>
      </c>
    </row>
    <row r="254" spans="1:68" ht="18" customHeight="1" x14ac:dyDescent="0.2">
      <c r="A254" s="17">
        <f t="shared" si="14"/>
        <v>12508</v>
      </c>
      <c r="B254" s="17">
        <f>INDEX(章节表!$E$5:$E$64,关卡表!BP254)</f>
        <v>1</v>
      </c>
      <c r="C254" s="17">
        <f>INDEX(章节表!$B$5:$B$64,关卡表!BP254)</f>
        <v>125</v>
      </c>
      <c r="D254" s="3" t="s">
        <v>79</v>
      </c>
      <c r="E254" s="17">
        <f>BO254-INDEX(章节表!$J$4:$J$64,关卡表!BP254)</f>
        <v>8</v>
      </c>
      <c r="F254" s="17">
        <f t="shared" si="15"/>
        <v>8</v>
      </c>
      <c r="G254" s="17" t="str">
        <f>INDEX(章节表!$C$5:$C$64,关卡表!BP254)&amp;关卡表!E254&amp;"关"</f>
        <v>普通25章8关</v>
      </c>
      <c r="H254" s="2"/>
      <c r="I254" s="2"/>
      <c r="J254" s="17" t="str">
        <f>INDEX(章节表!$D$5:$D$64,关卡表!BP254)&amp;"-"&amp;关卡表!E254&amp;"关"</f>
        <v>舌战群儒-8关</v>
      </c>
      <c r="K254" s="3" t="s">
        <v>424</v>
      </c>
      <c r="L254" s="3"/>
      <c r="M254" s="2">
        <v>100</v>
      </c>
      <c r="N254" s="2">
        <v>0</v>
      </c>
      <c r="O254" s="2">
        <v>0</v>
      </c>
      <c r="P254" s="2">
        <v>20501</v>
      </c>
      <c r="Q254" s="17">
        <f>INDEX(章节表!$K$5:$K$64,关卡表!BP254)</f>
        <v>125</v>
      </c>
      <c r="R254" s="17">
        <f>INDEX(章节表!$L$5:$L$64,关卡表!BP254)</f>
        <v>1200</v>
      </c>
      <c r="S254" s="2">
        <v>0</v>
      </c>
      <c r="T254" s="2" t="str">
        <f t="shared" si="17"/>
        <v/>
      </c>
      <c r="U254" s="2" t="s">
        <v>27</v>
      </c>
      <c r="V254" s="17">
        <f>INDEX(章节表!$M$5:$M$64,关卡表!BP254)</f>
        <v>5400</v>
      </c>
      <c r="W254" s="2" t="s">
        <v>47</v>
      </c>
      <c r="X254" s="17">
        <f>INDEX(章节表!$N$5:$N$64,关卡表!BP254)</f>
        <v>13500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3"/>
      <c r="AK254" s="2"/>
      <c r="AL254" s="2"/>
      <c r="AM254" s="2"/>
      <c r="AN254" s="2"/>
      <c r="AO254" s="2">
        <v>51</v>
      </c>
      <c r="AP254" s="3" t="s">
        <v>264</v>
      </c>
      <c r="AQ254" s="3" t="s">
        <v>265</v>
      </c>
      <c r="AR254" s="3" t="s">
        <v>437</v>
      </c>
      <c r="AS254" s="3" t="s">
        <v>432</v>
      </c>
      <c r="AT254" s="3"/>
      <c r="AU254" s="3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O254">
        <v>248</v>
      </c>
      <c r="BP254">
        <f>MATCH(BO254-1,章节表!$J$4:$J$64,1)</f>
        <v>25</v>
      </c>
    </row>
    <row r="255" spans="1:68" ht="18" customHeight="1" x14ac:dyDescent="0.2">
      <c r="A255" s="17">
        <f t="shared" si="14"/>
        <v>12509</v>
      </c>
      <c r="B255" s="17">
        <f>INDEX(章节表!$E$5:$E$64,关卡表!BP255)</f>
        <v>1</v>
      </c>
      <c r="C255" s="17">
        <f>INDEX(章节表!$B$5:$B$64,关卡表!BP255)</f>
        <v>125</v>
      </c>
      <c r="D255" s="3" t="s">
        <v>79</v>
      </c>
      <c r="E255" s="17">
        <f>BO255-INDEX(章节表!$J$4:$J$64,关卡表!BP255)</f>
        <v>9</v>
      </c>
      <c r="F255" s="17">
        <f t="shared" si="15"/>
        <v>9</v>
      </c>
      <c r="G255" s="17" t="str">
        <f>INDEX(章节表!$C$5:$C$64,关卡表!BP255)&amp;关卡表!E255&amp;"关"</f>
        <v>普通25章9关</v>
      </c>
      <c r="H255" s="2"/>
      <c r="I255" s="2"/>
      <c r="J255" s="17" t="str">
        <f>INDEX(章节表!$D$5:$D$64,关卡表!BP255)&amp;"-"&amp;关卡表!E255&amp;"关"</f>
        <v>舌战群儒-9关</v>
      </c>
      <c r="K255" s="3" t="s">
        <v>438</v>
      </c>
      <c r="L255" s="3"/>
      <c r="M255" s="2">
        <v>100</v>
      </c>
      <c r="N255" s="2">
        <v>0</v>
      </c>
      <c r="O255" s="2">
        <v>0</v>
      </c>
      <c r="P255" s="2">
        <v>20502</v>
      </c>
      <c r="Q255" s="17">
        <f>INDEX(章节表!$K$5:$K$64,关卡表!BP255)</f>
        <v>125</v>
      </c>
      <c r="R255" s="17">
        <f>INDEX(章节表!$L$5:$L$64,关卡表!BP255)</f>
        <v>1200</v>
      </c>
      <c r="S255" s="2">
        <v>0</v>
      </c>
      <c r="T255" s="2">
        <f t="shared" si="17"/>
        <v>21253</v>
      </c>
      <c r="U255" s="2" t="s">
        <v>27</v>
      </c>
      <c r="V255" s="17">
        <f>INDEX(章节表!$M$5:$M$64,关卡表!BP255)</f>
        <v>5400</v>
      </c>
      <c r="W255" s="2" t="s">
        <v>47</v>
      </c>
      <c r="X255" s="17">
        <f>INDEX(章节表!$N$5:$N$64,关卡表!BP255)</f>
        <v>13500</v>
      </c>
      <c r="Y255" s="2"/>
      <c r="Z255" s="2"/>
      <c r="AA255" s="2"/>
      <c r="AB255" s="2"/>
      <c r="AC255" s="2"/>
      <c r="AD255" s="2"/>
      <c r="AE255" s="3"/>
      <c r="AF255" s="3"/>
      <c r="AG255" s="3"/>
      <c r="AH255" s="3"/>
      <c r="AI255" s="3"/>
      <c r="AJ255" s="3"/>
      <c r="AK255" s="2"/>
      <c r="AL255" s="2"/>
      <c r="AM255" s="2"/>
      <c r="AN255" s="2"/>
      <c r="AO255" s="2">
        <v>51</v>
      </c>
      <c r="AP255" s="3" t="s">
        <v>264</v>
      </c>
      <c r="AQ255" s="3" t="s">
        <v>265</v>
      </c>
      <c r="AR255" s="3" t="s">
        <v>437</v>
      </c>
      <c r="AS255" s="3" t="s">
        <v>432</v>
      </c>
      <c r="AT255" s="3"/>
      <c r="AU255" s="3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O255">
        <v>249</v>
      </c>
      <c r="BP255">
        <f>MATCH(BO255-1,章节表!$J$4:$J$64,1)</f>
        <v>25</v>
      </c>
    </row>
    <row r="256" spans="1:68" ht="18" customHeight="1" x14ac:dyDescent="0.2">
      <c r="A256" s="17">
        <f t="shared" si="14"/>
        <v>12510</v>
      </c>
      <c r="B256" s="17">
        <f>INDEX(章节表!$E$5:$E$64,关卡表!BP256)</f>
        <v>1</v>
      </c>
      <c r="C256" s="17">
        <f>INDEX(章节表!$B$5:$B$64,关卡表!BP256)</f>
        <v>125</v>
      </c>
      <c r="D256" s="3" t="s">
        <v>79</v>
      </c>
      <c r="E256" s="17">
        <f>BO256-INDEX(章节表!$J$4:$J$64,关卡表!BP256)</f>
        <v>10</v>
      </c>
      <c r="F256" s="17">
        <f t="shared" si="15"/>
        <v>10</v>
      </c>
      <c r="G256" s="17" t="str">
        <f>INDEX(章节表!$C$5:$C$64,关卡表!BP256)&amp;关卡表!E256&amp;"关"</f>
        <v>普通25章10关</v>
      </c>
      <c r="H256" s="2"/>
      <c r="I256" s="2"/>
      <c r="J256" s="17" t="str">
        <f>INDEX(章节表!$D$5:$D$64,关卡表!BP256)&amp;"-"&amp;关卡表!E256&amp;"关"</f>
        <v>舌战群儒-10关</v>
      </c>
      <c r="K256" s="3" t="s">
        <v>439</v>
      </c>
      <c r="L256" s="3"/>
      <c r="M256" s="2">
        <v>100</v>
      </c>
      <c r="N256" s="2">
        <v>1</v>
      </c>
      <c r="O256" s="2">
        <v>0</v>
      </c>
      <c r="P256" s="2">
        <v>20503</v>
      </c>
      <c r="Q256" s="17">
        <f>INDEX(章节表!$K$5:$K$64,关卡表!BP256)</f>
        <v>125</v>
      </c>
      <c r="R256" s="17">
        <f>INDEX(章节表!$L$5:$L$64,关卡表!BP256)</f>
        <v>1200</v>
      </c>
      <c r="S256" s="2">
        <v>0</v>
      </c>
      <c r="T256" s="2" t="str">
        <f t="shared" si="17"/>
        <v/>
      </c>
      <c r="U256" s="2" t="s">
        <v>27</v>
      </c>
      <c r="V256" s="17">
        <f>INDEX(章节表!$M$5:$M$64,关卡表!BP256)</f>
        <v>5400</v>
      </c>
      <c r="W256" s="2" t="s">
        <v>47</v>
      </c>
      <c r="X256" s="17">
        <f>INDEX(章节表!$N$5:$N$64,关卡表!BP256)</f>
        <v>13500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3"/>
      <c r="AK256" s="2"/>
      <c r="AL256" s="2"/>
      <c r="AM256" s="2"/>
      <c r="AN256" s="2"/>
      <c r="AO256" s="2">
        <v>51</v>
      </c>
      <c r="AP256" s="3" t="s">
        <v>264</v>
      </c>
      <c r="AQ256" s="3" t="s">
        <v>265</v>
      </c>
      <c r="AR256" s="3" t="s">
        <v>437</v>
      </c>
      <c r="AS256" s="3" t="s">
        <v>432</v>
      </c>
      <c r="AT256" s="3"/>
      <c r="AU256" s="3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O256">
        <v>250</v>
      </c>
      <c r="BP256">
        <f>MATCH(BO256-1,章节表!$J$4:$J$64,1)</f>
        <v>25</v>
      </c>
    </row>
    <row r="257" spans="1:68" ht="18" customHeight="1" x14ac:dyDescent="0.2">
      <c r="A257" s="17">
        <f t="shared" si="14"/>
        <v>12601</v>
      </c>
      <c r="B257" s="17">
        <f>INDEX(章节表!$E$5:$E$64,关卡表!BP257)</f>
        <v>1</v>
      </c>
      <c r="C257" s="17">
        <f>INDEX(章节表!$B$5:$B$64,关卡表!BP257)</f>
        <v>126</v>
      </c>
      <c r="D257" s="3" t="s">
        <v>79</v>
      </c>
      <c r="E257" s="17">
        <f>BO257-INDEX(章节表!$J$4:$J$64,关卡表!BP257)</f>
        <v>1</v>
      </c>
      <c r="F257" s="17">
        <f t="shared" si="15"/>
        <v>1</v>
      </c>
      <c r="G257" s="17" t="str">
        <f>INDEX(章节表!$C$5:$C$64,关卡表!BP257)&amp;关卡表!E257&amp;"关"</f>
        <v>普通26章1关</v>
      </c>
      <c r="H257" s="2"/>
      <c r="I257" s="2"/>
      <c r="J257" s="17" t="str">
        <f>INDEX(章节表!$D$5:$D$64,关卡表!BP257)&amp;"-"&amp;关卡表!E257&amp;"关"</f>
        <v>蒋干盗书-1关</v>
      </c>
      <c r="K257" s="3" t="s">
        <v>424</v>
      </c>
      <c r="L257" s="3"/>
      <c r="M257" s="2">
        <v>100</v>
      </c>
      <c r="N257" s="2">
        <v>0</v>
      </c>
      <c r="O257" s="2">
        <v>0</v>
      </c>
      <c r="P257" s="2">
        <v>20504</v>
      </c>
      <c r="Q257" s="17">
        <f>INDEX(章节表!$K$5:$K$64,关卡表!BP257)</f>
        <v>130</v>
      </c>
      <c r="R257" s="17">
        <f>INDEX(章节表!$L$5:$L$64,关卡表!BP257)</f>
        <v>1300</v>
      </c>
      <c r="S257" s="2">
        <v>0</v>
      </c>
      <c r="T257" s="2" t="str">
        <f t="shared" si="17"/>
        <v/>
      </c>
      <c r="U257" s="2" t="s">
        <v>27</v>
      </c>
      <c r="V257" s="17">
        <f>INDEX(章节表!$M$5:$M$64,关卡表!BP257)</f>
        <v>5700</v>
      </c>
      <c r="W257" s="2" t="s">
        <v>47</v>
      </c>
      <c r="X257" s="17">
        <f>INDEX(章节表!$N$5:$N$64,关卡表!BP257)</f>
        <v>14625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3"/>
      <c r="AK257" s="2"/>
      <c r="AL257" s="2"/>
      <c r="AM257" s="2"/>
      <c r="AN257" s="2"/>
      <c r="AO257" s="2">
        <v>51</v>
      </c>
      <c r="AP257" s="3" t="s">
        <v>264</v>
      </c>
      <c r="AQ257" s="3" t="s">
        <v>265</v>
      </c>
      <c r="AR257" s="3" t="s">
        <v>437</v>
      </c>
      <c r="AS257" s="3" t="s">
        <v>432</v>
      </c>
      <c r="AT257" s="3"/>
      <c r="AU257" s="3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O257">
        <v>251</v>
      </c>
      <c r="BP257">
        <f>MATCH(BO257-1,章节表!$J$4:$J$64,1)</f>
        <v>26</v>
      </c>
    </row>
    <row r="258" spans="1:68" ht="18" customHeight="1" x14ac:dyDescent="0.2">
      <c r="A258" s="17">
        <f t="shared" si="14"/>
        <v>12602</v>
      </c>
      <c r="B258" s="17">
        <f>INDEX(章节表!$E$5:$E$64,关卡表!BP258)</f>
        <v>1</v>
      </c>
      <c r="C258" s="17">
        <f>INDEX(章节表!$B$5:$B$64,关卡表!BP258)</f>
        <v>126</v>
      </c>
      <c r="D258" s="3" t="s">
        <v>79</v>
      </c>
      <c r="E258" s="17">
        <f>BO258-INDEX(章节表!$J$4:$J$64,关卡表!BP258)</f>
        <v>2</v>
      </c>
      <c r="F258" s="17">
        <f t="shared" si="15"/>
        <v>2</v>
      </c>
      <c r="G258" s="17" t="str">
        <f>INDEX(章节表!$C$5:$C$64,关卡表!BP258)&amp;关卡表!E258&amp;"关"</f>
        <v>普通26章2关</v>
      </c>
      <c r="H258" s="2"/>
      <c r="I258" s="2"/>
      <c r="J258" s="17" t="str">
        <f>INDEX(章节表!$D$5:$D$64,关卡表!BP258)&amp;"-"&amp;关卡表!E258&amp;"关"</f>
        <v>蒋干盗书-2关</v>
      </c>
      <c r="K258" s="3" t="s">
        <v>424</v>
      </c>
      <c r="L258" s="3"/>
      <c r="M258" s="2">
        <v>100</v>
      </c>
      <c r="N258" s="2">
        <v>0</v>
      </c>
      <c r="O258" s="2">
        <v>0</v>
      </c>
      <c r="P258" s="2">
        <v>20505</v>
      </c>
      <c r="Q258" s="17">
        <f>INDEX(章节表!$K$5:$K$64,关卡表!BP258)</f>
        <v>130</v>
      </c>
      <c r="R258" s="17">
        <f>INDEX(章节表!$L$5:$L$64,关卡表!BP258)</f>
        <v>1300</v>
      </c>
      <c r="S258" s="2">
        <v>0</v>
      </c>
      <c r="T258" s="2" t="str">
        <f t="shared" si="17"/>
        <v/>
      </c>
      <c r="U258" s="2" t="s">
        <v>27</v>
      </c>
      <c r="V258" s="17">
        <f>INDEX(章节表!$M$5:$M$64,关卡表!BP258)</f>
        <v>5700</v>
      </c>
      <c r="W258" s="2" t="s">
        <v>47</v>
      </c>
      <c r="X258" s="17">
        <f>INDEX(章节表!$N$5:$N$64,关卡表!BP258)</f>
        <v>14625</v>
      </c>
      <c r="Y258" s="2"/>
      <c r="Z258" s="2"/>
      <c r="AA258" s="2"/>
      <c r="AB258" s="2"/>
      <c r="AC258" s="2"/>
      <c r="AD258" s="2"/>
      <c r="AE258" s="3"/>
      <c r="AF258" s="3"/>
      <c r="AG258" s="3"/>
      <c r="AH258" s="3"/>
      <c r="AI258" s="3"/>
      <c r="AJ258" s="3"/>
      <c r="AK258" s="2"/>
      <c r="AL258" s="2"/>
      <c r="AM258" s="2"/>
      <c r="AN258" s="2"/>
      <c r="AO258" s="2">
        <v>51</v>
      </c>
      <c r="AP258" s="3" t="s">
        <v>264</v>
      </c>
      <c r="AQ258" s="3" t="s">
        <v>265</v>
      </c>
      <c r="AR258" s="3" t="s">
        <v>437</v>
      </c>
      <c r="AS258" s="3" t="s">
        <v>432</v>
      </c>
      <c r="AT258" s="3"/>
      <c r="AU258" s="3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O258">
        <v>252</v>
      </c>
      <c r="BP258">
        <f>MATCH(BO258-1,章节表!$J$4:$J$64,1)</f>
        <v>26</v>
      </c>
    </row>
    <row r="259" spans="1:68" ht="18" customHeight="1" x14ac:dyDescent="0.2">
      <c r="A259" s="17">
        <f t="shared" si="14"/>
        <v>12603</v>
      </c>
      <c r="B259" s="17">
        <f>INDEX(章节表!$E$5:$E$64,关卡表!BP259)</f>
        <v>1</v>
      </c>
      <c r="C259" s="17">
        <f>INDEX(章节表!$B$5:$B$64,关卡表!BP259)</f>
        <v>126</v>
      </c>
      <c r="D259" s="3" t="s">
        <v>79</v>
      </c>
      <c r="E259" s="17">
        <f>BO259-INDEX(章节表!$J$4:$J$64,关卡表!BP259)</f>
        <v>3</v>
      </c>
      <c r="F259" s="17">
        <f t="shared" si="15"/>
        <v>3</v>
      </c>
      <c r="G259" s="17" t="str">
        <f>INDEX(章节表!$C$5:$C$64,关卡表!BP259)&amp;关卡表!E259&amp;"关"</f>
        <v>普通26章3关</v>
      </c>
      <c r="H259" s="2"/>
      <c r="I259" s="2"/>
      <c r="J259" s="17" t="str">
        <f>INDEX(章节表!$D$5:$D$64,关卡表!BP259)&amp;"-"&amp;关卡表!E259&amp;"关"</f>
        <v>蒋干盗书-3关</v>
      </c>
      <c r="K259" s="3" t="s">
        <v>438</v>
      </c>
      <c r="L259" s="3"/>
      <c r="M259" s="2">
        <v>100</v>
      </c>
      <c r="N259" s="2">
        <v>0</v>
      </c>
      <c r="O259" s="2">
        <v>0</v>
      </c>
      <c r="P259" s="2">
        <v>20506</v>
      </c>
      <c r="Q259" s="17">
        <f>INDEX(章节表!$K$5:$K$64,关卡表!BP259)</f>
        <v>130</v>
      </c>
      <c r="R259" s="17">
        <f>INDEX(章节表!$L$5:$L$64,关卡表!BP259)</f>
        <v>1300</v>
      </c>
      <c r="S259" s="2">
        <v>0</v>
      </c>
      <c r="T259" s="2">
        <f t="shared" si="17"/>
        <v>21261</v>
      </c>
      <c r="U259" s="2" t="s">
        <v>27</v>
      </c>
      <c r="V259" s="17">
        <f>INDEX(章节表!$M$5:$M$64,关卡表!BP259)</f>
        <v>5700</v>
      </c>
      <c r="W259" s="2" t="s">
        <v>47</v>
      </c>
      <c r="X259" s="17">
        <f>INDEX(章节表!$N$5:$N$64,关卡表!BP259)</f>
        <v>14625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3"/>
      <c r="AK259" s="2"/>
      <c r="AL259" s="2"/>
      <c r="AM259" s="2"/>
      <c r="AN259" s="2"/>
      <c r="AO259" s="2">
        <v>51</v>
      </c>
      <c r="AP259" s="3" t="s">
        <v>264</v>
      </c>
      <c r="AQ259" s="3" t="s">
        <v>265</v>
      </c>
      <c r="AR259" s="3" t="s">
        <v>437</v>
      </c>
      <c r="AS259" s="3" t="s">
        <v>432</v>
      </c>
      <c r="AT259" s="3"/>
      <c r="AU259" s="3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O259">
        <v>253</v>
      </c>
      <c r="BP259">
        <f>MATCH(BO259-1,章节表!$J$4:$J$64,1)</f>
        <v>26</v>
      </c>
    </row>
    <row r="260" spans="1:68" ht="18" customHeight="1" x14ac:dyDescent="0.2">
      <c r="A260" s="17">
        <f t="shared" si="14"/>
        <v>12604</v>
      </c>
      <c r="B260" s="17">
        <f>INDEX(章节表!$E$5:$E$64,关卡表!BP260)</f>
        <v>1</v>
      </c>
      <c r="C260" s="17">
        <f>INDEX(章节表!$B$5:$B$64,关卡表!BP260)</f>
        <v>126</v>
      </c>
      <c r="D260" s="3" t="s">
        <v>79</v>
      </c>
      <c r="E260" s="17">
        <f>BO260-INDEX(章节表!$J$4:$J$64,关卡表!BP260)</f>
        <v>4</v>
      </c>
      <c r="F260" s="17">
        <f t="shared" si="15"/>
        <v>4</v>
      </c>
      <c r="G260" s="17" t="str">
        <f>INDEX(章节表!$C$5:$C$64,关卡表!BP260)&amp;关卡表!E260&amp;"关"</f>
        <v>普通26章4关</v>
      </c>
      <c r="H260" s="2"/>
      <c r="I260" s="2"/>
      <c r="J260" s="17" t="str">
        <f>INDEX(章节表!$D$5:$D$64,关卡表!BP260)&amp;"-"&amp;关卡表!E260&amp;"关"</f>
        <v>蒋干盗书-4关</v>
      </c>
      <c r="K260" s="3" t="s">
        <v>424</v>
      </c>
      <c r="L260" s="3"/>
      <c r="M260" s="2">
        <v>100</v>
      </c>
      <c r="N260" s="2">
        <v>0</v>
      </c>
      <c r="O260" s="2">
        <v>0</v>
      </c>
      <c r="P260" s="2">
        <v>20507</v>
      </c>
      <c r="Q260" s="17">
        <f>INDEX(章节表!$K$5:$K$64,关卡表!BP260)</f>
        <v>130</v>
      </c>
      <c r="R260" s="17">
        <f>INDEX(章节表!$L$5:$L$64,关卡表!BP260)</f>
        <v>1300</v>
      </c>
      <c r="S260" s="2">
        <v>0</v>
      </c>
      <c r="T260" s="2" t="str">
        <f t="shared" si="17"/>
        <v/>
      </c>
      <c r="U260" s="2" t="s">
        <v>27</v>
      </c>
      <c r="V260" s="17">
        <f>INDEX(章节表!$M$5:$M$64,关卡表!BP260)</f>
        <v>5700</v>
      </c>
      <c r="W260" s="2" t="s">
        <v>47</v>
      </c>
      <c r="X260" s="17">
        <f>INDEX(章节表!$N$5:$N$64,关卡表!BP260)</f>
        <v>14625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3"/>
      <c r="AK260" s="2"/>
      <c r="AL260" s="2"/>
      <c r="AM260" s="2"/>
      <c r="AN260" s="2"/>
      <c r="AO260" s="2">
        <v>51</v>
      </c>
      <c r="AP260" s="3" t="s">
        <v>264</v>
      </c>
      <c r="AQ260" s="3" t="s">
        <v>265</v>
      </c>
      <c r="AR260" s="3" t="s">
        <v>437</v>
      </c>
      <c r="AS260" s="3" t="s">
        <v>432</v>
      </c>
      <c r="AT260" s="3"/>
      <c r="AU260" s="3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O260">
        <v>254</v>
      </c>
      <c r="BP260">
        <f>MATCH(BO260-1,章节表!$J$4:$J$64,1)</f>
        <v>26</v>
      </c>
    </row>
    <row r="261" spans="1:68" ht="18" customHeight="1" x14ac:dyDescent="0.2">
      <c r="A261" s="17">
        <f t="shared" si="14"/>
        <v>12605</v>
      </c>
      <c r="B261" s="17">
        <f>INDEX(章节表!$E$5:$E$64,关卡表!BP261)</f>
        <v>1</v>
      </c>
      <c r="C261" s="17">
        <f>INDEX(章节表!$B$5:$B$64,关卡表!BP261)</f>
        <v>126</v>
      </c>
      <c r="D261" s="3" t="s">
        <v>79</v>
      </c>
      <c r="E261" s="17">
        <f>BO261-INDEX(章节表!$J$4:$J$64,关卡表!BP261)</f>
        <v>5</v>
      </c>
      <c r="F261" s="17">
        <f t="shared" si="15"/>
        <v>5</v>
      </c>
      <c r="G261" s="17" t="str">
        <f>INDEX(章节表!$C$5:$C$64,关卡表!BP261)&amp;关卡表!E261&amp;"关"</f>
        <v>普通26章5关</v>
      </c>
      <c r="H261" s="2"/>
      <c r="I261" s="2"/>
      <c r="J261" s="17" t="str">
        <f>INDEX(章节表!$D$5:$D$64,关卡表!BP261)&amp;"-"&amp;关卡表!E261&amp;"关"</f>
        <v>蒋干盗书-5关</v>
      </c>
      <c r="K261" s="3" t="s">
        <v>424</v>
      </c>
      <c r="L261" s="3"/>
      <c r="M261" s="2">
        <v>100</v>
      </c>
      <c r="N261" s="2">
        <v>0</v>
      </c>
      <c r="O261" s="2">
        <v>0</v>
      </c>
      <c r="P261" s="2">
        <v>20508</v>
      </c>
      <c r="Q261" s="17">
        <f>INDEX(章节表!$K$5:$K$64,关卡表!BP261)</f>
        <v>130</v>
      </c>
      <c r="R261" s="17">
        <f>INDEX(章节表!$L$5:$L$64,关卡表!BP261)</f>
        <v>1300</v>
      </c>
      <c r="S261" s="2">
        <v>0</v>
      </c>
      <c r="T261" s="2" t="str">
        <f t="shared" si="17"/>
        <v/>
      </c>
      <c r="U261" s="2" t="s">
        <v>27</v>
      </c>
      <c r="V261" s="17">
        <f>INDEX(章节表!$M$5:$M$64,关卡表!BP261)</f>
        <v>5700</v>
      </c>
      <c r="W261" s="2" t="s">
        <v>47</v>
      </c>
      <c r="X261" s="17">
        <f>INDEX(章节表!$N$5:$N$64,关卡表!BP261)</f>
        <v>14625</v>
      </c>
      <c r="Y261" s="2"/>
      <c r="Z261" s="2"/>
      <c r="AA261" s="2"/>
      <c r="AB261" s="2"/>
      <c r="AC261" s="2"/>
      <c r="AD261" s="2"/>
      <c r="AE261" s="3"/>
      <c r="AF261" s="3"/>
      <c r="AG261" s="3"/>
      <c r="AH261" s="3"/>
      <c r="AI261" s="3"/>
      <c r="AJ261" s="3"/>
      <c r="AK261" s="2"/>
      <c r="AL261" s="2"/>
      <c r="AM261" s="2"/>
      <c r="AN261" s="2"/>
      <c r="AO261" s="2">
        <v>51</v>
      </c>
      <c r="AP261" s="3" t="s">
        <v>264</v>
      </c>
      <c r="AQ261" s="3" t="s">
        <v>265</v>
      </c>
      <c r="AR261" s="3" t="s">
        <v>437</v>
      </c>
      <c r="AS261" s="3" t="s">
        <v>432</v>
      </c>
      <c r="AT261" s="3"/>
      <c r="AU261" s="3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O261">
        <v>255</v>
      </c>
      <c r="BP261">
        <f>MATCH(BO261-1,章节表!$J$4:$J$64,1)</f>
        <v>26</v>
      </c>
    </row>
    <row r="262" spans="1:68" ht="18" customHeight="1" x14ac:dyDescent="0.2">
      <c r="A262" s="17">
        <f t="shared" si="14"/>
        <v>12606</v>
      </c>
      <c r="B262" s="17">
        <f>INDEX(章节表!$E$5:$E$64,关卡表!BP262)</f>
        <v>1</v>
      </c>
      <c r="C262" s="17">
        <f>INDEX(章节表!$B$5:$B$64,关卡表!BP262)</f>
        <v>126</v>
      </c>
      <c r="D262" s="3" t="s">
        <v>79</v>
      </c>
      <c r="E262" s="17">
        <f>BO262-INDEX(章节表!$J$4:$J$64,关卡表!BP262)</f>
        <v>6</v>
      </c>
      <c r="F262" s="17">
        <f t="shared" si="15"/>
        <v>6</v>
      </c>
      <c r="G262" s="17" t="str">
        <f>INDEX(章节表!$C$5:$C$64,关卡表!BP262)&amp;关卡表!E262&amp;"关"</f>
        <v>普通26章6关</v>
      </c>
      <c r="H262" s="2"/>
      <c r="I262" s="2"/>
      <c r="J262" s="17" t="str">
        <f>INDEX(章节表!$D$5:$D$64,关卡表!BP262)&amp;"-"&amp;关卡表!E262&amp;"关"</f>
        <v>蒋干盗书-6关</v>
      </c>
      <c r="K262" s="3" t="s">
        <v>438</v>
      </c>
      <c r="L262" s="3"/>
      <c r="M262" s="2">
        <v>100</v>
      </c>
      <c r="N262" s="2">
        <v>0</v>
      </c>
      <c r="O262" s="2">
        <v>0</v>
      </c>
      <c r="P262" s="2">
        <v>20509</v>
      </c>
      <c r="Q262" s="17">
        <f>INDEX(章节表!$K$5:$K$64,关卡表!BP262)</f>
        <v>130</v>
      </c>
      <c r="R262" s="17">
        <f>INDEX(章节表!$L$5:$L$64,关卡表!BP262)</f>
        <v>1300</v>
      </c>
      <c r="S262" s="2">
        <v>0</v>
      </c>
      <c r="T262" s="2">
        <f t="shared" si="17"/>
        <v>21262</v>
      </c>
      <c r="U262" s="2" t="s">
        <v>27</v>
      </c>
      <c r="V262" s="17">
        <f>INDEX(章节表!$M$5:$M$64,关卡表!BP262)</f>
        <v>5700</v>
      </c>
      <c r="W262" s="2" t="s">
        <v>47</v>
      </c>
      <c r="X262" s="17">
        <f>INDEX(章节表!$N$5:$N$64,关卡表!BP262)</f>
        <v>14625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3"/>
      <c r="AK262" s="2"/>
      <c r="AL262" s="2"/>
      <c r="AM262" s="2"/>
      <c r="AN262" s="2"/>
      <c r="AO262" s="2">
        <v>51</v>
      </c>
      <c r="AP262" s="3" t="s">
        <v>264</v>
      </c>
      <c r="AQ262" s="3" t="s">
        <v>265</v>
      </c>
      <c r="AR262" s="3" t="s">
        <v>437</v>
      </c>
      <c r="AS262" s="3" t="s">
        <v>432</v>
      </c>
      <c r="AT262" s="3"/>
      <c r="AU262" s="3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O262">
        <v>256</v>
      </c>
      <c r="BP262">
        <f>MATCH(BO262-1,章节表!$J$4:$J$64,1)</f>
        <v>26</v>
      </c>
    </row>
    <row r="263" spans="1:68" ht="18" customHeight="1" x14ac:dyDescent="0.2">
      <c r="A263" s="17">
        <f t="shared" si="14"/>
        <v>12607</v>
      </c>
      <c r="B263" s="17">
        <f>INDEX(章节表!$E$5:$E$64,关卡表!BP263)</f>
        <v>1</v>
      </c>
      <c r="C263" s="17">
        <f>INDEX(章节表!$B$5:$B$64,关卡表!BP263)</f>
        <v>126</v>
      </c>
      <c r="D263" s="3" t="s">
        <v>79</v>
      </c>
      <c r="E263" s="17">
        <f>BO263-INDEX(章节表!$J$4:$J$64,关卡表!BP263)</f>
        <v>7</v>
      </c>
      <c r="F263" s="17">
        <f t="shared" si="15"/>
        <v>7</v>
      </c>
      <c r="G263" s="17" t="str">
        <f>INDEX(章节表!$C$5:$C$64,关卡表!BP263)&amp;关卡表!E263&amp;"关"</f>
        <v>普通26章7关</v>
      </c>
      <c r="H263" s="2"/>
      <c r="I263" s="2"/>
      <c r="J263" s="17" t="str">
        <f>INDEX(章节表!$D$5:$D$64,关卡表!BP263)&amp;"-"&amp;关卡表!E263&amp;"关"</f>
        <v>蒋干盗书-7关</v>
      </c>
      <c r="K263" s="3" t="s">
        <v>424</v>
      </c>
      <c r="L263" s="3"/>
      <c r="M263" s="2">
        <v>100</v>
      </c>
      <c r="N263" s="2">
        <v>0</v>
      </c>
      <c r="O263" s="2">
        <v>0</v>
      </c>
      <c r="P263" s="2">
        <v>20510</v>
      </c>
      <c r="Q263" s="17">
        <f>INDEX(章节表!$K$5:$K$64,关卡表!BP263)</f>
        <v>130</v>
      </c>
      <c r="R263" s="17">
        <f>INDEX(章节表!$L$5:$L$64,关卡表!BP263)</f>
        <v>1300</v>
      </c>
      <c r="S263" s="2">
        <v>0</v>
      </c>
      <c r="T263" s="2" t="str">
        <f t="shared" si="17"/>
        <v/>
      </c>
      <c r="U263" s="2" t="s">
        <v>27</v>
      </c>
      <c r="V263" s="17">
        <f>INDEX(章节表!$M$5:$M$64,关卡表!BP263)</f>
        <v>5700</v>
      </c>
      <c r="W263" s="2" t="s">
        <v>47</v>
      </c>
      <c r="X263" s="17">
        <f>INDEX(章节表!$N$5:$N$64,关卡表!BP263)</f>
        <v>14625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3"/>
      <c r="AK263" s="2"/>
      <c r="AL263" s="2"/>
      <c r="AM263" s="2"/>
      <c r="AN263" s="2"/>
      <c r="AO263" s="2">
        <v>51</v>
      </c>
      <c r="AP263" s="3" t="s">
        <v>264</v>
      </c>
      <c r="AQ263" s="3" t="s">
        <v>265</v>
      </c>
      <c r="AR263" s="3" t="s">
        <v>437</v>
      </c>
      <c r="AS263" s="3" t="s">
        <v>432</v>
      </c>
      <c r="AT263" s="3"/>
      <c r="AU263" s="3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O263">
        <v>257</v>
      </c>
      <c r="BP263">
        <f>MATCH(BO263-1,章节表!$J$4:$J$64,1)</f>
        <v>26</v>
      </c>
    </row>
    <row r="264" spans="1:68" ht="18" customHeight="1" x14ac:dyDescent="0.2">
      <c r="A264" s="17">
        <f t="shared" ref="A264:A327" si="18">C264*100+E264</f>
        <v>12608</v>
      </c>
      <c r="B264" s="17">
        <f>INDEX(章节表!$E$5:$E$64,关卡表!BP264)</f>
        <v>1</v>
      </c>
      <c r="C264" s="17">
        <f>INDEX(章节表!$B$5:$B$64,关卡表!BP264)</f>
        <v>126</v>
      </c>
      <c r="D264" s="3" t="s">
        <v>79</v>
      </c>
      <c r="E264" s="17">
        <f>BO264-INDEX(章节表!$J$4:$J$64,关卡表!BP264)</f>
        <v>8</v>
      </c>
      <c r="F264" s="17">
        <f t="shared" ref="F264:F327" si="19">E264</f>
        <v>8</v>
      </c>
      <c r="G264" s="17" t="str">
        <f>INDEX(章节表!$C$5:$C$64,关卡表!BP264)&amp;关卡表!E264&amp;"关"</f>
        <v>普通26章8关</v>
      </c>
      <c r="H264" s="2"/>
      <c r="I264" s="2"/>
      <c r="J264" s="17" t="str">
        <f>INDEX(章节表!$D$5:$D$64,关卡表!BP264)&amp;"-"&amp;关卡表!E264&amp;"关"</f>
        <v>蒋干盗书-8关</v>
      </c>
      <c r="K264" s="3" t="s">
        <v>424</v>
      </c>
      <c r="L264" s="3"/>
      <c r="M264" s="2">
        <v>100</v>
      </c>
      <c r="N264" s="2">
        <v>0</v>
      </c>
      <c r="O264" s="2">
        <v>0</v>
      </c>
      <c r="P264" s="2">
        <v>20511</v>
      </c>
      <c r="Q264" s="17">
        <f>INDEX(章节表!$K$5:$K$64,关卡表!BP264)</f>
        <v>130</v>
      </c>
      <c r="R264" s="17">
        <f>INDEX(章节表!$L$5:$L$64,关卡表!BP264)</f>
        <v>1300</v>
      </c>
      <c r="S264" s="2">
        <v>0</v>
      </c>
      <c r="T264" s="2" t="str">
        <f t="shared" ref="T264:T327" si="20">IF(OR(F264=3,F264=6,F264=9),C264*10+INT(F264/3)+20000,"")</f>
        <v/>
      </c>
      <c r="U264" s="2" t="s">
        <v>27</v>
      </c>
      <c r="V264" s="17">
        <f>INDEX(章节表!$M$5:$M$64,关卡表!BP264)</f>
        <v>5700</v>
      </c>
      <c r="W264" s="2" t="s">
        <v>47</v>
      </c>
      <c r="X264" s="17">
        <f>INDEX(章节表!$N$5:$N$64,关卡表!BP264)</f>
        <v>14625</v>
      </c>
      <c r="Y264" s="2"/>
      <c r="Z264" s="2"/>
      <c r="AA264" s="2"/>
      <c r="AB264" s="2"/>
      <c r="AC264" s="2"/>
      <c r="AD264" s="2"/>
      <c r="AE264" s="3"/>
      <c r="AF264" s="3"/>
      <c r="AG264" s="3"/>
      <c r="AH264" s="3"/>
      <c r="AI264" s="3"/>
      <c r="AJ264" s="3"/>
      <c r="AK264" s="2"/>
      <c r="AL264" s="2"/>
      <c r="AM264" s="2"/>
      <c r="AN264" s="2"/>
      <c r="AO264" s="2">
        <v>51</v>
      </c>
      <c r="AP264" s="3" t="s">
        <v>264</v>
      </c>
      <c r="AQ264" s="3" t="s">
        <v>265</v>
      </c>
      <c r="AR264" s="3" t="s">
        <v>437</v>
      </c>
      <c r="AS264" s="3" t="s">
        <v>432</v>
      </c>
      <c r="AT264" s="3"/>
      <c r="AU264" s="3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O264">
        <v>258</v>
      </c>
      <c r="BP264">
        <f>MATCH(BO264-1,章节表!$J$4:$J$64,1)</f>
        <v>26</v>
      </c>
    </row>
    <row r="265" spans="1:68" ht="18" customHeight="1" x14ac:dyDescent="0.2">
      <c r="A265" s="17">
        <f t="shared" si="18"/>
        <v>12609</v>
      </c>
      <c r="B265" s="17">
        <f>INDEX(章节表!$E$5:$E$64,关卡表!BP265)</f>
        <v>1</v>
      </c>
      <c r="C265" s="17">
        <f>INDEX(章节表!$B$5:$B$64,关卡表!BP265)</f>
        <v>126</v>
      </c>
      <c r="D265" s="3" t="s">
        <v>79</v>
      </c>
      <c r="E265" s="17">
        <f>BO265-INDEX(章节表!$J$4:$J$64,关卡表!BP265)</f>
        <v>9</v>
      </c>
      <c r="F265" s="17">
        <f t="shared" si="19"/>
        <v>9</v>
      </c>
      <c r="G265" s="17" t="str">
        <f>INDEX(章节表!$C$5:$C$64,关卡表!BP265)&amp;关卡表!E265&amp;"关"</f>
        <v>普通26章9关</v>
      </c>
      <c r="H265" s="2"/>
      <c r="I265" s="2"/>
      <c r="J265" s="17" t="str">
        <f>INDEX(章节表!$D$5:$D$64,关卡表!BP265)&amp;"-"&amp;关卡表!E265&amp;"关"</f>
        <v>蒋干盗书-9关</v>
      </c>
      <c r="K265" s="3" t="s">
        <v>438</v>
      </c>
      <c r="L265" s="3"/>
      <c r="M265" s="2">
        <v>100</v>
      </c>
      <c r="N265" s="2">
        <v>0</v>
      </c>
      <c r="O265" s="2">
        <v>0</v>
      </c>
      <c r="P265" s="2">
        <v>20512</v>
      </c>
      <c r="Q265" s="17">
        <f>INDEX(章节表!$K$5:$K$64,关卡表!BP265)</f>
        <v>130</v>
      </c>
      <c r="R265" s="17">
        <f>INDEX(章节表!$L$5:$L$64,关卡表!BP265)</f>
        <v>1300</v>
      </c>
      <c r="S265" s="2">
        <v>0</v>
      </c>
      <c r="T265" s="2">
        <f t="shared" si="20"/>
        <v>21263</v>
      </c>
      <c r="U265" s="2" t="s">
        <v>27</v>
      </c>
      <c r="V265" s="17">
        <f>INDEX(章节表!$M$5:$M$64,关卡表!BP265)</f>
        <v>5700</v>
      </c>
      <c r="W265" s="2" t="s">
        <v>47</v>
      </c>
      <c r="X265" s="17">
        <f>INDEX(章节表!$N$5:$N$64,关卡表!BP265)</f>
        <v>14625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3"/>
      <c r="AK265" s="2"/>
      <c r="AL265" s="2"/>
      <c r="AM265" s="2"/>
      <c r="AN265" s="2"/>
      <c r="AO265" s="2">
        <v>51</v>
      </c>
      <c r="AP265" s="3" t="s">
        <v>264</v>
      </c>
      <c r="AQ265" s="3" t="s">
        <v>265</v>
      </c>
      <c r="AR265" s="3" t="s">
        <v>437</v>
      </c>
      <c r="AS265" s="3" t="s">
        <v>432</v>
      </c>
      <c r="AT265" s="3"/>
      <c r="AU265" s="3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O265">
        <v>259</v>
      </c>
      <c r="BP265">
        <f>MATCH(BO265-1,章节表!$J$4:$J$64,1)</f>
        <v>26</v>
      </c>
    </row>
    <row r="266" spans="1:68" ht="18" customHeight="1" x14ac:dyDescent="0.2">
      <c r="A266" s="17">
        <f t="shared" si="18"/>
        <v>12610</v>
      </c>
      <c r="B266" s="17">
        <f>INDEX(章节表!$E$5:$E$64,关卡表!BP266)</f>
        <v>1</v>
      </c>
      <c r="C266" s="17">
        <f>INDEX(章节表!$B$5:$B$64,关卡表!BP266)</f>
        <v>126</v>
      </c>
      <c r="D266" s="3" t="s">
        <v>79</v>
      </c>
      <c r="E266" s="17">
        <f>BO266-INDEX(章节表!$J$4:$J$64,关卡表!BP266)</f>
        <v>10</v>
      </c>
      <c r="F266" s="17">
        <f t="shared" si="19"/>
        <v>10</v>
      </c>
      <c r="G266" s="17" t="str">
        <f>INDEX(章节表!$C$5:$C$64,关卡表!BP266)&amp;关卡表!E266&amp;"关"</f>
        <v>普通26章10关</v>
      </c>
      <c r="H266" s="2"/>
      <c r="I266" s="2"/>
      <c r="J266" s="17" t="str">
        <f>INDEX(章节表!$D$5:$D$64,关卡表!BP266)&amp;"-"&amp;关卡表!E266&amp;"关"</f>
        <v>蒋干盗书-10关</v>
      </c>
      <c r="K266" s="3" t="s">
        <v>439</v>
      </c>
      <c r="L266" s="3"/>
      <c r="M266" s="2">
        <v>100</v>
      </c>
      <c r="N266" s="2">
        <v>1</v>
      </c>
      <c r="O266" s="2">
        <v>0</v>
      </c>
      <c r="P266" s="2">
        <v>20513</v>
      </c>
      <c r="Q266" s="17">
        <f>INDEX(章节表!$K$5:$K$64,关卡表!BP266)</f>
        <v>130</v>
      </c>
      <c r="R266" s="17">
        <f>INDEX(章节表!$L$5:$L$64,关卡表!BP266)</f>
        <v>1300</v>
      </c>
      <c r="S266" s="2">
        <v>0</v>
      </c>
      <c r="T266" s="2" t="str">
        <f t="shared" si="20"/>
        <v/>
      </c>
      <c r="U266" s="2" t="s">
        <v>27</v>
      </c>
      <c r="V266" s="17">
        <f>INDEX(章节表!$M$5:$M$64,关卡表!BP266)</f>
        <v>5700</v>
      </c>
      <c r="W266" s="2" t="s">
        <v>47</v>
      </c>
      <c r="X266" s="17">
        <f>INDEX(章节表!$N$5:$N$64,关卡表!BP266)</f>
        <v>14625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3"/>
      <c r="AK266" s="2"/>
      <c r="AL266" s="2"/>
      <c r="AM266" s="2"/>
      <c r="AN266" s="2"/>
      <c r="AO266" s="2">
        <v>51</v>
      </c>
      <c r="AP266" s="3" t="s">
        <v>264</v>
      </c>
      <c r="AQ266" s="3" t="s">
        <v>265</v>
      </c>
      <c r="AR266" s="3" t="s">
        <v>437</v>
      </c>
      <c r="AS266" s="3" t="s">
        <v>432</v>
      </c>
      <c r="AT266" s="3"/>
      <c r="AU266" s="3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O266">
        <v>260</v>
      </c>
      <c r="BP266">
        <f>MATCH(BO266-1,章节表!$J$4:$J$64,1)</f>
        <v>26</v>
      </c>
    </row>
    <row r="267" spans="1:68" ht="18" customHeight="1" x14ac:dyDescent="0.2">
      <c r="A267" s="17">
        <f t="shared" si="18"/>
        <v>12701</v>
      </c>
      <c r="B267" s="17">
        <f>INDEX(章节表!$E$5:$E$64,关卡表!BP267)</f>
        <v>1</v>
      </c>
      <c r="C267" s="17">
        <f>INDEX(章节表!$B$5:$B$64,关卡表!BP267)</f>
        <v>127</v>
      </c>
      <c r="D267" s="3" t="s">
        <v>79</v>
      </c>
      <c r="E267" s="17">
        <f>BO267-INDEX(章节表!$J$4:$J$64,关卡表!BP267)</f>
        <v>1</v>
      </c>
      <c r="F267" s="17">
        <f t="shared" si="19"/>
        <v>1</v>
      </c>
      <c r="G267" s="17" t="str">
        <f>INDEX(章节表!$C$5:$C$64,关卡表!BP267)&amp;关卡表!E267&amp;"关"</f>
        <v>普通27章1关</v>
      </c>
      <c r="H267" s="2"/>
      <c r="I267" s="2"/>
      <c r="J267" s="17" t="str">
        <f>INDEX(章节表!$D$5:$D$64,关卡表!BP267)&amp;"-"&amp;关卡表!E267&amp;"关"</f>
        <v>草船借箭-1关</v>
      </c>
      <c r="K267" s="3" t="s">
        <v>424</v>
      </c>
      <c r="L267" s="3"/>
      <c r="M267" s="2">
        <v>100</v>
      </c>
      <c r="N267" s="2">
        <v>0</v>
      </c>
      <c r="O267" s="2">
        <v>0</v>
      </c>
      <c r="P267" s="2">
        <v>20514</v>
      </c>
      <c r="Q267" s="17">
        <f>INDEX(章节表!$K$5:$K$64,关卡表!BP267)</f>
        <v>135</v>
      </c>
      <c r="R267" s="17">
        <f>INDEX(章节表!$L$5:$L$64,关卡表!BP267)</f>
        <v>1400</v>
      </c>
      <c r="S267" s="2">
        <v>0</v>
      </c>
      <c r="T267" s="2" t="str">
        <f t="shared" si="20"/>
        <v/>
      </c>
      <c r="U267" s="2" t="s">
        <v>27</v>
      </c>
      <c r="V267" s="17">
        <f>INDEX(章节表!$M$5:$M$64,关卡表!BP267)</f>
        <v>6000</v>
      </c>
      <c r="W267" s="2" t="s">
        <v>47</v>
      </c>
      <c r="X267" s="17">
        <f>INDEX(章节表!$N$5:$N$64,关卡表!BP267)</f>
        <v>15750</v>
      </c>
      <c r="Y267" s="2"/>
      <c r="Z267" s="2"/>
      <c r="AA267" s="2"/>
      <c r="AB267" s="2"/>
      <c r="AC267" s="2"/>
      <c r="AD267" s="2"/>
      <c r="AE267" s="3"/>
      <c r="AF267" s="3"/>
      <c r="AG267" s="3"/>
      <c r="AH267" s="3"/>
      <c r="AI267" s="3"/>
      <c r="AJ267" s="3"/>
      <c r="AK267" s="2"/>
      <c r="AL267" s="2"/>
      <c r="AM267" s="2"/>
      <c r="AN267" s="2"/>
      <c r="AO267" s="2">
        <v>51</v>
      </c>
      <c r="AP267" s="3" t="s">
        <v>264</v>
      </c>
      <c r="AQ267" s="3" t="s">
        <v>265</v>
      </c>
      <c r="AR267" s="3" t="s">
        <v>437</v>
      </c>
      <c r="AS267" s="3" t="s">
        <v>432</v>
      </c>
      <c r="AT267" s="3"/>
      <c r="AU267" s="3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O267">
        <v>261</v>
      </c>
      <c r="BP267">
        <f>MATCH(BO267-1,章节表!$J$4:$J$64,1)</f>
        <v>27</v>
      </c>
    </row>
    <row r="268" spans="1:68" ht="18" customHeight="1" x14ac:dyDescent="0.2">
      <c r="A268" s="17">
        <f t="shared" si="18"/>
        <v>12702</v>
      </c>
      <c r="B268" s="17">
        <f>INDEX(章节表!$E$5:$E$64,关卡表!BP268)</f>
        <v>1</v>
      </c>
      <c r="C268" s="17">
        <f>INDEX(章节表!$B$5:$B$64,关卡表!BP268)</f>
        <v>127</v>
      </c>
      <c r="D268" s="3" t="s">
        <v>79</v>
      </c>
      <c r="E268" s="17">
        <f>BO268-INDEX(章节表!$J$4:$J$64,关卡表!BP268)</f>
        <v>2</v>
      </c>
      <c r="F268" s="17">
        <f t="shared" si="19"/>
        <v>2</v>
      </c>
      <c r="G268" s="17" t="str">
        <f>INDEX(章节表!$C$5:$C$64,关卡表!BP268)&amp;关卡表!E268&amp;"关"</f>
        <v>普通27章2关</v>
      </c>
      <c r="H268" s="2"/>
      <c r="I268" s="2"/>
      <c r="J268" s="17" t="str">
        <f>INDEX(章节表!$D$5:$D$64,关卡表!BP268)&amp;"-"&amp;关卡表!E268&amp;"关"</f>
        <v>草船借箭-2关</v>
      </c>
      <c r="K268" s="3" t="s">
        <v>424</v>
      </c>
      <c r="L268" s="3"/>
      <c r="M268" s="2">
        <v>100</v>
      </c>
      <c r="N268" s="2">
        <v>0</v>
      </c>
      <c r="O268" s="2">
        <v>0</v>
      </c>
      <c r="P268" s="2">
        <v>20515</v>
      </c>
      <c r="Q268" s="17">
        <f>INDEX(章节表!$K$5:$K$64,关卡表!BP268)</f>
        <v>135</v>
      </c>
      <c r="R268" s="17">
        <f>INDEX(章节表!$L$5:$L$64,关卡表!BP268)</f>
        <v>1400</v>
      </c>
      <c r="S268" s="2">
        <v>0</v>
      </c>
      <c r="T268" s="2" t="str">
        <f t="shared" si="20"/>
        <v/>
      </c>
      <c r="U268" s="2" t="s">
        <v>27</v>
      </c>
      <c r="V268" s="17">
        <f>INDEX(章节表!$M$5:$M$64,关卡表!BP268)</f>
        <v>6000</v>
      </c>
      <c r="W268" s="2" t="s">
        <v>47</v>
      </c>
      <c r="X268" s="17">
        <f>INDEX(章节表!$N$5:$N$64,关卡表!BP268)</f>
        <v>15750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3"/>
      <c r="AK268" s="2"/>
      <c r="AL268" s="2"/>
      <c r="AM268" s="2"/>
      <c r="AN268" s="2"/>
      <c r="AO268" s="2">
        <v>51</v>
      </c>
      <c r="AP268" s="3" t="s">
        <v>264</v>
      </c>
      <c r="AQ268" s="3" t="s">
        <v>265</v>
      </c>
      <c r="AR268" s="3" t="s">
        <v>437</v>
      </c>
      <c r="AS268" s="3" t="s">
        <v>432</v>
      </c>
      <c r="AT268" s="3"/>
      <c r="AU268" s="3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O268">
        <v>262</v>
      </c>
      <c r="BP268">
        <f>MATCH(BO268-1,章节表!$J$4:$J$64,1)</f>
        <v>27</v>
      </c>
    </row>
    <row r="269" spans="1:68" ht="18" customHeight="1" x14ac:dyDescent="0.2">
      <c r="A269" s="17">
        <f t="shared" si="18"/>
        <v>12703</v>
      </c>
      <c r="B269" s="17">
        <f>INDEX(章节表!$E$5:$E$64,关卡表!BP269)</f>
        <v>1</v>
      </c>
      <c r="C269" s="17">
        <f>INDEX(章节表!$B$5:$B$64,关卡表!BP269)</f>
        <v>127</v>
      </c>
      <c r="D269" s="3" t="s">
        <v>79</v>
      </c>
      <c r="E269" s="17">
        <f>BO269-INDEX(章节表!$J$4:$J$64,关卡表!BP269)</f>
        <v>3</v>
      </c>
      <c r="F269" s="17">
        <f t="shared" si="19"/>
        <v>3</v>
      </c>
      <c r="G269" s="17" t="str">
        <f>INDEX(章节表!$C$5:$C$64,关卡表!BP269)&amp;关卡表!E269&amp;"关"</f>
        <v>普通27章3关</v>
      </c>
      <c r="H269" s="2"/>
      <c r="I269" s="2"/>
      <c r="J269" s="17" t="str">
        <f>INDEX(章节表!$D$5:$D$64,关卡表!BP269)&amp;"-"&amp;关卡表!E269&amp;"关"</f>
        <v>草船借箭-3关</v>
      </c>
      <c r="K269" s="3" t="s">
        <v>438</v>
      </c>
      <c r="L269" s="3"/>
      <c r="M269" s="2">
        <v>100</v>
      </c>
      <c r="N269" s="2">
        <v>0</v>
      </c>
      <c r="O269" s="2">
        <v>0</v>
      </c>
      <c r="P269" s="2">
        <v>20601</v>
      </c>
      <c r="Q269" s="17">
        <f>INDEX(章节表!$K$5:$K$64,关卡表!BP269)</f>
        <v>135</v>
      </c>
      <c r="R269" s="17">
        <f>INDEX(章节表!$L$5:$L$64,关卡表!BP269)</f>
        <v>1400</v>
      </c>
      <c r="S269" s="2">
        <v>0</v>
      </c>
      <c r="T269" s="2">
        <f t="shared" si="20"/>
        <v>21271</v>
      </c>
      <c r="U269" s="2" t="s">
        <v>27</v>
      </c>
      <c r="V269" s="17">
        <f>INDEX(章节表!$M$5:$M$64,关卡表!BP269)</f>
        <v>6000</v>
      </c>
      <c r="W269" s="2" t="s">
        <v>47</v>
      </c>
      <c r="X269" s="17">
        <f>INDEX(章节表!$N$5:$N$64,关卡表!BP269)</f>
        <v>15750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3"/>
      <c r="AK269" s="2"/>
      <c r="AL269" s="2"/>
      <c r="AM269" s="2"/>
      <c r="AN269" s="2"/>
      <c r="AO269" s="2">
        <v>51</v>
      </c>
      <c r="AP269" s="3" t="s">
        <v>264</v>
      </c>
      <c r="AQ269" s="3" t="s">
        <v>265</v>
      </c>
      <c r="AR269" s="3" t="s">
        <v>437</v>
      </c>
      <c r="AS269" s="3" t="s">
        <v>432</v>
      </c>
      <c r="AT269" s="3"/>
      <c r="AU269" s="3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O269">
        <v>263</v>
      </c>
      <c r="BP269">
        <f>MATCH(BO269-1,章节表!$J$4:$J$64,1)</f>
        <v>27</v>
      </c>
    </row>
    <row r="270" spans="1:68" ht="18" customHeight="1" x14ac:dyDescent="0.2">
      <c r="A270" s="17">
        <f t="shared" si="18"/>
        <v>12704</v>
      </c>
      <c r="B270" s="17">
        <f>INDEX(章节表!$E$5:$E$64,关卡表!BP270)</f>
        <v>1</v>
      </c>
      <c r="C270" s="17">
        <f>INDEX(章节表!$B$5:$B$64,关卡表!BP270)</f>
        <v>127</v>
      </c>
      <c r="D270" s="3" t="s">
        <v>79</v>
      </c>
      <c r="E270" s="17">
        <f>BO270-INDEX(章节表!$J$4:$J$64,关卡表!BP270)</f>
        <v>4</v>
      </c>
      <c r="F270" s="17">
        <f t="shared" si="19"/>
        <v>4</v>
      </c>
      <c r="G270" s="17" t="str">
        <f>INDEX(章节表!$C$5:$C$64,关卡表!BP270)&amp;关卡表!E270&amp;"关"</f>
        <v>普通27章4关</v>
      </c>
      <c r="H270" s="2"/>
      <c r="I270" s="2"/>
      <c r="J270" s="17" t="str">
        <f>INDEX(章节表!$D$5:$D$64,关卡表!BP270)&amp;"-"&amp;关卡表!E270&amp;"关"</f>
        <v>草船借箭-4关</v>
      </c>
      <c r="K270" s="3" t="s">
        <v>424</v>
      </c>
      <c r="L270" s="3"/>
      <c r="M270" s="2">
        <v>100</v>
      </c>
      <c r="N270" s="2">
        <v>0</v>
      </c>
      <c r="O270" s="2">
        <v>0</v>
      </c>
      <c r="P270" s="2">
        <v>20602</v>
      </c>
      <c r="Q270" s="17">
        <f>INDEX(章节表!$K$5:$K$64,关卡表!BP270)</f>
        <v>135</v>
      </c>
      <c r="R270" s="17">
        <f>INDEX(章节表!$L$5:$L$64,关卡表!BP270)</f>
        <v>1400</v>
      </c>
      <c r="S270" s="2">
        <v>0</v>
      </c>
      <c r="T270" s="2" t="str">
        <f t="shared" si="20"/>
        <v/>
      </c>
      <c r="U270" s="2" t="s">
        <v>27</v>
      </c>
      <c r="V270" s="17">
        <f>INDEX(章节表!$M$5:$M$64,关卡表!BP270)</f>
        <v>6000</v>
      </c>
      <c r="W270" s="2" t="s">
        <v>47</v>
      </c>
      <c r="X270" s="17">
        <f>INDEX(章节表!$N$5:$N$64,关卡表!BP270)</f>
        <v>15750</v>
      </c>
      <c r="Y270" s="2"/>
      <c r="Z270" s="2"/>
      <c r="AA270" s="2"/>
      <c r="AB270" s="2"/>
      <c r="AC270" s="2"/>
      <c r="AD270" s="2"/>
      <c r="AE270" s="3"/>
      <c r="AF270" s="3"/>
      <c r="AG270" s="3"/>
      <c r="AH270" s="3"/>
      <c r="AI270" s="3"/>
      <c r="AJ270" s="3"/>
      <c r="AK270" s="2"/>
      <c r="AL270" s="2"/>
      <c r="AM270" s="2"/>
      <c r="AN270" s="2"/>
      <c r="AO270" s="2">
        <v>51</v>
      </c>
      <c r="AP270" s="3" t="s">
        <v>264</v>
      </c>
      <c r="AQ270" s="3" t="s">
        <v>265</v>
      </c>
      <c r="AR270" s="3" t="s">
        <v>437</v>
      </c>
      <c r="AS270" s="3" t="s">
        <v>432</v>
      </c>
      <c r="AT270" s="3"/>
      <c r="AU270" s="3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O270">
        <v>264</v>
      </c>
      <c r="BP270">
        <f>MATCH(BO270-1,章节表!$J$4:$J$64,1)</f>
        <v>27</v>
      </c>
    </row>
    <row r="271" spans="1:68" ht="18" customHeight="1" x14ac:dyDescent="0.2">
      <c r="A271" s="17">
        <f t="shared" si="18"/>
        <v>12705</v>
      </c>
      <c r="B271" s="17">
        <f>INDEX(章节表!$E$5:$E$64,关卡表!BP271)</f>
        <v>1</v>
      </c>
      <c r="C271" s="17">
        <f>INDEX(章节表!$B$5:$B$64,关卡表!BP271)</f>
        <v>127</v>
      </c>
      <c r="D271" s="3" t="s">
        <v>79</v>
      </c>
      <c r="E271" s="17">
        <f>BO271-INDEX(章节表!$J$4:$J$64,关卡表!BP271)</f>
        <v>5</v>
      </c>
      <c r="F271" s="17">
        <f t="shared" si="19"/>
        <v>5</v>
      </c>
      <c r="G271" s="17" t="str">
        <f>INDEX(章节表!$C$5:$C$64,关卡表!BP271)&amp;关卡表!E271&amp;"关"</f>
        <v>普通27章5关</v>
      </c>
      <c r="H271" s="2"/>
      <c r="I271" s="2"/>
      <c r="J271" s="17" t="str">
        <f>INDEX(章节表!$D$5:$D$64,关卡表!BP271)&amp;"-"&amp;关卡表!E271&amp;"关"</f>
        <v>草船借箭-5关</v>
      </c>
      <c r="K271" s="3" t="s">
        <v>424</v>
      </c>
      <c r="L271" s="3"/>
      <c r="M271" s="2">
        <v>100</v>
      </c>
      <c r="N271" s="2">
        <v>0</v>
      </c>
      <c r="O271" s="2">
        <v>0</v>
      </c>
      <c r="P271" s="2">
        <v>20603</v>
      </c>
      <c r="Q271" s="17">
        <f>INDEX(章节表!$K$5:$K$64,关卡表!BP271)</f>
        <v>135</v>
      </c>
      <c r="R271" s="17">
        <f>INDEX(章节表!$L$5:$L$64,关卡表!BP271)</f>
        <v>1400</v>
      </c>
      <c r="S271" s="2">
        <v>0</v>
      </c>
      <c r="T271" s="2" t="str">
        <f t="shared" si="20"/>
        <v/>
      </c>
      <c r="U271" s="2" t="s">
        <v>27</v>
      </c>
      <c r="V271" s="17">
        <f>INDEX(章节表!$M$5:$M$64,关卡表!BP271)</f>
        <v>6000</v>
      </c>
      <c r="W271" s="2" t="s">
        <v>47</v>
      </c>
      <c r="X271" s="17">
        <f>INDEX(章节表!$N$5:$N$64,关卡表!BP271)</f>
        <v>15750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3"/>
      <c r="AK271" s="2"/>
      <c r="AL271" s="2"/>
      <c r="AM271" s="2"/>
      <c r="AN271" s="2"/>
      <c r="AO271" s="2">
        <v>51</v>
      </c>
      <c r="AP271" s="3" t="s">
        <v>264</v>
      </c>
      <c r="AQ271" s="3" t="s">
        <v>265</v>
      </c>
      <c r="AR271" s="3" t="s">
        <v>437</v>
      </c>
      <c r="AS271" s="3" t="s">
        <v>432</v>
      </c>
      <c r="AT271" s="3"/>
      <c r="AU271" s="3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O271">
        <v>265</v>
      </c>
      <c r="BP271">
        <f>MATCH(BO271-1,章节表!$J$4:$J$64,1)</f>
        <v>27</v>
      </c>
    </row>
    <row r="272" spans="1:68" ht="18" customHeight="1" x14ac:dyDescent="0.2">
      <c r="A272" s="17">
        <f t="shared" si="18"/>
        <v>12706</v>
      </c>
      <c r="B272" s="17">
        <f>INDEX(章节表!$E$5:$E$64,关卡表!BP272)</f>
        <v>1</v>
      </c>
      <c r="C272" s="17">
        <f>INDEX(章节表!$B$5:$B$64,关卡表!BP272)</f>
        <v>127</v>
      </c>
      <c r="D272" s="3" t="s">
        <v>79</v>
      </c>
      <c r="E272" s="17">
        <f>BO272-INDEX(章节表!$J$4:$J$64,关卡表!BP272)</f>
        <v>6</v>
      </c>
      <c r="F272" s="17">
        <f t="shared" si="19"/>
        <v>6</v>
      </c>
      <c r="G272" s="17" t="str">
        <f>INDEX(章节表!$C$5:$C$64,关卡表!BP272)&amp;关卡表!E272&amp;"关"</f>
        <v>普通27章6关</v>
      </c>
      <c r="H272" s="2"/>
      <c r="I272" s="2"/>
      <c r="J272" s="17" t="str">
        <f>INDEX(章节表!$D$5:$D$64,关卡表!BP272)&amp;"-"&amp;关卡表!E272&amp;"关"</f>
        <v>草船借箭-6关</v>
      </c>
      <c r="K272" s="3" t="s">
        <v>438</v>
      </c>
      <c r="L272" s="3"/>
      <c r="M272" s="2">
        <v>100</v>
      </c>
      <c r="N272" s="2">
        <v>0</v>
      </c>
      <c r="O272" s="2">
        <v>0</v>
      </c>
      <c r="P272" s="2">
        <v>20604</v>
      </c>
      <c r="Q272" s="17">
        <f>INDEX(章节表!$K$5:$K$64,关卡表!BP272)</f>
        <v>135</v>
      </c>
      <c r="R272" s="17">
        <f>INDEX(章节表!$L$5:$L$64,关卡表!BP272)</f>
        <v>1400</v>
      </c>
      <c r="S272" s="2">
        <v>0</v>
      </c>
      <c r="T272" s="2">
        <f t="shared" si="20"/>
        <v>21272</v>
      </c>
      <c r="U272" s="2" t="s">
        <v>27</v>
      </c>
      <c r="V272" s="17">
        <f>INDEX(章节表!$M$5:$M$64,关卡表!BP272)</f>
        <v>6000</v>
      </c>
      <c r="W272" s="2" t="s">
        <v>47</v>
      </c>
      <c r="X272" s="17">
        <f>INDEX(章节表!$N$5:$N$64,关卡表!BP272)</f>
        <v>15750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3"/>
      <c r="AK272" s="2"/>
      <c r="AL272" s="2"/>
      <c r="AM272" s="2"/>
      <c r="AN272" s="2"/>
      <c r="AO272" s="2">
        <v>51</v>
      </c>
      <c r="AP272" s="3" t="s">
        <v>264</v>
      </c>
      <c r="AQ272" s="3" t="s">
        <v>265</v>
      </c>
      <c r="AR272" s="3" t="s">
        <v>437</v>
      </c>
      <c r="AS272" s="3" t="s">
        <v>432</v>
      </c>
      <c r="AT272" s="3"/>
      <c r="AU272" s="3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O272">
        <v>266</v>
      </c>
      <c r="BP272">
        <f>MATCH(BO272-1,章节表!$J$4:$J$64,1)</f>
        <v>27</v>
      </c>
    </row>
    <row r="273" spans="1:68" ht="18" customHeight="1" x14ac:dyDescent="0.2">
      <c r="A273" s="17">
        <f t="shared" si="18"/>
        <v>12707</v>
      </c>
      <c r="B273" s="17">
        <f>INDEX(章节表!$E$5:$E$64,关卡表!BP273)</f>
        <v>1</v>
      </c>
      <c r="C273" s="17">
        <f>INDEX(章节表!$B$5:$B$64,关卡表!BP273)</f>
        <v>127</v>
      </c>
      <c r="D273" s="3" t="s">
        <v>79</v>
      </c>
      <c r="E273" s="17">
        <f>BO273-INDEX(章节表!$J$4:$J$64,关卡表!BP273)</f>
        <v>7</v>
      </c>
      <c r="F273" s="17">
        <f t="shared" si="19"/>
        <v>7</v>
      </c>
      <c r="G273" s="17" t="str">
        <f>INDEX(章节表!$C$5:$C$64,关卡表!BP273)&amp;关卡表!E273&amp;"关"</f>
        <v>普通27章7关</v>
      </c>
      <c r="H273" s="2"/>
      <c r="I273" s="2"/>
      <c r="J273" s="17" t="str">
        <f>INDEX(章节表!$D$5:$D$64,关卡表!BP273)&amp;"-"&amp;关卡表!E273&amp;"关"</f>
        <v>草船借箭-7关</v>
      </c>
      <c r="K273" s="3" t="s">
        <v>424</v>
      </c>
      <c r="L273" s="3"/>
      <c r="M273" s="2">
        <v>100</v>
      </c>
      <c r="N273" s="2">
        <v>0</v>
      </c>
      <c r="O273" s="2">
        <v>0</v>
      </c>
      <c r="P273" s="2">
        <v>20605</v>
      </c>
      <c r="Q273" s="17">
        <f>INDEX(章节表!$K$5:$K$64,关卡表!BP273)</f>
        <v>135</v>
      </c>
      <c r="R273" s="17">
        <f>INDEX(章节表!$L$5:$L$64,关卡表!BP273)</f>
        <v>1400</v>
      </c>
      <c r="S273" s="2">
        <v>0</v>
      </c>
      <c r="T273" s="2" t="str">
        <f t="shared" si="20"/>
        <v/>
      </c>
      <c r="U273" s="2" t="s">
        <v>27</v>
      </c>
      <c r="V273" s="17">
        <f>INDEX(章节表!$M$5:$M$64,关卡表!BP273)</f>
        <v>6000</v>
      </c>
      <c r="W273" s="2" t="s">
        <v>47</v>
      </c>
      <c r="X273" s="17">
        <f>INDEX(章节表!$N$5:$N$64,关卡表!BP273)</f>
        <v>15750</v>
      </c>
      <c r="Y273" s="2"/>
      <c r="Z273" s="2"/>
      <c r="AA273" s="2"/>
      <c r="AB273" s="2"/>
      <c r="AC273" s="2"/>
      <c r="AD273" s="2"/>
      <c r="AE273" s="3"/>
      <c r="AF273" s="3"/>
      <c r="AG273" s="3"/>
      <c r="AH273" s="3"/>
      <c r="AI273" s="3"/>
      <c r="AJ273" s="3"/>
      <c r="AK273" s="2"/>
      <c r="AL273" s="2"/>
      <c r="AM273" s="2"/>
      <c r="AN273" s="2"/>
      <c r="AO273" s="2">
        <v>51</v>
      </c>
      <c r="AP273" s="3" t="s">
        <v>264</v>
      </c>
      <c r="AQ273" s="3" t="s">
        <v>265</v>
      </c>
      <c r="AR273" s="3" t="s">
        <v>437</v>
      </c>
      <c r="AS273" s="3" t="s">
        <v>432</v>
      </c>
      <c r="AT273" s="3"/>
      <c r="AU273" s="3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O273">
        <v>267</v>
      </c>
      <c r="BP273">
        <f>MATCH(BO273-1,章节表!$J$4:$J$64,1)</f>
        <v>27</v>
      </c>
    </row>
    <row r="274" spans="1:68" ht="18" customHeight="1" x14ac:dyDescent="0.2">
      <c r="A274" s="17">
        <f t="shared" si="18"/>
        <v>12708</v>
      </c>
      <c r="B274" s="17">
        <f>INDEX(章节表!$E$5:$E$64,关卡表!BP274)</f>
        <v>1</v>
      </c>
      <c r="C274" s="17">
        <f>INDEX(章节表!$B$5:$B$64,关卡表!BP274)</f>
        <v>127</v>
      </c>
      <c r="D274" s="3" t="s">
        <v>79</v>
      </c>
      <c r="E274" s="17">
        <f>BO274-INDEX(章节表!$J$4:$J$64,关卡表!BP274)</f>
        <v>8</v>
      </c>
      <c r="F274" s="17">
        <f t="shared" si="19"/>
        <v>8</v>
      </c>
      <c r="G274" s="17" t="str">
        <f>INDEX(章节表!$C$5:$C$64,关卡表!BP274)&amp;关卡表!E274&amp;"关"</f>
        <v>普通27章8关</v>
      </c>
      <c r="H274" s="2"/>
      <c r="I274" s="2"/>
      <c r="J274" s="17" t="str">
        <f>INDEX(章节表!$D$5:$D$64,关卡表!BP274)&amp;"-"&amp;关卡表!E274&amp;"关"</f>
        <v>草船借箭-8关</v>
      </c>
      <c r="K274" s="3" t="s">
        <v>424</v>
      </c>
      <c r="L274" s="3"/>
      <c r="M274" s="2">
        <v>100</v>
      </c>
      <c r="N274" s="2">
        <v>0</v>
      </c>
      <c r="O274" s="2">
        <v>0</v>
      </c>
      <c r="P274" s="2">
        <v>20606</v>
      </c>
      <c r="Q274" s="17">
        <f>INDEX(章节表!$K$5:$K$64,关卡表!BP274)</f>
        <v>135</v>
      </c>
      <c r="R274" s="17">
        <f>INDEX(章节表!$L$5:$L$64,关卡表!BP274)</f>
        <v>1400</v>
      </c>
      <c r="S274" s="2">
        <v>0</v>
      </c>
      <c r="T274" s="2" t="str">
        <f t="shared" si="20"/>
        <v/>
      </c>
      <c r="U274" s="2" t="s">
        <v>27</v>
      </c>
      <c r="V274" s="17">
        <f>INDEX(章节表!$M$5:$M$64,关卡表!BP274)</f>
        <v>6000</v>
      </c>
      <c r="W274" s="2" t="s">
        <v>47</v>
      </c>
      <c r="X274" s="17">
        <f>INDEX(章节表!$N$5:$N$64,关卡表!BP274)</f>
        <v>15750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3"/>
      <c r="AK274" s="2"/>
      <c r="AL274" s="2"/>
      <c r="AM274" s="2"/>
      <c r="AN274" s="2"/>
      <c r="AO274" s="2">
        <v>51</v>
      </c>
      <c r="AP274" s="3" t="s">
        <v>264</v>
      </c>
      <c r="AQ274" s="3" t="s">
        <v>265</v>
      </c>
      <c r="AR274" s="3" t="s">
        <v>437</v>
      </c>
      <c r="AS274" s="3" t="s">
        <v>432</v>
      </c>
      <c r="AT274" s="3"/>
      <c r="AU274" s="3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O274">
        <v>268</v>
      </c>
      <c r="BP274">
        <f>MATCH(BO274-1,章节表!$J$4:$J$64,1)</f>
        <v>27</v>
      </c>
    </row>
    <row r="275" spans="1:68" ht="18" customHeight="1" x14ac:dyDescent="0.2">
      <c r="A275" s="17">
        <f t="shared" si="18"/>
        <v>12709</v>
      </c>
      <c r="B275" s="17">
        <f>INDEX(章节表!$E$5:$E$64,关卡表!BP275)</f>
        <v>1</v>
      </c>
      <c r="C275" s="17">
        <f>INDEX(章节表!$B$5:$B$64,关卡表!BP275)</f>
        <v>127</v>
      </c>
      <c r="D275" s="3" t="s">
        <v>79</v>
      </c>
      <c r="E275" s="17">
        <f>BO275-INDEX(章节表!$J$4:$J$64,关卡表!BP275)</f>
        <v>9</v>
      </c>
      <c r="F275" s="17">
        <f t="shared" si="19"/>
        <v>9</v>
      </c>
      <c r="G275" s="17" t="str">
        <f>INDEX(章节表!$C$5:$C$64,关卡表!BP275)&amp;关卡表!E275&amp;"关"</f>
        <v>普通27章9关</v>
      </c>
      <c r="H275" s="2"/>
      <c r="I275" s="2"/>
      <c r="J275" s="17" t="str">
        <f>INDEX(章节表!$D$5:$D$64,关卡表!BP275)&amp;"-"&amp;关卡表!E275&amp;"关"</f>
        <v>草船借箭-9关</v>
      </c>
      <c r="K275" s="3" t="s">
        <v>438</v>
      </c>
      <c r="L275" s="3"/>
      <c r="M275" s="2">
        <v>100</v>
      </c>
      <c r="N275" s="2">
        <v>0</v>
      </c>
      <c r="O275" s="2">
        <v>0</v>
      </c>
      <c r="P275" s="2">
        <v>20607</v>
      </c>
      <c r="Q275" s="17">
        <f>INDEX(章节表!$K$5:$K$64,关卡表!BP275)</f>
        <v>135</v>
      </c>
      <c r="R275" s="17">
        <f>INDEX(章节表!$L$5:$L$64,关卡表!BP275)</f>
        <v>1400</v>
      </c>
      <c r="S275" s="2">
        <v>0</v>
      </c>
      <c r="T275" s="2">
        <f t="shared" si="20"/>
        <v>21273</v>
      </c>
      <c r="U275" s="2" t="s">
        <v>27</v>
      </c>
      <c r="V275" s="17">
        <f>INDEX(章节表!$M$5:$M$64,关卡表!BP275)</f>
        <v>6000</v>
      </c>
      <c r="W275" s="2" t="s">
        <v>47</v>
      </c>
      <c r="X275" s="17">
        <f>INDEX(章节表!$N$5:$N$64,关卡表!BP275)</f>
        <v>15750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3"/>
      <c r="AK275" s="2"/>
      <c r="AL275" s="2"/>
      <c r="AM275" s="2"/>
      <c r="AN275" s="2"/>
      <c r="AO275" s="2">
        <v>51</v>
      </c>
      <c r="AP275" s="3" t="s">
        <v>264</v>
      </c>
      <c r="AQ275" s="3" t="s">
        <v>265</v>
      </c>
      <c r="AR275" s="3" t="s">
        <v>437</v>
      </c>
      <c r="AS275" s="3" t="s">
        <v>432</v>
      </c>
      <c r="AT275" s="3"/>
      <c r="AU275" s="3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O275">
        <v>269</v>
      </c>
      <c r="BP275">
        <f>MATCH(BO275-1,章节表!$J$4:$J$64,1)</f>
        <v>27</v>
      </c>
    </row>
    <row r="276" spans="1:68" ht="18" customHeight="1" x14ac:dyDescent="0.2">
      <c r="A276" s="17">
        <f t="shared" si="18"/>
        <v>12710</v>
      </c>
      <c r="B276" s="17">
        <f>INDEX(章节表!$E$5:$E$64,关卡表!BP276)</f>
        <v>1</v>
      </c>
      <c r="C276" s="17">
        <f>INDEX(章节表!$B$5:$B$64,关卡表!BP276)</f>
        <v>127</v>
      </c>
      <c r="D276" s="3" t="s">
        <v>79</v>
      </c>
      <c r="E276" s="17">
        <f>BO276-INDEX(章节表!$J$4:$J$64,关卡表!BP276)</f>
        <v>10</v>
      </c>
      <c r="F276" s="17">
        <f t="shared" si="19"/>
        <v>10</v>
      </c>
      <c r="G276" s="17" t="str">
        <f>INDEX(章节表!$C$5:$C$64,关卡表!BP276)&amp;关卡表!E276&amp;"关"</f>
        <v>普通27章10关</v>
      </c>
      <c r="H276" s="2"/>
      <c r="I276" s="2"/>
      <c r="J276" s="17" t="str">
        <f>INDEX(章节表!$D$5:$D$64,关卡表!BP276)&amp;"-"&amp;关卡表!E276&amp;"关"</f>
        <v>草船借箭-10关</v>
      </c>
      <c r="K276" s="3" t="s">
        <v>439</v>
      </c>
      <c r="L276" s="3"/>
      <c r="M276" s="2">
        <v>100</v>
      </c>
      <c r="N276" s="2">
        <v>1</v>
      </c>
      <c r="O276" s="2">
        <v>0</v>
      </c>
      <c r="P276" s="2">
        <v>20608</v>
      </c>
      <c r="Q276" s="17">
        <f>INDEX(章节表!$K$5:$K$64,关卡表!BP276)</f>
        <v>135</v>
      </c>
      <c r="R276" s="17">
        <f>INDEX(章节表!$L$5:$L$64,关卡表!BP276)</f>
        <v>1400</v>
      </c>
      <c r="S276" s="2">
        <v>0</v>
      </c>
      <c r="T276" s="2" t="str">
        <f t="shared" si="20"/>
        <v/>
      </c>
      <c r="U276" s="2" t="s">
        <v>27</v>
      </c>
      <c r="V276" s="17">
        <f>INDEX(章节表!$M$5:$M$64,关卡表!BP276)</f>
        <v>6000</v>
      </c>
      <c r="W276" s="2" t="s">
        <v>47</v>
      </c>
      <c r="X276" s="17">
        <f>INDEX(章节表!$N$5:$N$64,关卡表!BP276)</f>
        <v>15750</v>
      </c>
      <c r="Y276" s="2"/>
      <c r="Z276" s="2"/>
      <c r="AA276" s="2"/>
      <c r="AB276" s="2"/>
      <c r="AC276" s="2"/>
      <c r="AD276" s="2"/>
      <c r="AE276" s="3"/>
      <c r="AF276" s="3"/>
      <c r="AG276" s="3"/>
      <c r="AH276" s="3"/>
      <c r="AI276" s="3"/>
      <c r="AJ276" s="3"/>
      <c r="AK276" s="2"/>
      <c r="AL276" s="2"/>
      <c r="AM276" s="2"/>
      <c r="AN276" s="2"/>
      <c r="AO276" s="2">
        <v>51</v>
      </c>
      <c r="AP276" s="3" t="s">
        <v>264</v>
      </c>
      <c r="AQ276" s="3" t="s">
        <v>265</v>
      </c>
      <c r="AR276" s="3" t="s">
        <v>437</v>
      </c>
      <c r="AS276" s="3" t="s">
        <v>432</v>
      </c>
      <c r="AT276" s="3"/>
      <c r="AU276" s="3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O276">
        <v>270</v>
      </c>
      <c r="BP276">
        <f>MATCH(BO276-1,章节表!$J$4:$J$64,1)</f>
        <v>27</v>
      </c>
    </row>
    <row r="277" spans="1:68" ht="18" customHeight="1" x14ac:dyDescent="0.2">
      <c r="A277" s="17">
        <f t="shared" si="18"/>
        <v>12801</v>
      </c>
      <c r="B277" s="17">
        <f>INDEX(章节表!$E$5:$E$64,关卡表!BP277)</f>
        <v>1</v>
      </c>
      <c r="C277" s="17">
        <f>INDEX(章节表!$B$5:$B$64,关卡表!BP277)</f>
        <v>128</v>
      </c>
      <c r="D277" s="3" t="s">
        <v>79</v>
      </c>
      <c r="E277" s="17">
        <f>BO277-INDEX(章节表!$J$4:$J$64,关卡表!BP277)</f>
        <v>1</v>
      </c>
      <c r="F277" s="17">
        <f t="shared" si="19"/>
        <v>1</v>
      </c>
      <c r="G277" s="17" t="str">
        <f>INDEX(章节表!$C$5:$C$64,关卡表!BP277)&amp;关卡表!E277&amp;"关"</f>
        <v>普通28章1关</v>
      </c>
      <c r="H277" s="2"/>
      <c r="I277" s="2"/>
      <c r="J277" s="17" t="str">
        <f>INDEX(章节表!$D$5:$D$64,关卡表!BP277)&amp;"-"&amp;关卡表!E277&amp;"关"</f>
        <v>苦肉计-1关</v>
      </c>
      <c r="K277" s="3" t="s">
        <v>424</v>
      </c>
      <c r="L277" s="3"/>
      <c r="M277" s="2">
        <v>100</v>
      </c>
      <c r="N277" s="2">
        <v>0</v>
      </c>
      <c r="O277" s="2">
        <v>0</v>
      </c>
      <c r="P277" s="2">
        <v>20609</v>
      </c>
      <c r="Q277" s="17">
        <f>INDEX(章节表!$K$5:$K$64,关卡表!BP277)</f>
        <v>140</v>
      </c>
      <c r="R277" s="17">
        <f>INDEX(章节表!$L$5:$L$64,关卡表!BP277)</f>
        <v>1500</v>
      </c>
      <c r="S277" s="2">
        <v>0</v>
      </c>
      <c r="T277" s="2" t="str">
        <f t="shared" si="20"/>
        <v/>
      </c>
      <c r="U277" s="2" t="s">
        <v>27</v>
      </c>
      <c r="V277" s="17">
        <f>INDEX(章节表!$M$5:$M$64,关卡表!BP277)</f>
        <v>6300</v>
      </c>
      <c r="W277" s="2" t="s">
        <v>47</v>
      </c>
      <c r="X277" s="17">
        <f>INDEX(章节表!$N$5:$N$64,关卡表!BP277)</f>
        <v>16875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3"/>
      <c r="AK277" s="2"/>
      <c r="AL277" s="2"/>
      <c r="AM277" s="2"/>
      <c r="AN277" s="2"/>
      <c r="AO277" s="2">
        <v>51</v>
      </c>
      <c r="AP277" s="3" t="s">
        <v>264</v>
      </c>
      <c r="AQ277" s="3" t="s">
        <v>265</v>
      </c>
      <c r="AR277" s="3" t="s">
        <v>437</v>
      </c>
      <c r="AS277" s="3" t="s">
        <v>432</v>
      </c>
      <c r="AT277" s="3"/>
      <c r="AU277" s="3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O277">
        <v>271</v>
      </c>
      <c r="BP277">
        <f>MATCH(BO277-1,章节表!$J$4:$J$64,1)</f>
        <v>28</v>
      </c>
    </row>
    <row r="278" spans="1:68" ht="18" customHeight="1" x14ac:dyDescent="0.2">
      <c r="A278" s="17">
        <f t="shared" si="18"/>
        <v>12802</v>
      </c>
      <c r="B278" s="17">
        <f>INDEX(章节表!$E$5:$E$64,关卡表!BP278)</f>
        <v>1</v>
      </c>
      <c r="C278" s="17">
        <f>INDEX(章节表!$B$5:$B$64,关卡表!BP278)</f>
        <v>128</v>
      </c>
      <c r="D278" s="3" t="s">
        <v>79</v>
      </c>
      <c r="E278" s="17">
        <f>BO278-INDEX(章节表!$J$4:$J$64,关卡表!BP278)</f>
        <v>2</v>
      </c>
      <c r="F278" s="17">
        <f t="shared" si="19"/>
        <v>2</v>
      </c>
      <c r="G278" s="17" t="str">
        <f>INDEX(章节表!$C$5:$C$64,关卡表!BP278)&amp;关卡表!E278&amp;"关"</f>
        <v>普通28章2关</v>
      </c>
      <c r="H278" s="2"/>
      <c r="I278" s="2"/>
      <c r="J278" s="17" t="str">
        <f>INDEX(章节表!$D$5:$D$64,关卡表!BP278)&amp;"-"&amp;关卡表!E278&amp;"关"</f>
        <v>苦肉计-2关</v>
      </c>
      <c r="K278" s="3" t="s">
        <v>424</v>
      </c>
      <c r="L278" s="3"/>
      <c r="M278" s="2">
        <v>100</v>
      </c>
      <c r="N278" s="2">
        <v>0</v>
      </c>
      <c r="O278" s="2">
        <v>0</v>
      </c>
      <c r="P278" s="2">
        <v>20610</v>
      </c>
      <c r="Q278" s="17">
        <f>INDEX(章节表!$K$5:$K$64,关卡表!BP278)</f>
        <v>140</v>
      </c>
      <c r="R278" s="17">
        <f>INDEX(章节表!$L$5:$L$64,关卡表!BP278)</f>
        <v>1500</v>
      </c>
      <c r="S278" s="2">
        <v>0</v>
      </c>
      <c r="T278" s="2" t="str">
        <f t="shared" si="20"/>
        <v/>
      </c>
      <c r="U278" s="2" t="s">
        <v>27</v>
      </c>
      <c r="V278" s="17">
        <f>INDEX(章节表!$M$5:$M$64,关卡表!BP278)</f>
        <v>6300</v>
      </c>
      <c r="W278" s="2" t="s">
        <v>47</v>
      </c>
      <c r="X278" s="17">
        <f>INDEX(章节表!$N$5:$N$64,关卡表!BP278)</f>
        <v>16875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3"/>
      <c r="AK278" s="2"/>
      <c r="AL278" s="2"/>
      <c r="AM278" s="2"/>
      <c r="AN278" s="2"/>
      <c r="AO278" s="2">
        <v>51</v>
      </c>
      <c r="AP278" s="3" t="s">
        <v>264</v>
      </c>
      <c r="AQ278" s="3" t="s">
        <v>265</v>
      </c>
      <c r="AR278" s="3" t="s">
        <v>437</v>
      </c>
      <c r="AS278" s="3" t="s">
        <v>432</v>
      </c>
      <c r="AT278" s="3"/>
      <c r="AU278" s="3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O278">
        <v>272</v>
      </c>
      <c r="BP278">
        <f>MATCH(BO278-1,章节表!$J$4:$J$64,1)</f>
        <v>28</v>
      </c>
    </row>
    <row r="279" spans="1:68" ht="18" customHeight="1" x14ac:dyDescent="0.2">
      <c r="A279" s="17">
        <f t="shared" si="18"/>
        <v>12803</v>
      </c>
      <c r="B279" s="17">
        <f>INDEX(章节表!$E$5:$E$64,关卡表!BP279)</f>
        <v>1</v>
      </c>
      <c r="C279" s="17">
        <f>INDEX(章节表!$B$5:$B$64,关卡表!BP279)</f>
        <v>128</v>
      </c>
      <c r="D279" s="3" t="s">
        <v>79</v>
      </c>
      <c r="E279" s="17">
        <f>BO279-INDEX(章节表!$J$4:$J$64,关卡表!BP279)</f>
        <v>3</v>
      </c>
      <c r="F279" s="17">
        <f t="shared" si="19"/>
        <v>3</v>
      </c>
      <c r="G279" s="17" t="str">
        <f>INDEX(章节表!$C$5:$C$64,关卡表!BP279)&amp;关卡表!E279&amp;"关"</f>
        <v>普通28章3关</v>
      </c>
      <c r="H279" s="2"/>
      <c r="I279" s="2"/>
      <c r="J279" s="17" t="str">
        <f>INDEX(章节表!$D$5:$D$64,关卡表!BP279)&amp;"-"&amp;关卡表!E279&amp;"关"</f>
        <v>苦肉计-3关</v>
      </c>
      <c r="K279" s="3" t="s">
        <v>438</v>
      </c>
      <c r="L279" s="3"/>
      <c r="M279" s="2">
        <v>100</v>
      </c>
      <c r="N279" s="2">
        <v>0</v>
      </c>
      <c r="O279" s="2">
        <v>0</v>
      </c>
      <c r="P279" s="2">
        <v>20611</v>
      </c>
      <c r="Q279" s="17">
        <f>INDEX(章节表!$K$5:$K$64,关卡表!BP279)</f>
        <v>140</v>
      </c>
      <c r="R279" s="17">
        <f>INDEX(章节表!$L$5:$L$64,关卡表!BP279)</f>
        <v>1500</v>
      </c>
      <c r="S279" s="2">
        <v>0</v>
      </c>
      <c r="T279" s="2">
        <f t="shared" si="20"/>
        <v>21281</v>
      </c>
      <c r="U279" s="2" t="s">
        <v>27</v>
      </c>
      <c r="V279" s="17">
        <f>INDEX(章节表!$M$5:$M$64,关卡表!BP279)</f>
        <v>6300</v>
      </c>
      <c r="W279" s="2" t="s">
        <v>47</v>
      </c>
      <c r="X279" s="17">
        <f>INDEX(章节表!$N$5:$N$64,关卡表!BP279)</f>
        <v>16875</v>
      </c>
      <c r="Y279" s="2"/>
      <c r="Z279" s="2"/>
      <c r="AA279" s="2"/>
      <c r="AB279" s="2"/>
      <c r="AC279" s="2"/>
      <c r="AD279" s="2"/>
      <c r="AE279" s="3"/>
      <c r="AF279" s="3"/>
      <c r="AG279" s="3"/>
      <c r="AH279" s="3"/>
      <c r="AI279" s="3"/>
      <c r="AJ279" s="3"/>
      <c r="AK279" s="2"/>
      <c r="AL279" s="2"/>
      <c r="AM279" s="2"/>
      <c r="AN279" s="2"/>
      <c r="AO279" s="2">
        <v>51</v>
      </c>
      <c r="AP279" s="3" t="s">
        <v>264</v>
      </c>
      <c r="AQ279" s="3" t="s">
        <v>265</v>
      </c>
      <c r="AR279" s="3" t="s">
        <v>437</v>
      </c>
      <c r="AS279" s="3" t="s">
        <v>432</v>
      </c>
      <c r="AT279" s="3"/>
      <c r="AU279" s="3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O279">
        <v>273</v>
      </c>
      <c r="BP279">
        <f>MATCH(BO279-1,章节表!$J$4:$J$64,1)</f>
        <v>28</v>
      </c>
    </row>
    <row r="280" spans="1:68" ht="18" customHeight="1" x14ac:dyDescent="0.2">
      <c r="A280" s="17">
        <f t="shared" si="18"/>
        <v>12804</v>
      </c>
      <c r="B280" s="17">
        <f>INDEX(章节表!$E$5:$E$64,关卡表!BP280)</f>
        <v>1</v>
      </c>
      <c r="C280" s="17">
        <f>INDEX(章节表!$B$5:$B$64,关卡表!BP280)</f>
        <v>128</v>
      </c>
      <c r="D280" s="3" t="s">
        <v>79</v>
      </c>
      <c r="E280" s="17">
        <f>BO280-INDEX(章节表!$J$4:$J$64,关卡表!BP280)</f>
        <v>4</v>
      </c>
      <c r="F280" s="17">
        <f t="shared" si="19"/>
        <v>4</v>
      </c>
      <c r="G280" s="17" t="str">
        <f>INDEX(章节表!$C$5:$C$64,关卡表!BP280)&amp;关卡表!E280&amp;"关"</f>
        <v>普通28章4关</v>
      </c>
      <c r="H280" s="2"/>
      <c r="I280" s="2"/>
      <c r="J280" s="17" t="str">
        <f>INDEX(章节表!$D$5:$D$64,关卡表!BP280)&amp;"-"&amp;关卡表!E280&amp;"关"</f>
        <v>苦肉计-4关</v>
      </c>
      <c r="K280" s="3" t="s">
        <v>424</v>
      </c>
      <c r="L280" s="3"/>
      <c r="M280" s="2">
        <v>100</v>
      </c>
      <c r="N280" s="2">
        <v>0</v>
      </c>
      <c r="O280" s="2">
        <v>0</v>
      </c>
      <c r="P280" s="2">
        <v>20612</v>
      </c>
      <c r="Q280" s="17">
        <f>INDEX(章节表!$K$5:$K$64,关卡表!BP280)</f>
        <v>140</v>
      </c>
      <c r="R280" s="17">
        <f>INDEX(章节表!$L$5:$L$64,关卡表!BP280)</f>
        <v>1500</v>
      </c>
      <c r="S280" s="2">
        <v>0</v>
      </c>
      <c r="T280" s="2" t="str">
        <f t="shared" si="20"/>
        <v/>
      </c>
      <c r="U280" s="2" t="s">
        <v>27</v>
      </c>
      <c r="V280" s="17">
        <f>INDEX(章节表!$M$5:$M$64,关卡表!BP280)</f>
        <v>6300</v>
      </c>
      <c r="W280" s="2" t="s">
        <v>47</v>
      </c>
      <c r="X280" s="17">
        <f>INDEX(章节表!$N$5:$N$64,关卡表!BP280)</f>
        <v>16875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3"/>
      <c r="AK280" s="2"/>
      <c r="AL280" s="2"/>
      <c r="AM280" s="2"/>
      <c r="AN280" s="2"/>
      <c r="AO280" s="2">
        <v>51</v>
      </c>
      <c r="AP280" s="3" t="s">
        <v>264</v>
      </c>
      <c r="AQ280" s="3" t="s">
        <v>265</v>
      </c>
      <c r="AR280" s="3" t="s">
        <v>437</v>
      </c>
      <c r="AS280" s="3" t="s">
        <v>432</v>
      </c>
      <c r="AT280" s="3"/>
      <c r="AU280" s="3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O280">
        <v>274</v>
      </c>
      <c r="BP280">
        <f>MATCH(BO280-1,章节表!$J$4:$J$64,1)</f>
        <v>28</v>
      </c>
    </row>
    <row r="281" spans="1:68" ht="18" customHeight="1" x14ac:dyDescent="0.2">
      <c r="A281" s="17">
        <f t="shared" si="18"/>
        <v>12805</v>
      </c>
      <c r="B281" s="17">
        <f>INDEX(章节表!$E$5:$E$64,关卡表!BP281)</f>
        <v>1</v>
      </c>
      <c r="C281" s="17">
        <f>INDEX(章节表!$B$5:$B$64,关卡表!BP281)</f>
        <v>128</v>
      </c>
      <c r="D281" s="3" t="s">
        <v>79</v>
      </c>
      <c r="E281" s="17">
        <f>BO281-INDEX(章节表!$J$4:$J$64,关卡表!BP281)</f>
        <v>5</v>
      </c>
      <c r="F281" s="17">
        <f t="shared" si="19"/>
        <v>5</v>
      </c>
      <c r="G281" s="17" t="str">
        <f>INDEX(章节表!$C$5:$C$64,关卡表!BP281)&amp;关卡表!E281&amp;"关"</f>
        <v>普通28章5关</v>
      </c>
      <c r="H281" s="2"/>
      <c r="I281" s="2"/>
      <c r="J281" s="17" t="str">
        <f>INDEX(章节表!$D$5:$D$64,关卡表!BP281)&amp;"-"&amp;关卡表!E281&amp;"关"</f>
        <v>苦肉计-5关</v>
      </c>
      <c r="K281" s="3" t="s">
        <v>424</v>
      </c>
      <c r="L281" s="3"/>
      <c r="M281" s="2">
        <v>100</v>
      </c>
      <c r="N281" s="2">
        <v>0</v>
      </c>
      <c r="O281" s="2">
        <v>0</v>
      </c>
      <c r="P281" s="2">
        <v>20613</v>
      </c>
      <c r="Q281" s="17">
        <f>INDEX(章节表!$K$5:$K$64,关卡表!BP281)</f>
        <v>140</v>
      </c>
      <c r="R281" s="17">
        <f>INDEX(章节表!$L$5:$L$64,关卡表!BP281)</f>
        <v>1500</v>
      </c>
      <c r="S281" s="2">
        <v>0</v>
      </c>
      <c r="T281" s="2" t="str">
        <f t="shared" si="20"/>
        <v/>
      </c>
      <c r="U281" s="2" t="s">
        <v>27</v>
      </c>
      <c r="V281" s="17">
        <f>INDEX(章节表!$M$5:$M$64,关卡表!BP281)</f>
        <v>6300</v>
      </c>
      <c r="W281" s="2" t="s">
        <v>47</v>
      </c>
      <c r="X281" s="17">
        <f>INDEX(章节表!$N$5:$N$64,关卡表!BP281)</f>
        <v>16875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3"/>
      <c r="AK281" s="2"/>
      <c r="AL281" s="2"/>
      <c r="AM281" s="2"/>
      <c r="AN281" s="2"/>
      <c r="AO281" s="2">
        <v>51</v>
      </c>
      <c r="AP281" s="3" t="s">
        <v>264</v>
      </c>
      <c r="AQ281" s="3" t="s">
        <v>265</v>
      </c>
      <c r="AR281" s="3" t="s">
        <v>437</v>
      </c>
      <c r="AS281" s="3" t="s">
        <v>432</v>
      </c>
      <c r="AT281" s="3"/>
      <c r="AU281" s="3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O281">
        <v>275</v>
      </c>
      <c r="BP281">
        <f>MATCH(BO281-1,章节表!$J$4:$J$64,1)</f>
        <v>28</v>
      </c>
    </row>
    <row r="282" spans="1:68" ht="18" customHeight="1" x14ac:dyDescent="0.2">
      <c r="A282" s="17">
        <f t="shared" si="18"/>
        <v>12806</v>
      </c>
      <c r="B282" s="17">
        <f>INDEX(章节表!$E$5:$E$64,关卡表!BP282)</f>
        <v>1</v>
      </c>
      <c r="C282" s="17">
        <f>INDEX(章节表!$B$5:$B$64,关卡表!BP282)</f>
        <v>128</v>
      </c>
      <c r="D282" s="3" t="s">
        <v>79</v>
      </c>
      <c r="E282" s="17">
        <f>BO282-INDEX(章节表!$J$4:$J$64,关卡表!BP282)</f>
        <v>6</v>
      </c>
      <c r="F282" s="17">
        <f t="shared" si="19"/>
        <v>6</v>
      </c>
      <c r="G282" s="17" t="str">
        <f>INDEX(章节表!$C$5:$C$64,关卡表!BP282)&amp;关卡表!E282&amp;"关"</f>
        <v>普通28章6关</v>
      </c>
      <c r="H282" s="2"/>
      <c r="I282" s="2"/>
      <c r="J282" s="17" t="str">
        <f>INDEX(章节表!$D$5:$D$64,关卡表!BP282)&amp;"-"&amp;关卡表!E282&amp;"关"</f>
        <v>苦肉计-6关</v>
      </c>
      <c r="K282" s="3" t="s">
        <v>438</v>
      </c>
      <c r="L282" s="3"/>
      <c r="M282" s="2">
        <v>100</v>
      </c>
      <c r="N282" s="2">
        <v>0</v>
      </c>
      <c r="O282" s="2">
        <v>0</v>
      </c>
      <c r="P282" s="2">
        <v>20614</v>
      </c>
      <c r="Q282" s="17">
        <f>INDEX(章节表!$K$5:$K$64,关卡表!BP282)</f>
        <v>140</v>
      </c>
      <c r="R282" s="17">
        <f>INDEX(章节表!$L$5:$L$64,关卡表!BP282)</f>
        <v>1500</v>
      </c>
      <c r="S282" s="2">
        <v>0</v>
      </c>
      <c r="T282" s="2">
        <f t="shared" si="20"/>
        <v>21282</v>
      </c>
      <c r="U282" s="2" t="s">
        <v>27</v>
      </c>
      <c r="V282" s="17">
        <f>INDEX(章节表!$M$5:$M$64,关卡表!BP282)</f>
        <v>6300</v>
      </c>
      <c r="W282" s="2" t="s">
        <v>47</v>
      </c>
      <c r="X282" s="17">
        <f>INDEX(章节表!$N$5:$N$64,关卡表!BP282)</f>
        <v>16875</v>
      </c>
      <c r="Y282" s="2"/>
      <c r="Z282" s="2"/>
      <c r="AA282" s="2"/>
      <c r="AB282" s="2"/>
      <c r="AC282" s="2"/>
      <c r="AD282" s="2"/>
      <c r="AE282" s="3"/>
      <c r="AF282" s="3"/>
      <c r="AG282" s="3"/>
      <c r="AH282" s="3"/>
      <c r="AI282" s="3"/>
      <c r="AJ282" s="3"/>
      <c r="AK282" s="2"/>
      <c r="AL282" s="2"/>
      <c r="AM282" s="2"/>
      <c r="AN282" s="2"/>
      <c r="AO282" s="2">
        <v>51</v>
      </c>
      <c r="AP282" s="3" t="s">
        <v>264</v>
      </c>
      <c r="AQ282" s="3" t="s">
        <v>265</v>
      </c>
      <c r="AR282" s="3" t="s">
        <v>437</v>
      </c>
      <c r="AS282" s="3" t="s">
        <v>432</v>
      </c>
      <c r="AT282" s="3"/>
      <c r="AU282" s="3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O282">
        <v>276</v>
      </c>
      <c r="BP282">
        <f>MATCH(BO282-1,章节表!$J$4:$J$64,1)</f>
        <v>28</v>
      </c>
    </row>
    <row r="283" spans="1:68" ht="18" customHeight="1" x14ac:dyDescent="0.2">
      <c r="A283" s="17">
        <f t="shared" si="18"/>
        <v>12807</v>
      </c>
      <c r="B283" s="17">
        <f>INDEX(章节表!$E$5:$E$64,关卡表!BP283)</f>
        <v>1</v>
      </c>
      <c r="C283" s="17">
        <f>INDEX(章节表!$B$5:$B$64,关卡表!BP283)</f>
        <v>128</v>
      </c>
      <c r="D283" s="3" t="s">
        <v>79</v>
      </c>
      <c r="E283" s="17">
        <f>BO283-INDEX(章节表!$J$4:$J$64,关卡表!BP283)</f>
        <v>7</v>
      </c>
      <c r="F283" s="17">
        <f t="shared" si="19"/>
        <v>7</v>
      </c>
      <c r="G283" s="17" t="str">
        <f>INDEX(章节表!$C$5:$C$64,关卡表!BP283)&amp;关卡表!E283&amp;"关"</f>
        <v>普通28章7关</v>
      </c>
      <c r="H283" s="2"/>
      <c r="I283" s="2"/>
      <c r="J283" s="17" t="str">
        <f>INDEX(章节表!$D$5:$D$64,关卡表!BP283)&amp;"-"&amp;关卡表!E283&amp;"关"</f>
        <v>苦肉计-7关</v>
      </c>
      <c r="K283" s="3" t="s">
        <v>424</v>
      </c>
      <c r="L283" s="3"/>
      <c r="M283" s="2">
        <v>100</v>
      </c>
      <c r="N283" s="2">
        <v>0</v>
      </c>
      <c r="O283" s="2">
        <v>0</v>
      </c>
      <c r="P283" s="2">
        <v>20615</v>
      </c>
      <c r="Q283" s="17">
        <f>INDEX(章节表!$K$5:$K$64,关卡表!BP283)</f>
        <v>140</v>
      </c>
      <c r="R283" s="17">
        <f>INDEX(章节表!$L$5:$L$64,关卡表!BP283)</f>
        <v>1500</v>
      </c>
      <c r="S283" s="2">
        <v>0</v>
      </c>
      <c r="T283" s="2" t="str">
        <f t="shared" si="20"/>
        <v/>
      </c>
      <c r="U283" s="2" t="s">
        <v>27</v>
      </c>
      <c r="V283" s="17">
        <f>INDEX(章节表!$M$5:$M$64,关卡表!BP283)</f>
        <v>6300</v>
      </c>
      <c r="W283" s="2" t="s">
        <v>47</v>
      </c>
      <c r="X283" s="17">
        <f>INDEX(章节表!$N$5:$N$64,关卡表!BP283)</f>
        <v>16875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3"/>
      <c r="AK283" s="2"/>
      <c r="AL283" s="2"/>
      <c r="AM283" s="2"/>
      <c r="AN283" s="2"/>
      <c r="AO283" s="2">
        <v>51</v>
      </c>
      <c r="AP283" s="3" t="s">
        <v>264</v>
      </c>
      <c r="AQ283" s="3" t="s">
        <v>265</v>
      </c>
      <c r="AR283" s="3" t="s">
        <v>437</v>
      </c>
      <c r="AS283" s="3" t="s">
        <v>432</v>
      </c>
      <c r="AT283" s="3"/>
      <c r="AU283" s="3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O283">
        <v>277</v>
      </c>
      <c r="BP283">
        <f>MATCH(BO283-1,章节表!$J$4:$J$64,1)</f>
        <v>28</v>
      </c>
    </row>
    <row r="284" spans="1:68" ht="18" customHeight="1" x14ac:dyDescent="0.2">
      <c r="A284" s="17">
        <f t="shared" si="18"/>
        <v>12808</v>
      </c>
      <c r="B284" s="17">
        <f>INDEX(章节表!$E$5:$E$64,关卡表!BP284)</f>
        <v>1</v>
      </c>
      <c r="C284" s="17">
        <f>INDEX(章节表!$B$5:$B$64,关卡表!BP284)</f>
        <v>128</v>
      </c>
      <c r="D284" s="3" t="s">
        <v>79</v>
      </c>
      <c r="E284" s="17">
        <f>BO284-INDEX(章节表!$J$4:$J$64,关卡表!BP284)</f>
        <v>8</v>
      </c>
      <c r="F284" s="17">
        <f t="shared" si="19"/>
        <v>8</v>
      </c>
      <c r="G284" s="17" t="str">
        <f>INDEX(章节表!$C$5:$C$64,关卡表!BP284)&amp;关卡表!E284&amp;"关"</f>
        <v>普通28章8关</v>
      </c>
      <c r="H284" s="2"/>
      <c r="I284" s="2"/>
      <c r="J284" s="17" t="str">
        <f>INDEX(章节表!$D$5:$D$64,关卡表!BP284)&amp;"-"&amp;关卡表!E284&amp;"关"</f>
        <v>苦肉计-8关</v>
      </c>
      <c r="K284" s="3" t="s">
        <v>424</v>
      </c>
      <c r="L284" s="3"/>
      <c r="M284" s="2">
        <v>100</v>
      </c>
      <c r="N284" s="2">
        <v>0</v>
      </c>
      <c r="O284" s="2">
        <v>0</v>
      </c>
      <c r="P284" s="2">
        <v>20701</v>
      </c>
      <c r="Q284" s="17">
        <f>INDEX(章节表!$K$5:$K$64,关卡表!BP284)</f>
        <v>140</v>
      </c>
      <c r="R284" s="17">
        <f>INDEX(章节表!$L$5:$L$64,关卡表!BP284)</f>
        <v>1500</v>
      </c>
      <c r="S284" s="2">
        <v>0</v>
      </c>
      <c r="T284" s="2" t="str">
        <f t="shared" si="20"/>
        <v/>
      </c>
      <c r="U284" s="2" t="s">
        <v>27</v>
      </c>
      <c r="V284" s="17">
        <f>INDEX(章节表!$M$5:$M$64,关卡表!BP284)</f>
        <v>6300</v>
      </c>
      <c r="W284" s="2" t="s">
        <v>47</v>
      </c>
      <c r="X284" s="17">
        <f>INDEX(章节表!$N$5:$N$64,关卡表!BP284)</f>
        <v>16875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3"/>
      <c r="AK284" s="2"/>
      <c r="AL284" s="2"/>
      <c r="AM284" s="2"/>
      <c r="AN284" s="2"/>
      <c r="AO284" s="2">
        <v>51</v>
      </c>
      <c r="AP284" s="3" t="s">
        <v>264</v>
      </c>
      <c r="AQ284" s="3" t="s">
        <v>265</v>
      </c>
      <c r="AR284" s="3" t="s">
        <v>437</v>
      </c>
      <c r="AS284" s="3" t="s">
        <v>432</v>
      </c>
      <c r="AT284" s="3"/>
      <c r="AU284" s="3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O284">
        <v>278</v>
      </c>
      <c r="BP284">
        <f>MATCH(BO284-1,章节表!$J$4:$J$64,1)</f>
        <v>28</v>
      </c>
    </row>
    <row r="285" spans="1:68" ht="18" customHeight="1" x14ac:dyDescent="0.2">
      <c r="A285" s="17">
        <f t="shared" si="18"/>
        <v>12809</v>
      </c>
      <c r="B285" s="17">
        <f>INDEX(章节表!$E$5:$E$64,关卡表!BP285)</f>
        <v>1</v>
      </c>
      <c r="C285" s="17">
        <f>INDEX(章节表!$B$5:$B$64,关卡表!BP285)</f>
        <v>128</v>
      </c>
      <c r="D285" s="3" t="s">
        <v>79</v>
      </c>
      <c r="E285" s="17">
        <f>BO285-INDEX(章节表!$J$4:$J$64,关卡表!BP285)</f>
        <v>9</v>
      </c>
      <c r="F285" s="17">
        <f t="shared" si="19"/>
        <v>9</v>
      </c>
      <c r="G285" s="17" t="str">
        <f>INDEX(章节表!$C$5:$C$64,关卡表!BP285)&amp;关卡表!E285&amp;"关"</f>
        <v>普通28章9关</v>
      </c>
      <c r="H285" s="2"/>
      <c r="I285" s="2"/>
      <c r="J285" s="17" t="str">
        <f>INDEX(章节表!$D$5:$D$64,关卡表!BP285)&amp;"-"&amp;关卡表!E285&amp;"关"</f>
        <v>苦肉计-9关</v>
      </c>
      <c r="K285" s="3" t="s">
        <v>438</v>
      </c>
      <c r="L285" s="3"/>
      <c r="M285" s="2">
        <v>100</v>
      </c>
      <c r="N285" s="2">
        <v>0</v>
      </c>
      <c r="O285" s="2">
        <v>0</v>
      </c>
      <c r="P285" s="2">
        <v>20702</v>
      </c>
      <c r="Q285" s="17">
        <f>INDEX(章节表!$K$5:$K$64,关卡表!BP285)</f>
        <v>140</v>
      </c>
      <c r="R285" s="17">
        <f>INDEX(章节表!$L$5:$L$64,关卡表!BP285)</f>
        <v>1500</v>
      </c>
      <c r="S285" s="2">
        <v>0</v>
      </c>
      <c r="T285" s="2">
        <f t="shared" si="20"/>
        <v>21283</v>
      </c>
      <c r="U285" s="2" t="s">
        <v>27</v>
      </c>
      <c r="V285" s="17">
        <f>INDEX(章节表!$M$5:$M$64,关卡表!BP285)</f>
        <v>6300</v>
      </c>
      <c r="W285" s="2" t="s">
        <v>47</v>
      </c>
      <c r="X285" s="17">
        <f>INDEX(章节表!$N$5:$N$64,关卡表!BP285)</f>
        <v>16875</v>
      </c>
      <c r="Y285" s="2"/>
      <c r="Z285" s="2"/>
      <c r="AA285" s="2"/>
      <c r="AB285" s="2"/>
      <c r="AC285" s="2"/>
      <c r="AD285" s="2"/>
      <c r="AE285" s="3"/>
      <c r="AF285" s="3"/>
      <c r="AG285" s="3"/>
      <c r="AH285" s="3"/>
      <c r="AI285" s="3"/>
      <c r="AJ285" s="3"/>
      <c r="AK285" s="2"/>
      <c r="AL285" s="2"/>
      <c r="AM285" s="2"/>
      <c r="AN285" s="2"/>
      <c r="AO285" s="2">
        <v>51</v>
      </c>
      <c r="AP285" s="3" t="s">
        <v>264</v>
      </c>
      <c r="AQ285" s="3" t="s">
        <v>265</v>
      </c>
      <c r="AR285" s="3" t="s">
        <v>437</v>
      </c>
      <c r="AS285" s="3" t="s">
        <v>432</v>
      </c>
      <c r="AT285" s="3"/>
      <c r="AU285" s="3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O285">
        <v>279</v>
      </c>
      <c r="BP285">
        <f>MATCH(BO285-1,章节表!$J$4:$J$64,1)</f>
        <v>28</v>
      </c>
    </row>
    <row r="286" spans="1:68" ht="18" customHeight="1" x14ac:dyDescent="0.2">
      <c r="A286" s="17">
        <f t="shared" si="18"/>
        <v>12810</v>
      </c>
      <c r="B286" s="17">
        <f>INDEX(章节表!$E$5:$E$64,关卡表!BP286)</f>
        <v>1</v>
      </c>
      <c r="C286" s="17">
        <f>INDEX(章节表!$B$5:$B$64,关卡表!BP286)</f>
        <v>128</v>
      </c>
      <c r="D286" s="3" t="s">
        <v>79</v>
      </c>
      <c r="E286" s="17">
        <f>BO286-INDEX(章节表!$J$4:$J$64,关卡表!BP286)</f>
        <v>10</v>
      </c>
      <c r="F286" s="17">
        <f t="shared" si="19"/>
        <v>10</v>
      </c>
      <c r="G286" s="17" t="str">
        <f>INDEX(章节表!$C$5:$C$64,关卡表!BP286)&amp;关卡表!E286&amp;"关"</f>
        <v>普通28章10关</v>
      </c>
      <c r="H286" s="2"/>
      <c r="I286" s="2"/>
      <c r="J286" s="17" t="str">
        <f>INDEX(章节表!$D$5:$D$64,关卡表!BP286)&amp;"-"&amp;关卡表!E286&amp;"关"</f>
        <v>苦肉计-10关</v>
      </c>
      <c r="K286" s="3" t="s">
        <v>439</v>
      </c>
      <c r="L286" s="3"/>
      <c r="M286" s="2">
        <v>100</v>
      </c>
      <c r="N286" s="2">
        <v>1</v>
      </c>
      <c r="O286" s="2">
        <v>0</v>
      </c>
      <c r="P286" s="2">
        <v>20703</v>
      </c>
      <c r="Q286" s="17">
        <f>INDEX(章节表!$K$5:$K$64,关卡表!BP286)</f>
        <v>140</v>
      </c>
      <c r="R286" s="17">
        <f>INDEX(章节表!$L$5:$L$64,关卡表!BP286)</f>
        <v>1500</v>
      </c>
      <c r="S286" s="2">
        <v>0</v>
      </c>
      <c r="T286" s="2" t="str">
        <f t="shared" si="20"/>
        <v/>
      </c>
      <c r="U286" s="2" t="s">
        <v>27</v>
      </c>
      <c r="V286" s="17">
        <f>INDEX(章节表!$M$5:$M$64,关卡表!BP286)</f>
        <v>6300</v>
      </c>
      <c r="W286" s="2" t="s">
        <v>47</v>
      </c>
      <c r="X286" s="17">
        <f>INDEX(章节表!$N$5:$N$64,关卡表!BP286)</f>
        <v>16875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3"/>
      <c r="AK286" s="2"/>
      <c r="AL286" s="2"/>
      <c r="AM286" s="2"/>
      <c r="AN286" s="2"/>
      <c r="AO286" s="2">
        <v>51</v>
      </c>
      <c r="AP286" s="3" t="s">
        <v>264</v>
      </c>
      <c r="AQ286" s="3" t="s">
        <v>265</v>
      </c>
      <c r="AR286" s="3" t="s">
        <v>437</v>
      </c>
      <c r="AS286" s="3" t="s">
        <v>432</v>
      </c>
      <c r="AT286" s="3"/>
      <c r="AU286" s="3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O286">
        <v>280</v>
      </c>
      <c r="BP286">
        <f>MATCH(BO286-1,章节表!$J$4:$J$64,1)</f>
        <v>28</v>
      </c>
    </row>
    <row r="287" spans="1:68" ht="18" customHeight="1" x14ac:dyDescent="0.2">
      <c r="A287" s="17">
        <f t="shared" si="18"/>
        <v>12901</v>
      </c>
      <c r="B287" s="17">
        <f>INDEX(章节表!$E$5:$E$64,关卡表!BP287)</f>
        <v>1</v>
      </c>
      <c r="C287" s="17">
        <f>INDEX(章节表!$B$5:$B$64,关卡表!BP287)</f>
        <v>129</v>
      </c>
      <c r="D287" s="3" t="s">
        <v>79</v>
      </c>
      <c r="E287" s="17">
        <f>BO287-INDEX(章节表!$J$4:$J$64,关卡表!BP287)</f>
        <v>1</v>
      </c>
      <c r="F287" s="17">
        <f t="shared" si="19"/>
        <v>1</v>
      </c>
      <c r="G287" s="17" t="str">
        <f>INDEX(章节表!$C$5:$C$64,关卡表!BP287)&amp;关卡表!E287&amp;"关"</f>
        <v>普通29章1关</v>
      </c>
      <c r="H287" s="2"/>
      <c r="I287" s="2"/>
      <c r="J287" s="17" t="str">
        <f>INDEX(章节表!$D$5:$D$64,关卡表!BP287)&amp;"-"&amp;关卡表!E287&amp;"关"</f>
        <v>火烧赤壁-1关</v>
      </c>
      <c r="K287" s="3" t="s">
        <v>424</v>
      </c>
      <c r="L287" s="3"/>
      <c r="M287" s="2">
        <v>100</v>
      </c>
      <c r="N287" s="2">
        <v>0</v>
      </c>
      <c r="O287" s="2">
        <v>0</v>
      </c>
      <c r="P287" s="2">
        <v>20704</v>
      </c>
      <c r="Q287" s="17">
        <f>INDEX(章节表!$K$5:$K$64,关卡表!BP287)</f>
        <v>145</v>
      </c>
      <c r="R287" s="17">
        <f>INDEX(章节表!$L$5:$L$64,关卡表!BP287)</f>
        <v>1600</v>
      </c>
      <c r="S287" s="2">
        <v>0</v>
      </c>
      <c r="T287" s="2" t="str">
        <f t="shared" si="20"/>
        <v/>
      </c>
      <c r="U287" s="2" t="s">
        <v>27</v>
      </c>
      <c r="V287" s="17">
        <f>INDEX(章节表!$M$5:$M$64,关卡表!BP287)</f>
        <v>6600</v>
      </c>
      <c r="W287" s="2" t="s">
        <v>47</v>
      </c>
      <c r="X287" s="17">
        <f>INDEX(章节表!$N$5:$N$64,关卡表!BP287)</f>
        <v>18000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3"/>
      <c r="AK287" s="2"/>
      <c r="AL287" s="2"/>
      <c r="AM287" s="2"/>
      <c r="AN287" s="2"/>
      <c r="AO287" s="2">
        <v>51</v>
      </c>
      <c r="AP287" s="3" t="s">
        <v>264</v>
      </c>
      <c r="AQ287" s="3" t="s">
        <v>265</v>
      </c>
      <c r="AR287" s="3" t="s">
        <v>437</v>
      </c>
      <c r="AS287" s="3" t="s">
        <v>432</v>
      </c>
      <c r="AT287" s="3"/>
      <c r="AU287" s="3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O287">
        <v>281</v>
      </c>
      <c r="BP287">
        <f>MATCH(BO287-1,章节表!$J$4:$J$64,1)</f>
        <v>29</v>
      </c>
    </row>
    <row r="288" spans="1:68" ht="18" customHeight="1" x14ac:dyDescent="0.2">
      <c r="A288" s="17">
        <f t="shared" si="18"/>
        <v>12902</v>
      </c>
      <c r="B288" s="17">
        <f>INDEX(章节表!$E$5:$E$64,关卡表!BP288)</f>
        <v>1</v>
      </c>
      <c r="C288" s="17">
        <f>INDEX(章节表!$B$5:$B$64,关卡表!BP288)</f>
        <v>129</v>
      </c>
      <c r="D288" s="3" t="s">
        <v>79</v>
      </c>
      <c r="E288" s="17">
        <f>BO288-INDEX(章节表!$J$4:$J$64,关卡表!BP288)</f>
        <v>2</v>
      </c>
      <c r="F288" s="17">
        <f t="shared" si="19"/>
        <v>2</v>
      </c>
      <c r="G288" s="17" t="str">
        <f>INDEX(章节表!$C$5:$C$64,关卡表!BP288)&amp;关卡表!E288&amp;"关"</f>
        <v>普通29章2关</v>
      </c>
      <c r="H288" s="2"/>
      <c r="I288" s="2"/>
      <c r="J288" s="17" t="str">
        <f>INDEX(章节表!$D$5:$D$64,关卡表!BP288)&amp;"-"&amp;关卡表!E288&amp;"关"</f>
        <v>火烧赤壁-2关</v>
      </c>
      <c r="K288" s="3" t="s">
        <v>424</v>
      </c>
      <c r="L288" s="3"/>
      <c r="M288" s="2">
        <v>100</v>
      </c>
      <c r="N288" s="2">
        <v>0</v>
      </c>
      <c r="O288" s="2">
        <v>0</v>
      </c>
      <c r="P288" s="2">
        <v>20705</v>
      </c>
      <c r="Q288" s="17">
        <f>INDEX(章节表!$K$5:$K$64,关卡表!BP288)</f>
        <v>145</v>
      </c>
      <c r="R288" s="17">
        <f>INDEX(章节表!$L$5:$L$64,关卡表!BP288)</f>
        <v>1600</v>
      </c>
      <c r="S288" s="2">
        <v>0</v>
      </c>
      <c r="T288" s="2" t="str">
        <f t="shared" si="20"/>
        <v/>
      </c>
      <c r="U288" s="2" t="s">
        <v>27</v>
      </c>
      <c r="V288" s="17">
        <f>INDEX(章节表!$M$5:$M$64,关卡表!BP288)</f>
        <v>6600</v>
      </c>
      <c r="W288" s="2" t="s">
        <v>47</v>
      </c>
      <c r="X288" s="17">
        <f>INDEX(章节表!$N$5:$N$64,关卡表!BP288)</f>
        <v>18000</v>
      </c>
      <c r="Y288" s="2"/>
      <c r="Z288" s="2"/>
      <c r="AA288" s="2"/>
      <c r="AB288" s="2"/>
      <c r="AC288" s="2"/>
      <c r="AD288" s="2"/>
      <c r="AE288" s="3"/>
      <c r="AF288" s="3"/>
      <c r="AG288" s="3"/>
      <c r="AH288" s="3"/>
      <c r="AI288" s="3"/>
      <c r="AJ288" s="3"/>
      <c r="AK288" s="2"/>
      <c r="AL288" s="2"/>
      <c r="AM288" s="2"/>
      <c r="AN288" s="2"/>
      <c r="AO288" s="2">
        <v>51</v>
      </c>
      <c r="AP288" s="3" t="s">
        <v>264</v>
      </c>
      <c r="AQ288" s="3" t="s">
        <v>265</v>
      </c>
      <c r="AR288" s="3" t="s">
        <v>437</v>
      </c>
      <c r="AS288" s="3" t="s">
        <v>432</v>
      </c>
      <c r="AT288" s="3"/>
      <c r="AU288" s="3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O288">
        <v>282</v>
      </c>
      <c r="BP288">
        <f>MATCH(BO288-1,章节表!$J$4:$J$64,1)</f>
        <v>29</v>
      </c>
    </row>
    <row r="289" spans="1:68" ht="18" customHeight="1" x14ac:dyDescent="0.2">
      <c r="A289" s="17">
        <f t="shared" si="18"/>
        <v>12903</v>
      </c>
      <c r="B289" s="17">
        <f>INDEX(章节表!$E$5:$E$64,关卡表!BP289)</f>
        <v>1</v>
      </c>
      <c r="C289" s="17">
        <f>INDEX(章节表!$B$5:$B$64,关卡表!BP289)</f>
        <v>129</v>
      </c>
      <c r="D289" s="3" t="s">
        <v>79</v>
      </c>
      <c r="E289" s="17">
        <f>BO289-INDEX(章节表!$J$4:$J$64,关卡表!BP289)</f>
        <v>3</v>
      </c>
      <c r="F289" s="17">
        <f t="shared" si="19"/>
        <v>3</v>
      </c>
      <c r="G289" s="17" t="str">
        <f>INDEX(章节表!$C$5:$C$64,关卡表!BP289)&amp;关卡表!E289&amp;"关"</f>
        <v>普通29章3关</v>
      </c>
      <c r="H289" s="2"/>
      <c r="I289" s="2"/>
      <c r="J289" s="17" t="str">
        <f>INDEX(章节表!$D$5:$D$64,关卡表!BP289)&amp;"-"&amp;关卡表!E289&amp;"关"</f>
        <v>火烧赤壁-3关</v>
      </c>
      <c r="K289" s="3" t="s">
        <v>438</v>
      </c>
      <c r="L289" s="3"/>
      <c r="M289" s="2">
        <v>100</v>
      </c>
      <c r="N289" s="2">
        <v>0</v>
      </c>
      <c r="O289" s="2">
        <v>0</v>
      </c>
      <c r="P289" s="2">
        <v>20706</v>
      </c>
      <c r="Q289" s="17">
        <f>INDEX(章节表!$K$5:$K$64,关卡表!BP289)</f>
        <v>145</v>
      </c>
      <c r="R289" s="17">
        <f>INDEX(章节表!$L$5:$L$64,关卡表!BP289)</f>
        <v>1600</v>
      </c>
      <c r="S289" s="2">
        <v>0</v>
      </c>
      <c r="T289" s="2">
        <f t="shared" si="20"/>
        <v>21291</v>
      </c>
      <c r="U289" s="2" t="s">
        <v>27</v>
      </c>
      <c r="V289" s="17">
        <f>INDEX(章节表!$M$5:$M$64,关卡表!BP289)</f>
        <v>6600</v>
      </c>
      <c r="W289" s="2" t="s">
        <v>47</v>
      </c>
      <c r="X289" s="17">
        <f>INDEX(章节表!$N$5:$N$64,关卡表!BP289)</f>
        <v>18000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3"/>
      <c r="AK289" s="2"/>
      <c r="AL289" s="2"/>
      <c r="AM289" s="2"/>
      <c r="AN289" s="2"/>
      <c r="AO289" s="2">
        <v>51</v>
      </c>
      <c r="AP289" s="3" t="s">
        <v>264</v>
      </c>
      <c r="AQ289" s="3" t="s">
        <v>265</v>
      </c>
      <c r="AR289" s="3" t="s">
        <v>437</v>
      </c>
      <c r="AS289" s="3" t="s">
        <v>432</v>
      </c>
      <c r="AT289" s="3"/>
      <c r="AU289" s="3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O289">
        <v>283</v>
      </c>
      <c r="BP289">
        <f>MATCH(BO289-1,章节表!$J$4:$J$64,1)</f>
        <v>29</v>
      </c>
    </row>
    <row r="290" spans="1:68" ht="18" customHeight="1" x14ac:dyDescent="0.2">
      <c r="A290" s="17">
        <f t="shared" si="18"/>
        <v>12904</v>
      </c>
      <c r="B290" s="17">
        <f>INDEX(章节表!$E$5:$E$64,关卡表!BP290)</f>
        <v>1</v>
      </c>
      <c r="C290" s="17">
        <f>INDEX(章节表!$B$5:$B$64,关卡表!BP290)</f>
        <v>129</v>
      </c>
      <c r="D290" s="3" t="s">
        <v>79</v>
      </c>
      <c r="E290" s="17">
        <f>BO290-INDEX(章节表!$J$4:$J$64,关卡表!BP290)</f>
        <v>4</v>
      </c>
      <c r="F290" s="17">
        <f t="shared" si="19"/>
        <v>4</v>
      </c>
      <c r="G290" s="17" t="str">
        <f>INDEX(章节表!$C$5:$C$64,关卡表!BP290)&amp;关卡表!E290&amp;"关"</f>
        <v>普通29章4关</v>
      </c>
      <c r="H290" s="2"/>
      <c r="I290" s="2"/>
      <c r="J290" s="17" t="str">
        <f>INDEX(章节表!$D$5:$D$64,关卡表!BP290)&amp;"-"&amp;关卡表!E290&amp;"关"</f>
        <v>火烧赤壁-4关</v>
      </c>
      <c r="K290" s="3" t="s">
        <v>424</v>
      </c>
      <c r="L290" s="3"/>
      <c r="M290" s="2">
        <v>100</v>
      </c>
      <c r="N290" s="2">
        <v>0</v>
      </c>
      <c r="O290" s="2">
        <v>0</v>
      </c>
      <c r="P290" s="2">
        <v>20707</v>
      </c>
      <c r="Q290" s="17">
        <f>INDEX(章节表!$K$5:$K$64,关卡表!BP290)</f>
        <v>145</v>
      </c>
      <c r="R290" s="17">
        <f>INDEX(章节表!$L$5:$L$64,关卡表!BP290)</f>
        <v>1600</v>
      </c>
      <c r="S290" s="2">
        <v>0</v>
      </c>
      <c r="T290" s="2" t="str">
        <f t="shared" si="20"/>
        <v/>
      </c>
      <c r="U290" s="2" t="s">
        <v>27</v>
      </c>
      <c r="V290" s="17">
        <f>INDEX(章节表!$M$5:$M$64,关卡表!BP290)</f>
        <v>6600</v>
      </c>
      <c r="W290" s="2" t="s">
        <v>47</v>
      </c>
      <c r="X290" s="17">
        <f>INDEX(章节表!$N$5:$N$64,关卡表!BP290)</f>
        <v>18000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3"/>
      <c r="AK290" s="2"/>
      <c r="AL290" s="2"/>
      <c r="AM290" s="2"/>
      <c r="AN290" s="2"/>
      <c r="AO290" s="2">
        <v>51</v>
      </c>
      <c r="AP290" s="3" t="s">
        <v>264</v>
      </c>
      <c r="AQ290" s="3" t="s">
        <v>265</v>
      </c>
      <c r="AR290" s="3" t="s">
        <v>437</v>
      </c>
      <c r="AS290" s="3" t="s">
        <v>432</v>
      </c>
      <c r="AT290" s="3"/>
      <c r="AU290" s="3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O290">
        <v>284</v>
      </c>
      <c r="BP290">
        <f>MATCH(BO290-1,章节表!$J$4:$J$64,1)</f>
        <v>29</v>
      </c>
    </row>
    <row r="291" spans="1:68" ht="18" customHeight="1" x14ac:dyDescent="0.2">
      <c r="A291" s="17">
        <f t="shared" si="18"/>
        <v>12905</v>
      </c>
      <c r="B291" s="17">
        <f>INDEX(章节表!$E$5:$E$64,关卡表!BP291)</f>
        <v>1</v>
      </c>
      <c r="C291" s="17">
        <f>INDEX(章节表!$B$5:$B$64,关卡表!BP291)</f>
        <v>129</v>
      </c>
      <c r="D291" s="3" t="s">
        <v>79</v>
      </c>
      <c r="E291" s="17">
        <f>BO291-INDEX(章节表!$J$4:$J$64,关卡表!BP291)</f>
        <v>5</v>
      </c>
      <c r="F291" s="17">
        <f t="shared" si="19"/>
        <v>5</v>
      </c>
      <c r="G291" s="17" t="str">
        <f>INDEX(章节表!$C$5:$C$64,关卡表!BP291)&amp;关卡表!E291&amp;"关"</f>
        <v>普通29章5关</v>
      </c>
      <c r="H291" s="2"/>
      <c r="I291" s="2"/>
      <c r="J291" s="17" t="str">
        <f>INDEX(章节表!$D$5:$D$64,关卡表!BP291)&amp;"-"&amp;关卡表!E291&amp;"关"</f>
        <v>火烧赤壁-5关</v>
      </c>
      <c r="K291" s="3" t="s">
        <v>424</v>
      </c>
      <c r="L291" s="3"/>
      <c r="M291" s="2">
        <v>100</v>
      </c>
      <c r="N291" s="2">
        <v>0</v>
      </c>
      <c r="O291" s="2">
        <v>0</v>
      </c>
      <c r="P291" s="2">
        <v>20708</v>
      </c>
      <c r="Q291" s="17">
        <f>INDEX(章节表!$K$5:$K$64,关卡表!BP291)</f>
        <v>145</v>
      </c>
      <c r="R291" s="17">
        <f>INDEX(章节表!$L$5:$L$64,关卡表!BP291)</f>
        <v>1600</v>
      </c>
      <c r="S291" s="2">
        <v>0</v>
      </c>
      <c r="T291" s="2" t="str">
        <f t="shared" si="20"/>
        <v/>
      </c>
      <c r="U291" s="2" t="s">
        <v>27</v>
      </c>
      <c r="V291" s="17">
        <f>INDEX(章节表!$M$5:$M$64,关卡表!BP291)</f>
        <v>6600</v>
      </c>
      <c r="W291" s="2" t="s">
        <v>47</v>
      </c>
      <c r="X291" s="17">
        <f>INDEX(章节表!$N$5:$N$64,关卡表!BP291)</f>
        <v>18000</v>
      </c>
      <c r="Y291" s="2"/>
      <c r="Z291" s="2"/>
      <c r="AA291" s="2"/>
      <c r="AB291" s="2"/>
      <c r="AC291" s="2"/>
      <c r="AD291" s="2"/>
      <c r="AE291" s="3"/>
      <c r="AF291" s="3"/>
      <c r="AG291" s="3"/>
      <c r="AH291" s="3"/>
      <c r="AI291" s="3"/>
      <c r="AJ291" s="3"/>
      <c r="AK291" s="2"/>
      <c r="AL291" s="2"/>
      <c r="AM291" s="2"/>
      <c r="AN291" s="2"/>
      <c r="AO291" s="2">
        <v>51</v>
      </c>
      <c r="AP291" s="3" t="s">
        <v>264</v>
      </c>
      <c r="AQ291" s="3" t="s">
        <v>265</v>
      </c>
      <c r="AR291" s="3" t="s">
        <v>437</v>
      </c>
      <c r="AS291" s="3" t="s">
        <v>432</v>
      </c>
      <c r="AT291" s="3"/>
      <c r="AU291" s="3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O291">
        <v>285</v>
      </c>
      <c r="BP291">
        <f>MATCH(BO291-1,章节表!$J$4:$J$64,1)</f>
        <v>29</v>
      </c>
    </row>
    <row r="292" spans="1:68" ht="18" customHeight="1" x14ac:dyDescent="0.2">
      <c r="A292" s="17">
        <f t="shared" si="18"/>
        <v>12906</v>
      </c>
      <c r="B292" s="17">
        <f>INDEX(章节表!$E$5:$E$64,关卡表!BP292)</f>
        <v>1</v>
      </c>
      <c r="C292" s="17">
        <f>INDEX(章节表!$B$5:$B$64,关卡表!BP292)</f>
        <v>129</v>
      </c>
      <c r="D292" s="3" t="s">
        <v>79</v>
      </c>
      <c r="E292" s="17">
        <f>BO292-INDEX(章节表!$J$4:$J$64,关卡表!BP292)</f>
        <v>6</v>
      </c>
      <c r="F292" s="17">
        <f t="shared" si="19"/>
        <v>6</v>
      </c>
      <c r="G292" s="17" t="str">
        <f>INDEX(章节表!$C$5:$C$64,关卡表!BP292)&amp;关卡表!E292&amp;"关"</f>
        <v>普通29章6关</v>
      </c>
      <c r="H292" s="2"/>
      <c r="I292" s="2"/>
      <c r="J292" s="17" t="str">
        <f>INDEX(章节表!$D$5:$D$64,关卡表!BP292)&amp;"-"&amp;关卡表!E292&amp;"关"</f>
        <v>火烧赤壁-6关</v>
      </c>
      <c r="K292" s="3" t="s">
        <v>438</v>
      </c>
      <c r="L292" s="3"/>
      <c r="M292" s="2">
        <v>100</v>
      </c>
      <c r="N292" s="2">
        <v>0</v>
      </c>
      <c r="O292" s="2">
        <v>0</v>
      </c>
      <c r="P292" s="2">
        <v>20709</v>
      </c>
      <c r="Q292" s="17">
        <f>INDEX(章节表!$K$5:$K$64,关卡表!BP292)</f>
        <v>145</v>
      </c>
      <c r="R292" s="17">
        <f>INDEX(章节表!$L$5:$L$64,关卡表!BP292)</f>
        <v>1600</v>
      </c>
      <c r="S292" s="2">
        <v>0</v>
      </c>
      <c r="T292" s="2">
        <f t="shared" si="20"/>
        <v>21292</v>
      </c>
      <c r="U292" s="2" t="s">
        <v>27</v>
      </c>
      <c r="V292" s="17">
        <f>INDEX(章节表!$M$5:$M$64,关卡表!BP292)</f>
        <v>6600</v>
      </c>
      <c r="W292" s="2" t="s">
        <v>47</v>
      </c>
      <c r="X292" s="17">
        <f>INDEX(章节表!$N$5:$N$64,关卡表!BP292)</f>
        <v>18000</v>
      </c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3"/>
      <c r="AK292" s="2"/>
      <c r="AL292" s="2"/>
      <c r="AM292" s="2"/>
      <c r="AN292" s="2"/>
      <c r="AO292" s="2">
        <v>51</v>
      </c>
      <c r="AP292" s="3" t="s">
        <v>264</v>
      </c>
      <c r="AQ292" s="3" t="s">
        <v>265</v>
      </c>
      <c r="AR292" s="3" t="s">
        <v>437</v>
      </c>
      <c r="AS292" s="3" t="s">
        <v>432</v>
      </c>
      <c r="AT292" s="3"/>
      <c r="AU292" s="3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O292">
        <v>286</v>
      </c>
      <c r="BP292">
        <f>MATCH(BO292-1,章节表!$J$4:$J$64,1)</f>
        <v>29</v>
      </c>
    </row>
    <row r="293" spans="1:68" ht="18" customHeight="1" x14ac:dyDescent="0.2">
      <c r="A293" s="17">
        <f t="shared" si="18"/>
        <v>12907</v>
      </c>
      <c r="B293" s="17">
        <f>INDEX(章节表!$E$5:$E$64,关卡表!BP293)</f>
        <v>1</v>
      </c>
      <c r="C293" s="17">
        <f>INDEX(章节表!$B$5:$B$64,关卡表!BP293)</f>
        <v>129</v>
      </c>
      <c r="D293" s="3" t="s">
        <v>79</v>
      </c>
      <c r="E293" s="17">
        <f>BO293-INDEX(章节表!$J$4:$J$64,关卡表!BP293)</f>
        <v>7</v>
      </c>
      <c r="F293" s="17">
        <f t="shared" si="19"/>
        <v>7</v>
      </c>
      <c r="G293" s="17" t="str">
        <f>INDEX(章节表!$C$5:$C$64,关卡表!BP293)&amp;关卡表!E293&amp;"关"</f>
        <v>普通29章7关</v>
      </c>
      <c r="H293" s="2"/>
      <c r="I293" s="2"/>
      <c r="J293" s="17" t="str">
        <f>INDEX(章节表!$D$5:$D$64,关卡表!BP293)&amp;"-"&amp;关卡表!E293&amp;"关"</f>
        <v>火烧赤壁-7关</v>
      </c>
      <c r="K293" s="3" t="s">
        <v>424</v>
      </c>
      <c r="L293" s="3"/>
      <c r="M293" s="2">
        <v>100</v>
      </c>
      <c r="N293" s="2">
        <v>0</v>
      </c>
      <c r="O293" s="2">
        <v>0</v>
      </c>
      <c r="P293" s="2">
        <v>20710</v>
      </c>
      <c r="Q293" s="17">
        <f>INDEX(章节表!$K$5:$K$64,关卡表!BP293)</f>
        <v>145</v>
      </c>
      <c r="R293" s="17">
        <f>INDEX(章节表!$L$5:$L$64,关卡表!BP293)</f>
        <v>1600</v>
      </c>
      <c r="S293" s="2">
        <v>0</v>
      </c>
      <c r="T293" s="2" t="str">
        <f t="shared" si="20"/>
        <v/>
      </c>
      <c r="U293" s="2" t="s">
        <v>27</v>
      </c>
      <c r="V293" s="17">
        <f>INDEX(章节表!$M$5:$M$64,关卡表!BP293)</f>
        <v>6600</v>
      </c>
      <c r="W293" s="2" t="s">
        <v>47</v>
      </c>
      <c r="X293" s="17">
        <f>INDEX(章节表!$N$5:$N$64,关卡表!BP293)</f>
        <v>18000</v>
      </c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3"/>
      <c r="AK293" s="2"/>
      <c r="AL293" s="2"/>
      <c r="AM293" s="2"/>
      <c r="AN293" s="2"/>
      <c r="AO293" s="2">
        <v>51</v>
      </c>
      <c r="AP293" s="3" t="s">
        <v>264</v>
      </c>
      <c r="AQ293" s="3" t="s">
        <v>265</v>
      </c>
      <c r="AR293" s="3" t="s">
        <v>437</v>
      </c>
      <c r="AS293" s="3" t="s">
        <v>432</v>
      </c>
      <c r="AT293" s="3"/>
      <c r="AU293" s="3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O293">
        <v>287</v>
      </c>
      <c r="BP293">
        <f>MATCH(BO293-1,章节表!$J$4:$J$64,1)</f>
        <v>29</v>
      </c>
    </row>
    <row r="294" spans="1:68" ht="18" customHeight="1" x14ac:dyDescent="0.2">
      <c r="A294" s="17">
        <f t="shared" si="18"/>
        <v>12908</v>
      </c>
      <c r="B294" s="17">
        <f>INDEX(章节表!$E$5:$E$64,关卡表!BP294)</f>
        <v>1</v>
      </c>
      <c r="C294" s="17">
        <f>INDEX(章节表!$B$5:$B$64,关卡表!BP294)</f>
        <v>129</v>
      </c>
      <c r="D294" s="3" t="s">
        <v>79</v>
      </c>
      <c r="E294" s="17">
        <f>BO294-INDEX(章节表!$J$4:$J$64,关卡表!BP294)</f>
        <v>8</v>
      </c>
      <c r="F294" s="17">
        <f t="shared" si="19"/>
        <v>8</v>
      </c>
      <c r="G294" s="17" t="str">
        <f>INDEX(章节表!$C$5:$C$64,关卡表!BP294)&amp;关卡表!E294&amp;"关"</f>
        <v>普通29章8关</v>
      </c>
      <c r="H294" s="2"/>
      <c r="I294" s="2"/>
      <c r="J294" s="17" t="str">
        <f>INDEX(章节表!$D$5:$D$64,关卡表!BP294)&amp;"-"&amp;关卡表!E294&amp;"关"</f>
        <v>火烧赤壁-8关</v>
      </c>
      <c r="K294" s="3" t="s">
        <v>424</v>
      </c>
      <c r="L294" s="3"/>
      <c r="M294" s="2">
        <v>100</v>
      </c>
      <c r="N294" s="2">
        <v>0</v>
      </c>
      <c r="O294" s="2">
        <v>0</v>
      </c>
      <c r="P294" s="2">
        <v>20711</v>
      </c>
      <c r="Q294" s="17">
        <f>INDEX(章节表!$K$5:$K$64,关卡表!BP294)</f>
        <v>145</v>
      </c>
      <c r="R294" s="17">
        <f>INDEX(章节表!$L$5:$L$64,关卡表!BP294)</f>
        <v>1600</v>
      </c>
      <c r="S294" s="2">
        <v>0</v>
      </c>
      <c r="T294" s="2" t="str">
        <f t="shared" si="20"/>
        <v/>
      </c>
      <c r="U294" s="2" t="s">
        <v>27</v>
      </c>
      <c r="V294" s="17">
        <f>INDEX(章节表!$M$5:$M$64,关卡表!BP294)</f>
        <v>6600</v>
      </c>
      <c r="W294" s="2" t="s">
        <v>47</v>
      </c>
      <c r="X294" s="17">
        <f>INDEX(章节表!$N$5:$N$64,关卡表!BP294)</f>
        <v>18000</v>
      </c>
      <c r="Y294" s="2"/>
      <c r="Z294" s="2"/>
      <c r="AA294" s="2"/>
      <c r="AB294" s="2"/>
      <c r="AC294" s="2"/>
      <c r="AD294" s="2"/>
      <c r="AE294" s="3"/>
      <c r="AF294" s="3"/>
      <c r="AG294" s="3"/>
      <c r="AH294" s="3"/>
      <c r="AI294" s="3"/>
      <c r="AJ294" s="3"/>
      <c r="AK294" s="2"/>
      <c r="AL294" s="2"/>
      <c r="AM294" s="2"/>
      <c r="AN294" s="2"/>
      <c r="AO294" s="2">
        <v>51</v>
      </c>
      <c r="AP294" s="3" t="s">
        <v>264</v>
      </c>
      <c r="AQ294" s="3" t="s">
        <v>265</v>
      </c>
      <c r="AR294" s="3" t="s">
        <v>437</v>
      </c>
      <c r="AS294" s="3" t="s">
        <v>432</v>
      </c>
      <c r="AT294" s="3"/>
      <c r="AU294" s="3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O294">
        <v>288</v>
      </c>
      <c r="BP294">
        <f>MATCH(BO294-1,章节表!$J$4:$J$64,1)</f>
        <v>29</v>
      </c>
    </row>
    <row r="295" spans="1:68" ht="18" customHeight="1" x14ac:dyDescent="0.2">
      <c r="A295" s="17">
        <f t="shared" si="18"/>
        <v>12909</v>
      </c>
      <c r="B295" s="17">
        <f>INDEX(章节表!$E$5:$E$64,关卡表!BP295)</f>
        <v>1</v>
      </c>
      <c r="C295" s="17">
        <f>INDEX(章节表!$B$5:$B$64,关卡表!BP295)</f>
        <v>129</v>
      </c>
      <c r="D295" s="3" t="s">
        <v>79</v>
      </c>
      <c r="E295" s="17">
        <f>BO295-INDEX(章节表!$J$4:$J$64,关卡表!BP295)</f>
        <v>9</v>
      </c>
      <c r="F295" s="17">
        <f t="shared" si="19"/>
        <v>9</v>
      </c>
      <c r="G295" s="17" t="str">
        <f>INDEX(章节表!$C$5:$C$64,关卡表!BP295)&amp;关卡表!E295&amp;"关"</f>
        <v>普通29章9关</v>
      </c>
      <c r="H295" s="2"/>
      <c r="I295" s="2"/>
      <c r="J295" s="17" t="str">
        <f>INDEX(章节表!$D$5:$D$64,关卡表!BP295)&amp;"-"&amp;关卡表!E295&amp;"关"</f>
        <v>火烧赤壁-9关</v>
      </c>
      <c r="K295" s="3" t="s">
        <v>438</v>
      </c>
      <c r="L295" s="3"/>
      <c r="M295" s="2">
        <v>100</v>
      </c>
      <c r="N295" s="2">
        <v>0</v>
      </c>
      <c r="O295" s="2">
        <v>0</v>
      </c>
      <c r="P295" s="2">
        <v>20712</v>
      </c>
      <c r="Q295" s="17">
        <f>INDEX(章节表!$K$5:$K$64,关卡表!BP295)</f>
        <v>145</v>
      </c>
      <c r="R295" s="17">
        <f>INDEX(章节表!$L$5:$L$64,关卡表!BP295)</f>
        <v>1600</v>
      </c>
      <c r="S295" s="2">
        <v>0</v>
      </c>
      <c r="T295" s="2">
        <f t="shared" si="20"/>
        <v>21293</v>
      </c>
      <c r="U295" s="2" t="s">
        <v>27</v>
      </c>
      <c r="V295" s="17">
        <f>INDEX(章节表!$M$5:$M$64,关卡表!BP295)</f>
        <v>6600</v>
      </c>
      <c r="W295" s="2" t="s">
        <v>47</v>
      </c>
      <c r="X295" s="17">
        <f>INDEX(章节表!$N$5:$N$64,关卡表!BP295)</f>
        <v>18000</v>
      </c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3"/>
      <c r="AK295" s="2"/>
      <c r="AL295" s="2"/>
      <c r="AM295" s="2"/>
      <c r="AN295" s="2"/>
      <c r="AO295" s="2">
        <v>51</v>
      </c>
      <c r="AP295" s="3" t="s">
        <v>264</v>
      </c>
      <c r="AQ295" s="3" t="s">
        <v>265</v>
      </c>
      <c r="AR295" s="3" t="s">
        <v>437</v>
      </c>
      <c r="AS295" s="3" t="s">
        <v>432</v>
      </c>
      <c r="AT295" s="3"/>
      <c r="AU295" s="3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O295">
        <v>289</v>
      </c>
      <c r="BP295">
        <f>MATCH(BO295-1,章节表!$J$4:$J$64,1)</f>
        <v>29</v>
      </c>
    </row>
    <row r="296" spans="1:68" ht="18" customHeight="1" x14ac:dyDescent="0.2">
      <c r="A296" s="17">
        <f t="shared" si="18"/>
        <v>12910</v>
      </c>
      <c r="B296" s="17">
        <f>INDEX(章节表!$E$5:$E$64,关卡表!BP296)</f>
        <v>1</v>
      </c>
      <c r="C296" s="17">
        <f>INDEX(章节表!$B$5:$B$64,关卡表!BP296)</f>
        <v>129</v>
      </c>
      <c r="D296" s="3" t="s">
        <v>79</v>
      </c>
      <c r="E296" s="17">
        <f>BO296-INDEX(章节表!$J$4:$J$64,关卡表!BP296)</f>
        <v>10</v>
      </c>
      <c r="F296" s="17">
        <f t="shared" si="19"/>
        <v>10</v>
      </c>
      <c r="G296" s="17" t="str">
        <f>INDEX(章节表!$C$5:$C$64,关卡表!BP296)&amp;关卡表!E296&amp;"关"</f>
        <v>普通29章10关</v>
      </c>
      <c r="H296" s="2"/>
      <c r="I296" s="2"/>
      <c r="J296" s="17" t="str">
        <f>INDEX(章节表!$D$5:$D$64,关卡表!BP296)&amp;"-"&amp;关卡表!E296&amp;"关"</f>
        <v>火烧赤壁-10关</v>
      </c>
      <c r="K296" s="3" t="s">
        <v>439</v>
      </c>
      <c r="L296" s="3"/>
      <c r="M296" s="2">
        <v>100</v>
      </c>
      <c r="N296" s="2">
        <v>1</v>
      </c>
      <c r="O296" s="2">
        <v>0</v>
      </c>
      <c r="P296" s="2">
        <v>20713</v>
      </c>
      <c r="Q296" s="17">
        <f>INDEX(章节表!$K$5:$K$64,关卡表!BP296)</f>
        <v>145</v>
      </c>
      <c r="R296" s="17">
        <f>INDEX(章节表!$L$5:$L$64,关卡表!BP296)</f>
        <v>1600</v>
      </c>
      <c r="S296" s="2">
        <v>0</v>
      </c>
      <c r="T296" s="2" t="str">
        <f t="shared" si="20"/>
        <v/>
      </c>
      <c r="U296" s="2" t="s">
        <v>27</v>
      </c>
      <c r="V296" s="17">
        <f>INDEX(章节表!$M$5:$M$64,关卡表!BP296)</f>
        <v>6600</v>
      </c>
      <c r="W296" s="2" t="s">
        <v>47</v>
      </c>
      <c r="X296" s="17">
        <f>INDEX(章节表!$N$5:$N$64,关卡表!BP296)</f>
        <v>18000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3"/>
      <c r="AK296" s="2"/>
      <c r="AL296" s="2"/>
      <c r="AM296" s="2"/>
      <c r="AN296" s="2"/>
      <c r="AO296" s="2">
        <v>51</v>
      </c>
      <c r="AP296" s="3" t="s">
        <v>264</v>
      </c>
      <c r="AQ296" s="3" t="s">
        <v>265</v>
      </c>
      <c r="AR296" s="3" t="s">
        <v>437</v>
      </c>
      <c r="AS296" s="3" t="s">
        <v>432</v>
      </c>
      <c r="AT296" s="3"/>
      <c r="AU296" s="3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O296">
        <v>290</v>
      </c>
      <c r="BP296">
        <f>MATCH(BO296-1,章节表!$J$4:$J$64,1)</f>
        <v>29</v>
      </c>
    </row>
    <row r="297" spans="1:68" ht="18" customHeight="1" x14ac:dyDescent="0.2">
      <c r="A297" s="17">
        <f t="shared" si="18"/>
        <v>13001</v>
      </c>
      <c r="B297" s="17">
        <f>INDEX(章节表!$E$5:$E$64,关卡表!BP297)</f>
        <v>1</v>
      </c>
      <c r="C297" s="17">
        <f>INDEX(章节表!$B$5:$B$64,关卡表!BP297)</f>
        <v>130</v>
      </c>
      <c r="D297" s="3" t="s">
        <v>79</v>
      </c>
      <c r="E297" s="17">
        <f>BO297-INDEX(章节表!$J$4:$J$64,关卡表!BP297)</f>
        <v>1</v>
      </c>
      <c r="F297" s="17">
        <f t="shared" si="19"/>
        <v>1</v>
      </c>
      <c r="G297" s="17" t="str">
        <f>INDEX(章节表!$C$5:$C$64,关卡表!BP297)&amp;关卡表!E297&amp;"关"</f>
        <v>普通30章1关</v>
      </c>
      <c r="H297" s="2"/>
      <c r="I297" s="2"/>
      <c r="J297" s="17" t="str">
        <f>INDEX(章节表!$D$5:$D$64,关卡表!BP297)&amp;"-"&amp;关卡表!E297&amp;"关"</f>
        <v>华容道-1关</v>
      </c>
      <c r="K297" s="3" t="s">
        <v>424</v>
      </c>
      <c r="L297" s="3"/>
      <c r="M297" s="2">
        <v>100</v>
      </c>
      <c r="N297" s="2">
        <v>0</v>
      </c>
      <c r="O297" s="2">
        <v>0</v>
      </c>
      <c r="P297" s="2">
        <v>20714</v>
      </c>
      <c r="Q297" s="17">
        <f>INDEX(章节表!$K$5:$K$64,关卡表!BP297)</f>
        <v>150</v>
      </c>
      <c r="R297" s="17">
        <f>INDEX(章节表!$L$5:$L$64,关卡表!BP297)</f>
        <v>1680</v>
      </c>
      <c r="S297" s="2">
        <v>0</v>
      </c>
      <c r="T297" s="2" t="str">
        <f t="shared" si="20"/>
        <v/>
      </c>
      <c r="U297" s="2" t="s">
        <v>27</v>
      </c>
      <c r="V297" s="17">
        <f>INDEX(章节表!$M$5:$M$64,关卡表!BP297)</f>
        <v>6600</v>
      </c>
      <c r="W297" s="2" t="s">
        <v>47</v>
      </c>
      <c r="X297" s="17">
        <f>INDEX(章节表!$N$5:$N$64,关卡表!BP297)</f>
        <v>21600</v>
      </c>
      <c r="Y297" s="2"/>
      <c r="Z297" s="2"/>
      <c r="AA297" s="2"/>
      <c r="AB297" s="2"/>
      <c r="AC297" s="2"/>
      <c r="AD297" s="2"/>
      <c r="AE297" s="3"/>
      <c r="AF297" s="3"/>
      <c r="AG297" s="3"/>
      <c r="AH297" s="3"/>
      <c r="AI297" s="3"/>
      <c r="AJ297" s="3"/>
      <c r="AK297" s="2"/>
      <c r="AL297" s="2"/>
      <c r="AM297" s="2"/>
      <c r="AN297" s="2"/>
      <c r="AO297" s="2">
        <v>51</v>
      </c>
      <c r="AP297" s="3" t="s">
        <v>264</v>
      </c>
      <c r="AQ297" s="3" t="s">
        <v>265</v>
      </c>
      <c r="AR297" s="3" t="s">
        <v>437</v>
      </c>
      <c r="AS297" s="3" t="s">
        <v>432</v>
      </c>
      <c r="AT297" s="3"/>
      <c r="AU297" s="3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O297">
        <v>291</v>
      </c>
      <c r="BP297">
        <f>MATCH(BO297-1,章节表!$J$4:$J$64,1)</f>
        <v>30</v>
      </c>
    </row>
    <row r="298" spans="1:68" ht="18" customHeight="1" x14ac:dyDescent="0.2">
      <c r="A298" s="17">
        <f t="shared" si="18"/>
        <v>13002</v>
      </c>
      <c r="B298" s="17">
        <f>INDEX(章节表!$E$5:$E$64,关卡表!BP298)</f>
        <v>1</v>
      </c>
      <c r="C298" s="17">
        <f>INDEX(章节表!$B$5:$B$64,关卡表!BP298)</f>
        <v>130</v>
      </c>
      <c r="D298" s="3" t="s">
        <v>79</v>
      </c>
      <c r="E298" s="17">
        <f>BO298-INDEX(章节表!$J$4:$J$64,关卡表!BP298)</f>
        <v>2</v>
      </c>
      <c r="F298" s="17">
        <f t="shared" si="19"/>
        <v>2</v>
      </c>
      <c r="G298" s="17" t="str">
        <f>INDEX(章节表!$C$5:$C$64,关卡表!BP298)&amp;关卡表!E298&amp;"关"</f>
        <v>普通30章2关</v>
      </c>
      <c r="H298" s="2"/>
      <c r="I298" s="2"/>
      <c r="J298" s="17" t="str">
        <f>INDEX(章节表!$D$5:$D$64,关卡表!BP298)&amp;"-"&amp;关卡表!E298&amp;"关"</f>
        <v>华容道-2关</v>
      </c>
      <c r="K298" s="3" t="s">
        <v>424</v>
      </c>
      <c r="L298" s="3"/>
      <c r="M298" s="2">
        <v>100</v>
      </c>
      <c r="N298" s="2">
        <v>0</v>
      </c>
      <c r="O298" s="2">
        <v>0</v>
      </c>
      <c r="P298" s="2">
        <v>20715</v>
      </c>
      <c r="Q298" s="17">
        <f>INDEX(章节表!$K$5:$K$64,关卡表!BP298)</f>
        <v>150</v>
      </c>
      <c r="R298" s="17">
        <f>INDEX(章节表!$L$5:$L$64,关卡表!BP298)</f>
        <v>1680</v>
      </c>
      <c r="S298" s="2">
        <v>0</v>
      </c>
      <c r="T298" s="2" t="str">
        <f t="shared" si="20"/>
        <v/>
      </c>
      <c r="U298" s="2" t="s">
        <v>27</v>
      </c>
      <c r="V298" s="17">
        <f>INDEX(章节表!$M$5:$M$64,关卡表!BP298)</f>
        <v>6600</v>
      </c>
      <c r="W298" s="2" t="s">
        <v>47</v>
      </c>
      <c r="X298" s="17">
        <f>INDEX(章节表!$N$5:$N$64,关卡表!BP298)</f>
        <v>21600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3"/>
      <c r="AK298" s="2"/>
      <c r="AL298" s="2"/>
      <c r="AM298" s="2"/>
      <c r="AN298" s="2"/>
      <c r="AO298" s="2">
        <v>51</v>
      </c>
      <c r="AP298" s="3" t="s">
        <v>264</v>
      </c>
      <c r="AQ298" s="3" t="s">
        <v>265</v>
      </c>
      <c r="AR298" s="3" t="s">
        <v>437</v>
      </c>
      <c r="AS298" s="3" t="s">
        <v>432</v>
      </c>
      <c r="AT298" s="3"/>
      <c r="AU298" s="3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O298">
        <v>292</v>
      </c>
      <c r="BP298">
        <f>MATCH(BO298-1,章节表!$J$4:$J$64,1)</f>
        <v>30</v>
      </c>
    </row>
    <row r="299" spans="1:68" ht="18" customHeight="1" x14ac:dyDescent="0.2">
      <c r="A299" s="17">
        <f t="shared" si="18"/>
        <v>13003</v>
      </c>
      <c r="B299" s="17">
        <f>INDEX(章节表!$E$5:$E$64,关卡表!BP299)</f>
        <v>1</v>
      </c>
      <c r="C299" s="17">
        <f>INDEX(章节表!$B$5:$B$64,关卡表!BP299)</f>
        <v>130</v>
      </c>
      <c r="D299" s="3" t="s">
        <v>79</v>
      </c>
      <c r="E299" s="17">
        <f>BO299-INDEX(章节表!$J$4:$J$64,关卡表!BP299)</f>
        <v>3</v>
      </c>
      <c r="F299" s="17">
        <f t="shared" si="19"/>
        <v>3</v>
      </c>
      <c r="G299" s="17" t="str">
        <f>INDEX(章节表!$C$5:$C$64,关卡表!BP299)&amp;关卡表!E299&amp;"关"</f>
        <v>普通30章3关</v>
      </c>
      <c r="H299" s="2"/>
      <c r="I299" s="2"/>
      <c r="J299" s="17" t="str">
        <f>INDEX(章节表!$D$5:$D$64,关卡表!BP299)&amp;"-"&amp;关卡表!E299&amp;"关"</f>
        <v>华容道-3关</v>
      </c>
      <c r="K299" s="3" t="s">
        <v>438</v>
      </c>
      <c r="L299" s="3"/>
      <c r="M299" s="2">
        <v>100</v>
      </c>
      <c r="N299" s="2">
        <v>0</v>
      </c>
      <c r="O299" s="2">
        <v>0</v>
      </c>
      <c r="P299" s="2">
        <v>20801</v>
      </c>
      <c r="Q299" s="17">
        <f>INDEX(章节表!$K$5:$K$64,关卡表!BP299)</f>
        <v>150</v>
      </c>
      <c r="R299" s="17">
        <f>INDEX(章节表!$L$5:$L$64,关卡表!BP299)</f>
        <v>1680</v>
      </c>
      <c r="S299" s="2">
        <v>0</v>
      </c>
      <c r="T299" s="2">
        <f t="shared" si="20"/>
        <v>21301</v>
      </c>
      <c r="U299" s="2" t="s">
        <v>27</v>
      </c>
      <c r="V299" s="17">
        <f>INDEX(章节表!$M$5:$M$64,关卡表!BP299)</f>
        <v>6600</v>
      </c>
      <c r="W299" s="2" t="s">
        <v>47</v>
      </c>
      <c r="X299" s="17">
        <f>INDEX(章节表!$N$5:$N$64,关卡表!BP299)</f>
        <v>21600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3"/>
      <c r="AK299" s="2"/>
      <c r="AL299" s="2"/>
      <c r="AM299" s="2"/>
      <c r="AN299" s="2"/>
      <c r="AO299" s="2">
        <v>51</v>
      </c>
      <c r="AP299" s="3" t="s">
        <v>264</v>
      </c>
      <c r="AQ299" s="3" t="s">
        <v>265</v>
      </c>
      <c r="AR299" s="3" t="s">
        <v>437</v>
      </c>
      <c r="AS299" s="3" t="s">
        <v>432</v>
      </c>
      <c r="AT299" s="3"/>
      <c r="AU299" s="3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O299">
        <v>293</v>
      </c>
      <c r="BP299">
        <f>MATCH(BO299-1,章节表!$J$4:$J$64,1)</f>
        <v>30</v>
      </c>
    </row>
    <row r="300" spans="1:68" ht="18" customHeight="1" x14ac:dyDescent="0.2">
      <c r="A300" s="17">
        <f t="shared" si="18"/>
        <v>13004</v>
      </c>
      <c r="B300" s="17">
        <f>INDEX(章节表!$E$5:$E$64,关卡表!BP300)</f>
        <v>1</v>
      </c>
      <c r="C300" s="17">
        <f>INDEX(章节表!$B$5:$B$64,关卡表!BP300)</f>
        <v>130</v>
      </c>
      <c r="D300" s="3" t="s">
        <v>79</v>
      </c>
      <c r="E300" s="17">
        <f>BO300-INDEX(章节表!$J$4:$J$64,关卡表!BP300)</f>
        <v>4</v>
      </c>
      <c r="F300" s="17">
        <f t="shared" si="19"/>
        <v>4</v>
      </c>
      <c r="G300" s="17" t="str">
        <f>INDEX(章节表!$C$5:$C$64,关卡表!BP300)&amp;关卡表!E300&amp;"关"</f>
        <v>普通30章4关</v>
      </c>
      <c r="H300" s="2"/>
      <c r="I300" s="2"/>
      <c r="J300" s="17" t="str">
        <f>INDEX(章节表!$D$5:$D$64,关卡表!BP300)&amp;"-"&amp;关卡表!E300&amp;"关"</f>
        <v>华容道-4关</v>
      </c>
      <c r="K300" s="3" t="s">
        <v>424</v>
      </c>
      <c r="L300" s="3"/>
      <c r="M300" s="2">
        <v>100</v>
      </c>
      <c r="N300" s="2">
        <v>0</v>
      </c>
      <c r="O300" s="2">
        <v>0</v>
      </c>
      <c r="P300" s="2">
        <v>20802</v>
      </c>
      <c r="Q300" s="17">
        <f>INDEX(章节表!$K$5:$K$64,关卡表!BP300)</f>
        <v>150</v>
      </c>
      <c r="R300" s="17">
        <f>INDEX(章节表!$L$5:$L$64,关卡表!BP300)</f>
        <v>1680</v>
      </c>
      <c r="S300" s="2">
        <v>0</v>
      </c>
      <c r="T300" s="2" t="str">
        <f t="shared" si="20"/>
        <v/>
      </c>
      <c r="U300" s="2" t="s">
        <v>27</v>
      </c>
      <c r="V300" s="17">
        <f>INDEX(章节表!$M$5:$M$64,关卡表!BP300)</f>
        <v>6600</v>
      </c>
      <c r="W300" s="2" t="s">
        <v>47</v>
      </c>
      <c r="X300" s="17">
        <f>INDEX(章节表!$N$5:$N$64,关卡表!BP300)</f>
        <v>21600</v>
      </c>
      <c r="Y300" s="2"/>
      <c r="Z300" s="2"/>
      <c r="AA300" s="2"/>
      <c r="AB300" s="2"/>
      <c r="AC300" s="2"/>
      <c r="AD300" s="2"/>
      <c r="AE300" s="3"/>
      <c r="AF300" s="3"/>
      <c r="AG300" s="3"/>
      <c r="AH300" s="3"/>
      <c r="AI300" s="3"/>
      <c r="AJ300" s="3"/>
      <c r="AK300" s="2"/>
      <c r="AL300" s="2"/>
      <c r="AM300" s="2"/>
      <c r="AN300" s="2"/>
      <c r="AO300" s="2">
        <v>51</v>
      </c>
      <c r="AP300" s="3" t="s">
        <v>264</v>
      </c>
      <c r="AQ300" s="3" t="s">
        <v>265</v>
      </c>
      <c r="AR300" s="3" t="s">
        <v>437</v>
      </c>
      <c r="AS300" s="3" t="s">
        <v>432</v>
      </c>
      <c r="AT300" s="3"/>
      <c r="AU300" s="3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O300">
        <v>294</v>
      </c>
      <c r="BP300">
        <f>MATCH(BO300-1,章节表!$J$4:$J$64,1)</f>
        <v>30</v>
      </c>
    </row>
    <row r="301" spans="1:68" ht="18" customHeight="1" x14ac:dyDescent="0.2">
      <c r="A301" s="17">
        <f t="shared" si="18"/>
        <v>13005</v>
      </c>
      <c r="B301" s="17">
        <f>INDEX(章节表!$E$5:$E$64,关卡表!BP301)</f>
        <v>1</v>
      </c>
      <c r="C301" s="17">
        <f>INDEX(章节表!$B$5:$B$64,关卡表!BP301)</f>
        <v>130</v>
      </c>
      <c r="D301" s="3" t="s">
        <v>79</v>
      </c>
      <c r="E301" s="17">
        <f>BO301-INDEX(章节表!$J$4:$J$64,关卡表!BP301)</f>
        <v>5</v>
      </c>
      <c r="F301" s="17">
        <f t="shared" si="19"/>
        <v>5</v>
      </c>
      <c r="G301" s="17" t="str">
        <f>INDEX(章节表!$C$5:$C$64,关卡表!BP301)&amp;关卡表!E301&amp;"关"</f>
        <v>普通30章5关</v>
      </c>
      <c r="H301" s="2"/>
      <c r="I301" s="2"/>
      <c r="J301" s="17" t="str">
        <f>INDEX(章节表!$D$5:$D$64,关卡表!BP301)&amp;"-"&amp;关卡表!E301&amp;"关"</f>
        <v>华容道-5关</v>
      </c>
      <c r="K301" s="3" t="s">
        <v>424</v>
      </c>
      <c r="L301" s="3"/>
      <c r="M301" s="2">
        <v>100</v>
      </c>
      <c r="N301" s="2">
        <v>0</v>
      </c>
      <c r="O301" s="2">
        <v>0</v>
      </c>
      <c r="P301" s="2">
        <v>20803</v>
      </c>
      <c r="Q301" s="17">
        <f>INDEX(章节表!$K$5:$K$64,关卡表!BP301)</f>
        <v>150</v>
      </c>
      <c r="R301" s="17">
        <f>INDEX(章节表!$L$5:$L$64,关卡表!BP301)</f>
        <v>1680</v>
      </c>
      <c r="S301" s="2">
        <v>0</v>
      </c>
      <c r="T301" s="2" t="str">
        <f t="shared" si="20"/>
        <v/>
      </c>
      <c r="U301" s="2" t="s">
        <v>27</v>
      </c>
      <c r="V301" s="17">
        <f>INDEX(章节表!$M$5:$M$64,关卡表!BP301)</f>
        <v>6600</v>
      </c>
      <c r="W301" s="2" t="s">
        <v>47</v>
      </c>
      <c r="X301" s="17">
        <f>INDEX(章节表!$N$5:$N$64,关卡表!BP301)</f>
        <v>21600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3"/>
      <c r="AK301" s="2"/>
      <c r="AL301" s="2"/>
      <c r="AM301" s="2"/>
      <c r="AN301" s="2"/>
      <c r="AO301" s="2">
        <v>51</v>
      </c>
      <c r="AP301" s="3" t="s">
        <v>264</v>
      </c>
      <c r="AQ301" s="3" t="s">
        <v>265</v>
      </c>
      <c r="AR301" s="3" t="s">
        <v>437</v>
      </c>
      <c r="AS301" s="3" t="s">
        <v>432</v>
      </c>
      <c r="AT301" s="3"/>
      <c r="AU301" s="3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O301">
        <v>295</v>
      </c>
      <c r="BP301">
        <f>MATCH(BO301-1,章节表!$J$4:$J$64,1)</f>
        <v>30</v>
      </c>
    </row>
    <row r="302" spans="1:68" ht="18" customHeight="1" x14ac:dyDescent="0.2">
      <c r="A302" s="17">
        <f t="shared" si="18"/>
        <v>13006</v>
      </c>
      <c r="B302" s="17">
        <f>INDEX(章节表!$E$5:$E$64,关卡表!BP302)</f>
        <v>1</v>
      </c>
      <c r="C302" s="17">
        <f>INDEX(章节表!$B$5:$B$64,关卡表!BP302)</f>
        <v>130</v>
      </c>
      <c r="D302" s="3" t="s">
        <v>79</v>
      </c>
      <c r="E302" s="17">
        <f>BO302-INDEX(章节表!$J$4:$J$64,关卡表!BP302)</f>
        <v>6</v>
      </c>
      <c r="F302" s="17">
        <f t="shared" si="19"/>
        <v>6</v>
      </c>
      <c r="G302" s="17" t="str">
        <f>INDEX(章节表!$C$5:$C$64,关卡表!BP302)&amp;关卡表!E302&amp;"关"</f>
        <v>普通30章6关</v>
      </c>
      <c r="H302" s="2"/>
      <c r="I302" s="2"/>
      <c r="J302" s="17" t="str">
        <f>INDEX(章节表!$D$5:$D$64,关卡表!BP302)&amp;"-"&amp;关卡表!E302&amp;"关"</f>
        <v>华容道-6关</v>
      </c>
      <c r="K302" s="3" t="s">
        <v>438</v>
      </c>
      <c r="L302" s="3"/>
      <c r="M302" s="2">
        <v>100</v>
      </c>
      <c r="N302" s="2">
        <v>0</v>
      </c>
      <c r="O302" s="2">
        <v>0</v>
      </c>
      <c r="P302" s="2">
        <v>20804</v>
      </c>
      <c r="Q302" s="17">
        <f>INDEX(章节表!$K$5:$K$64,关卡表!BP302)</f>
        <v>150</v>
      </c>
      <c r="R302" s="17">
        <f>INDEX(章节表!$L$5:$L$64,关卡表!BP302)</f>
        <v>1680</v>
      </c>
      <c r="S302" s="2">
        <v>0</v>
      </c>
      <c r="T302" s="2">
        <f t="shared" si="20"/>
        <v>21302</v>
      </c>
      <c r="U302" s="2" t="s">
        <v>27</v>
      </c>
      <c r="V302" s="17">
        <f>INDEX(章节表!$M$5:$M$64,关卡表!BP302)</f>
        <v>6600</v>
      </c>
      <c r="W302" s="2" t="s">
        <v>47</v>
      </c>
      <c r="X302" s="17">
        <f>INDEX(章节表!$N$5:$N$64,关卡表!BP302)</f>
        <v>21600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3"/>
      <c r="AK302" s="2"/>
      <c r="AL302" s="2"/>
      <c r="AM302" s="2"/>
      <c r="AN302" s="2"/>
      <c r="AO302" s="2">
        <v>51</v>
      </c>
      <c r="AP302" s="3" t="s">
        <v>264</v>
      </c>
      <c r="AQ302" s="3" t="s">
        <v>265</v>
      </c>
      <c r="AR302" s="3" t="s">
        <v>437</v>
      </c>
      <c r="AS302" s="3" t="s">
        <v>432</v>
      </c>
      <c r="AT302" s="3"/>
      <c r="AU302" s="3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O302">
        <v>296</v>
      </c>
      <c r="BP302">
        <f>MATCH(BO302-1,章节表!$J$4:$J$64,1)</f>
        <v>30</v>
      </c>
    </row>
    <row r="303" spans="1:68" ht="18" customHeight="1" x14ac:dyDescent="0.2">
      <c r="A303" s="17">
        <f t="shared" si="18"/>
        <v>13007</v>
      </c>
      <c r="B303" s="17">
        <f>INDEX(章节表!$E$5:$E$64,关卡表!BP303)</f>
        <v>1</v>
      </c>
      <c r="C303" s="17">
        <f>INDEX(章节表!$B$5:$B$64,关卡表!BP303)</f>
        <v>130</v>
      </c>
      <c r="D303" s="3" t="s">
        <v>79</v>
      </c>
      <c r="E303" s="17">
        <f>BO303-INDEX(章节表!$J$4:$J$64,关卡表!BP303)</f>
        <v>7</v>
      </c>
      <c r="F303" s="17">
        <f t="shared" si="19"/>
        <v>7</v>
      </c>
      <c r="G303" s="17" t="str">
        <f>INDEX(章节表!$C$5:$C$64,关卡表!BP303)&amp;关卡表!E303&amp;"关"</f>
        <v>普通30章7关</v>
      </c>
      <c r="H303" s="2"/>
      <c r="I303" s="2"/>
      <c r="J303" s="17" t="str">
        <f>INDEX(章节表!$D$5:$D$64,关卡表!BP303)&amp;"-"&amp;关卡表!E303&amp;"关"</f>
        <v>华容道-7关</v>
      </c>
      <c r="K303" s="3" t="s">
        <v>424</v>
      </c>
      <c r="L303" s="3"/>
      <c r="M303" s="2">
        <v>100</v>
      </c>
      <c r="N303" s="2">
        <v>0</v>
      </c>
      <c r="O303" s="2">
        <v>0</v>
      </c>
      <c r="P303" s="2">
        <v>20805</v>
      </c>
      <c r="Q303" s="17">
        <f>INDEX(章节表!$K$5:$K$64,关卡表!BP303)</f>
        <v>150</v>
      </c>
      <c r="R303" s="17">
        <f>INDEX(章节表!$L$5:$L$64,关卡表!BP303)</f>
        <v>1680</v>
      </c>
      <c r="S303" s="2">
        <v>0</v>
      </c>
      <c r="T303" s="2" t="str">
        <f t="shared" si="20"/>
        <v/>
      </c>
      <c r="U303" s="2" t="s">
        <v>27</v>
      </c>
      <c r="V303" s="17">
        <f>INDEX(章节表!$M$5:$M$64,关卡表!BP303)</f>
        <v>6600</v>
      </c>
      <c r="W303" s="2" t="s">
        <v>47</v>
      </c>
      <c r="X303" s="17">
        <f>INDEX(章节表!$N$5:$N$64,关卡表!BP303)</f>
        <v>21600</v>
      </c>
      <c r="Y303" s="2"/>
      <c r="Z303" s="2"/>
      <c r="AA303" s="2"/>
      <c r="AB303" s="2"/>
      <c r="AC303" s="2"/>
      <c r="AD303" s="2"/>
      <c r="AE303" s="3"/>
      <c r="AF303" s="3"/>
      <c r="AG303" s="3"/>
      <c r="AH303" s="3"/>
      <c r="AI303" s="3"/>
      <c r="AJ303" s="3"/>
      <c r="AK303" s="2"/>
      <c r="AL303" s="2"/>
      <c r="AM303" s="2"/>
      <c r="AN303" s="2"/>
      <c r="AO303" s="2">
        <v>51</v>
      </c>
      <c r="AP303" s="3" t="s">
        <v>264</v>
      </c>
      <c r="AQ303" s="3" t="s">
        <v>265</v>
      </c>
      <c r="AR303" s="3" t="s">
        <v>437</v>
      </c>
      <c r="AS303" s="3" t="s">
        <v>432</v>
      </c>
      <c r="AT303" s="3"/>
      <c r="AU303" s="3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O303">
        <v>297</v>
      </c>
      <c r="BP303">
        <f>MATCH(BO303-1,章节表!$J$4:$J$64,1)</f>
        <v>30</v>
      </c>
    </row>
    <row r="304" spans="1:68" ht="18" customHeight="1" x14ac:dyDescent="0.2">
      <c r="A304" s="17">
        <f t="shared" si="18"/>
        <v>13008</v>
      </c>
      <c r="B304" s="17">
        <f>INDEX(章节表!$E$5:$E$64,关卡表!BP304)</f>
        <v>1</v>
      </c>
      <c r="C304" s="17">
        <f>INDEX(章节表!$B$5:$B$64,关卡表!BP304)</f>
        <v>130</v>
      </c>
      <c r="D304" s="3" t="s">
        <v>79</v>
      </c>
      <c r="E304" s="17">
        <f>BO304-INDEX(章节表!$J$4:$J$64,关卡表!BP304)</f>
        <v>8</v>
      </c>
      <c r="F304" s="17">
        <f t="shared" si="19"/>
        <v>8</v>
      </c>
      <c r="G304" s="17" t="str">
        <f>INDEX(章节表!$C$5:$C$64,关卡表!BP304)&amp;关卡表!E304&amp;"关"</f>
        <v>普通30章8关</v>
      </c>
      <c r="H304" s="2"/>
      <c r="I304" s="2"/>
      <c r="J304" s="17" t="str">
        <f>INDEX(章节表!$D$5:$D$64,关卡表!BP304)&amp;"-"&amp;关卡表!E304&amp;"关"</f>
        <v>华容道-8关</v>
      </c>
      <c r="K304" s="3" t="s">
        <v>424</v>
      </c>
      <c r="L304" s="3"/>
      <c r="M304" s="2">
        <v>100</v>
      </c>
      <c r="N304" s="2">
        <v>0</v>
      </c>
      <c r="O304" s="2">
        <v>0</v>
      </c>
      <c r="P304" s="2">
        <v>20806</v>
      </c>
      <c r="Q304" s="17">
        <f>INDEX(章节表!$K$5:$K$64,关卡表!BP304)</f>
        <v>150</v>
      </c>
      <c r="R304" s="17">
        <f>INDEX(章节表!$L$5:$L$64,关卡表!BP304)</f>
        <v>1680</v>
      </c>
      <c r="S304" s="2">
        <v>0</v>
      </c>
      <c r="T304" s="2" t="str">
        <f t="shared" si="20"/>
        <v/>
      </c>
      <c r="U304" s="2" t="s">
        <v>27</v>
      </c>
      <c r="V304" s="17">
        <f>INDEX(章节表!$M$5:$M$64,关卡表!BP304)</f>
        <v>6600</v>
      </c>
      <c r="W304" s="2" t="s">
        <v>47</v>
      </c>
      <c r="X304" s="17">
        <f>INDEX(章节表!$N$5:$N$64,关卡表!BP304)</f>
        <v>21600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3"/>
      <c r="AK304" s="2"/>
      <c r="AL304" s="2"/>
      <c r="AM304" s="2"/>
      <c r="AN304" s="2"/>
      <c r="AO304" s="2">
        <v>51</v>
      </c>
      <c r="AP304" s="3" t="s">
        <v>264</v>
      </c>
      <c r="AQ304" s="3" t="s">
        <v>265</v>
      </c>
      <c r="AR304" s="3" t="s">
        <v>437</v>
      </c>
      <c r="AS304" s="3" t="s">
        <v>432</v>
      </c>
      <c r="AT304" s="3"/>
      <c r="AU304" s="3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O304">
        <v>298</v>
      </c>
      <c r="BP304">
        <f>MATCH(BO304-1,章节表!$J$4:$J$64,1)</f>
        <v>30</v>
      </c>
    </row>
    <row r="305" spans="1:68" ht="18" customHeight="1" x14ac:dyDescent="0.2">
      <c r="A305" s="17">
        <f t="shared" si="18"/>
        <v>13009</v>
      </c>
      <c r="B305" s="17">
        <f>INDEX(章节表!$E$5:$E$64,关卡表!BP305)</f>
        <v>1</v>
      </c>
      <c r="C305" s="17">
        <f>INDEX(章节表!$B$5:$B$64,关卡表!BP305)</f>
        <v>130</v>
      </c>
      <c r="D305" s="3" t="s">
        <v>79</v>
      </c>
      <c r="E305" s="17">
        <f>BO305-INDEX(章节表!$J$4:$J$64,关卡表!BP305)</f>
        <v>9</v>
      </c>
      <c r="F305" s="17">
        <f t="shared" si="19"/>
        <v>9</v>
      </c>
      <c r="G305" s="17" t="str">
        <f>INDEX(章节表!$C$5:$C$64,关卡表!BP305)&amp;关卡表!E305&amp;"关"</f>
        <v>普通30章9关</v>
      </c>
      <c r="H305" s="2"/>
      <c r="I305" s="2"/>
      <c r="J305" s="17" t="str">
        <f>INDEX(章节表!$D$5:$D$64,关卡表!BP305)&amp;"-"&amp;关卡表!E305&amp;"关"</f>
        <v>华容道-9关</v>
      </c>
      <c r="K305" s="3" t="s">
        <v>438</v>
      </c>
      <c r="L305" s="3"/>
      <c r="M305" s="2">
        <v>100</v>
      </c>
      <c r="N305" s="2">
        <v>0</v>
      </c>
      <c r="O305" s="2">
        <v>0</v>
      </c>
      <c r="P305" s="2">
        <v>20807</v>
      </c>
      <c r="Q305" s="17">
        <f>INDEX(章节表!$K$5:$K$64,关卡表!BP305)</f>
        <v>150</v>
      </c>
      <c r="R305" s="17">
        <f>INDEX(章节表!$L$5:$L$64,关卡表!BP305)</f>
        <v>1680</v>
      </c>
      <c r="S305" s="2">
        <v>0</v>
      </c>
      <c r="T305" s="2">
        <f t="shared" si="20"/>
        <v>21303</v>
      </c>
      <c r="U305" s="2" t="s">
        <v>27</v>
      </c>
      <c r="V305" s="17">
        <f>INDEX(章节表!$M$5:$M$64,关卡表!BP305)</f>
        <v>6600</v>
      </c>
      <c r="W305" s="2" t="s">
        <v>47</v>
      </c>
      <c r="X305" s="17">
        <f>INDEX(章节表!$N$5:$N$64,关卡表!BP305)</f>
        <v>21600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3"/>
      <c r="AK305" s="2"/>
      <c r="AL305" s="2"/>
      <c r="AM305" s="2"/>
      <c r="AN305" s="2"/>
      <c r="AO305" s="2">
        <v>51</v>
      </c>
      <c r="AP305" s="3" t="s">
        <v>264</v>
      </c>
      <c r="AQ305" s="3" t="s">
        <v>265</v>
      </c>
      <c r="AR305" s="3" t="s">
        <v>437</v>
      </c>
      <c r="AS305" s="3" t="s">
        <v>432</v>
      </c>
      <c r="AT305" s="3"/>
      <c r="AU305" s="3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O305">
        <v>299</v>
      </c>
      <c r="BP305">
        <f>MATCH(BO305-1,章节表!$J$4:$J$64,1)</f>
        <v>30</v>
      </c>
    </row>
    <row r="306" spans="1:68" ht="18" customHeight="1" x14ac:dyDescent="0.2">
      <c r="A306" s="17">
        <f t="shared" si="18"/>
        <v>13010</v>
      </c>
      <c r="B306" s="17">
        <f>INDEX(章节表!$E$5:$E$64,关卡表!BP306)</f>
        <v>1</v>
      </c>
      <c r="C306" s="17">
        <f>INDEX(章节表!$B$5:$B$64,关卡表!BP306)</f>
        <v>130</v>
      </c>
      <c r="D306" s="3" t="s">
        <v>79</v>
      </c>
      <c r="E306" s="17">
        <f>BO306-INDEX(章节表!$J$4:$J$64,关卡表!BP306)</f>
        <v>10</v>
      </c>
      <c r="F306" s="17">
        <f t="shared" si="19"/>
        <v>10</v>
      </c>
      <c r="G306" s="17" t="str">
        <f>INDEX(章节表!$C$5:$C$64,关卡表!BP306)&amp;关卡表!E306&amp;"关"</f>
        <v>普通30章10关</v>
      </c>
      <c r="H306" s="2"/>
      <c r="I306" s="2"/>
      <c r="J306" s="17" t="str">
        <f>INDEX(章节表!$D$5:$D$64,关卡表!BP306)&amp;"-"&amp;关卡表!E306&amp;"关"</f>
        <v>华容道-10关</v>
      </c>
      <c r="K306" s="3" t="s">
        <v>439</v>
      </c>
      <c r="L306" s="3"/>
      <c r="M306" s="2">
        <v>100</v>
      </c>
      <c r="N306" s="2">
        <v>1</v>
      </c>
      <c r="O306" s="2">
        <v>0</v>
      </c>
      <c r="P306" s="2">
        <v>20808</v>
      </c>
      <c r="Q306" s="17">
        <f>INDEX(章节表!$K$5:$K$64,关卡表!BP306)</f>
        <v>150</v>
      </c>
      <c r="R306" s="17">
        <f>INDEX(章节表!$L$5:$L$64,关卡表!BP306)</f>
        <v>1680</v>
      </c>
      <c r="S306" s="2">
        <v>0</v>
      </c>
      <c r="T306" s="2" t="str">
        <f t="shared" si="20"/>
        <v/>
      </c>
      <c r="U306" s="2" t="s">
        <v>27</v>
      </c>
      <c r="V306" s="17">
        <f>INDEX(章节表!$M$5:$M$64,关卡表!BP306)</f>
        <v>6600</v>
      </c>
      <c r="W306" s="2" t="s">
        <v>47</v>
      </c>
      <c r="X306" s="17">
        <f>INDEX(章节表!$N$5:$N$64,关卡表!BP306)</f>
        <v>21600</v>
      </c>
      <c r="Y306" s="2"/>
      <c r="Z306" s="2"/>
      <c r="AA306" s="2"/>
      <c r="AB306" s="2"/>
      <c r="AC306" s="2"/>
      <c r="AD306" s="2"/>
      <c r="AE306" s="3"/>
      <c r="AF306" s="3"/>
      <c r="AG306" s="3"/>
      <c r="AH306" s="3"/>
      <c r="AI306" s="3"/>
      <c r="AJ306" s="3"/>
      <c r="AK306" s="2"/>
      <c r="AL306" s="2"/>
      <c r="AM306" s="2"/>
      <c r="AN306" s="2"/>
      <c r="AO306" s="2">
        <v>51</v>
      </c>
      <c r="AP306" s="3" t="s">
        <v>264</v>
      </c>
      <c r="AQ306" s="3" t="s">
        <v>265</v>
      </c>
      <c r="AR306" s="3" t="s">
        <v>437</v>
      </c>
      <c r="AS306" s="3" t="s">
        <v>432</v>
      </c>
      <c r="AT306" s="3"/>
      <c r="AU306" s="3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O306">
        <v>300</v>
      </c>
      <c r="BP306">
        <f>MATCH(BO306-1,章节表!$J$4:$J$64,1)</f>
        <v>30</v>
      </c>
    </row>
    <row r="307" spans="1:68" ht="18" customHeight="1" x14ac:dyDescent="0.2">
      <c r="A307" s="17">
        <f t="shared" si="18"/>
        <v>20101</v>
      </c>
      <c r="B307" s="17">
        <f>INDEX(章节表!$E$5:$E$64,关卡表!BP307)</f>
        <v>2</v>
      </c>
      <c r="C307" s="17">
        <f>INDEX(章节表!$B$5:$B$64,关卡表!BP307)</f>
        <v>201</v>
      </c>
      <c r="D307" s="3" t="s">
        <v>79</v>
      </c>
      <c r="E307" s="17">
        <f>BO307-INDEX(章节表!$J$4:$J$64,关卡表!BP307)</f>
        <v>1</v>
      </c>
      <c r="F307" s="17">
        <f t="shared" si="19"/>
        <v>1</v>
      </c>
      <c r="G307" s="17" t="str">
        <f>INDEX(章节表!$C$5:$C$64,关卡表!BP307)&amp;关卡表!E307&amp;"关"</f>
        <v>困难1章1关</v>
      </c>
      <c r="H307" s="2"/>
      <c r="I307" s="2"/>
      <c r="J307" s="17" t="str">
        <f>INDEX(章节表!$D$5:$D$64,关卡表!BP307)&amp;"-"&amp;关卡表!E307&amp;"关"</f>
        <v>大战黄巾-1关</v>
      </c>
      <c r="K307" s="3" t="s">
        <v>424</v>
      </c>
      <c r="L307" s="3"/>
      <c r="M307" s="2">
        <v>100</v>
      </c>
      <c r="N307" s="2">
        <v>0</v>
      </c>
      <c r="O307" s="2">
        <v>0</v>
      </c>
      <c r="P307" s="2">
        <v>20809</v>
      </c>
      <c r="Q307" s="17">
        <f>INDEX(章节表!$K$5:$K$64,关卡表!BP307)</f>
        <v>15</v>
      </c>
      <c r="R307" s="17">
        <f>INDEX(章节表!$L$5:$L$64,关卡表!BP307)</f>
        <v>200</v>
      </c>
      <c r="S307" s="2">
        <v>0</v>
      </c>
      <c r="T307" s="2" t="str">
        <f t="shared" si="20"/>
        <v/>
      </c>
      <c r="U307" s="2" t="s">
        <v>27</v>
      </c>
      <c r="V307" s="17">
        <f>INDEX(章节表!$M$5:$M$64,关卡表!BP307)</f>
        <v>600</v>
      </c>
      <c r="W307" s="2" t="s">
        <v>47</v>
      </c>
      <c r="X307" s="17">
        <f>INDEX(章节表!$N$5:$N$64,关卡表!BP307)</f>
        <v>2250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3"/>
      <c r="AK307" s="2"/>
      <c r="AL307" s="2"/>
      <c r="AM307" s="2"/>
      <c r="AN307" s="2"/>
      <c r="AO307" s="2">
        <v>51</v>
      </c>
      <c r="AP307" s="3" t="s">
        <v>264</v>
      </c>
      <c r="AQ307" s="3" t="s">
        <v>265</v>
      </c>
      <c r="AR307" s="3" t="s">
        <v>437</v>
      </c>
      <c r="AS307" s="3" t="s">
        <v>432</v>
      </c>
      <c r="AT307" s="3"/>
      <c r="AU307" s="3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O307">
        <v>301</v>
      </c>
      <c r="BP307">
        <f>MATCH(BO307-1,章节表!$J$4:$J$64,1)</f>
        <v>31</v>
      </c>
    </row>
    <row r="308" spans="1:68" ht="18" customHeight="1" x14ac:dyDescent="0.2">
      <c r="A308" s="17">
        <f t="shared" si="18"/>
        <v>20102</v>
      </c>
      <c r="B308" s="17">
        <f>INDEX(章节表!$E$5:$E$64,关卡表!BP308)</f>
        <v>2</v>
      </c>
      <c r="C308" s="17">
        <f>INDEX(章节表!$B$5:$B$64,关卡表!BP308)</f>
        <v>201</v>
      </c>
      <c r="D308" s="3" t="s">
        <v>79</v>
      </c>
      <c r="E308" s="17">
        <f>BO308-INDEX(章节表!$J$4:$J$64,关卡表!BP308)</f>
        <v>2</v>
      </c>
      <c r="F308" s="17">
        <f t="shared" si="19"/>
        <v>2</v>
      </c>
      <c r="G308" s="17" t="str">
        <f>INDEX(章节表!$C$5:$C$64,关卡表!BP308)&amp;关卡表!E308&amp;"关"</f>
        <v>困难1章2关</v>
      </c>
      <c r="H308" s="2"/>
      <c r="I308" s="2"/>
      <c r="J308" s="17" t="str">
        <f>INDEX(章节表!$D$5:$D$64,关卡表!BP308)&amp;"-"&amp;关卡表!E308&amp;"关"</f>
        <v>大战黄巾-2关</v>
      </c>
      <c r="K308" s="3" t="s">
        <v>424</v>
      </c>
      <c r="L308" s="3"/>
      <c r="M308" s="2">
        <v>100</v>
      </c>
      <c r="N308" s="2">
        <v>0</v>
      </c>
      <c r="O308" s="2">
        <v>0</v>
      </c>
      <c r="P308" s="2">
        <v>20810</v>
      </c>
      <c r="Q308" s="17">
        <f>INDEX(章节表!$K$5:$K$64,关卡表!BP308)</f>
        <v>15</v>
      </c>
      <c r="R308" s="17">
        <f>INDEX(章节表!$L$5:$L$64,关卡表!BP308)</f>
        <v>200</v>
      </c>
      <c r="S308" s="2">
        <v>0</v>
      </c>
      <c r="T308" s="2" t="str">
        <f t="shared" si="20"/>
        <v/>
      </c>
      <c r="U308" s="2" t="s">
        <v>27</v>
      </c>
      <c r="V308" s="17">
        <f>INDEX(章节表!$M$5:$M$64,关卡表!BP308)</f>
        <v>600</v>
      </c>
      <c r="W308" s="2" t="s">
        <v>47</v>
      </c>
      <c r="X308" s="17">
        <f>INDEX(章节表!$N$5:$N$64,关卡表!BP308)</f>
        <v>2250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3"/>
      <c r="AK308" s="2"/>
      <c r="AL308" s="2"/>
      <c r="AM308" s="2"/>
      <c r="AN308" s="2"/>
      <c r="AO308" s="2">
        <v>51</v>
      </c>
      <c r="AP308" s="3" t="s">
        <v>264</v>
      </c>
      <c r="AQ308" s="3" t="s">
        <v>265</v>
      </c>
      <c r="AR308" s="3" t="s">
        <v>437</v>
      </c>
      <c r="AS308" s="3" t="s">
        <v>432</v>
      </c>
      <c r="AT308" s="3"/>
      <c r="AU308" s="3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O308">
        <v>302</v>
      </c>
      <c r="BP308">
        <f>MATCH(BO308-1,章节表!$J$4:$J$64,1)</f>
        <v>31</v>
      </c>
    </row>
    <row r="309" spans="1:68" ht="18" customHeight="1" x14ac:dyDescent="0.2">
      <c r="A309" s="17">
        <f t="shared" si="18"/>
        <v>20103</v>
      </c>
      <c r="B309" s="17">
        <f>INDEX(章节表!$E$5:$E$64,关卡表!BP309)</f>
        <v>2</v>
      </c>
      <c r="C309" s="17">
        <f>INDEX(章节表!$B$5:$B$64,关卡表!BP309)</f>
        <v>201</v>
      </c>
      <c r="D309" s="3" t="s">
        <v>79</v>
      </c>
      <c r="E309" s="17">
        <f>BO309-INDEX(章节表!$J$4:$J$64,关卡表!BP309)</f>
        <v>3</v>
      </c>
      <c r="F309" s="17">
        <f t="shared" si="19"/>
        <v>3</v>
      </c>
      <c r="G309" s="17" t="str">
        <f>INDEX(章节表!$C$5:$C$64,关卡表!BP309)&amp;关卡表!E309&amp;"关"</f>
        <v>困难1章3关</v>
      </c>
      <c r="H309" s="2"/>
      <c r="I309" s="2"/>
      <c r="J309" s="17" t="str">
        <f>INDEX(章节表!$D$5:$D$64,关卡表!BP309)&amp;"-"&amp;关卡表!E309&amp;"关"</f>
        <v>大战黄巾-3关</v>
      </c>
      <c r="K309" s="3" t="s">
        <v>438</v>
      </c>
      <c r="L309" s="3"/>
      <c r="M309" s="2">
        <v>100</v>
      </c>
      <c r="N309" s="2">
        <v>0</v>
      </c>
      <c r="O309" s="2">
        <v>0</v>
      </c>
      <c r="P309" s="2">
        <v>20811</v>
      </c>
      <c r="Q309" s="17">
        <f>INDEX(章节表!$K$5:$K$64,关卡表!BP309)</f>
        <v>15</v>
      </c>
      <c r="R309" s="17">
        <f>INDEX(章节表!$L$5:$L$64,关卡表!BP309)</f>
        <v>200</v>
      </c>
      <c r="S309" s="2">
        <v>0</v>
      </c>
      <c r="T309" s="2">
        <f t="shared" si="20"/>
        <v>22011</v>
      </c>
      <c r="U309" s="2" t="s">
        <v>27</v>
      </c>
      <c r="V309" s="17">
        <f>INDEX(章节表!$M$5:$M$64,关卡表!BP309)</f>
        <v>600</v>
      </c>
      <c r="W309" s="2" t="s">
        <v>47</v>
      </c>
      <c r="X309" s="17">
        <f>INDEX(章节表!$N$5:$N$64,关卡表!BP309)</f>
        <v>2250</v>
      </c>
      <c r="Y309" s="2"/>
      <c r="Z309" s="2"/>
      <c r="AA309" s="2"/>
      <c r="AB309" s="2"/>
      <c r="AC309" s="2"/>
      <c r="AD309" s="2"/>
      <c r="AE309" s="3"/>
      <c r="AF309" s="3"/>
      <c r="AG309" s="3"/>
      <c r="AH309" s="3"/>
      <c r="AI309" s="3"/>
      <c r="AJ309" s="3"/>
      <c r="AK309" s="2"/>
      <c r="AL309" s="2"/>
      <c r="AM309" s="2"/>
      <c r="AN309" s="2"/>
      <c r="AO309" s="2">
        <v>51</v>
      </c>
      <c r="AP309" s="3" t="s">
        <v>264</v>
      </c>
      <c r="AQ309" s="3" t="s">
        <v>265</v>
      </c>
      <c r="AR309" s="3" t="s">
        <v>437</v>
      </c>
      <c r="AS309" s="3" t="s">
        <v>432</v>
      </c>
      <c r="AT309" s="3"/>
      <c r="AU309" s="3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O309">
        <v>303</v>
      </c>
      <c r="BP309">
        <f>MATCH(BO309-1,章节表!$J$4:$J$64,1)</f>
        <v>31</v>
      </c>
    </row>
    <row r="310" spans="1:68" ht="18" customHeight="1" x14ac:dyDescent="0.2">
      <c r="A310" s="17">
        <f t="shared" si="18"/>
        <v>20104</v>
      </c>
      <c r="B310" s="17">
        <f>INDEX(章节表!$E$5:$E$64,关卡表!BP310)</f>
        <v>2</v>
      </c>
      <c r="C310" s="17">
        <f>INDEX(章节表!$B$5:$B$64,关卡表!BP310)</f>
        <v>201</v>
      </c>
      <c r="D310" s="3" t="s">
        <v>79</v>
      </c>
      <c r="E310" s="17">
        <f>BO310-INDEX(章节表!$J$4:$J$64,关卡表!BP310)</f>
        <v>4</v>
      </c>
      <c r="F310" s="17">
        <f t="shared" si="19"/>
        <v>4</v>
      </c>
      <c r="G310" s="17" t="str">
        <f>INDEX(章节表!$C$5:$C$64,关卡表!BP310)&amp;关卡表!E310&amp;"关"</f>
        <v>困难1章4关</v>
      </c>
      <c r="H310" s="2"/>
      <c r="I310" s="2"/>
      <c r="J310" s="17" t="str">
        <f>INDEX(章节表!$D$5:$D$64,关卡表!BP310)&amp;"-"&amp;关卡表!E310&amp;"关"</f>
        <v>大战黄巾-4关</v>
      </c>
      <c r="K310" s="3" t="s">
        <v>424</v>
      </c>
      <c r="L310" s="3"/>
      <c r="M310" s="2">
        <v>100</v>
      </c>
      <c r="N310" s="2">
        <v>0</v>
      </c>
      <c r="O310" s="2">
        <v>0</v>
      </c>
      <c r="P310" s="2">
        <v>20812</v>
      </c>
      <c r="Q310" s="17">
        <f>INDEX(章节表!$K$5:$K$64,关卡表!BP310)</f>
        <v>15</v>
      </c>
      <c r="R310" s="17">
        <f>INDEX(章节表!$L$5:$L$64,关卡表!BP310)</f>
        <v>200</v>
      </c>
      <c r="S310" s="2">
        <v>0</v>
      </c>
      <c r="T310" s="2" t="str">
        <f t="shared" si="20"/>
        <v/>
      </c>
      <c r="U310" s="2" t="s">
        <v>27</v>
      </c>
      <c r="V310" s="17">
        <f>INDEX(章节表!$M$5:$M$64,关卡表!BP310)</f>
        <v>600</v>
      </c>
      <c r="W310" s="2" t="s">
        <v>47</v>
      </c>
      <c r="X310" s="17">
        <f>INDEX(章节表!$N$5:$N$64,关卡表!BP310)</f>
        <v>2250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3"/>
      <c r="AK310" s="2"/>
      <c r="AL310" s="2"/>
      <c r="AM310" s="2"/>
      <c r="AN310" s="2"/>
      <c r="AO310" s="2">
        <v>51</v>
      </c>
      <c r="AP310" s="3" t="s">
        <v>264</v>
      </c>
      <c r="AQ310" s="3" t="s">
        <v>265</v>
      </c>
      <c r="AR310" s="3" t="s">
        <v>437</v>
      </c>
      <c r="AS310" s="3" t="s">
        <v>432</v>
      </c>
      <c r="AT310" s="3"/>
      <c r="AU310" s="3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O310">
        <v>304</v>
      </c>
      <c r="BP310">
        <f>MATCH(BO310-1,章节表!$J$4:$J$64,1)</f>
        <v>31</v>
      </c>
    </row>
    <row r="311" spans="1:68" ht="18" customHeight="1" x14ac:dyDescent="0.2">
      <c r="A311" s="17">
        <f t="shared" si="18"/>
        <v>20105</v>
      </c>
      <c r="B311" s="17">
        <f>INDEX(章节表!$E$5:$E$64,关卡表!BP311)</f>
        <v>2</v>
      </c>
      <c r="C311" s="17">
        <f>INDEX(章节表!$B$5:$B$64,关卡表!BP311)</f>
        <v>201</v>
      </c>
      <c r="D311" s="3" t="s">
        <v>79</v>
      </c>
      <c r="E311" s="17">
        <f>BO311-INDEX(章节表!$J$4:$J$64,关卡表!BP311)</f>
        <v>5</v>
      </c>
      <c r="F311" s="17">
        <f t="shared" si="19"/>
        <v>5</v>
      </c>
      <c r="G311" s="17" t="str">
        <f>INDEX(章节表!$C$5:$C$64,关卡表!BP311)&amp;关卡表!E311&amp;"关"</f>
        <v>困难1章5关</v>
      </c>
      <c r="H311" s="2"/>
      <c r="I311" s="2"/>
      <c r="J311" s="17" t="str">
        <f>INDEX(章节表!$D$5:$D$64,关卡表!BP311)&amp;"-"&amp;关卡表!E311&amp;"关"</f>
        <v>大战黄巾-5关</v>
      </c>
      <c r="K311" s="3" t="s">
        <v>424</v>
      </c>
      <c r="L311" s="3"/>
      <c r="M311" s="2">
        <v>100</v>
      </c>
      <c r="N311" s="2">
        <v>0</v>
      </c>
      <c r="O311" s="2">
        <v>0</v>
      </c>
      <c r="P311" s="2">
        <v>20813</v>
      </c>
      <c r="Q311" s="17">
        <f>INDEX(章节表!$K$5:$K$64,关卡表!BP311)</f>
        <v>15</v>
      </c>
      <c r="R311" s="17">
        <f>INDEX(章节表!$L$5:$L$64,关卡表!BP311)</f>
        <v>200</v>
      </c>
      <c r="S311" s="2">
        <v>0</v>
      </c>
      <c r="T311" s="2" t="str">
        <f t="shared" si="20"/>
        <v/>
      </c>
      <c r="U311" s="2" t="s">
        <v>27</v>
      </c>
      <c r="V311" s="17">
        <f>INDEX(章节表!$M$5:$M$64,关卡表!BP311)</f>
        <v>600</v>
      </c>
      <c r="W311" s="2" t="s">
        <v>47</v>
      </c>
      <c r="X311" s="17">
        <f>INDEX(章节表!$N$5:$N$64,关卡表!BP311)</f>
        <v>2250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3"/>
      <c r="AK311" s="2"/>
      <c r="AL311" s="2"/>
      <c r="AM311" s="2"/>
      <c r="AN311" s="2"/>
      <c r="AO311" s="2">
        <v>51</v>
      </c>
      <c r="AP311" s="3" t="s">
        <v>264</v>
      </c>
      <c r="AQ311" s="3" t="s">
        <v>265</v>
      </c>
      <c r="AR311" s="3" t="s">
        <v>437</v>
      </c>
      <c r="AS311" s="3" t="s">
        <v>432</v>
      </c>
      <c r="AT311" s="3"/>
      <c r="AU311" s="3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O311">
        <v>305</v>
      </c>
      <c r="BP311">
        <f>MATCH(BO311-1,章节表!$J$4:$J$64,1)</f>
        <v>31</v>
      </c>
    </row>
    <row r="312" spans="1:68" ht="18" customHeight="1" x14ac:dyDescent="0.2">
      <c r="A312" s="17">
        <f t="shared" si="18"/>
        <v>20106</v>
      </c>
      <c r="B312" s="17">
        <f>INDEX(章节表!$E$5:$E$64,关卡表!BP312)</f>
        <v>2</v>
      </c>
      <c r="C312" s="17">
        <f>INDEX(章节表!$B$5:$B$64,关卡表!BP312)</f>
        <v>201</v>
      </c>
      <c r="D312" s="3" t="s">
        <v>79</v>
      </c>
      <c r="E312" s="17">
        <f>BO312-INDEX(章节表!$J$4:$J$64,关卡表!BP312)</f>
        <v>6</v>
      </c>
      <c r="F312" s="17">
        <f t="shared" si="19"/>
        <v>6</v>
      </c>
      <c r="G312" s="17" t="str">
        <f>INDEX(章节表!$C$5:$C$64,关卡表!BP312)&amp;关卡表!E312&amp;"关"</f>
        <v>困难1章6关</v>
      </c>
      <c r="H312" s="2"/>
      <c r="I312" s="2"/>
      <c r="J312" s="17" t="str">
        <f>INDEX(章节表!$D$5:$D$64,关卡表!BP312)&amp;"-"&amp;关卡表!E312&amp;"关"</f>
        <v>大战黄巾-6关</v>
      </c>
      <c r="K312" s="3" t="s">
        <v>438</v>
      </c>
      <c r="L312" s="3"/>
      <c r="M312" s="2">
        <v>100</v>
      </c>
      <c r="N312" s="2">
        <v>0</v>
      </c>
      <c r="O312" s="2">
        <v>0</v>
      </c>
      <c r="P312" s="2">
        <v>20814</v>
      </c>
      <c r="Q312" s="17">
        <f>INDEX(章节表!$K$5:$K$64,关卡表!BP312)</f>
        <v>15</v>
      </c>
      <c r="R312" s="17">
        <f>INDEX(章节表!$L$5:$L$64,关卡表!BP312)</f>
        <v>200</v>
      </c>
      <c r="S312" s="2">
        <v>0</v>
      </c>
      <c r="T312" s="2">
        <f t="shared" si="20"/>
        <v>22012</v>
      </c>
      <c r="U312" s="2" t="s">
        <v>27</v>
      </c>
      <c r="V312" s="17">
        <f>INDEX(章节表!$M$5:$M$64,关卡表!BP312)</f>
        <v>600</v>
      </c>
      <c r="W312" s="2" t="s">
        <v>47</v>
      </c>
      <c r="X312" s="17">
        <f>INDEX(章节表!$N$5:$N$64,关卡表!BP312)</f>
        <v>2250</v>
      </c>
      <c r="Y312" s="2"/>
      <c r="Z312" s="2"/>
      <c r="AA312" s="2"/>
      <c r="AB312" s="2"/>
      <c r="AC312" s="2"/>
      <c r="AD312" s="2"/>
      <c r="AE312" s="3"/>
      <c r="AF312" s="3"/>
      <c r="AG312" s="3"/>
      <c r="AH312" s="3"/>
      <c r="AI312" s="3"/>
      <c r="AJ312" s="3"/>
      <c r="AK312" s="2"/>
      <c r="AL312" s="2"/>
      <c r="AM312" s="2"/>
      <c r="AN312" s="2"/>
      <c r="AO312" s="2">
        <v>51</v>
      </c>
      <c r="AP312" s="3" t="s">
        <v>264</v>
      </c>
      <c r="AQ312" s="3" t="s">
        <v>265</v>
      </c>
      <c r="AR312" s="3" t="s">
        <v>437</v>
      </c>
      <c r="AS312" s="3" t="s">
        <v>432</v>
      </c>
      <c r="AT312" s="3"/>
      <c r="AU312" s="3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O312">
        <v>306</v>
      </c>
      <c r="BP312">
        <f>MATCH(BO312-1,章节表!$J$4:$J$64,1)</f>
        <v>31</v>
      </c>
    </row>
    <row r="313" spans="1:68" ht="18" customHeight="1" x14ac:dyDescent="0.2">
      <c r="A313" s="17">
        <f t="shared" si="18"/>
        <v>20107</v>
      </c>
      <c r="B313" s="17">
        <f>INDEX(章节表!$E$5:$E$64,关卡表!BP313)</f>
        <v>2</v>
      </c>
      <c r="C313" s="17">
        <f>INDEX(章节表!$B$5:$B$64,关卡表!BP313)</f>
        <v>201</v>
      </c>
      <c r="D313" s="3" t="s">
        <v>79</v>
      </c>
      <c r="E313" s="17">
        <f>BO313-INDEX(章节表!$J$4:$J$64,关卡表!BP313)</f>
        <v>7</v>
      </c>
      <c r="F313" s="17">
        <f t="shared" si="19"/>
        <v>7</v>
      </c>
      <c r="G313" s="17" t="str">
        <f>INDEX(章节表!$C$5:$C$64,关卡表!BP313)&amp;关卡表!E313&amp;"关"</f>
        <v>困难1章7关</v>
      </c>
      <c r="H313" s="2"/>
      <c r="I313" s="2"/>
      <c r="J313" s="17" t="str">
        <f>INDEX(章节表!$D$5:$D$64,关卡表!BP313)&amp;"-"&amp;关卡表!E313&amp;"关"</f>
        <v>大战黄巾-7关</v>
      </c>
      <c r="K313" s="3" t="s">
        <v>424</v>
      </c>
      <c r="L313" s="3"/>
      <c r="M313" s="2">
        <v>100</v>
      </c>
      <c r="N313" s="2">
        <v>0</v>
      </c>
      <c r="O313" s="2">
        <v>0</v>
      </c>
      <c r="P313" s="2">
        <v>20815</v>
      </c>
      <c r="Q313" s="17">
        <f>INDEX(章节表!$K$5:$K$64,关卡表!BP313)</f>
        <v>15</v>
      </c>
      <c r="R313" s="17">
        <f>INDEX(章节表!$L$5:$L$64,关卡表!BP313)</f>
        <v>200</v>
      </c>
      <c r="S313" s="2">
        <v>0</v>
      </c>
      <c r="T313" s="2" t="str">
        <f t="shared" si="20"/>
        <v/>
      </c>
      <c r="U313" s="2" t="s">
        <v>27</v>
      </c>
      <c r="V313" s="17">
        <f>INDEX(章节表!$M$5:$M$64,关卡表!BP313)</f>
        <v>600</v>
      </c>
      <c r="W313" s="2" t="s">
        <v>47</v>
      </c>
      <c r="X313" s="17">
        <f>INDEX(章节表!$N$5:$N$64,关卡表!BP313)</f>
        <v>2250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3"/>
      <c r="AK313" s="2"/>
      <c r="AL313" s="2"/>
      <c r="AM313" s="2"/>
      <c r="AN313" s="2"/>
      <c r="AO313" s="2">
        <v>51</v>
      </c>
      <c r="AP313" s="3" t="s">
        <v>264</v>
      </c>
      <c r="AQ313" s="3" t="s">
        <v>265</v>
      </c>
      <c r="AR313" s="3" t="s">
        <v>437</v>
      </c>
      <c r="AS313" s="3" t="s">
        <v>432</v>
      </c>
      <c r="AT313" s="3"/>
      <c r="AU313" s="3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O313">
        <v>307</v>
      </c>
      <c r="BP313">
        <f>MATCH(BO313-1,章节表!$J$4:$J$64,1)</f>
        <v>31</v>
      </c>
    </row>
    <row r="314" spans="1:68" ht="18" customHeight="1" x14ac:dyDescent="0.2">
      <c r="A314" s="17">
        <f t="shared" si="18"/>
        <v>20108</v>
      </c>
      <c r="B314" s="17">
        <f>INDEX(章节表!$E$5:$E$64,关卡表!BP314)</f>
        <v>2</v>
      </c>
      <c r="C314" s="17">
        <f>INDEX(章节表!$B$5:$B$64,关卡表!BP314)</f>
        <v>201</v>
      </c>
      <c r="D314" s="3" t="s">
        <v>79</v>
      </c>
      <c r="E314" s="17">
        <f>BO314-INDEX(章节表!$J$4:$J$64,关卡表!BP314)</f>
        <v>8</v>
      </c>
      <c r="F314" s="17">
        <f t="shared" si="19"/>
        <v>8</v>
      </c>
      <c r="G314" s="17" t="str">
        <f>INDEX(章节表!$C$5:$C$64,关卡表!BP314)&amp;关卡表!E314&amp;"关"</f>
        <v>困难1章8关</v>
      </c>
      <c r="H314" s="2"/>
      <c r="I314" s="2"/>
      <c r="J314" s="17" t="str">
        <f>INDEX(章节表!$D$5:$D$64,关卡表!BP314)&amp;"-"&amp;关卡表!E314&amp;"关"</f>
        <v>大战黄巾-8关</v>
      </c>
      <c r="K314" s="3" t="s">
        <v>424</v>
      </c>
      <c r="L314" s="3"/>
      <c r="M314" s="2">
        <v>100</v>
      </c>
      <c r="N314" s="2">
        <v>0</v>
      </c>
      <c r="O314" s="2">
        <v>0</v>
      </c>
      <c r="P314" s="2">
        <v>20901</v>
      </c>
      <c r="Q314" s="17">
        <f>INDEX(章节表!$K$5:$K$64,关卡表!BP314)</f>
        <v>15</v>
      </c>
      <c r="R314" s="17">
        <f>INDEX(章节表!$L$5:$L$64,关卡表!BP314)</f>
        <v>200</v>
      </c>
      <c r="S314" s="2">
        <v>0</v>
      </c>
      <c r="T314" s="2" t="str">
        <f t="shared" si="20"/>
        <v/>
      </c>
      <c r="U314" s="2" t="s">
        <v>27</v>
      </c>
      <c r="V314" s="17">
        <f>INDEX(章节表!$M$5:$M$64,关卡表!BP314)</f>
        <v>600</v>
      </c>
      <c r="W314" s="2" t="s">
        <v>47</v>
      </c>
      <c r="X314" s="17">
        <f>INDEX(章节表!$N$5:$N$64,关卡表!BP314)</f>
        <v>2250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3"/>
      <c r="AK314" s="2"/>
      <c r="AL314" s="2"/>
      <c r="AM314" s="2"/>
      <c r="AN314" s="2"/>
      <c r="AO314" s="2">
        <v>51</v>
      </c>
      <c r="AP314" s="3" t="s">
        <v>264</v>
      </c>
      <c r="AQ314" s="3" t="s">
        <v>265</v>
      </c>
      <c r="AR314" s="3" t="s">
        <v>437</v>
      </c>
      <c r="AS314" s="3" t="s">
        <v>432</v>
      </c>
      <c r="AT314" s="3"/>
      <c r="AU314" s="3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O314">
        <v>308</v>
      </c>
      <c r="BP314">
        <f>MATCH(BO314-1,章节表!$J$4:$J$64,1)</f>
        <v>31</v>
      </c>
    </row>
    <row r="315" spans="1:68" ht="18" customHeight="1" x14ac:dyDescent="0.2">
      <c r="A315" s="17">
        <f t="shared" si="18"/>
        <v>20109</v>
      </c>
      <c r="B315" s="17">
        <f>INDEX(章节表!$E$5:$E$64,关卡表!BP315)</f>
        <v>2</v>
      </c>
      <c r="C315" s="17">
        <f>INDEX(章节表!$B$5:$B$64,关卡表!BP315)</f>
        <v>201</v>
      </c>
      <c r="D315" s="3" t="s">
        <v>79</v>
      </c>
      <c r="E315" s="17">
        <f>BO315-INDEX(章节表!$J$4:$J$64,关卡表!BP315)</f>
        <v>9</v>
      </c>
      <c r="F315" s="17">
        <f t="shared" si="19"/>
        <v>9</v>
      </c>
      <c r="G315" s="17" t="str">
        <f>INDEX(章节表!$C$5:$C$64,关卡表!BP315)&amp;关卡表!E315&amp;"关"</f>
        <v>困难1章9关</v>
      </c>
      <c r="H315" s="2"/>
      <c r="I315" s="2"/>
      <c r="J315" s="17" t="str">
        <f>INDEX(章节表!$D$5:$D$64,关卡表!BP315)&amp;"-"&amp;关卡表!E315&amp;"关"</f>
        <v>大战黄巾-9关</v>
      </c>
      <c r="K315" s="3" t="s">
        <v>438</v>
      </c>
      <c r="L315" s="3"/>
      <c r="M315" s="2">
        <v>100</v>
      </c>
      <c r="N315" s="2">
        <v>0</v>
      </c>
      <c r="O315" s="2">
        <v>0</v>
      </c>
      <c r="P315" s="2">
        <v>20902</v>
      </c>
      <c r="Q315" s="17">
        <f>INDEX(章节表!$K$5:$K$64,关卡表!BP315)</f>
        <v>15</v>
      </c>
      <c r="R315" s="17">
        <f>INDEX(章节表!$L$5:$L$64,关卡表!BP315)</f>
        <v>200</v>
      </c>
      <c r="S315" s="2">
        <v>0</v>
      </c>
      <c r="T315" s="2">
        <f t="shared" si="20"/>
        <v>22013</v>
      </c>
      <c r="U315" s="2" t="s">
        <v>27</v>
      </c>
      <c r="V315" s="17">
        <f>INDEX(章节表!$M$5:$M$64,关卡表!BP315)</f>
        <v>600</v>
      </c>
      <c r="W315" s="2" t="s">
        <v>47</v>
      </c>
      <c r="X315" s="17">
        <f>INDEX(章节表!$N$5:$N$64,关卡表!BP315)</f>
        <v>2250</v>
      </c>
      <c r="Y315" s="2"/>
      <c r="Z315" s="2"/>
      <c r="AA315" s="2"/>
      <c r="AB315" s="2"/>
      <c r="AC315" s="2"/>
      <c r="AD315" s="2"/>
      <c r="AE315" s="3"/>
      <c r="AF315" s="3"/>
      <c r="AG315" s="3"/>
      <c r="AH315" s="3"/>
      <c r="AI315" s="3"/>
      <c r="AJ315" s="3"/>
      <c r="AK315" s="2"/>
      <c r="AL315" s="2"/>
      <c r="AM315" s="2"/>
      <c r="AN315" s="2"/>
      <c r="AO315" s="2">
        <v>51</v>
      </c>
      <c r="AP315" s="3" t="s">
        <v>264</v>
      </c>
      <c r="AQ315" s="3" t="s">
        <v>265</v>
      </c>
      <c r="AR315" s="3" t="s">
        <v>437</v>
      </c>
      <c r="AS315" s="3" t="s">
        <v>432</v>
      </c>
      <c r="AT315" s="3"/>
      <c r="AU315" s="3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O315">
        <v>309</v>
      </c>
      <c r="BP315">
        <f>MATCH(BO315-1,章节表!$J$4:$J$64,1)</f>
        <v>31</v>
      </c>
    </row>
    <row r="316" spans="1:68" ht="18" customHeight="1" x14ac:dyDescent="0.2">
      <c r="A316" s="17">
        <f t="shared" si="18"/>
        <v>20110</v>
      </c>
      <c r="B316" s="17">
        <f>INDEX(章节表!$E$5:$E$64,关卡表!BP316)</f>
        <v>2</v>
      </c>
      <c r="C316" s="17">
        <f>INDEX(章节表!$B$5:$B$64,关卡表!BP316)</f>
        <v>201</v>
      </c>
      <c r="D316" s="3" t="s">
        <v>79</v>
      </c>
      <c r="E316" s="17">
        <f>BO316-INDEX(章节表!$J$4:$J$64,关卡表!BP316)</f>
        <v>10</v>
      </c>
      <c r="F316" s="17">
        <f t="shared" si="19"/>
        <v>10</v>
      </c>
      <c r="G316" s="17" t="str">
        <f>INDEX(章节表!$C$5:$C$64,关卡表!BP316)&amp;关卡表!E316&amp;"关"</f>
        <v>困难1章10关</v>
      </c>
      <c r="H316" s="2"/>
      <c r="I316" s="2"/>
      <c r="J316" s="17" t="str">
        <f>INDEX(章节表!$D$5:$D$64,关卡表!BP316)&amp;"-"&amp;关卡表!E316&amp;"关"</f>
        <v>大战黄巾-10关</v>
      </c>
      <c r="K316" s="3" t="s">
        <v>439</v>
      </c>
      <c r="L316" s="3"/>
      <c r="M316" s="2">
        <v>100</v>
      </c>
      <c r="N316" s="2">
        <v>1</v>
      </c>
      <c r="O316" s="2">
        <v>0</v>
      </c>
      <c r="P316" s="2">
        <v>20903</v>
      </c>
      <c r="Q316" s="17">
        <f>INDEX(章节表!$K$5:$K$64,关卡表!BP316)</f>
        <v>15</v>
      </c>
      <c r="R316" s="17">
        <f>INDEX(章节表!$L$5:$L$64,关卡表!BP316)</f>
        <v>200</v>
      </c>
      <c r="S316" s="2">
        <v>0</v>
      </c>
      <c r="T316" s="2" t="str">
        <f t="shared" si="20"/>
        <v/>
      </c>
      <c r="U316" s="2" t="s">
        <v>27</v>
      </c>
      <c r="V316" s="17">
        <f>INDEX(章节表!$M$5:$M$64,关卡表!BP316)</f>
        <v>600</v>
      </c>
      <c r="W316" s="2" t="s">
        <v>47</v>
      </c>
      <c r="X316" s="17">
        <f>INDEX(章节表!$N$5:$N$64,关卡表!BP316)</f>
        <v>2250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3"/>
      <c r="AK316" s="2"/>
      <c r="AL316" s="2"/>
      <c r="AM316" s="2"/>
      <c r="AN316" s="2"/>
      <c r="AO316" s="2">
        <v>51</v>
      </c>
      <c r="AP316" s="3" t="s">
        <v>264</v>
      </c>
      <c r="AQ316" s="3" t="s">
        <v>265</v>
      </c>
      <c r="AR316" s="3" t="s">
        <v>437</v>
      </c>
      <c r="AS316" s="3" t="s">
        <v>432</v>
      </c>
      <c r="AT316" s="3"/>
      <c r="AU316" s="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O316">
        <v>310</v>
      </c>
      <c r="BP316">
        <f>MATCH(BO316-1,章节表!$J$4:$J$64,1)</f>
        <v>31</v>
      </c>
    </row>
    <row r="317" spans="1:68" ht="18" customHeight="1" x14ac:dyDescent="0.2">
      <c r="A317" s="17">
        <f t="shared" si="18"/>
        <v>20201</v>
      </c>
      <c r="B317" s="17">
        <f>INDEX(章节表!$E$5:$E$64,关卡表!BP317)</f>
        <v>2</v>
      </c>
      <c r="C317" s="17">
        <f>INDEX(章节表!$B$5:$B$64,关卡表!BP317)</f>
        <v>202</v>
      </c>
      <c r="D317" s="3" t="s">
        <v>79</v>
      </c>
      <c r="E317" s="17">
        <f>BO317-INDEX(章节表!$J$4:$J$64,关卡表!BP317)</f>
        <v>1</v>
      </c>
      <c r="F317" s="17">
        <f t="shared" si="19"/>
        <v>1</v>
      </c>
      <c r="G317" s="17" t="str">
        <f>INDEX(章节表!$C$5:$C$64,关卡表!BP317)&amp;关卡表!E317&amp;"关"</f>
        <v>困难2章1关</v>
      </c>
      <c r="H317" s="2"/>
      <c r="I317" s="2"/>
      <c r="J317" s="17" t="str">
        <f>INDEX(章节表!$D$5:$D$64,关卡表!BP317)&amp;"-"&amp;关卡表!E317&amp;"关"</f>
        <v>力战虎牢-1关</v>
      </c>
      <c r="K317" s="3" t="s">
        <v>424</v>
      </c>
      <c r="L317" s="3"/>
      <c r="M317" s="2">
        <v>100</v>
      </c>
      <c r="N317" s="2">
        <v>0</v>
      </c>
      <c r="O317" s="2">
        <v>0</v>
      </c>
      <c r="P317" s="2">
        <v>20904</v>
      </c>
      <c r="Q317" s="17">
        <f>INDEX(章节表!$K$5:$K$64,关卡表!BP317)</f>
        <v>20</v>
      </c>
      <c r="R317" s="17">
        <f>INDEX(章节表!$L$5:$L$64,关卡表!BP317)</f>
        <v>300</v>
      </c>
      <c r="S317" s="2">
        <v>0</v>
      </c>
      <c r="T317" s="2" t="str">
        <f t="shared" si="20"/>
        <v/>
      </c>
      <c r="U317" s="2" t="s">
        <v>27</v>
      </c>
      <c r="V317" s="17">
        <f>INDEX(章节表!$M$5:$M$64,关卡表!BP317)</f>
        <v>900</v>
      </c>
      <c r="W317" s="2" t="s">
        <v>47</v>
      </c>
      <c r="X317" s="17">
        <f>INDEX(章节表!$N$5:$N$64,关卡表!BP317)</f>
        <v>2700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3"/>
      <c r="AK317" s="2"/>
      <c r="AL317" s="2"/>
      <c r="AM317" s="2"/>
      <c r="AN317" s="2"/>
      <c r="AO317" s="2">
        <v>51</v>
      </c>
      <c r="AP317" s="3" t="s">
        <v>264</v>
      </c>
      <c r="AQ317" s="3" t="s">
        <v>265</v>
      </c>
      <c r="AR317" s="3" t="s">
        <v>437</v>
      </c>
      <c r="AS317" s="3" t="s">
        <v>432</v>
      </c>
      <c r="AT317" s="3"/>
      <c r="AU317" s="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O317">
        <v>311</v>
      </c>
      <c r="BP317">
        <f>MATCH(BO317-1,章节表!$J$4:$J$64,1)</f>
        <v>32</v>
      </c>
    </row>
    <row r="318" spans="1:68" ht="18" customHeight="1" x14ac:dyDescent="0.2">
      <c r="A318" s="17">
        <f t="shared" si="18"/>
        <v>20202</v>
      </c>
      <c r="B318" s="17">
        <f>INDEX(章节表!$E$5:$E$64,关卡表!BP318)</f>
        <v>2</v>
      </c>
      <c r="C318" s="17">
        <f>INDEX(章节表!$B$5:$B$64,关卡表!BP318)</f>
        <v>202</v>
      </c>
      <c r="D318" s="3" t="s">
        <v>79</v>
      </c>
      <c r="E318" s="17">
        <f>BO318-INDEX(章节表!$J$4:$J$64,关卡表!BP318)</f>
        <v>2</v>
      </c>
      <c r="F318" s="17">
        <f t="shared" si="19"/>
        <v>2</v>
      </c>
      <c r="G318" s="17" t="str">
        <f>INDEX(章节表!$C$5:$C$64,关卡表!BP318)&amp;关卡表!E318&amp;"关"</f>
        <v>困难2章2关</v>
      </c>
      <c r="H318" s="2"/>
      <c r="I318" s="2"/>
      <c r="J318" s="17" t="str">
        <f>INDEX(章节表!$D$5:$D$64,关卡表!BP318)&amp;"-"&amp;关卡表!E318&amp;"关"</f>
        <v>力战虎牢-2关</v>
      </c>
      <c r="K318" s="3" t="s">
        <v>424</v>
      </c>
      <c r="L318" s="3"/>
      <c r="M318" s="2">
        <v>100</v>
      </c>
      <c r="N318" s="2">
        <v>0</v>
      </c>
      <c r="O318" s="2">
        <v>0</v>
      </c>
      <c r="P318" s="2">
        <v>20905</v>
      </c>
      <c r="Q318" s="17">
        <f>INDEX(章节表!$K$5:$K$64,关卡表!BP318)</f>
        <v>20</v>
      </c>
      <c r="R318" s="17">
        <f>INDEX(章节表!$L$5:$L$64,关卡表!BP318)</f>
        <v>300</v>
      </c>
      <c r="S318" s="2">
        <v>0</v>
      </c>
      <c r="T318" s="2" t="str">
        <f t="shared" si="20"/>
        <v/>
      </c>
      <c r="U318" s="2" t="s">
        <v>27</v>
      </c>
      <c r="V318" s="17">
        <f>INDEX(章节表!$M$5:$M$64,关卡表!BP318)</f>
        <v>900</v>
      </c>
      <c r="W318" s="2" t="s">
        <v>47</v>
      </c>
      <c r="X318" s="17">
        <f>INDEX(章节表!$N$5:$N$64,关卡表!BP318)</f>
        <v>2700</v>
      </c>
      <c r="Y318" s="2"/>
      <c r="Z318" s="2"/>
      <c r="AA318" s="2"/>
      <c r="AB318" s="2"/>
      <c r="AC318" s="2"/>
      <c r="AD318" s="2"/>
      <c r="AE318" s="3"/>
      <c r="AF318" s="3"/>
      <c r="AG318" s="3"/>
      <c r="AH318" s="3"/>
      <c r="AI318" s="3"/>
      <c r="AJ318" s="3"/>
      <c r="AK318" s="2"/>
      <c r="AL318" s="2"/>
      <c r="AM318" s="2"/>
      <c r="AN318" s="2"/>
      <c r="AO318" s="2">
        <v>51</v>
      </c>
      <c r="AP318" s="3" t="s">
        <v>264</v>
      </c>
      <c r="AQ318" s="3" t="s">
        <v>265</v>
      </c>
      <c r="AR318" s="3" t="s">
        <v>437</v>
      </c>
      <c r="AS318" s="3" t="s">
        <v>432</v>
      </c>
      <c r="AT318" s="3"/>
      <c r="AU318" s="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O318">
        <v>312</v>
      </c>
      <c r="BP318">
        <f>MATCH(BO318-1,章节表!$J$4:$J$64,1)</f>
        <v>32</v>
      </c>
    </row>
    <row r="319" spans="1:68" ht="18" customHeight="1" x14ac:dyDescent="0.2">
      <c r="A319" s="17">
        <f t="shared" si="18"/>
        <v>20203</v>
      </c>
      <c r="B319" s="17">
        <f>INDEX(章节表!$E$5:$E$64,关卡表!BP319)</f>
        <v>2</v>
      </c>
      <c r="C319" s="17">
        <f>INDEX(章节表!$B$5:$B$64,关卡表!BP319)</f>
        <v>202</v>
      </c>
      <c r="D319" s="3" t="s">
        <v>79</v>
      </c>
      <c r="E319" s="17">
        <f>BO319-INDEX(章节表!$J$4:$J$64,关卡表!BP319)</f>
        <v>3</v>
      </c>
      <c r="F319" s="17">
        <f t="shared" si="19"/>
        <v>3</v>
      </c>
      <c r="G319" s="17" t="str">
        <f>INDEX(章节表!$C$5:$C$64,关卡表!BP319)&amp;关卡表!E319&amp;"关"</f>
        <v>困难2章3关</v>
      </c>
      <c r="H319" s="2"/>
      <c r="I319" s="2"/>
      <c r="J319" s="17" t="str">
        <f>INDEX(章节表!$D$5:$D$64,关卡表!BP319)&amp;"-"&amp;关卡表!E319&amp;"关"</f>
        <v>力战虎牢-3关</v>
      </c>
      <c r="K319" s="3" t="s">
        <v>438</v>
      </c>
      <c r="L319" s="3"/>
      <c r="M319" s="2">
        <v>100</v>
      </c>
      <c r="N319" s="2">
        <v>0</v>
      </c>
      <c r="O319" s="2">
        <v>0</v>
      </c>
      <c r="P319" s="2">
        <v>20906</v>
      </c>
      <c r="Q319" s="17">
        <f>INDEX(章节表!$K$5:$K$64,关卡表!BP319)</f>
        <v>20</v>
      </c>
      <c r="R319" s="17">
        <f>INDEX(章节表!$L$5:$L$64,关卡表!BP319)</f>
        <v>300</v>
      </c>
      <c r="S319" s="2">
        <v>0</v>
      </c>
      <c r="T319" s="2">
        <f t="shared" si="20"/>
        <v>22021</v>
      </c>
      <c r="U319" s="2" t="s">
        <v>27</v>
      </c>
      <c r="V319" s="17">
        <f>INDEX(章节表!$M$5:$M$64,关卡表!BP319)</f>
        <v>900</v>
      </c>
      <c r="W319" s="2" t="s">
        <v>47</v>
      </c>
      <c r="X319" s="17">
        <f>INDEX(章节表!$N$5:$N$64,关卡表!BP319)</f>
        <v>2700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3"/>
      <c r="AK319" s="2"/>
      <c r="AL319" s="2"/>
      <c r="AM319" s="2"/>
      <c r="AN319" s="2"/>
      <c r="AO319" s="2">
        <v>51</v>
      </c>
      <c r="AP319" s="3" t="s">
        <v>264</v>
      </c>
      <c r="AQ319" s="3" t="s">
        <v>265</v>
      </c>
      <c r="AR319" s="3" t="s">
        <v>437</v>
      </c>
      <c r="AS319" s="3" t="s">
        <v>432</v>
      </c>
      <c r="AT319" s="3"/>
      <c r="AU319" s="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O319">
        <v>313</v>
      </c>
      <c r="BP319">
        <f>MATCH(BO319-1,章节表!$J$4:$J$64,1)</f>
        <v>32</v>
      </c>
    </row>
    <row r="320" spans="1:68" ht="18" customHeight="1" x14ac:dyDescent="0.2">
      <c r="A320" s="17">
        <f t="shared" si="18"/>
        <v>20204</v>
      </c>
      <c r="B320" s="17">
        <f>INDEX(章节表!$E$5:$E$64,关卡表!BP320)</f>
        <v>2</v>
      </c>
      <c r="C320" s="17">
        <f>INDEX(章节表!$B$5:$B$64,关卡表!BP320)</f>
        <v>202</v>
      </c>
      <c r="D320" s="3" t="s">
        <v>79</v>
      </c>
      <c r="E320" s="17">
        <f>BO320-INDEX(章节表!$J$4:$J$64,关卡表!BP320)</f>
        <v>4</v>
      </c>
      <c r="F320" s="17">
        <f t="shared" si="19"/>
        <v>4</v>
      </c>
      <c r="G320" s="17" t="str">
        <f>INDEX(章节表!$C$5:$C$64,关卡表!BP320)&amp;关卡表!E320&amp;"关"</f>
        <v>困难2章4关</v>
      </c>
      <c r="H320" s="2"/>
      <c r="I320" s="2"/>
      <c r="J320" s="17" t="str">
        <f>INDEX(章节表!$D$5:$D$64,关卡表!BP320)&amp;"-"&amp;关卡表!E320&amp;"关"</f>
        <v>力战虎牢-4关</v>
      </c>
      <c r="K320" s="3" t="s">
        <v>424</v>
      </c>
      <c r="L320" s="3"/>
      <c r="M320" s="2">
        <v>100</v>
      </c>
      <c r="N320" s="2">
        <v>0</v>
      </c>
      <c r="O320" s="2">
        <v>0</v>
      </c>
      <c r="P320" s="2">
        <v>20907</v>
      </c>
      <c r="Q320" s="17">
        <f>INDEX(章节表!$K$5:$K$64,关卡表!BP320)</f>
        <v>20</v>
      </c>
      <c r="R320" s="17">
        <f>INDEX(章节表!$L$5:$L$64,关卡表!BP320)</f>
        <v>300</v>
      </c>
      <c r="S320" s="2">
        <v>0</v>
      </c>
      <c r="T320" s="2" t="str">
        <f t="shared" si="20"/>
        <v/>
      </c>
      <c r="U320" s="2" t="s">
        <v>27</v>
      </c>
      <c r="V320" s="17">
        <f>INDEX(章节表!$M$5:$M$64,关卡表!BP320)</f>
        <v>900</v>
      </c>
      <c r="W320" s="2" t="s">
        <v>47</v>
      </c>
      <c r="X320" s="17">
        <f>INDEX(章节表!$N$5:$N$64,关卡表!BP320)</f>
        <v>2700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3"/>
      <c r="AK320" s="2"/>
      <c r="AL320" s="2"/>
      <c r="AM320" s="2"/>
      <c r="AN320" s="2"/>
      <c r="AO320" s="2">
        <v>51</v>
      </c>
      <c r="AP320" s="3" t="s">
        <v>264</v>
      </c>
      <c r="AQ320" s="3" t="s">
        <v>265</v>
      </c>
      <c r="AR320" s="3" t="s">
        <v>437</v>
      </c>
      <c r="AS320" s="3" t="s">
        <v>432</v>
      </c>
      <c r="AT320" s="3"/>
      <c r="AU320" s="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O320">
        <v>314</v>
      </c>
      <c r="BP320">
        <f>MATCH(BO320-1,章节表!$J$4:$J$64,1)</f>
        <v>32</v>
      </c>
    </row>
    <row r="321" spans="1:68" ht="18" customHeight="1" x14ac:dyDescent="0.2">
      <c r="A321" s="17">
        <f t="shared" si="18"/>
        <v>20205</v>
      </c>
      <c r="B321" s="17">
        <f>INDEX(章节表!$E$5:$E$64,关卡表!BP321)</f>
        <v>2</v>
      </c>
      <c r="C321" s="17">
        <f>INDEX(章节表!$B$5:$B$64,关卡表!BP321)</f>
        <v>202</v>
      </c>
      <c r="D321" s="3" t="s">
        <v>79</v>
      </c>
      <c r="E321" s="17">
        <f>BO321-INDEX(章节表!$J$4:$J$64,关卡表!BP321)</f>
        <v>5</v>
      </c>
      <c r="F321" s="17">
        <f t="shared" si="19"/>
        <v>5</v>
      </c>
      <c r="G321" s="17" t="str">
        <f>INDEX(章节表!$C$5:$C$64,关卡表!BP321)&amp;关卡表!E321&amp;"关"</f>
        <v>困难2章5关</v>
      </c>
      <c r="H321" s="2"/>
      <c r="I321" s="2"/>
      <c r="J321" s="17" t="str">
        <f>INDEX(章节表!$D$5:$D$64,关卡表!BP321)&amp;"-"&amp;关卡表!E321&amp;"关"</f>
        <v>力战虎牢-5关</v>
      </c>
      <c r="K321" s="3" t="s">
        <v>424</v>
      </c>
      <c r="L321" s="3"/>
      <c r="M321" s="2">
        <v>100</v>
      </c>
      <c r="N321" s="2">
        <v>0</v>
      </c>
      <c r="O321" s="2">
        <v>0</v>
      </c>
      <c r="P321" s="2">
        <v>20908</v>
      </c>
      <c r="Q321" s="17">
        <f>INDEX(章节表!$K$5:$K$64,关卡表!BP321)</f>
        <v>20</v>
      </c>
      <c r="R321" s="17">
        <f>INDEX(章节表!$L$5:$L$64,关卡表!BP321)</f>
        <v>300</v>
      </c>
      <c r="S321" s="2">
        <v>0</v>
      </c>
      <c r="T321" s="2" t="str">
        <f t="shared" si="20"/>
        <v/>
      </c>
      <c r="U321" s="2" t="s">
        <v>27</v>
      </c>
      <c r="V321" s="17">
        <f>INDEX(章节表!$M$5:$M$64,关卡表!BP321)</f>
        <v>900</v>
      </c>
      <c r="W321" s="2" t="s">
        <v>47</v>
      </c>
      <c r="X321" s="17">
        <f>INDEX(章节表!$N$5:$N$64,关卡表!BP321)</f>
        <v>2700</v>
      </c>
      <c r="Y321" s="2"/>
      <c r="Z321" s="2"/>
      <c r="AA321" s="2"/>
      <c r="AB321" s="2"/>
      <c r="AC321" s="2"/>
      <c r="AD321" s="2"/>
      <c r="AE321" s="3"/>
      <c r="AF321" s="3"/>
      <c r="AG321" s="3"/>
      <c r="AH321" s="3"/>
      <c r="AI321" s="3"/>
      <c r="AJ321" s="3"/>
      <c r="AK321" s="2"/>
      <c r="AL321" s="2"/>
      <c r="AM321" s="2"/>
      <c r="AN321" s="2"/>
      <c r="AO321" s="2">
        <v>51</v>
      </c>
      <c r="AP321" s="3" t="s">
        <v>264</v>
      </c>
      <c r="AQ321" s="3" t="s">
        <v>265</v>
      </c>
      <c r="AR321" s="3" t="s">
        <v>437</v>
      </c>
      <c r="AS321" s="3" t="s">
        <v>432</v>
      </c>
      <c r="AT321" s="3"/>
      <c r="AU321" s="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O321">
        <v>315</v>
      </c>
      <c r="BP321">
        <f>MATCH(BO321-1,章节表!$J$4:$J$64,1)</f>
        <v>32</v>
      </c>
    </row>
    <row r="322" spans="1:68" ht="18" customHeight="1" x14ac:dyDescent="0.2">
      <c r="A322" s="17">
        <f t="shared" si="18"/>
        <v>20206</v>
      </c>
      <c r="B322" s="17">
        <f>INDEX(章节表!$E$5:$E$64,关卡表!BP322)</f>
        <v>2</v>
      </c>
      <c r="C322" s="17">
        <f>INDEX(章节表!$B$5:$B$64,关卡表!BP322)</f>
        <v>202</v>
      </c>
      <c r="D322" s="3" t="s">
        <v>79</v>
      </c>
      <c r="E322" s="17">
        <f>BO322-INDEX(章节表!$J$4:$J$64,关卡表!BP322)</f>
        <v>6</v>
      </c>
      <c r="F322" s="17">
        <f t="shared" si="19"/>
        <v>6</v>
      </c>
      <c r="G322" s="17" t="str">
        <f>INDEX(章节表!$C$5:$C$64,关卡表!BP322)&amp;关卡表!E322&amp;"关"</f>
        <v>困难2章6关</v>
      </c>
      <c r="H322" s="2"/>
      <c r="I322" s="2"/>
      <c r="J322" s="17" t="str">
        <f>INDEX(章节表!$D$5:$D$64,关卡表!BP322)&amp;"-"&amp;关卡表!E322&amp;"关"</f>
        <v>力战虎牢-6关</v>
      </c>
      <c r="K322" s="3" t="s">
        <v>438</v>
      </c>
      <c r="L322" s="3"/>
      <c r="M322" s="2">
        <v>100</v>
      </c>
      <c r="N322" s="2">
        <v>0</v>
      </c>
      <c r="O322" s="2">
        <v>0</v>
      </c>
      <c r="P322" s="2">
        <v>20909</v>
      </c>
      <c r="Q322" s="17">
        <f>INDEX(章节表!$K$5:$K$64,关卡表!BP322)</f>
        <v>20</v>
      </c>
      <c r="R322" s="17">
        <f>INDEX(章节表!$L$5:$L$64,关卡表!BP322)</f>
        <v>300</v>
      </c>
      <c r="S322" s="2">
        <v>0</v>
      </c>
      <c r="T322" s="2">
        <f t="shared" si="20"/>
        <v>22022</v>
      </c>
      <c r="U322" s="2" t="s">
        <v>27</v>
      </c>
      <c r="V322" s="17">
        <f>INDEX(章节表!$M$5:$M$64,关卡表!BP322)</f>
        <v>900</v>
      </c>
      <c r="W322" s="2" t="s">
        <v>47</v>
      </c>
      <c r="X322" s="17">
        <f>INDEX(章节表!$N$5:$N$64,关卡表!BP322)</f>
        <v>2700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3"/>
      <c r="AK322" s="2"/>
      <c r="AL322" s="2"/>
      <c r="AM322" s="2"/>
      <c r="AN322" s="2"/>
      <c r="AO322" s="2">
        <v>51</v>
      </c>
      <c r="AP322" s="3" t="s">
        <v>264</v>
      </c>
      <c r="AQ322" s="3" t="s">
        <v>265</v>
      </c>
      <c r="AR322" s="3" t="s">
        <v>437</v>
      </c>
      <c r="AS322" s="3" t="s">
        <v>432</v>
      </c>
      <c r="AT322" s="3"/>
      <c r="AU322" s="3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O322">
        <v>316</v>
      </c>
      <c r="BP322">
        <f>MATCH(BO322-1,章节表!$J$4:$J$64,1)</f>
        <v>32</v>
      </c>
    </row>
    <row r="323" spans="1:68" ht="18" customHeight="1" x14ac:dyDescent="0.2">
      <c r="A323" s="17">
        <f t="shared" si="18"/>
        <v>20207</v>
      </c>
      <c r="B323" s="17">
        <f>INDEX(章节表!$E$5:$E$64,关卡表!BP323)</f>
        <v>2</v>
      </c>
      <c r="C323" s="17">
        <f>INDEX(章节表!$B$5:$B$64,关卡表!BP323)</f>
        <v>202</v>
      </c>
      <c r="D323" s="3" t="s">
        <v>79</v>
      </c>
      <c r="E323" s="17">
        <f>BO323-INDEX(章节表!$J$4:$J$64,关卡表!BP323)</f>
        <v>7</v>
      </c>
      <c r="F323" s="17">
        <f t="shared" si="19"/>
        <v>7</v>
      </c>
      <c r="G323" s="17" t="str">
        <f>INDEX(章节表!$C$5:$C$64,关卡表!BP323)&amp;关卡表!E323&amp;"关"</f>
        <v>困难2章7关</v>
      </c>
      <c r="H323" s="2"/>
      <c r="I323" s="2"/>
      <c r="J323" s="17" t="str">
        <f>INDEX(章节表!$D$5:$D$64,关卡表!BP323)&amp;"-"&amp;关卡表!E323&amp;"关"</f>
        <v>力战虎牢-7关</v>
      </c>
      <c r="K323" s="3" t="s">
        <v>424</v>
      </c>
      <c r="L323" s="3"/>
      <c r="M323" s="2">
        <v>100</v>
      </c>
      <c r="N323" s="2">
        <v>0</v>
      </c>
      <c r="O323" s="2">
        <v>0</v>
      </c>
      <c r="P323" s="2">
        <v>20910</v>
      </c>
      <c r="Q323" s="17">
        <f>INDEX(章节表!$K$5:$K$64,关卡表!BP323)</f>
        <v>20</v>
      </c>
      <c r="R323" s="17">
        <f>INDEX(章节表!$L$5:$L$64,关卡表!BP323)</f>
        <v>300</v>
      </c>
      <c r="S323" s="2">
        <v>0</v>
      </c>
      <c r="T323" s="2" t="str">
        <f t="shared" si="20"/>
        <v/>
      </c>
      <c r="U323" s="2" t="s">
        <v>27</v>
      </c>
      <c r="V323" s="17">
        <f>INDEX(章节表!$M$5:$M$64,关卡表!BP323)</f>
        <v>900</v>
      </c>
      <c r="W323" s="2" t="s">
        <v>47</v>
      </c>
      <c r="X323" s="17">
        <f>INDEX(章节表!$N$5:$N$64,关卡表!BP323)</f>
        <v>2700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3"/>
      <c r="AK323" s="2"/>
      <c r="AL323" s="2"/>
      <c r="AM323" s="2"/>
      <c r="AN323" s="2"/>
      <c r="AO323" s="2">
        <v>51</v>
      </c>
      <c r="AP323" s="3" t="s">
        <v>264</v>
      </c>
      <c r="AQ323" s="3" t="s">
        <v>265</v>
      </c>
      <c r="AR323" s="3" t="s">
        <v>437</v>
      </c>
      <c r="AS323" s="3" t="s">
        <v>432</v>
      </c>
      <c r="AT323" s="3"/>
      <c r="AU323" s="3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O323">
        <v>317</v>
      </c>
      <c r="BP323">
        <f>MATCH(BO323-1,章节表!$J$4:$J$64,1)</f>
        <v>32</v>
      </c>
    </row>
    <row r="324" spans="1:68" ht="18" customHeight="1" x14ac:dyDescent="0.2">
      <c r="A324" s="17">
        <f t="shared" si="18"/>
        <v>20208</v>
      </c>
      <c r="B324" s="17">
        <f>INDEX(章节表!$E$5:$E$64,关卡表!BP324)</f>
        <v>2</v>
      </c>
      <c r="C324" s="17">
        <f>INDEX(章节表!$B$5:$B$64,关卡表!BP324)</f>
        <v>202</v>
      </c>
      <c r="D324" s="3" t="s">
        <v>79</v>
      </c>
      <c r="E324" s="17">
        <f>BO324-INDEX(章节表!$J$4:$J$64,关卡表!BP324)</f>
        <v>8</v>
      </c>
      <c r="F324" s="17">
        <f t="shared" si="19"/>
        <v>8</v>
      </c>
      <c r="G324" s="17" t="str">
        <f>INDEX(章节表!$C$5:$C$64,关卡表!BP324)&amp;关卡表!E324&amp;"关"</f>
        <v>困难2章8关</v>
      </c>
      <c r="H324" s="2"/>
      <c r="I324" s="2"/>
      <c r="J324" s="17" t="str">
        <f>INDEX(章节表!$D$5:$D$64,关卡表!BP324)&amp;"-"&amp;关卡表!E324&amp;"关"</f>
        <v>力战虎牢-8关</v>
      </c>
      <c r="K324" s="3" t="s">
        <v>424</v>
      </c>
      <c r="L324" s="3"/>
      <c r="M324" s="2">
        <v>100</v>
      </c>
      <c r="N324" s="2">
        <v>0</v>
      </c>
      <c r="O324" s="2">
        <v>0</v>
      </c>
      <c r="P324" s="2">
        <v>20911</v>
      </c>
      <c r="Q324" s="17">
        <f>INDEX(章节表!$K$5:$K$64,关卡表!BP324)</f>
        <v>20</v>
      </c>
      <c r="R324" s="17">
        <f>INDEX(章节表!$L$5:$L$64,关卡表!BP324)</f>
        <v>300</v>
      </c>
      <c r="S324" s="2">
        <v>0</v>
      </c>
      <c r="T324" s="2" t="str">
        <f t="shared" si="20"/>
        <v/>
      </c>
      <c r="U324" s="2" t="s">
        <v>27</v>
      </c>
      <c r="V324" s="17">
        <f>INDEX(章节表!$M$5:$M$64,关卡表!BP324)</f>
        <v>900</v>
      </c>
      <c r="W324" s="2" t="s">
        <v>47</v>
      </c>
      <c r="X324" s="17">
        <f>INDEX(章节表!$N$5:$N$64,关卡表!BP324)</f>
        <v>2700</v>
      </c>
      <c r="Y324" s="2"/>
      <c r="Z324" s="2"/>
      <c r="AA324" s="2"/>
      <c r="AB324" s="2"/>
      <c r="AC324" s="2"/>
      <c r="AD324" s="2"/>
      <c r="AE324" s="3"/>
      <c r="AF324" s="3"/>
      <c r="AG324" s="3"/>
      <c r="AH324" s="3"/>
      <c r="AI324" s="3"/>
      <c r="AJ324" s="3"/>
      <c r="AK324" s="2"/>
      <c r="AL324" s="2"/>
      <c r="AM324" s="2"/>
      <c r="AN324" s="2"/>
      <c r="AO324" s="2">
        <v>51</v>
      </c>
      <c r="AP324" s="3" t="s">
        <v>264</v>
      </c>
      <c r="AQ324" s="3" t="s">
        <v>265</v>
      </c>
      <c r="AR324" s="3" t="s">
        <v>437</v>
      </c>
      <c r="AS324" s="3" t="s">
        <v>432</v>
      </c>
      <c r="AT324" s="3"/>
      <c r="AU324" s="3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O324">
        <v>318</v>
      </c>
      <c r="BP324">
        <f>MATCH(BO324-1,章节表!$J$4:$J$64,1)</f>
        <v>32</v>
      </c>
    </row>
    <row r="325" spans="1:68" ht="18" customHeight="1" x14ac:dyDescent="0.2">
      <c r="A325" s="17">
        <f t="shared" si="18"/>
        <v>20209</v>
      </c>
      <c r="B325" s="17">
        <f>INDEX(章节表!$E$5:$E$64,关卡表!BP325)</f>
        <v>2</v>
      </c>
      <c r="C325" s="17">
        <f>INDEX(章节表!$B$5:$B$64,关卡表!BP325)</f>
        <v>202</v>
      </c>
      <c r="D325" s="3" t="s">
        <v>79</v>
      </c>
      <c r="E325" s="17">
        <f>BO325-INDEX(章节表!$J$4:$J$64,关卡表!BP325)</f>
        <v>9</v>
      </c>
      <c r="F325" s="17">
        <f t="shared" si="19"/>
        <v>9</v>
      </c>
      <c r="G325" s="17" t="str">
        <f>INDEX(章节表!$C$5:$C$64,关卡表!BP325)&amp;关卡表!E325&amp;"关"</f>
        <v>困难2章9关</v>
      </c>
      <c r="H325" s="2"/>
      <c r="I325" s="2"/>
      <c r="J325" s="17" t="str">
        <f>INDEX(章节表!$D$5:$D$64,关卡表!BP325)&amp;"-"&amp;关卡表!E325&amp;"关"</f>
        <v>力战虎牢-9关</v>
      </c>
      <c r="K325" s="3" t="s">
        <v>438</v>
      </c>
      <c r="L325" s="3"/>
      <c r="M325" s="2">
        <v>100</v>
      </c>
      <c r="N325" s="2">
        <v>0</v>
      </c>
      <c r="O325" s="2">
        <v>0</v>
      </c>
      <c r="P325" s="2">
        <v>20912</v>
      </c>
      <c r="Q325" s="17">
        <f>INDEX(章节表!$K$5:$K$64,关卡表!BP325)</f>
        <v>20</v>
      </c>
      <c r="R325" s="17">
        <f>INDEX(章节表!$L$5:$L$64,关卡表!BP325)</f>
        <v>300</v>
      </c>
      <c r="S325" s="2">
        <v>0</v>
      </c>
      <c r="T325" s="2">
        <f t="shared" si="20"/>
        <v>22023</v>
      </c>
      <c r="U325" s="2" t="s">
        <v>27</v>
      </c>
      <c r="V325" s="17">
        <f>INDEX(章节表!$M$5:$M$64,关卡表!BP325)</f>
        <v>900</v>
      </c>
      <c r="W325" s="2" t="s">
        <v>47</v>
      </c>
      <c r="X325" s="17">
        <f>INDEX(章节表!$N$5:$N$64,关卡表!BP325)</f>
        <v>2700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3"/>
      <c r="AK325" s="2"/>
      <c r="AL325" s="2"/>
      <c r="AM325" s="2"/>
      <c r="AN325" s="2"/>
      <c r="AO325" s="2">
        <v>51</v>
      </c>
      <c r="AP325" s="3" t="s">
        <v>264</v>
      </c>
      <c r="AQ325" s="3" t="s">
        <v>265</v>
      </c>
      <c r="AR325" s="3" t="s">
        <v>437</v>
      </c>
      <c r="AS325" s="3" t="s">
        <v>432</v>
      </c>
      <c r="AT325" s="3"/>
      <c r="AU325" s="3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O325">
        <v>319</v>
      </c>
      <c r="BP325">
        <f>MATCH(BO325-1,章节表!$J$4:$J$64,1)</f>
        <v>32</v>
      </c>
    </row>
    <row r="326" spans="1:68" ht="18" customHeight="1" x14ac:dyDescent="0.2">
      <c r="A326" s="17">
        <f t="shared" si="18"/>
        <v>20210</v>
      </c>
      <c r="B326" s="17">
        <f>INDEX(章节表!$E$5:$E$64,关卡表!BP326)</f>
        <v>2</v>
      </c>
      <c r="C326" s="17">
        <f>INDEX(章节表!$B$5:$B$64,关卡表!BP326)</f>
        <v>202</v>
      </c>
      <c r="D326" s="3" t="s">
        <v>79</v>
      </c>
      <c r="E326" s="17">
        <f>BO326-INDEX(章节表!$J$4:$J$64,关卡表!BP326)</f>
        <v>10</v>
      </c>
      <c r="F326" s="17">
        <f t="shared" si="19"/>
        <v>10</v>
      </c>
      <c r="G326" s="17" t="str">
        <f>INDEX(章节表!$C$5:$C$64,关卡表!BP326)&amp;关卡表!E326&amp;"关"</f>
        <v>困难2章10关</v>
      </c>
      <c r="H326" s="2"/>
      <c r="I326" s="2"/>
      <c r="J326" s="17" t="str">
        <f>INDEX(章节表!$D$5:$D$64,关卡表!BP326)&amp;"-"&amp;关卡表!E326&amp;"关"</f>
        <v>力战虎牢-10关</v>
      </c>
      <c r="K326" s="3" t="s">
        <v>439</v>
      </c>
      <c r="L326" s="3"/>
      <c r="M326" s="2">
        <v>100</v>
      </c>
      <c r="N326" s="2">
        <v>1</v>
      </c>
      <c r="O326" s="2">
        <v>0</v>
      </c>
      <c r="P326" s="2">
        <v>20913</v>
      </c>
      <c r="Q326" s="17">
        <f>INDEX(章节表!$K$5:$K$64,关卡表!BP326)</f>
        <v>20</v>
      </c>
      <c r="R326" s="17">
        <f>INDEX(章节表!$L$5:$L$64,关卡表!BP326)</f>
        <v>300</v>
      </c>
      <c r="S326" s="2">
        <v>0</v>
      </c>
      <c r="T326" s="2" t="str">
        <f t="shared" si="20"/>
        <v/>
      </c>
      <c r="U326" s="2" t="s">
        <v>27</v>
      </c>
      <c r="V326" s="17">
        <f>INDEX(章节表!$M$5:$M$64,关卡表!BP326)</f>
        <v>900</v>
      </c>
      <c r="W326" s="2" t="s">
        <v>47</v>
      </c>
      <c r="X326" s="17">
        <f>INDEX(章节表!$N$5:$N$64,关卡表!BP326)</f>
        <v>2700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3"/>
      <c r="AK326" s="2"/>
      <c r="AL326" s="2"/>
      <c r="AM326" s="2"/>
      <c r="AN326" s="2"/>
      <c r="AO326" s="2">
        <v>51</v>
      </c>
      <c r="AP326" s="3" t="s">
        <v>264</v>
      </c>
      <c r="AQ326" s="3" t="s">
        <v>265</v>
      </c>
      <c r="AR326" s="3" t="s">
        <v>437</v>
      </c>
      <c r="AS326" s="3" t="s">
        <v>432</v>
      </c>
      <c r="AT326" s="3"/>
      <c r="AU326" s="3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O326">
        <v>320</v>
      </c>
      <c r="BP326">
        <f>MATCH(BO326-1,章节表!$J$4:$J$64,1)</f>
        <v>32</v>
      </c>
    </row>
    <row r="327" spans="1:68" ht="18" customHeight="1" x14ac:dyDescent="0.2">
      <c r="A327" s="17">
        <f t="shared" si="18"/>
        <v>20301</v>
      </c>
      <c r="B327" s="17">
        <f>INDEX(章节表!$E$5:$E$64,关卡表!BP327)</f>
        <v>2</v>
      </c>
      <c r="C327" s="17">
        <f>INDEX(章节表!$B$5:$B$64,关卡表!BP327)</f>
        <v>203</v>
      </c>
      <c r="D327" s="3" t="s">
        <v>79</v>
      </c>
      <c r="E327" s="17">
        <f>BO327-INDEX(章节表!$J$4:$J$64,关卡表!BP327)</f>
        <v>1</v>
      </c>
      <c r="F327" s="17">
        <f t="shared" si="19"/>
        <v>1</v>
      </c>
      <c r="G327" s="17" t="str">
        <f>INDEX(章节表!$C$5:$C$64,关卡表!BP327)&amp;关卡表!E327&amp;"关"</f>
        <v>困难3章1关</v>
      </c>
      <c r="H327" s="2"/>
      <c r="I327" s="2"/>
      <c r="J327" s="17" t="str">
        <f>INDEX(章节表!$D$5:$D$64,关卡表!BP327)&amp;"-"&amp;关卡表!E327&amp;"关"</f>
        <v>乱武天下-1关</v>
      </c>
      <c r="K327" s="3" t="s">
        <v>424</v>
      </c>
      <c r="L327" s="3"/>
      <c r="M327" s="2">
        <v>100</v>
      </c>
      <c r="N327" s="2">
        <v>0</v>
      </c>
      <c r="O327" s="2">
        <v>0</v>
      </c>
      <c r="P327" s="2">
        <v>20914</v>
      </c>
      <c r="Q327" s="17">
        <f>INDEX(章节表!$K$5:$K$64,关卡表!BP327)</f>
        <v>25</v>
      </c>
      <c r="R327" s="17">
        <f>INDEX(章节表!$L$5:$L$64,关卡表!BP327)</f>
        <v>400</v>
      </c>
      <c r="S327" s="2">
        <v>0</v>
      </c>
      <c r="T327" s="2" t="str">
        <f t="shared" si="20"/>
        <v/>
      </c>
      <c r="U327" s="2" t="s">
        <v>27</v>
      </c>
      <c r="V327" s="17">
        <f>INDEX(章节表!$M$5:$M$64,关卡表!BP327)</f>
        <v>1200</v>
      </c>
      <c r="W327" s="2" t="s">
        <v>47</v>
      </c>
      <c r="X327" s="17">
        <f>INDEX(章节表!$N$5:$N$64,关卡表!BP327)</f>
        <v>3150</v>
      </c>
      <c r="Y327" s="2"/>
      <c r="Z327" s="2"/>
      <c r="AA327" s="2"/>
      <c r="AB327" s="2"/>
      <c r="AC327" s="2"/>
      <c r="AD327" s="2"/>
      <c r="AE327" s="3"/>
      <c r="AF327" s="3"/>
      <c r="AG327" s="3"/>
      <c r="AH327" s="3"/>
      <c r="AI327" s="3"/>
      <c r="AJ327" s="3"/>
      <c r="AK327" s="2"/>
      <c r="AL327" s="2"/>
      <c r="AM327" s="2"/>
      <c r="AN327" s="2"/>
      <c r="AO327" s="2">
        <v>51</v>
      </c>
      <c r="AP327" s="3" t="s">
        <v>264</v>
      </c>
      <c r="AQ327" s="3" t="s">
        <v>265</v>
      </c>
      <c r="AR327" s="3" t="s">
        <v>437</v>
      </c>
      <c r="AS327" s="3" t="s">
        <v>432</v>
      </c>
      <c r="AT327" s="3"/>
      <c r="AU327" s="3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O327">
        <v>321</v>
      </c>
      <c r="BP327">
        <f>MATCH(BO327-1,章节表!$J$4:$J$64,1)</f>
        <v>33</v>
      </c>
    </row>
    <row r="328" spans="1:68" ht="18" customHeight="1" x14ac:dyDescent="0.2">
      <c r="A328" s="17">
        <f t="shared" ref="A328:A391" si="21">C328*100+E328</f>
        <v>20302</v>
      </c>
      <c r="B328" s="17">
        <f>INDEX(章节表!$E$5:$E$64,关卡表!BP328)</f>
        <v>2</v>
      </c>
      <c r="C328" s="17">
        <f>INDEX(章节表!$B$5:$B$64,关卡表!BP328)</f>
        <v>203</v>
      </c>
      <c r="D328" s="3" t="s">
        <v>79</v>
      </c>
      <c r="E328" s="17">
        <f>BO328-INDEX(章节表!$J$4:$J$64,关卡表!BP328)</f>
        <v>2</v>
      </c>
      <c r="F328" s="17">
        <f t="shared" ref="F328:F391" si="22">E328</f>
        <v>2</v>
      </c>
      <c r="G328" s="17" t="str">
        <f>INDEX(章节表!$C$5:$C$64,关卡表!BP328)&amp;关卡表!E328&amp;"关"</f>
        <v>困难3章2关</v>
      </c>
      <c r="H328" s="3"/>
      <c r="I328" s="3"/>
      <c r="J328" s="17" t="str">
        <f>INDEX(章节表!$D$5:$D$64,关卡表!BP328)&amp;"-"&amp;关卡表!E328&amp;"关"</f>
        <v>乱武天下-2关</v>
      </c>
      <c r="K328" s="3" t="s">
        <v>424</v>
      </c>
      <c r="L328" s="3"/>
      <c r="M328" s="2">
        <v>100</v>
      </c>
      <c r="N328" s="2">
        <v>0</v>
      </c>
      <c r="O328" s="2">
        <v>0</v>
      </c>
      <c r="P328" s="2">
        <v>20915</v>
      </c>
      <c r="Q328" s="17">
        <f>INDEX(章节表!$K$5:$K$64,关卡表!BP328)</f>
        <v>25</v>
      </c>
      <c r="R328" s="17">
        <f>INDEX(章节表!$L$5:$L$64,关卡表!BP328)</f>
        <v>400</v>
      </c>
      <c r="S328" s="2">
        <v>0</v>
      </c>
      <c r="T328" s="2" t="str">
        <f t="shared" ref="T328:T391" si="23">IF(OR(F328=3,F328=6,F328=9),C328*10+INT(F328/3)+20000,"")</f>
        <v/>
      </c>
      <c r="U328" s="2" t="s">
        <v>27</v>
      </c>
      <c r="V328" s="17">
        <f>INDEX(章节表!$M$5:$M$64,关卡表!BP328)</f>
        <v>1200</v>
      </c>
      <c r="W328" s="2" t="s">
        <v>47</v>
      </c>
      <c r="X328" s="17">
        <f>INDEX(章节表!$N$5:$N$64,关卡表!BP328)</f>
        <v>3150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3"/>
      <c r="AK328" s="2"/>
      <c r="AL328" s="2"/>
      <c r="AM328" s="2"/>
      <c r="AN328" s="2"/>
      <c r="AO328" s="2">
        <v>51</v>
      </c>
      <c r="AP328" s="3" t="s">
        <v>264</v>
      </c>
      <c r="AQ328" s="3" t="s">
        <v>265</v>
      </c>
      <c r="AR328" s="3" t="s">
        <v>437</v>
      </c>
      <c r="AS328" s="3" t="s">
        <v>432</v>
      </c>
      <c r="AT328" s="3"/>
      <c r="AU328" s="3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O328">
        <v>322</v>
      </c>
      <c r="BP328">
        <f>MATCH(BO328-1,章节表!$J$4:$J$64,1)</f>
        <v>33</v>
      </c>
    </row>
    <row r="329" spans="1:68" ht="18" customHeight="1" x14ac:dyDescent="0.2">
      <c r="A329" s="17">
        <f t="shared" si="21"/>
        <v>20303</v>
      </c>
      <c r="B329" s="17">
        <f>INDEX(章节表!$E$5:$E$64,关卡表!BP329)</f>
        <v>2</v>
      </c>
      <c r="C329" s="17">
        <f>INDEX(章节表!$B$5:$B$64,关卡表!BP329)</f>
        <v>203</v>
      </c>
      <c r="D329" s="3" t="s">
        <v>79</v>
      </c>
      <c r="E329" s="17">
        <f>BO329-INDEX(章节表!$J$4:$J$64,关卡表!BP329)</f>
        <v>3</v>
      </c>
      <c r="F329" s="17">
        <f t="shared" si="22"/>
        <v>3</v>
      </c>
      <c r="G329" s="17" t="str">
        <f>INDEX(章节表!$C$5:$C$64,关卡表!BP329)&amp;关卡表!E329&amp;"关"</f>
        <v>困难3章3关</v>
      </c>
      <c r="H329" s="3"/>
      <c r="I329" s="3"/>
      <c r="J329" s="17" t="str">
        <f>INDEX(章节表!$D$5:$D$64,关卡表!BP329)&amp;"-"&amp;关卡表!E329&amp;"关"</f>
        <v>乱武天下-3关</v>
      </c>
      <c r="K329" s="3" t="s">
        <v>438</v>
      </c>
      <c r="L329" s="3"/>
      <c r="M329" s="2">
        <v>100</v>
      </c>
      <c r="N329" s="2">
        <v>0</v>
      </c>
      <c r="O329" s="2">
        <v>0</v>
      </c>
      <c r="P329" s="2">
        <v>21001</v>
      </c>
      <c r="Q329" s="17">
        <f>INDEX(章节表!$K$5:$K$64,关卡表!BP329)</f>
        <v>25</v>
      </c>
      <c r="R329" s="17">
        <f>INDEX(章节表!$L$5:$L$64,关卡表!BP329)</f>
        <v>400</v>
      </c>
      <c r="S329" s="2">
        <v>0</v>
      </c>
      <c r="T329" s="2">
        <f t="shared" si="23"/>
        <v>22031</v>
      </c>
      <c r="U329" s="2" t="s">
        <v>27</v>
      </c>
      <c r="V329" s="17">
        <f>INDEX(章节表!$M$5:$M$64,关卡表!BP329)</f>
        <v>1200</v>
      </c>
      <c r="W329" s="2" t="s">
        <v>47</v>
      </c>
      <c r="X329" s="17">
        <f>INDEX(章节表!$N$5:$N$64,关卡表!BP329)</f>
        <v>3150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3"/>
      <c r="AK329" s="2"/>
      <c r="AL329" s="2"/>
      <c r="AM329" s="2"/>
      <c r="AN329" s="2"/>
      <c r="AO329" s="2">
        <v>51</v>
      </c>
      <c r="AP329" s="3" t="s">
        <v>264</v>
      </c>
      <c r="AQ329" s="3" t="s">
        <v>265</v>
      </c>
      <c r="AR329" s="3" t="s">
        <v>437</v>
      </c>
      <c r="AS329" s="3" t="s">
        <v>432</v>
      </c>
      <c r="AT329" s="3"/>
      <c r="AU329" s="3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O329">
        <v>323</v>
      </c>
      <c r="BP329">
        <f>MATCH(BO329-1,章节表!$J$4:$J$64,1)</f>
        <v>33</v>
      </c>
    </row>
    <row r="330" spans="1:68" ht="18" customHeight="1" x14ac:dyDescent="0.2">
      <c r="A330" s="17">
        <f t="shared" si="21"/>
        <v>20304</v>
      </c>
      <c r="B330" s="17">
        <f>INDEX(章节表!$E$5:$E$64,关卡表!BP330)</f>
        <v>2</v>
      </c>
      <c r="C330" s="17">
        <f>INDEX(章节表!$B$5:$B$64,关卡表!BP330)</f>
        <v>203</v>
      </c>
      <c r="D330" s="3" t="s">
        <v>79</v>
      </c>
      <c r="E330" s="17">
        <f>BO330-INDEX(章节表!$J$4:$J$64,关卡表!BP330)</f>
        <v>4</v>
      </c>
      <c r="F330" s="17">
        <f t="shared" si="22"/>
        <v>4</v>
      </c>
      <c r="G330" s="17" t="str">
        <f>INDEX(章节表!$C$5:$C$64,关卡表!BP330)&amp;关卡表!E330&amp;"关"</f>
        <v>困难3章4关</v>
      </c>
      <c r="H330" s="3"/>
      <c r="I330" s="3"/>
      <c r="J330" s="17" t="str">
        <f>INDEX(章节表!$D$5:$D$64,关卡表!BP330)&amp;"-"&amp;关卡表!E330&amp;"关"</f>
        <v>乱武天下-4关</v>
      </c>
      <c r="K330" s="3" t="s">
        <v>424</v>
      </c>
      <c r="L330" s="3"/>
      <c r="M330" s="2">
        <v>100</v>
      </c>
      <c r="N330" s="2">
        <v>0</v>
      </c>
      <c r="O330" s="2">
        <v>0</v>
      </c>
      <c r="P330" s="2">
        <v>21002</v>
      </c>
      <c r="Q330" s="17">
        <f>INDEX(章节表!$K$5:$K$64,关卡表!BP330)</f>
        <v>25</v>
      </c>
      <c r="R330" s="17">
        <f>INDEX(章节表!$L$5:$L$64,关卡表!BP330)</f>
        <v>400</v>
      </c>
      <c r="S330" s="2">
        <v>0</v>
      </c>
      <c r="T330" s="2" t="str">
        <f t="shared" si="23"/>
        <v/>
      </c>
      <c r="U330" s="2" t="s">
        <v>27</v>
      </c>
      <c r="V330" s="17">
        <f>INDEX(章节表!$M$5:$M$64,关卡表!BP330)</f>
        <v>1200</v>
      </c>
      <c r="W330" s="2" t="s">
        <v>47</v>
      </c>
      <c r="X330" s="17">
        <f>INDEX(章节表!$N$5:$N$64,关卡表!BP330)</f>
        <v>3150</v>
      </c>
      <c r="Y330" s="2"/>
      <c r="Z330" s="2"/>
      <c r="AA330" s="2"/>
      <c r="AB330" s="2"/>
      <c r="AC330" s="2"/>
      <c r="AD330" s="2"/>
      <c r="AE330" s="3"/>
      <c r="AF330" s="3"/>
      <c r="AG330" s="3"/>
      <c r="AH330" s="3"/>
      <c r="AI330" s="3"/>
      <c r="AJ330" s="3"/>
      <c r="AK330" s="2"/>
      <c r="AL330" s="2"/>
      <c r="AM330" s="2"/>
      <c r="AN330" s="2"/>
      <c r="AO330" s="2">
        <v>51</v>
      </c>
      <c r="AP330" s="3" t="s">
        <v>264</v>
      </c>
      <c r="AQ330" s="3" t="s">
        <v>265</v>
      </c>
      <c r="AR330" s="3" t="s">
        <v>437</v>
      </c>
      <c r="AS330" s="3" t="s">
        <v>432</v>
      </c>
      <c r="AT330" s="3"/>
      <c r="AU330" s="3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O330">
        <v>324</v>
      </c>
      <c r="BP330">
        <f>MATCH(BO330-1,章节表!$J$4:$J$64,1)</f>
        <v>33</v>
      </c>
    </row>
    <row r="331" spans="1:68" ht="18" customHeight="1" x14ac:dyDescent="0.2">
      <c r="A331" s="17">
        <f t="shared" si="21"/>
        <v>20305</v>
      </c>
      <c r="B331" s="17">
        <f>INDEX(章节表!$E$5:$E$64,关卡表!BP331)</f>
        <v>2</v>
      </c>
      <c r="C331" s="17">
        <f>INDEX(章节表!$B$5:$B$64,关卡表!BP331)</f>
        <v>203</v>
      </c>
      <c r="D331" s="3" t="s">
        <v>79</v>
      </c>
      <c r="E331" s="17">
        <f>BO331-INDEX(章节表!$J$4:$J$64,关卡表!BP331)</f>
        <v>5</v>
      </c>
      <c r="F331" s="17">
        <f t="shared" si="22"/>
        <v>5</v>
      </c>
      <c r="G331" s="17" t="str">
        <f>INDEX(章节表!$C$5:$C$64,关卡表!BP331)&amp;关卡表!E331&amp;"关"</f>
        <v>困难3章5关</v>
      </c>
      <c r="H331" s="3"/>
      <c r="I331" s="3"/>
      <c r="J331" s="17" t="str">
        <f>INDEX(章节表!$D$5:$D$64,关卡表!BP331)&amp;"-"&amp;关卡表!E331&amp;"关"</f>
        <v>乱武天下-5关</v>
      </c>
      <c r="K331" s="3" t="s">
        <v>424</v>
      </c>
      <c r="L331" s="3"/>
      <c r="M331" s="2">
        <v>100</v>
      </c>
      <c r="N331" s="2">
        <v>0</v>
      </c>
      <c r="O331" s="2">
        <v>0</v>
      </c>
      <c r="P331" s="2">
        <v>21003</v>
      </c>
      <c r="Q331" s="17">
        <f>INDEX(章节表!$K$5:$K$64,关卡表!BP331)</f>
        <v>25</v>
      </c>
      <c r="R331" s="17">
        <f>INDEX(章节表!$L$5:$L$64,关卡表!BP331)</f>
        <v>400</v>
      </c>
      <c r="S331" s="2">
        <v>0</v>
      </c>
      <c r="T331" s="2" t="str">
        <f t="shared" si="23"/>
        <v/>
      </c>
      <c r="U331" s="2" t="s">
        <v>27</v>
      </c>
      <c r="V331" s="17">
        <f>INDEX(章节表!$M$5:$M$64,关卡表!BP331)</f>
        <v>1200</v>
      </c>
      <c r="W331" s="2" t="s">
        <v>47</v>
      </c>
      <c r="X331" s="17">
        <f>INDEX(章节表!$N$5:$N$64,关卡表!BP331)</f>
        <v>3150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3"/>
      <c r="AK331" s="2"/>
      <c r="AL331" s="2"/>
      <c r="AM331" s="2"/>
      <c r="AN331" s="2"/>
      <c r="AO331" s="2">
        <v>51</v>
      </c>
      <c r="AP331" s="3" t="s">
        <v>264</v>
      </c>
      <c r="AQ331" s="3" t="s">
        <v>265</v>
      </c>
      <c r="AR331" s="3" t="s">
        <v>437</v>
      </c>
      <c r="AS331" s="3" t="s">
        <v>432</v>
      </c>
      <c r="AT331" s="3"/>
      <c r="AU331" s="3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O331">
        <v>325</v>
      </c>
      <c r="BP331">
        <f>MATCH(BO331-1,章节表!$J$4:$J$64,1)</f>
        <v>33</v>
      </c>
    </row>
    <row r="332" spans="1:68" ht="18" customHeight="1" x14ac:dyDescent="0.2">
      <c r="A332" s="17">
        <f t="shared" si="21"/>
        <v>20306</v>
      </c>
      <c r="B332" s="17">
        <f>INDEX(章节表!$E$5:$E$64,关卡表!BP332)</f>
        <v>2</v>
      </c>
      <c r="C332" s="17">
        <f>INDEX(章节表!$B$5:$B$64,关卡表!BP332)</f>
        <v>203</v>
      </c>
      <c r="D332" s="3" t="s">
        <v>79</v>
      </c>
      <c r="E332" s="17">
        <f>BO332-INDEX(章节表!$J$4:$J$64,关卡表!BP332)</f>
        <v>6</v>
      </c>
      <c r="F332" s="17">
        <f t="shared" si="22"/>
        <v>6</v>
      </c>
      <c r="G332" s="17" t="str">
        <f>INDEX(章节表!$C$5:$C$64,关卡表!BP332)&amp;关卡表!E332&amp;"关"</f>
        <v>困难3章6关</v>
      </c>
      <c r="H332" s="3"/>
      <c r="I332" s="3"/>
      <c r="J332" s="17" t="str">
        <f>INDEX(章节表!$D$5:$D$64,关卡表!BP332)&amp;"-"&amp;关卡表!E332&amp;"关"</f>
        <v>乱武天下-6关</v>
      </c>
      <c r="K332" s="3" t="s">
        <v>438</v>
      </c>
      <c r="L332" s="3"/>
      <c r="M332" s="2">
        <v>100</v>
      </c>
      <c r="N332" s="2">
        <v>0</v>
      </c>
      <c r="O332" s="2">
        <v>0</v>
      </c>
      <c r="P332" s="2">
        <v>21004</v>
      </c>
      <c r="Q332" s="17">
        <f>INDEX(章节表!$K$5:$K$64,关卡表!BP332)</f>
        <v>25</v>
      </c>
      <c r="R332" s="17">
        <f>INDEX(章节表!$L$5:$L$64,关卡表!BP332)</f>
        <v>400</v>
      </c>
      <c r="S332" s="2">
        <v>0</v>
      </c>
      <c r="T332" s="2">
        <f t="shared" si="23"/>
        <v>22032</v>
      </c>
      <c r="U332" s="2" t="s">
        <v>27</v>
      </c>
      <c r="V332" s="17">
        <f>INDEX(章节表!$M$5:$M$64,关卡表!BP332)</f>
        <v>1200</v>
      </c>
      <c r="W332" s="2" t="s">
        <v>47</v>
      </c>
      <c r="X332" s="17">
        <f>INDEX(章节表!$N$5:$N$64,关卡表!BP332)</f>
        <v>3150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3"/>
      <c r="AK332" s="2"/>
      <c r="AL332" s="2"/>
      <c r="AM332" s="2"/>
      <c r="AN332" s="2"/>
      <c r="AO332" s="2">
        <v>51</v>
      </c>
      <c r="AP332" s="3" t="s">
        <v>264</v>
      </c>
      <c r="AQ332" s="3" t="s">
        <v>265</v>
      </c>
      <c r="AR332" s="3" t="s">
        <v>437</v>
      </c>
      <c r="AS332" s="3" t="s">
        <v>432</v>
      </c>
      <c r="AT332" s="3"/>
      <c r="AU332" s="3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O332">
        <v>326</v>
      </c>
      <c r="BP332">
        <f>MATCH(BO332-1,章节表!$J$4:$J$64,1)</f>
        <v>33</v>
      </c>
    </row>
    <row r="333" spans="1:68" ht="18" customHeight="1" x14ac:dyDescent="0.2">
      <c r="A333" s="17">
        <f t="shared" si="21"/>
        <v>20307</v>
      </c>
      <c r="B333" s="17">
        <f>INDEX(章节表!$E$5:$E$64,关卡表!BP333)</f>
        <v>2</v>
      </c>
      <c r="C333" s="17">
        <f>INDEX(章节表!$B$5:$B$64,关卡表!BP333)</f>
        <v>203</v>
      </c>
      <c r="D333" s="3" t="s">
        <v>79</v>
      </c>
      <c r="E333" s="17">
        <f>BO333-INDEX(章节表!$J$4:$J$64,关卡表!BP333)</f>
        <v>7</v>
      </c>
      <c r="F333" s="17">
        <f t="shared" si="22"/>
        <v>7</v>
      </c>
      <c r="G333" s="17" t="str">
        <f>INDEX(章节表!$C$5:$C$64,关卡表!BP333)&amp;关卡表!E333&amp;"关"</f>
        <v>困难3章7关</v>
      </c>
      <c r="H333" s="3"/>
      <c r="I333" s="3"/>
      <c r="J333" s="17" t="str">
        <f>INDEX(章节表!$D$5:$D$64,关卡表!BP333)&amp;"-"&amp;关卡表!E333&amp;"关"</f>
        <v>乱武天下-7关</v>
      </c>
      <c r="K333" s="3" t="s">
        <v>424</v>
      </c>
      <c r="L333" s="3"/>
      <c r="M333" s="2">
        <v>100</v>
      </c>
      <c r="N333" s="2">
        <v>0</v>
      </c>
      <c r="O333" s="2">
        <v>0</v>
      </c>
      <c r="P333" s="2">
        <v>21005</v>
      </c>
      <c r="Q333" s="17">
        <f>INDEX(章节表!$K$5:$K$64,关卡表!BP333)</f>
        <v>25</v>
      </c>
      <c r="R333" s="17">
        <f>INDEX(章节表!$L$5:$L$64,关卡表!BP333)</f>
        <v>400</v>
      </c>
      <c r="S333" s="2">
        <v>0</v>
      </c>
      <c r="T333" s="2" t="str">
        <f t="shared" si="23"/>
        <v/>
      </c>
      <c r="U333" s="2" t="s">
        <v>27</v>
      </c>
      <c r="V333" s="17">
        <f>INDEX(章节表!$M$5:$M$64,关卡表!BP333)</f>
        <v>1200</v>
      </c>
      <c r="W333" s="2" t="s">
        <v>47</v>
      </c>
      <c r="X333" s="17">
        <f>INDEX(章节表!$N$5:$N$64,关卡表!BP333)</f>
        <v>3150</v>
      </c>
      <c r="Y333" s="2"/>
      <c r="Z333" s="2"/>
      <c r="AA333" s="2"/>
      <c r="AB333" s="2"/>
      <c r="AC333" s="2"/>
      <c r="AD333" s="2"/>
      <c r="AE333" s="3"/>
      <c r="AF333" s="3"/>
      <c r="AG333" s="3"/>
      <c r="AH333" s="3"/>
      <c r="AI333" s="3"/>
      <c r="AJ333" s="3"/>
      <c r="AK333" s="2"/>
      <c r="AL333" s="2"/>
      <c r="AM333" s="2"/>
      <c r="AN333" s="2"/>
      <c r="AO333" s="2">
        <v>51</v>
      </c>
      <c r="AP333" s="3" t="s">
        <v>264</v>
      </c>
      <c r="AQ333" s="3" t="s">
        <v>265</v>
      </c>
      <c r="AR333" s="3" t="s">
        <v>437</v>
      </c>
      <c r="AS333" s="3" t="s">
        <v>432</v>
      </c>
      <c r="AT333" s="3"/>
      <c r="AU333" s="3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O333">
        <v>327</v>
      </c>
      <c r="BP333">
        <f>MATCH(BO333-1,章节表!$J$4:$J$64,1)</f>
        <v>33</v>
      </c>
    </row>
    <row r="334" spans="1:68" ht="18" customHeight="1" x14ac:dyDescent="0.2">
      <c r="A334" s="17">
        <f t="shared" si="21"/>
        <v>20308</v>
      </c>
      <c r="B334" s="17">
        <f>INDEX(章节表!$E$5:$E$64,关卡表!BP334)</f>
        <v>2</v>
      </c>
      <c r="C334" s="17">
        <f>INDEX(章节表!$B$5:$B$64,关卡表!BP334)</f>
        <v>203</v>
      </c>
      <c r="D334" s="3" t="s">
        <v>79</v>
      </c>
      <c r="E334" s="17">
        <f>BO334-INDEX(章节表!$J$4:$J$64,关卡表!BP334)</f>
        <v>8</v>
      </c>
      <c r="F334" s="17">
        <f t="shared" si="22"/>
        <v>8</v>
      </c>
      <c r="G334" s="17" t="str">
        <f>INDEX(章节表!$C$5:$C$64,关卡表!BP334)&amp;关卡表!E334&amp;"关"</f>
        <v>困难3章8关</v>
      </c>
      <c r="H334" s="3"/>
      <c r="I334" s="3"/>
      <c r="J334" s="17" t="str">
        <f>INDEX(章节表!$D$5:$D$64,关卡表!BP334)&amp;"-"&amp;关卡表!E334&amp;"关"</f>
        <v>乱武天下-8关</v>
      </c>
      <c r="K334" s="3" t="s">
        <v>424</v>
      </c>
      <c r="L334" s="3"/>
      <c r="M334" s="2">
        <v>100</v>
      </c>
      <c r="N334" s="2">
        <v>0</v>
      </c>
      <c r="O334" s="2">
        <v>0</v>
      </c>
      <c r="P334" s="2">
        <v>21006</v>
      </c>
      <c r="Q334" s="17">
        <f>INDEX(章节表!$K$5:$K$64,关卡表!BP334)</f>
        <v>25</v>
      </c>
      <c r="R334" s="17">
        <f>INDEX(章节表!$L$5:$L$64,关卡表!BP334)</f>
        <v>400</v>
      </c>
      <c r="S334" s="2">
        <v>0</v>
      </c>
      <c r="T334" s="2" t="str">
        <f t="shared" si="23"/>
        <v/>
      </c>
      <c r="U334" s="2" t="s">
        <v>27</v>
      </c>
      <c r="V334" s="17">
        <f>INDEX(章节表!$M$5:$M$64,关卡表!BP334)</f>
        <v>1200</v>
      </c>
      <c r="W334" s="2" t="s">
        <v>47</v>
      </c>
      <c r="X334" s="17">
        <f>INDEX(章节表!$N$5:$N$64,关卡表!BP334)</f>
        <v>3150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3"/>
      <c r="AK334" s="2"/>
      <c r="AL334" s="2"/>
      <c r="AM334" s="2"/>
      <c r="AN334" s="2"/>
      <c r="AO334" s="2">
        <v>51</v>
      </c>
      <c r="AP334" s="3" t="s">
        <v>264</v>
      </c>
      <c r="AQ334" s="3" t="s">
        <v>265</v>
      </c>
      <c r="AR334" s="3" t="s">
        <v>437</v>
      </c>
      <c r="AS334" s="3" t="s">
        <v>432</v>
      </c>
      <c r="AT334" s="3"/>
      <c r="AU334" s="3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O334">
        <v>328</v>
      </c>
      <c r="BP334">
        <f>MATCH(BO334-1,章节表!$J$4:$J$64,1)</f>
        <v>33</v>
      </c>
    </row>
    <row r="335" spans="1:68" ht="18" customHeight="1" x14ac:dyDescent="0.2">
      <c r="A335" s="17">
        <f t="shared" si="21"/>
        <v>20309</v>
      </c>
      <c r="B335" s="17">
        <f>INDEX(章节表!$E$5:$E$64,关卡表!BP335)</f>
        <v>2</v>
      </c>
      <c r="C335" s="17">
        <f>INDEX(章节表!$B$5:$B$64,关卡表!BP335)</f>
        <v>203</v>
      </c>
      <c r="D335" s="3" t="s">
        <v>79</v>
      </c>
      <c r="E335" s="17">
        <f>BO335-INDEX(章节表!$J$4:$J$64,关卡表!BP335)</f>
        <v>9</v>
      </c>
      <c r="F335" s="17">
        <f t="shared" si="22"/>
        <v>9</v>
      </c>
      <c r="G335" s="17" t="str">
        <f>INDEX(章节表!$C$5:$C$64,关卡表!BP335)&amp;关卡表!E335&amp;"关"</f>
        <v>困难3章9关</v>
      </c>
      <c r="H335" s="3"/>
      <c r="I335" s="3"/>
      <c r="J335" s="17" t="str">
        <f>INDEX(章节表!$D$5:$D$64,关卡表!BP335)&amp;"-"&amp;关卡表!E335&amp;"关"</f>
        <v>乱武天下-9关</v>
      </c>
      <c r="K335" s="3" t="s">
        <v>438</v>
      </c>
      <c r="L335" s="3"/>
      <c r="M335" s="2">
        <v>100</v>
      </c>
      <c r="N335" s="2">
        <v>0</v>
      </c>
      <c r="O335" s="2">
        <v>0</v>
      </c>
      <c r="P335" s="2">
        <v>21007</v>
      </c>
      <c r="Q335" s="17">
        <f>INDEX(章节表!$K$5:$K$64,关卡表!BP335)</f>
        <v>25</v>
      </c>
      <c r="R335" s="17">
        <f>INDEX(章节表!$L$5:$L$64,关卡表!BP335)</f>
        <v>400</v>
      </c>
      <c r="S335" s="2">
        <v>0</v>
      </c>
      <c r="T335" s="2">
        <f t="shared" si="23"/>
        <v>22033</v>
      </c>
      <c r="U335" s="2" t="s">
        <v>27</v>
      </c>
      <c r="V335" s="17">
        <f>INDEX(章节表!$M$5:$M$64,关卡表!BP335)</f>
        <v>1200</v>
      </c>
      <c r="W335" s="2" t="s">
        <v>47</v>
      </c>
      <c r="X335" s="17">
        <f>INDEX(章节表!$N$5:$N$64,关卡表!BP335)</f>
        <v>3150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3"/>
      <c r="AK335" s="2"/>
      <c r="AL335" s="2"/>
      <c r="AM335" s="2"/>
      <c r="AN335" s="2"/>
      <c r="AO335" s="2">
        <v>51</v>
      </c>
      <c r="AP335" s="3" t="s">
        <v>264</v>
      </c>
      <c r="AQ335" s="3" t="s">
        <v>265</v>
      </c>
      <c r="AR335" s="3" t="s">
        <v>437</v>
      </c>
      <c r="AS335" s="3" t="s">
        <v>432</v>
      </c>
      <c r="AT335" s="3"/>
      <c r="AU335" s="3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O335">
        <v>329</v>
      </c>
      <c r="BP335">
        <f>MATCH(BO335-1,章节表!$J$4:$J$64,1)</f>
        <v>33</v>
      </c>
    </row>
    <row r="336" spans="1:68" ht="18" customHeight="1" x14ac:dyDescent="0.2">
      <c r="A336" s="17">
        <f t="shared" si="21"/>
        <v>20310</v>
      </c>
      <c r="B336" s="17">
        <f>INDEX(章节表!$E$5:$E$64,关卡表!BP336)</f>
        <v>2</v>
      </c>
      <c r="C336" s="17">
        <f>INDEX(章节表!$B$5:$B$64,关卡表!BP336)</f>
        <v>203</v>
      </c>
      <c r="D336" s="3" t="s">
        <v>79</v>
      </c>
      <c r="E336" s="17">
        <f>BO336-INDEX(章节表!$J$4:$J$64,关卡表!BP336)</f>
        <v>10</v>
      </c>
      <c r="F336" s="17">
        <f t="shared" si="22"/>
        <v>10</v>
      </c>
      <c r="G336" s="17" t="str">
        <f>INDEX(章节表!$C$5:$C$64,关卡表!BP336)&amp;关卡表!E336&amp;"关"</f>
        <v>困难3章10关</v>
      </c>
      <c r="H336" s="3"/>
      <c r="I336" s="3"/>
      <c r="J336" s="17" t="str">
        <f>INDEX(章节表!$D$5:$D$64,关卡表!BP336)&amp;"-"&amp;关卡表!E336&amp;"关"</f>
        <v>乱武天下-10关</v>
      </c>
      <c r="K336" s="3" t="s">
        <v>439</v>
      </c>
      <c r="L336" s="3"/>
      <c r="M336" s="2">
        <v>100</v>
      </c>
      <c r="N336" s="2">
        <v>1</v>
      </c>
      <c r="O336" s="2">
        <v>0</v>
      </c>
      <c r="P336" s="2">
        <v>21008</v>
      </c>
      <c r="Q336" s="17">
        <f>INDEX(章节表!$K$5:$K$64,关卡表!BP336)</f>
        <v>25</v>
      </c>
      <c r="R336" s="17">
        <f>INDEX(章节表!$L$5:$L$64,关卡表!BP336)</f>
        <v>400</v>
      </c>
      <c r="S336" s="2">
        <v>0</v>
      </c>
      <c r="T336" s="2" t="str">
        <f t="shared" si="23"/>
        <v/>
      </c>
      <c r="U336" s="2" t="s">
        <v>27</v>
      </c>
      <c r="V336" s="17">
        <f>INDEX(章节表!$M$5:$M$64,关卡表!BP336)</f>
        <v>1200</v>
      </c>
      <c r="W336" s="2" t="s">
        <v>47</v>
      </c>
      <c r="X336" s="17">
        <f>INDEX(章节表!$N$5:$N$64,关卡表!BP336)</f>
        <v>3150</v>
      </c>
      <c r="Y336" s="2"/>
      <c r="Z336" s="2"/>
      <c r="AA336" s="2"/>
      <c r="AB336" s="2"/>
      <c r="AC336" s="2"/>
      <c r="AD336" s="2"/>
      <c r="AE336" s="3"/>
      <c r="AF336" s="3"/>
      <c r="AG336" s="3"/>
      <c r="AH336" s="3"/>
      <c r="AI336" s="3"/>
      <c r="AJ336" s="3"/>
      <c r="AK336" s="2"/>
      <c r="AL336" s="2"/>
      <c r="AM336" s="2"/>
      <c r="AN336" s="2"/>
      <c r="AO336" s="2">
        <v>51</v>
      </c>
      <c r="AP336" s="3" t="s">
        <v>264</v>
      </c>
      <c r="AQ336" s="3" t="s">
        <v>265</v>
      </c>
      <c r="AR336" s="3" t="s">
        <v>437</v>
      </c>
      <c r="AS336" s="3" t="s">
        <v>432</v>
      </c>
      <c r="AT336" s="3"/>
      <c r="AU336" s="3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O336">
        <v>330</v>
      </c>
      <c r="BP336">
        <f>MATCH(BO336-1,章节表!$J$4:$J$64,1)</f>
        <v>33</v>
      </c>
    </row>
    <row r="337" spans="1:68" ht="18" customHeight="1" x14ac:dyDescent="0.2">
      <c r="A337" s="17">
        <f t="shared" si="21"/>
        <v>20401</v>
      </c>
      <c r="B337" s="17">
        <f>INDEX(章节表!$E$5:$E$64,关卡表!BP337)</f>
        <v>2</v>
      </c>
      <c r="C337" s="17">
        <f>INDEX(章节表!$B$5:$B$64,关卡表!BP337)</f>
        <v>204</v>
      </c>
      <c r="D337" s="3" t="s">
        <v>79</v>
      </c>
      <c r="E337" s="17">
        <f>BO337-INDEX(章节表!$J$4:$J$64,关卡表!BP337)</f>
        <v>1</v>
      </c>
      <c r="F337" s="17">
        <f t="shared" si="22"/>
        <v>1</v>
      </c>
      <c r="G337" s="17" t="str">
        <f>INDEX(章节表!$C$5:$C$64,关卡表!BP337)&amp;关卡表!E337&amp;"关"</f>
        <v>困难4章1关</v>
      </c>
      <c r="H337" s="3"/>
      <c r="I337" s="3"/>
      <c r="J337" s="17" t="str">
        <f>INDEX(章节表!$D$5:$D$64,关卡表!BP337)&amp;"-"&amp;关卡表!E337&amp;"关"</f>
        <v>孙坚之死-1关</v>
      </c>
      <c r="K337" s="3" t="s">
        <v>424</v>
      </c>
      <c r="L337" s="3"/>
      <c r="M337" s="2">
        <v>100</v>
      </c>
      <c r="N337" s="2">
        <v>0</v>
      </c>
      <c r="O337" s="2">
        <v>0</v>
      </c>
      <c r="P337" s="2">
        <v>21009</v>
      </c>
      <c r="Q337" s="17">
        <f>INDEX(章节表!$K$5:$K$64,关卡表!BP337)</f>
        <v>30</v>
      </c>
      <c r="R337" s="17">
        <f>INDEX(章节表!$L$5:$L$64,关卡表!BP337)</f>
        <v>550</v>
      </c>
      <c r="S337" s="2">
        <v>0</v>
      </c>
      <c r="T337" s="2" t="str">
        <f t="shared" si="23"/>
        <v/>
      </c>
      <c r="U337" s="2" t="s">
        <v>27</v>
      </c>
      <c r="V337" s="17">
        <f>INDEX(章节表!$M$5:$M$64,关卡表!BP337)</f>
        <v>1500</v>
      </c>
      <c r="W337" s="2" t="s">
        <v>47</v>
      </c>
      <c r="X337" s="17">
        <f>INDEX(章节表!$N$5:$N$64,关卡表!BP337)</f>
        <v>3600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3"/>
      <c r="AK337" s="2"/>
      <c r="AL337" s="2"/>
      <c r="AM337" s="2"/>
      <c r="AN337" s="2"/>
      <c r="AO337" s="2">
        <v>51</v>
      </c>
      <c r="AP337" s="3" t="s">
        <v>264</v>
      </c>
      <c r="AQ337" s="3" t="s">
        <v>265</v>
      </c>
      <c r="AR337" s="3" t="s">
        <v>437</v>
      </c>
      <c r="AS337" s="3" t="s">
        <v>432</v>
      </c>
      <c r="AT337" s="3"/>
      <c r="AU337" s="3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O337">
        <v>331</v>
      </c>
      <c r="BP337">
        <f>MATCH(BO337-1,章节表!$J$4:$J$64,1)</f>
        <v>34</v>
      </c>
    </row>
    <row r="338" spans="1:68" ht="18" customHeight="1" x14ac:dyDescent="0.2">
      <c r="A338" s="17">
        <f t="shared" si="21"/>
        <v>20402</v>
      </c>
      <c r="B338" s="17">
        <f>INDEX(章节表!$E$5:$E$64,关卡表!BP338)</f>
        <v>2</v>
      </c>
      <c r="C338" s="17">
        <f>INDEX(章节表!$B$5:$B$64,关卡表!BP338)</f>
        <v>204</v>
      </c>
      <c r="D338" s="3" t="s">
        <v>79</v>
      </c>
      <c r="E338" s="17">
        <f>BO338-INDEX(章节表!$J$4:$J$64,关卡表!BP338)</f>
        <v>2</v>
      </c>
      <c r="F338" s="17">
        <f t="shared" si="22"/>
        <v>2</v>
      </c>
      <c r="G338" s="17" t="str">
        <f>INDEX(章节表!$C$5:$C$64,关卡表!BP338)&amp;关卡表!E338&amp;"关"</f>
        <v>困难4章2关</v>
      </c>
      <c r="H338" s="3"/>
      <c r="I338" s="3"/>
      <c r="J338" s="17" t="str">
        <f>INDEX(章节表!$D$5:$D$64,关卡表!BP338)&amp;"-"&amp;关卡表!E338&amp;"关"</f>
        <v>孙坚之死-2关</v>
      </c>
      <c r="K338" s="3" t="s">
        <v>424</v>
      </c>
      <c r="L338" s="3"/>
      <c r="M338" s="2">
        <v>100</v>
      </c>
      <c r="N338" s="2">
        <v>0</v>
      </c>
      <c r="O338" s="2">
        <v>0</v>
      </c>
      <c r="P338" s="2">
        <v>21010</v>
      </c>
      <c r="Q338" s="17">
        <f>INDEX(章节表!$K$5:$K$64,关卡表!BP338)</f>
        <v>30</v>
      </c>
      <c r="R338" s="17">
        <f>INDEX(章节表!$L$5:$L$64,关卡表!BP338)</f>
        <v>550</v>
      </c>
      <c r="S338" s="2">
        <v>0</v>
      </c>
      <c r="T338" s="2" t="str">
        <f t="shared" si="23"/>
        <v/>
      </c>
      <c r="U338" s="2" t="s">
        <v>27</v>
      </c>
      <c r="V338" s="17">
        <f>INDEX(章节表!$M$5:$M$64,关卡表!BP338)</f>
        <v>1500</v>
      </c>
      <c r="W338" s="2" t="s">
        <v>47</v>
      </c>
      <c r="X338" s="17">
        <f>INDEX(章节表!$N$5:$N$64,关卡表!BP338)</f>
        <v>3600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3"/>
      <c r="AK338" s="2"/>
      <c r="AL338" s="2"/>
      <c r="AM338" s="2"/>
      <c r="AN338" s="2"/>
      <c r="AO338" s="2">
        <v>51</v>
      </c>
      <c r="AP338" s="3" t="s">
        <v>264</v>
      </c>
      <c r="AQ338" s="3" t="s">
        <v>265</v>
      </c>
      <c r="AR338" s="3" t="s">
        <v>437</v>
      </c>
      <c r="AS338" s="3" t="s">
        <v>432</v>
      </c>
      <c r="AT338" s="3"/>
      <c r="AU338" s="3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O338">
        <v>332</v>
      </c>
      <c r="BP338">
        <f>MATCH(BO338-1,章节表!$J$4:$J$64,1)</f>
        <v>34</v>
      </c>
    </row>
    <row r="339" spans="1:68" ht="18" customHeight="1" x14ac:dyDescent="0.2">
      <c r="A339" s="17">
        <f t="shared" si="21"/>
        <v>20403</v>
      </c>
      <c r="B339" s="17">
        <f>INDEX(章节表!$E$5:$E$64,关卡表!BP339)</f>
        <v>2</v>
      </c>
      <c r="C339" s="17">
        <f>INDEX(章节表!$B$5:$B$64,关卡表!BP339)</f>
        <v>204</v>
      </c>
      <c r="D339" s="3" t="s">
        <v>79</v>
      </c>
      <c r="E339" s="17">
        <f>BO339-INDEX(章节表!$J$4:$J$64,关卡表!BP339)</f>
        <v>3</v>
      </c>
      <c r="F339" s="17">
        <f t="shared" si="22"/>
        <v>3</v>
      </c>
      <c r="G339" s="17" t="str">
        <f>INDEX(章节表!$C$5:$C$64,关卡表!BP339)&amp;关卡表!E339&amp;"关"</f>
        <v>困难4章3关</v>
      </c>
      <c r="H339" s="3"/>
      <c r="I339" s="3"/>
      <c r="J339" s="17" t="str">
        <f>INDEX(章节表!$D$5:$D$64,关卡表!BP339)&amp;"-"&amp;关卡表!E339&amp;"关"</f>
        <v>孙坚之死-3关</v>
      </c>
      <c r="K339" s="3" t="s">
        <v>438</v>
      </c>
      <c r="L339" s="3"/>
      <c r="M339" s="2">
        <v>100</v>
      </c>
      <c r="N339" s="2">
        <v>0</v>
      </c>
      <c r="O339" s="2">
        <v>0</v>
      </c>
      <c r="P339" s="2">
        <v>21011</v>
      </c>
      <c r="Q339" s="17">
        <f>INDEX(章节表!$K$5:$K$64,关卡表!BP339)</f>
        <v>30</v>
      </c>
      <c r="R339" s="17">
        <f>INDEX(章节表!$L$5:$L$64,关卡表!BP339)</f>
        <v>550</v>
      </c>
      <c r="S339" s="2">
        <v>0</v>
      </c>
      <c r="T339" s="2">
        <f t="shared" si="23"/>
        <v>22041</v>
      </c>
      <c r="U339" s="2" t="s">
        <v>27</v>
      </c>
      <c r="V339" s="17">
        <f>INDEX(章节表!$M$5:$M$64,关卡表!BP339)</f>
        <v>1500</v>
      </c>
      <c r="W339" s="2" t="s">
        <v>47</v>
      </c>
      <c r="X339" s="17">
        <f>INDEX(章节表!$N$5:$N$64,关卡表!BP339)</f>
        <v>3600</v>
      </c>
      <c r="Y339" s="2"/>
      <c r="Z339" s="2"/>
      <c r="AA339" s="2"/>
      <c r="AB339" s="2"/>
      <c r="AC339" s="2"/>
      <c r="AD339" s="2"/>
      <c r="AE339" s="3"/>
      <c r="AF339" s="3"/>
      <c r="AG339" s="3"/>
      <c r="AH339" s="3"/>
      <c r="AI339" s="3"/>
      <c r="AJ339" s="3"/>
      <c r="AK339" s="2"/>
      <c r="AL339" s="2"/>
      <c r="AM339" s="2"/>
      <c r="AN339" s="2"/>
      <c r="AO339" s="2">
        <v>51</v>
      </c>
      <c r="AP339" s="3" t="s">
        <v>264</v>
      </c>
      <c r="AQ339" s="3" t="s">
        <v>265</v>
      </c>
      <c r="AR339" s="3" t="s">
        <v>437</v>
      </c>
      <c r="AS339" s="3" t="s">
        <v>432</v>
      </c>
      <c r="AT339" s="3"/>
      <c r="AU339" s="3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O339">
        <v>333</v>
      </c>
      <c r="BP339">
        <f>MATCH(BO339-1,章节表!$J$4:$J$64,1)</f>
        <v>34</v>
      </c>
    </row>
    <row r="340" spans="1:68" ht="18" customHeight="1" x14ac:dyDescent="0.2">
      <c r="A340" s="17">
        <f t="shared" si="21"/>
        <v>20404</v>
      </c>
      <c r="B340" s="17">
        <f>INDEX(章节表!$E$5:$E$64,关卡表!BP340)</f>
        <v>2</v>
      </c>
      <c r="C340" s="17">
        <f>INDEX(章节表!$B$5:$B$64,关卡表!BP340)</f>
        <v>204</v>
      </c>
      <c r="D340" s="3" t="s">
        <v>79</v>
      </c>
      <c r="E340" s="17">
        <f>BO340-INDEX(章节表!$J$4:$J$64,关卡表!BP340)</f>
        <v>4</v>
      </c>
      <c r="F340" s="17">
        <f t="shared" si="22"/>
        <v>4</v>
      </c>
      <c r="G340" s="17" t="str">
        <f>INDEX(章节表!$C$5:$C$64,关卡表!BP340)&amp;关卡表!E340&amp;"关"</f>
        <v>困难4章4关</v>
      </c>
      <c r="H340" s="3"/>
      <c r="I340" s="3"/>
      <c r="J340" s="17" t="str">
        <f>INDEX(章节表!$D$5:$D$64,关卡表!BP340)&amp;"-"&amp;关卡表!E340&amp;"关"</f>
        <v>孙坚之死-4关</v>
      </c>
      <c r="K340" s="3" t="s">
        <v>424</v>
      </c>
      <c r="L340" s="3"/>
      <c r="M340" s="2">
        <v>100</v>
      </c>
      <c r="N340" s="2">
        <v>0</v>
      </c>
      <c r="O340" s="2">
        <v>0</v>
      </c>
      <c r="P340" s="2">
        <v>21012</v>
      </c>
      <c r="Q340" s="17">
        <f>INDEX(章节表!$K$5:$K$64,关卡表!BP340)</f>
        <v>30</v>
      </c>
      <c r="R340" s="17">
        <f>INDEX(章节表!$L$5:$L$64,关卡表!BP340)</f>
        <v>550</v>
      </c>
      <c r="S340" s="2">
        <v>0</v>
      </c>
      <c r="T340" s="2" t="str">
        <f t="shared" si="23"/>
        <v/>
      </c>
      <c r="U340" s="2" t="s">
        <v>27</v>
      </c>
      <c r="V340" s="17">
        <f>INDEX(章节表!$M$5:$M$64,关卡表!BP340)</f>
        <v>1500</v>
      </c>
      <c r="W340" s="2" t="s">
        <v>47</v>
      </c>
      <c r="X340" s="17">
        <f>INDEX(章节表!$N$5:$N$64,关卡表!BP340)</f>
        <v>3600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3"/>
      <c r="AK340" s="2"/>
      <c r="AL340" s="2"/>
      <c r="AM340" s="2"/>
      <c r="AN340" s="2"/>
      <c r="AO340" s="2">
        <v>51</v>
      </c>
      <c r="AP340" s="3" t="s">
        <v>264</v>
      </c>
      <c r="AQ340" s="3" t="s">
        <v>265</v>
      </c>
      <c r="AR340" s="3" t="s">
        <v>437</v>
      </c>
      <c r="AS340" s="3" t="s">
        <v>432</v>
      </c>
      <c r="AT340" s="3"/>
      <c r="AU340" s="3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O340">
        <v>334</v>
      </c>
      <c r="BP340">
        <f>MATCH(BO340-1,章节表!$J$4:$J$64,1)</f>
        <v>34</v>
      </c>
    </row>
    <row r="341" spans="1:68" ht="18" customHeight="1" x14ac:dyDescent="0.2">
      <c r="A341" s="17">
        <f t="shared" si="21"/>
        <v>20405</v>
      </c>
      <c r="B341" s="17">
        <f>INDEX(章节表!$E$5:$E$64,关卡表!BP341)</f>
        <v>2</v>
      </c>
      <c r="C341" s="17">
        <f>INDEX(章节表!$B$5:$B$64,关卡表!BP341)</f>
        <v>204</v>
      </c>
      <c r="D341" s="3" t="s">
        <v>79</v>
      </c>
      <c r="E341" s="17">
        <f>BO341-INDEX(章节表!$J$4:$J$64,关卡表!BP341)</f>
        <v>5</v>
      </c>
      <c r="F341" s="17">
        <f t="shared" si="22"/>
        <v>5</v>
      </c>
      <c r="G341" s="17" t="str">
        <f>INDEX(章节表!$C$5:$C$64,关卡表!BP341)&amp;关卡表!E341&amp;"关"</f>
        <v>困难4章5关</v>
      </c>
      <c r="H341" s="3"/>
      <c r="I341" s="3"/>
      <c r="J341" s="17" t="str">
        <f>INDEX(章节表!$D$5:$D$64,关卡表!BP341)&amp;"-"&amp;关卡表!E341&amp;"关"</f>
        <v>孙坚之死-5关</v>
      </c>
      <c r="K341" s="3" t="s">
        <v>424</v>
      </c>
      <c r="L341" s="3"/>
      <c r="M341" s="2">
        <v>100</v>
      </c>
      <c r="N341" s="2">
        <v>0</v>
      </c>
      <c r="O341" s="2">
        <v>0</v>
      </c>
      <c r="P341" s="2">
        <v>21013</v>
      </c>
      <c r="Q341" s="17">
        <f>INDEX(章节表!$K$5:$K$64,关卡表!BP341)</f>
        <v>30</v>
      </c>
      <c r="R341" s="17">
        <f>INDEX(章节表!$L$5:$L$64,关卡表!BP341)</f>
        <v>550</v>
      </c>
      <c r="S341" s="2">
        <v>0</v>
      </c>
      <c r="T341" s="2" t="str">
        <f t="shared" si="23"/>
        <v/>
      </c>
      <c r="U341" s="2" t="s">
        <v>27</v>
      </c>
      <c r="V341" s="17">
        <f>INDEX(章节表!$M$5:$M$64,关卡表!BP341)</f>
        <v>1500</v>
      </c>
      <c r="W341" s="2" t="s">
        <v>47</v>
      </c>
      <c r="X341" s="17">
        <f>INDEX(章节表!$N$5:$N$64,关卡表!BP341)</f>
        <v>3600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3"/>
      <c r="AK341" s="2"/>
      <c r="AL341" s="2"/>
      <c r="AM341" s="2"/>
      <c r="AN341" s="2"/>
      <c r="AO341" s="2">
        <v>51</v>
      </c>
      <c r="AP341" s="3" t="s">
        <v>264</v>
      </c>
      <c r="AQ341" s="3" t="s">
        <v>265</v>
      </c>
      <c r="AR341" s="3" t="s">
        <v>437</v>
      </c>
      <c r="AS341" s="3" t="s">
        <v>432</v>
      </c>
      <c r="AT341" s="3"/>
      <c r="AU341" s="3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O341">
        <v>335</v>
      </c>
      <c r="BP341">
        <f>MATCH(BO341-1,章节表!$J$4:$J$64,1)</f>
        <v>34</v>
      </c>
    </row>
    <row r="342" spans="1:68" ht="18" customHeight="1" x14ac:dyDescent="0.2">
      <c r="A342" s="17">
        <f t="shared" si="21"/>
        <v>20406</v>
      </c>
      <c r="B342" s="17">
        <f>INDEX(章节表!$E$5:$E$64,关卡表!BP342)</f>
        <v>2</v>
      </c>
      <c r="C342" s="17">
        <f>INDEX(章节表!$B$5:$B$64,关卡表!BP342)</f>
        <v>204</v>
      </c>
      <c r="D342" s="3" t="s">
        <v>79</v>
      </c>
      <c r="E342" s="17">
        <f>BO342-INDEX(章节表!$J$4:$J$64,关卡表!BP342)</f>
        <v>6</v>
      </c>
      <c r="F342" s="17">
        <f t="shared" si="22"/>
        <v>6</v>
      </c>
      <c r="G342" s="17" t="str">
        <f>INDEX(章节表!$C$5:$C$64,关卡表!BP342)&amp;关卡表!E342&amp;"关"</f>
        <v>困难4章6关</v>
      </c>
      <c r="H342" s="3"/>
      <c r="I342" s="3"/>
      <c r="J342" s="17" t="str">
        <f>INDEX(章节表!$D$5:$D$64,关卡表!BP342)&amp;"-"&amp;关卡表!E342&amp;"关"</f>
        <v>孙坚之死-6关</v>
      </c>
      <c r="K342" s="3" t="s">
        <v>438</v>
      </c>
      <c r="L342" s="3"/>
      <c r="M342" s="2">
        <v>100</v>
      </c>
      <c r="N342" s="2">
        <v>0</v>
      </c>
      <c r="O342" s="2">
        <v>0</v>
      </c>
      <c r="P342" s="2">
        <v>21014</v>
      </c>
      <c r="Q342" s="17">
        <f>INDEX(章节表!$K$5:$K$64,关卡表!BP342)</f>
        <v>30</v>
      </c>
      <c r="R342" s="17">
        <f>INDEX(章节表!$L$5:$L$64,关卡表!BP342)</f>
        <v>550</v>
      </c>
      <c r="S342" s="2">
        <v>0</v>
      </c>
      <c r="T342" s="2">
        <f t="shared" si="23"/>
        <v>22042</v>
      </c>
      <c r="U342" s="2" t="s">
        <v>27</v>
      </c>
      <c r="V342" s="17">
        <f>INDEX(章节表!$M$5:$M$64,关卡表!BP342)</f>
        <v>1500</v>
      </c>
      <c r="W342" s="2" t="s">
        <v>47</v>
      </c>
      <c r="X342" s="17">
        <f>INDEX(章节表!$N$5:$N$64,关卡表!BP342)</f>
        <v>3600</v>
      </c>
      <c r="Y342" s="2"/>
      <c r="Z342" s="2"/>
      <c r="AA342" s="2"/>
      <c r="AB342" s="2"/>
      <c r="AC342" s="2"/>
      <c r="AD342" s="2"/>
      <c r="AE342" s="3"/>
      <c r="AF342" s="3"/>
      <c r="AG342" s="3"/>
      <c r="AH342" s="3"/>
      <c r="AI342" s="3"/>
      <c r="AJ342" s="3"/>
      <c r="AK342" s="2"/>
      <c r="AL342" s="2"/>
      <c r="AM342" s="2"/>
      <c r="AN342" s="2"/>
      <c r="AO342" s="2">
        <v>51</v>
      </c>
      <c r="AP342" s="3" t="s">
        <v>264</v>
      </c>
      <c r="AQ342" s="3" t="s">
        <v>265</v>
      </c>
      <c r="AR342" s="3" t="s">
        <v>437</v>
      </c>
      <c r="AS342" s="3" t="s">
        <v>432</v>
      </c>
      <c r="AT342" s="3"/>
      <c r="AU342" s="3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O342">
        <v>336</v>
      </c>
      <c r="BP342">
        <f>MATCH(BO342-1,章节表!$J$4:$J$64,1)</f>
        <v>34</v>
      </c>
    </row>
    <row r="343" spans="1:68" ht="18" customHeight="1" x14ac:dyDescent="0.2">
      <c r="A343" s="17">
        <f t="shared" si="21"/>
        <v>20407</v>
      </c>
      <c r="B343" s="17">
        <f>INDEX(章节表!$E$5:$E$64,关卡表!BP343)</f>
        <v>2</v>
      </c>
      <c r="C343" s="17">
        <f>INDEX(章节表!$B$5:$B$64,关卡表!BP343)</f>
        <v>204</v>
      </c>
      <c r="D343" s="3" t="s">
        <v>79</v>
      </c>
      <c r="E343" s="17">
        <f>BO343-INDEX(章节表!$J$4:$J$64,关卡表!BP343)</f>
        <v>7</v>
      </c>
      <c r="F343" s="17">
        <f t="shared" si="22"/>
        <v>7</v>
      </c>
      <c r="G343" s="17" t="str">
        <f>INDEX(章节表!$C$5:$C$64,关卡表!BP343)&amp;关卡表!E343&amp;"关"</f>
        <v>困难4章7关</v>
      </c>
      <c r="H343" s="3"/>
      <c r="I343" s="3"/>
      <c r="J343" s="17" t="str">
        <f>INDEX(章节表!$D$5:$D$64,关卡表!BP343)&amp;"-"&amp;关卡表!E343&amp;"关"</f>
        <v>孙坚之死-7关</v>
      </c>
      <c r="K343" s="3" t="s">
        <v>424</v>
      </c>
      <c r="L343" s="3"/>
      <c r="M343" s="2">
        <v>100</v>
      </c>
      <c r="N343" s="2">
        <v>0</v>
      </c>
      <c r="O343" s="2">
        <v>0</v>
      </c>
      <c r="P343" s="2">
        <v>21015</v>
      </c>
      <c r="Q343" s="17">
        <f>INDEX(章节表!$K$5:$K$64,关卡表!BP343)</f>
        <v>30</v>
      </c>
      <c r="R343" s="17">
        <f>INDEX(章节表!$L$5:$L$64,关卡表!BP343)</f>
        <v>550</v>
      </c>
      <c r="S343" s="2">
        <v>0</v>
      </c>
      <c r="T343" s="2" t="str">
        <f t="shared" si="23"/>
        <v/>
      </c>
      <c r="U343" s="2" t="s">
        <v>27</v>
      </c>
      <c r="V343" s="17">
        <f>INDEX(章节表!$M$5:$M$64,关卡表!BP343)</f>
        <v>1500</v>
      </c>
      <c r="W343" s="2" t="s">
        <v>47</v>
      </c>
      <c r="X343" s="17">
        <f>INDEX(章节表!$N$5:$N$64,关卡表!BP343)</f>
        <v>3600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3"/>
      <c r="AK343" s="2"/>
      <c r="AL343" s="2"/>
      <c r="AM343" s="2"/>
      <c r="AN343" s="2"/>
      <c r="AO343" s="2">
        <v>51</v>
      </c>
      <c r="AP343" s="3" t="s">
        <v>264</v>
      </c>
      <c r="AQ343" s="3" t="s">
        <v>265</v>
      </c>
      <c r="AR343" s="3" t="s">
        <v>437</v>
      </c>
      <c r="AS343" s="3" t="s">
        <v>432</v>
      </c>
      <c r="AT343" s="3"/>
      <c r="AU343" s="3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O343">
        <v>337</v>
      </c>
      <c r="BP343">
        <f>MATCH(BO343-1,章节表!$J$4:$J$64,1)</f>
        <v>34</v>
      </c>
    </row>
    <row r="344" spans="1:68" ht="18" customHeight="1" x14ac:dyDescent="0.2">
      <c r="A344" s="17">
        <f t="shared" si="21"/>
        <v>20408</v>
      </c>
      <c r="B344" s="17">
        <f>INDEX(章节表!$E$5:$E$64,关卡表!BP344)</f>
        <v>2</v>
      </c>
      <c r="C344" s="17">
        <f>INDEX(章节表!$B$5:$B$64,关卡表!BP344)</f>
        <v>204</v>
      </c>
      <c r="D344" s="3" t="s">
        <v>79</v>
      </c>
      <c r="E344" s="17">
        <f>BO344-INDEX(章节表!$J$4:$J$64,关卡表!BP344)</f>
        <v>8</v>
      </c>
      <c r="F344" s="17">
        <f t="shared" si="22"/>
        <v>8</v>
      </c>
      <c r="G344" s="17" t="str">
        <f>INDEX(章节表!$C$5:$C$64,关卡表!BP344)&amp;关卡表!E344&amp;"关"</f>
        <v>困难4章8关</v>
      </c>
      <c r="H344" s="3"/>
      <c r="I344" s="3"/>
      <c r="J344" s="17" t="str">
        <f>INDEX(章节表!$D$5:$D$64,关卡表!BP344)&amp;"-"&amp;关卡表!E344&amp;"关"</f>
        <v>孙坚之死-8关</v>
      </c>
      <c r="K344" s="3" t="s">
        <v>424</v>
      </c>
      <c r="L344" s="3"/>
      <c r="M344" s="2">
        <v>100</v>
      </c>
      <c r="N344" s="2">
        <v>0</v>
      </c>
      <c r="O344" s="2">
        <v>0</v>
      </c>
      <c r="P344" s="2">
        <v>21101</v>
      </c>
      <c r="Q344" s="17">
        <f>INDEX(章节表!$K$5:$K$64,关卡表!BP344)</f>
        <v>30</v>
      </c>
      <c r="R344" s="17">
        <f>INDEX(章节表!$L$5:$L$64,关卡表!BP344)</f>
        <v>550</v>
      </c>
      <c r="S344" s="2">
        <v>0</v>
      </c>
      <c r="T344" s="2" t="str">
        <f t="shared" si="23"/>
        <v/>
      </c>
      <c r="U344" s="2" t="s">
        <v>27</v>
      </c>
      <c r="V344" s="17">
        <f>INDEX(章节表!$M$5:$M$64,关卡表!BP344)</f>
        <v>1500</v>
      </c>
      <c r="W344" s="2" t="s">
        <v>47</v>
      </c>
      <c r="X344" s="17">
        <f>INDEX(章节表!$N$5:$N$64,关卡表!BP344)</f>
        <v>3600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3"/>
      <c r="AK344" s="2"/>
      <c r="AL344" s="2"/>
      <c r="AM344" s="2"/>
      <c r="AN344" s="2"/>
      <c r="AO344" s="2">
        <v>51</v>
      </c>
      <c r="AP344" s="3" t="s">
        <v>264</v>
      </c>
      <c r="AQ344" s="3" t="s">
        <v>265</v>
      </c>
      <c r="AR344" s="3" t="s">
        <v>437</v>
      </c>
      <c r="AS344" s="3" t="s">
        <v>432</v>
      </c>
      <c r="AT344" s="3"/>
      <c r="AU344" s="3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O344">
        <v>338</v>
      </c>
      <c r="BP344">
        <f>MATCH(BO344-1,章节表!$J$4:$J$64,1)</f>
        <v>34</v>
      </c>
    </row>
    <row r="345" spans="1:68" ht="18" customHeight="1" x14ac:dyDescent="0.2">
      <c r="A345" s="17">
        <f t="shared" si="21"/>
        <v>20409</v>
      </c>
      <c r="B345" s="17">
        <f>INDEX(章节表!$E$5:$E$64,关卡表!BP345)</f>
        <v>2</v>
      </c>
      <c r="C345" s="17">
        <f>INDEX(章节表!$B$5:$B$64,关卡表!BP345)</f>
        <v>204</v>
      </c>
      <c r="D345" s="3" t="s">
        <v>79</v>
      </c>
      <c r="E345" s="17">
        <f>BO345-INDEX(章节表!$J$4:$J$64,关卡表!BP345)</f>
        <v>9</v>
      </c>
      <c r="F345" s="17">
        <f t="shared" si="22"/>
        <v>9</v>
      </c>
      <c r="G345" s="17" t="str">
        <f>INDEX(章节表!$C$5:$C$64,关卡表!BP345)&amp;关卡表!E345&amp;"关"</f>
        <v>困难4章9关</v>
      </c>
      <c r="H345" s="3"/>
      <c r="I345" s="3"/>
      <c r="J345" s="17" t="str">
        <f>INDEX(章节表!$D$5:$D$64,关卡表!BP345)&amp;"-"&amp;关卡表!E345&amp;"关"</f>
        <v>孙坚之死-9关</v>
      </c>
      <c r="K345" s="3" t="s">
        <v>438</v>
      </c>
      <c r="L345" s="3"/>
      <c r="M345" s="2">
        <v>100</v>
      </c>
      <c r="N345" s="2">
        <v>0</v>
      </c>
      <c r="O345" s="2">
        <v>0</v>
      </c>
      <c r="P345" s="2">
        <v>21102</v>
      </c>
      <c r="Q345" s="17">
        <f>INDEX(章节表!$K$5:$K$64,关卡表!BP345)</f>
        <v>30</v>
      </c>
      <c r="R345" s="17">
        <f>INDEX(章节表!$L$5:$L$64,关卡表!BP345)</f>
        <v>550</v>
      </c>
      <c r="S345" s="2">
        <v>0</v>
      </c>
      <c r="T345" s="2">
        <f t="shared" si="23"/>
        <v>22043</v>
      </c>
      <c r="U345" s="2" t="s">
        <v>27</v>
      </c>
      <c r="V345" s="17">
        <f>INDEX(章节表!$M$5:$M$64,关卡表!BP345)</f>
        <v>1500</v>
      </c>
      <c r="W345" s="2" t="s">
        <v>47</v>
      </c>
      <c r="X345" s="17">
        <f>INDEX(章节表!$N$5:$N$64,关卡表!BP345)</f>
        <v>3600</v>
      </c>
      <c r="Y345" s="2"/>
      <c r="Z345" s="2"/>
      <c r="AA345" s="2"/>
      <c r="AB345" s="2"/>
      <c r="AC345" s="2"/>
      <c r="AD345" s="2"/>
      <c r="AE345" s="3"/>
      <c r="AF345" s="3"/>
      <c r="AG345" s="3"/>
      <c r="AH345" s="3"/>
      <c r="AI345" s="3"/>
      <c r="AJ345" s="3"/>
      <c r="AK345" s="2"/>
      <c r="AL345" s="2"/>
      <c r="AM345" s="2"/>
      <c r="AN345" s="2"/>
      <c r="AO345" s="2">
        <v>51</v>
      </c>
      <c r="AP345" s="3" t="s">
        <v>264</v>
      </c>
      <c r="AQ345" s="3" t="s">
        <v>265</v>
      </c>
      <c r="AR345" s="3" t="s">
        <v>437</v>
      </c>
      <c r="AS345" s="3" t="s">
        <v>432</v>
      </c>
      <c r="AT345" s="3"/>
      <c r="AU345" s="3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O345">
        <v>339</v>
      </c>
      <c r="BP345">
        <f>MATCH(BO345-1,章节表!$J$4:$J$64,1)</f>
        <v>34</v>
      </c>
    </row>
    <row r="346" spans="1:68" ht="18" customHeight="1" x14ac:dyDescent="0.2">
      <c r="A346" s="17">
        <f t="shared" si="21"/>
        <v>20410</v>
      </c>
      <c r="B346" s="17">
        <f>INDEX(章节表!$E$5:$E$64,关卡表!BP346)</f>
        <v>2</v>
      </c>
      <c r="C346" s="17">
        <f>INDEX(章节表!$B$5:$B$64,关卡表!BP346)</f>
        <v>204</v>
      </c>
      <c r="D346" s="3" t="s">
        <v>79</v>
      </c>
      <c r="E346" s="17">
        <f>BO346-INDEX(章节表!$J$4:$J$64,关卡表!BP346)</f>
        <v>10</v>
      </c>
      <c r="F346" s="17">
        <f t="shared" si="22"/>
        <v>10</v>
      </c>
      <c r="G346" s="17" t="str">
        <f>INDEX(章节表!$C$5:$C$64,关卡表!BP346)&amp;关卡表!E346&amp;"关"</f>
        <v>困难4章10关</v>
      </c>
      <c r="H346" s="3"/>
      <c r="I346" s="3"/>
      <c r="J346" s="17" t="str">
        <f>INDEX(章节表!$D$5:$D$64,关卡表!BP346)&amp;"-"&amp;关卡表!E346&amp;"关"</f>
        <v>孙坚之死-10关</v>
      </c>
      <c r="K346" s="3" t="s">
        <v>439</v>
      </c>
      <c r="L346" s="3"/>
      <c r="M346" s="2">
        <v>100</v>
      </c>
      <c r="N346" s="2">
        <v>1</v>
      </c>
      <c r="O346" s="2">
        <v>0</v>
      </c>
      <c r="P346" s="2">
        <v>21103</v>
      </c>
      <c r="Q346" s="17">
        <f>INDEX(章节表!$K$5:$K$64,关卡表!BP346)</f>
        <v>30</v>
      </c>
      <c r="R346" s="17">
        <f>INDEX(章节表!$L$5:$L$64,关卡表!BP346)</f>
        <v>550</v>
      </c>
      <c r="S346" s="2">
        <v>0</v>
      </c>
      <c r="T346" s="2" t="str">
        <f t="shared" si="23"/>
        <v/>
      </c>
      <c r="U346" s="2" t="s">
        <v>27</v>
      </c>
      <c r="V346" s="17">
        <f>INDEX(章节表!$M$5:$M$64,关卡表!BP346)</f>
        <v>1500</v>
      </c>
      <c r="W346" s="2" t="s">
        <v>47</v>
      </c>
      <c r="X346" s="17">
        <f>INDEX(章节表!$N$5:$N$64,关卡表!BP346)</f>
        <v>3600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3"/>
      <c r="AK346" s="2"/>
      <c r="AL346" s="2"/>
      <c r="AM346" s="2"/>
      <c r="AN346" s="2"/>
      <c r="AO346" s="2">
        <v>51</v>
      </c>
      <c r="AP346" s="3" t="s">
        <v>264</v>
      </c>
      <c r="AQ346" s="3" t="s">
        <v>265</v>
      </c>
      <c r="AR346" s="3" t="s">
        <v>437</v>
      </c>
      <c r="AS346" s="3" t="s">
        <v>432</v>
      </c>
      <c r="AT346" s="3"/>
      <c r="AU346" s="3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O346">
        <v>340</v>
      </c>
      <c r="BP346">
        <f>MATCH(BO346-1,章节表!$J$4:$J$64,1)</f>
        <v>34</v>
      </c>
    </row>
    <row r="347" spans="1:68" ht="18" customHeight="1" x14ac:dyDescent="0.2">
      <c r="A347" s="17">
        <f t="shared" si="21"/>
        <v>20501</v>
      </c>
      <c r="B347" s="17">
        <f>INDEX(章节表!$E$5:$E$64,关卡表!BP347)</f>
        <v>2</v>
      </c>
      <c r="C347" s="17">
        <f>INDEX(章节表!$B$5:$B$64,关卡表!BP347)</f>
        <v>205</v>
      </c>
      <c r="D347" s="3" t="s">
        <v>79</v>
      </c>
      <c r="E347" s="17">
        <f>BO347-INDEX(章节表!$J$4:$J$64,关卡表!BP347)</f>
        <v>1</v>
      </c>
      <c r="F347" s="17">
        <f t="shared" si="22"/>
        <v>1</v>
      </c>
      <c r="G347" s="17" t="str">
        <f>INDEX(章节表!$C$5:$C$64,关卡表!BP347)&amp;关卡表!E347&amp;"关"</f>
        <v>困难5章1关</v>
      </c>
      <c r="H347" s="3"/>
      <c r="I347" s="3"/>
      <c r="J347" s="17" t="str">
        <f>INDEX(章节表!$D$5:$D$64,关卡表!BP347)&amp;"-"&amp;关卡表!E347&amp;"关"</f>
        <v>讨伐董卓-1关</v>
      </c>
      <c r="K347" s="3" t="s">
        <v>424</v>
      </c>
      <c r="L347" s="3"/>
      <c r="M347" s="2">
        <v>100</v>
      </c>
      <c r="N347" s="2">
        <v>0</v>
      </c>
      <c r="O347" s="2">
        <v>0</v>
      </c>
      <c r="P347" s="2">
        <v>21104</v>
      </c>
      <c r="Q347" s="17">
        <f>INDEX(章节表!$K$5:$K$64,关卡表!BP347)</f>
        <v>35</v>
      </c>
      <c r="R347" s="17">
        <f>INDEX(章节表!$L$5:$L$64,关卡表!BP347)</f>
        <v>750</v>
      </c>
      <c r="S347" s="2">
        <v>0</v>
      </c>
      <c r="T347" s="2" t="str">
        <f t="shared" si="23"/>
        <v/>
      </c>
      <c r="U347" s="2" t="s">
        <v>27</v>
      </c>
      <c r="V347" s="17">
        <f>INDEX(章节表!$M$5:$M$64,关卡表!BP347)</f>
        <v>1800</v>
      </c>
      <c r="W347" s="2" t="s">
        <v>47</v>
      </c>
      <c r="X347" s="17">
        <f>INDEX(章节表!$N$5:$N$64,关卡表!BP347)</f>
        <v>4050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3"/>
      <c r="AK347" s="2"/>
      <c r="AL347" s="2"/>
      <c r="AM347" s="2"/>
      <c r="AN347" s="2"/>
      <c r="AO347" s="2">
        <v>51</v>
      </c>
      <c r="AP347" s="3" t="s">
        <v>264</v>
      </c>
      <c r="AQ347" s="3" t="s">
        <v>265</v>
      </c>
      <c r="AR347" s="3" t="s">
        <v>437</v>
      </c>
      <c r="AS347" s="3" t="s">
        <v>432</v>
      </c>
      <c r="AT347" s="3"/>
      <c r="AU347" s="3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O347">
        <v>341</v>
      </c>
      <c r="BP347">
        <f>MATCH(BO347-1,章节表!$J$4:$J$64,1)</f>
        <v>35</v>
      </c>
    </row>
    <row r="348" spans="1:68" ht="18" customHeight="1" x14ac:dyDescent="0.2">
      <c r="A348" s="17">
        <f t="shared" si="21"/>
        <v>20502</v>
      </c>
      <c r="B348" s="17">
        <f>INDEX(章节表!$E$5:$E$64,关卡表!BP348)</f>
        <v>2</v>
      </c>
      <c r="C348" s="17">
        <f>INDEX(章节表!$B$5:$B$64,关卡表!BP348)</f>
        <v>205</v>
      </c>
      <c r="D348" s="3" t="s">
        <v>79</v>
      </c>
      <c r="E348" s="17">
        <f>BO348-INDEX(章节表!$J$4:$J$64,关卡表!BP348)</f>
        <v>2</v>
      </c>
      <c r="F348" s="17">
        <f t="shared" si="22"/>
        <v>2</v>
      </c>
      <c r="G348" s="17" t="str">
        <f>INDEX(章节表!$C$5:$C$64,关卡表!BP348)&amp;关卡表!E348&amp;"关"</f>
        <v>困难5章2关</v>
      </c>
      <c r="H348" s="3"/>
      <c r="I348" s="3"/>
      <c r="J348" s="17" t="str">
        <f>INDEX(章节表!$D$5:$D$64,关卡表!BP348)&amp;"-"&amp;关卡表!E348&amp;"关"</f>
        <v>讨伐董卓-2关</v>
      </c>
      <c r="K348" s="3" t="s">
        <v>424</v>
      </c>
      <c r="L348" s="3"/>
      <c r="M348" s="2">
        <v>100</v>
      </c>
      <c r="N348" s="2">
        <v>0</v>
      </c>
      <c r="O348" s="2">
        <v>0</v>
      </c>
      <c r="P348" s="2">
        <v>21105</v>
      </c>
      <c r="Q348" s="17">
        <f>INDEX(章节表!$K$5:$K$64,关卡表!BP348)</f>
        <v>35</v>
      </c>
      <c r="R348" s="17">
        <f>INDEX(章节表!$L$5:$L$64,关卡表!BP348)</f>
        <v>750</v>
      </c>
      <c r="S348" s="2">
        <v>0</v>
      </c>
      <c r="T348" s="2" t="str">
        <f t="shared" si="23"/>
        <v/>
      </c>
      <c r="U348" s="2" t="s">
        <v>27</v>
      </c>
      <c r="V348" s="17">
        <f>INDEX(章节表!$M$5:$M$64,关卡表!BP348)</f>
        <v>1800</v>
      </c>
      <c r="W348" s="2" t="s">
        <v>47</v>
      </c>
      <c r="X348" s="17">
        <f>INDEX(章节表!$N$5:$N$64,关卡表!BP348)</f>
        <v>4050</v>
      </c>
      <c r="Y348" s="2"/>
      <c r="Z348" s="2"/>
      <c r="AA348" s="2"/>
      <c r="AB348" s="2"/>
      <c r="AC348" s="2"/>
      <c r="AD348" s="2"/>
      <c r="AE348" s="3"/>
      <c r="AF348" s="3"/>
      <c r="AG348" s="3"/>
      <c r="AH348" s="3"/>
      <c r="AI348" s="3"/>
      <c r="AJ348" s="3"/>
      <c r="AK348" s="2"/>
      <c r="AL348" s="2"/>
      <c r="AM348" s="2"/>
      <c r="AN348" s="2"/>
      <c r="AO348" s="2">
        <v>51</v>
      </c>
      <c r="AP348" s="3" t="s">
        <v>264</v>
      </c>
      <c r="AQ348" s="3" t="s">
        <v>265</v>
      </c>
      <c r="AR348" s="3" t="s">
        <v>437</v>
      </c>
      <c r="AS348" s="3" t="s">
        <v>432</v>
      </c>
      <c r="AT348" s="3"/>
      <c r="AU348" s="3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O348">
        <v>342</v>
      </c>
      <c r="BP348">
        <f>MATCH(BO348-1,章节表!$J$4:$J$64,1)</f>
        <v>35</v>
      </c>
    </row>
    <row r="349" spans="1:68" ht="18" customHeight="1" x14ac:dyDescent="0.2">
      <c r="A349" s="17">
        <f t="shared" si="21"/>
        <v>20503</v>
      </c>
      <c r="B349" s="17">
        <f>INDEX(章节表!$E$5:$E$64,关卡表!BP349)</f>
        <v>2</v>
      </c>
      <c r="C349" s="17">
        <f>INDEX(章节表!$B$5:$B$64,关卡表!BP349)</f>
        <v>205</v>
      </c>
      <c r="D349" s="3" t="s">
        <v>79</v>
      </c>
      <c r="E349" s="17">
        <f>BO349-INDEX(章节表!$J$4:$J$64,关卡表!BP349)</f>
        <v>3</v>
      </c>
      <c r="F349" s="17">
        <f t="shared" si="22"/>
        <v>3</v>
      </c>
      <c r="G349" s="17" t="str">
        <f>INDEX(章节表!$C$5:$C$64,关卡表!BP349)&amp;关卡表!E349&amp;"关"</f>
        <v>困难5章3关</v>
      </c>
      <c r="H349" s="3"/>
      <c r="I349" s="3"/>
      <c r="J349" s="17" t="str">
        <f>INDEX(章节表!$D$5:$D$64,关卡表!BP349)&amp;"-"&amp;关卡表!E349&amp;"关"</f>
        <v>讨伐董卓-3关</v>
      </c>
      <c r="K349" s="3" t="s">
        <v>438</v>
      </c>
      <c r="L349" s="3"/>
      <c r="M349" s="2">
        <v>100</v>
      </c>
      <c r="N349" s="2">
        <v>0</v>
      </c>
      <c r="O349" s="2">
        <v>0</v>
      </c>
      <c r="P349" s="2">
        <v>21106</v>
      </c>
      <c r="Q349" s="17">
        <f>INDEX(章节表!$K$5:$K$64,关卡表!BP349)</f>
        <v>35</v>
      </c>
      <c r="R349" s="17">
        <f>INDEX(章节表!$L$5:$L$64,关卡表!BP349)</f>
        <v>750</v>
      </c>
      <c r="S349" s="2">
        <v>0</v>
      </c>
      <c r="T349" s="2">
        <f t="shared" si="23"/>
        <v>22051</v>
      </c>
      <c r="U349" s="2" t="s">
        <v>27</v>
      </c>
      <c r="V349" s="17">
        <f>INDEX(章节表!$M$5:$M$64,关卡表!BP349)</f>
        <v>1800</v>
      </c>
      <c r="W349" s="2" t="s">
        <v>47</v>
      </c>
      <c r="X349" s="17">
        <f>INDEX(章节表!$N$5:$N$64,关卡表!BP349)</f>
        <v>4050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3"/>
      <c r="AK349" s="2"/>
      <c r="AL349" s="2"/>
      <c r="AM349" s="2"/>
      <c r="AN349" s="2"/>
      <c r="AO349" s="2">
        <v>51</v>
      </c>
      <c r="AP349" s="3" t="s">
        <v>264</v>
      </c>
      <c r="AQ349" s="3" t="s">
        <v>265</v>
      </c>
      <c r="AR349" s="3" t="s">
        <v>437</v>
      </c>
      <c r="AS349" s="3" t="s">
        <v>432</v>
      </c>
      <c r="AT349" s="3"/>
      <c r="AU349" s="3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O349">
        <v>343</v>
      </c>
      <c r="BP349">
        <f>MATCH(BO349-1,章节表!$J$4:$J$64,1)</f>
        <v>35</v>
      </c>
    </row>
    <row r="350" spans="1:68" ht="18" customHeight="1" x14ac:dyDescent="0.2">
      <c r="A350" s="17">
        <f t="shared" si="21"/>
        <v>20504</v>
      </c>
      <c r="B350" s="17">
        <f>INDEX(章节表!$E$5:$E$64,关卡表!BP350)</f>
        <v>2</v>
      </c>
      <c r="C350" s="17">
        <f>INDEX(章节表!$B$5:$B$64,关卡表!BP350)</f>
        <v>205</v>
      </c>
      <c r="D350" s="3" t="s">
        <v>79</v>
      </c>
      <c r="E350" s="17">
        <f>BO350-INDEX(章节表!$J$4:$J$64,关卡表!BP350)</f>
        <v>4</v>
      </c>
      <c r="F350" s="17">
        <f t="shared" si="22"/>
        <v>4</v>
      </c>
      <c r="G350" s="17" t="str">
        <f>INDEX(章节表!$C$5:$C$64,关卡表!BP350)&amp;关卡表!E350&amp;"关"</f>
        <v>困难5章4关</v>
      </c>
      <c r="H350" s="3"/>
      <c r="I350" s="3"/>
      <c r="J350" s="17" t="str">
        <f>INDEX(章节表!$D$5:$D$64,关卡表!BP350)&amp;"-"&amp;关卡表!E350&amp;"关"</f>
        <v>讨伐董卓-4关</v>
      </c>
      <c r="K350" s="3" t="s">
        <v>424</v>
      </c>
      <c r="L350" s="3"/>
      <c r="M350" s="2">
        <v>100</v>
      </c>
      <c r="N350" s="2">
        <v>0</v>
      </c>
      <c r="O350" s="2">
        <v>0</v>
      </c>
      <c r="P350" s="2">
        <v>21107</v>
      </c>
      <c r="Q350" s="17">
        <f>INDEX(章节表!$K$5:$K$64,关卡表!BP350)</f>
        <v>35</v>
      </c>
      <c r="R350" s="17">
        <f>INDEX(章节表!$L$5:$L$64,关卡表!BP350)</f>
        <v>750</v>
      </c>
      <c r="S350" s="2">
        <v>0</v>
      </c>
      <c r="T350" s="2" t="str">
        <f t="shared" si="23"/>
        <v/>
      </c>
      <c r="U350" s="2" t="s">
        <v>27</v>
      </c>
      <c r="V350" s="17">
        <f>INDEX(章节表!$M$5:$M$64,关卡表!BP350)</f>
        <v>1800</v>
      </c>
      <c r="W350" s="2" t="s">
        <v>47</v>
      </c>
      <c r="X350" s="17">
        <f>INDEX(章节表!$N$5:$N$64,关卡表!BP350)</f>
        <v>4050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3"/>
      <c r="AK350" s="2"/>
      <c r="AL350" s="2"/>
      <c r="AM350" s="2"/>
      <c r="AN350" s="2"/>
      <c r="AO350" s="2">
        <v>51</v>
      </c>
      <c r="AP350" s="3" t="s">
        <v>264</v>
      </c>
      <c r="AQ350" s="3" t="s">
        <v>265</v>
      </c>
      <c r="AR350" s="3" t="s">
        <v>437</v>
      </c>
      <c r="AS350" s="3" t="s">
        <v>432</v>
      </c>
      <c r="AT350" s="3"/>
      <c r="AU350" s="3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O350">
        <v>344</v>
      </c>
      <c r="BP350">
        <f>MATCH(BO350-1,章节表!$J$4:$J$64,1)</f>
        <v>35</v>
      </c>
    </row>
    <row r="351" spans="1:68" ht="18" customHeight="1" x14ac:dyDescent="0.2">
      <c r="A351" s="17">
        <f t="shared" si="21"/>
        <v>20505</v>
      </c>
      <c r="B351" s="17">
        <f>INDEX(章节表!$E$5:$E$64,关卡表!BP351)</f>
        <v>2</v>
      </c>
      <c r="C351" s="17">
        <f>INDEX(章节表!$B$5:$B$64,关卡表!BP351)</f>
        <v>205</v>
      </c>
      <c r="D351" s="3" t="s">
        <v>79</v>
      </c>
      <c r="E351" s="17">
        <f>BO351-INDEX(章节表!$J$4:$J$64,关卡表!BP351)</f>
        <v>5</v>
      </c>
      <c r="F351" s="17">
        <f t="shared" si="22"/>
        <v>5</v>
      </c>
      <c r="G351" s="17" t="str">
        <f>INDEX(章节表!$C$5:$C$64,关卡表!BP351)&amp;关卡表!E351&amp;"关"</f>
        <v>困难5章5关</v>
      </c>
      <c r="H351" s="3"/>
      <c r="I351" s="3"/>
      <c r="J351" s="17" t="str">
        <f>INDEX(章节表!$D$5:$D$64,关卡表!BP351)&amp;"-"&amp;关卡表!E351&amp;"关"</f>
        <v>讨伐董卓-5关</v>
      </c>
      <c r="K351" s="3" t="s">
        <v>424</v>
      </c>
      <c r="L351" s="3"/>
      <c r="M351" s="2">
        <v>100</v>
      </c>
      <c r="N351" s="2">
        <v>0</v>
      </c>
      <c r="O351" s="2">
        <v>0</v>
      </c>
      <c r="P351" s="2">
        <v>21108</v>
      </c>
      <c r="Q351" s="17">
        <f>INDEX(章节表!$K$5:$K$64,关卡表!BP351)</f>
        <v>35</v>
      </c>
      <c r="R351" s="17">
        <f>INDEX(章节表!$L$5:$L$64,关卡表!BP351)</f>
        <v>750</v>
      </c>
      <c r="S351" s="2">
        <v>0</v>
      </c>
      <c r="T351" s="2" t="str">
        <f t="shared" si="23"/>
        <v/>
      </c>
      <c r="U351" s="2" t="s">
        <v>27</v>
      </c>
      <c r="V351" s="17">
        <f>INDEX(章节表!$M$5:$M$64,关卡表!BP351)</f>
        <v>1800</v>
      </c>
      <c r="W351" s="2" t="s">
        <v>47</v>
      </c>
      <c r="X351" s="17">
        <f>INDEX(章节表!$N$5:$N$64,关卡表!BP351)</f>
        <v>4050</v>
      </c>
      <c r="Y351" s="2"/>
      <c r="Z351" s="2"/>
      <c r="AA351" s="2"/>
      <c r="AB351" s="2"/>
      <c r="AC351" s="2"/>
      <c r="AD351" s="2"/>
      <c r="AE351" s="3"/>
      <c r="AF351" s="3"/>
      <c r="AG351" s="3"/>
      <c r="AH351" s="3"/>
      <c r="AI351" s="3"/>
      <c r="AJ351" s="3"/>
      <c r="AK351" s="2"/>
      <c r="AL351" s="2"/>
      <c r="AM351" s="2"/>
      <c r="AN351" s="2"/>
      <c r="AO351" s="2">
        <v>51</v>
      </c>
      <c r="AP351" s="3" t="s">
        <v>264</v>
      </c>
      <c r="AQ351" s="3" t="s">
        <v>265</v>
      </c>
      <c r="AR351" s="3" t="s">
        <v>437</v>
      </c>
      <c r="AS351" s="3" t="s">
        <v>432</v>
      </c>
      <c r="AT351" s="3"/>
      <c r="AU351" s="3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O351">
        <v>345</v>
      </c>
      <c r="BP351">
        <f>MATCH(BO351-1,章节表!$J$4:$J$64,1)</f>
        <v>35</v>
      </c>
    </row>
    <row r="352" spans="1:68" ht="18" customHeight="1" x14ac:dyDescent="0.2">
      <c r="A352" s="17">
        <f t="shared" si="21"/>
        <v>20506</v>
      </c>
      <c r="B352" s="17">
        <f>INDEX(章节表!$E$5:$E$64,关卡表!BP352)</f>
        <v>2</v>
      </c>
      <c r="C352" s="17">
        <f>INDEX(章节表!$B$5:$B$64,关卡表!BP352)</f>
        <v>205</v>
      </c>
      <c r="D352" s="3" t="s">
        <v>79</v>
      </c>
      <c r="E352" s="17">
        <f>BO352-INDEX(章节表!$J$4:$J$64,关卡表!BP352)</f>
        <v>6</v>
      </c>
      <c r="F352" s="17">
        <f t="shared" si="22"/>
        <v>6</v>
      </c>
      <c r="G352" s="17" t="str">
        <f>INDEX(章节表!$C$5:$C$64,关卡表!BP352)&amp;关卡表!E352&amp;"关"</f>
        <v>困难5章6关</v>
      </c>
      <c r="H352" s="3"/>
      <c r="I352" s="3"/>
      <c r="J352" s="17" t="str">
        <f>INDEX(章节表!$D$5:$D$64,关卡表!BP352)&amp;"-"&amp;关卡表!E352&amp;"关"</f>
        <v>讨伐董卓-6关</v>
      </c>
      <c r="K352" s="3" t="s">
        <v>438</v>
      </c>
      <c r="L352" s="3"/>
      <c r="M352" s="2">
        <v>100</v>
      </c>
      <c r="N352" s="2">
        <v>0</v>
      </c>
      <c r="O352" s="2">
        <v>0</v>
      </c>
      <c r="P352" s="2">
        <v>21109</v>
      </c>
      <c r="Q352" s="17">
        <f>INDEX(章节表!$K$5:$K$64,关卡表!BP352)</f>
        <v>35</v>
      </c>
      <c r="R352" s="17">
        <f>INDEX(章节表!$L$5:$L$64,关卡表!BP352)</f>
        <v>750</v>
      </c>
      <c r="S352" s="2">
        <v>0</v>
      </c>
      <c r="T352" s="2">
        <f t="shared" si="23"/>
        <v>22052</v>
      </c>
      <c r="U352" s="2" t="s">
        <v>27</v>
      </c>
      <c r="V352" s="17">
        <f>INDEX(章节表!$M$5:$M$64,关卡表!BP352)</f>
        <v>1800</v>
      </c>
      <c r="W352" s="2" t="s">
        <v>47</v>
      </c>
      <c r="X352" s="17">
        <f>INDEX(章节表!$N$5:$N$64,关卡表!BP352)</f>
        <v>4050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3"/>
      <c r="AK352" s="2"/>
      <c r="AL352" s="2"/>
      <c r="AM352" s="2"/>
      <c r="AN352" s="2"/>
      <c r="AO352" s="2">
        <v>51</v>
      </c>
      <c r="AP352" s="3" t="s">
        <v>264</v>
      </c>
      <c r="AQ352" s="3" t="s">
        <v>265</v>
      </c>
      <c r="AR352" s="3" t="s">
        <v>437</v>
      </c>
      <c r="AS352" s="3" t="s">
        <v>432</v>
      </c>
      <c r="AT352" s="3"/>
      <c r="AU352" s="3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O352">
        <v>346</v>
      </c>
      <c r="BP352">
        <f>MATCH(BO352-1,章节表!$J$4:$J$64,1)</f>
        <v>35</v>
      </c>
    </row>
    <row r="353" spans="1:68" ht="18" customHeight="1" x14ac:dyDescent="0.2">
      <c r="A353" s="17">
        <f t="shared" si="21"/>
        <v>20507</v>
      </c>
      <c r="B353" s="17">
        <f>INDEX(章节表!$E$5:$E$64,关卡表!BP353)</f>
        <v>2</v>
      </c>
      <c r="C353" s="17">
        <f>INDEX(章节表!$B$5:$B$64,关卡表!BP353)</f>
        <v>205</v>
      </c>
      <c r="D353" s="3" t="s">
        <v>79</v>
      </c>
      <c r="E353" s="17">
        <f>BO353-INDEX(章节表!$J$4:$J$64,关卡表!BP353)</f>
        <v>7</v>
      </c>
      <c r="F353" s="17">
        <f t="shared" si="22"/>
        <v>7</v>
      </c>
      <c r="G353" s="17" t="str">
        <f>INDEX(章节表!$C$5:$C$64,关卡表!BP353)&amp;关卡表!E353&amp;"关"</f>
        <v>困难5章7关</v>
      </c>
      <c r="H353" s="3"/>
      <c r="I353" s="3"/>
      <c r="J353" s="17" t="str">
        <f>INDEX(章节表!$D$5:$D$64,关卡表!BP353)&amp;"-"&amp;关卡表!E353&amp;"关"</f>
        <v>讨伐董卓-7关</v>
      </c>
      <c r="K353" s="3" t="s">
        <v>424</v>
      </c>
      <c r="L353" s="3"/>
      <c r="M353" s="2">
        <v>100</v>
      </c>
      <c r="N353" s="2">
        <v>0</v>
      </c>
      <c r="O353" s="2">
        <v>0</v>
      </c>
      <c r="P353" s="2">
        <v>21110</v>
      </c>
      <c r="Q353" s="17">
        <f>INDEX(章节表!$K$5:$K$64,关卡表!BP353)</f>
        <v>35</v>
      </c>
      <c r="R353" s="17">
        <f>INDEX(章节表!$L$5:$L$64,关卡表!BP353)</f>
        <v>750</v>
      </c>
      <c r="S353" s="2">
        <v>0</v>
      </c>
      <c r="T353" s="2" t="str">
        <f t="shared" si="23"/>
        <v/>
      </c>
      <c r="U353" s="2" t="s">
        <v>27</v>
      </c>
      <c r="V353" s="17">
        <f>INDEX(章节表!$M$5:$M$64,关卡表!BP353)</f>
        <v>1800</v>
      </c>
      <c r="W353" s="2" t="s">
        <v>47</v>
      </c>
      <c r="X353" s="17">
        <f>INDEX(章节表!$N$5:$N$64,关卡表!BP353)</f>
        <v>4050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3"/>
      <c r="AK353" s="2"/>
      <c r="AL353" s="2"/>
      <c r="AM353" s="2"/>
      <c r="AN353" s="2"/>
      <c r="AO353" s="2">
        <v>51</v>
      </c>
      <c r="AP353" s="3" t="s">
        <v>264</v>
      </c>
      <c r="AQ353" s="3" t="s">
        <v>265</v>
      </c>
      <c r="AR353" s="3" t="s">
        <v>437</v>
      </c>
      <c r="AS353" s="3" t="s">
        <v>432</v>
      </c>
      <c r="AT353" s="3"/>
      <c r="AU353" s="3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O353">
        <v>347</v>
      </c>
      <c r="BP353">
        <f>MATCH(BO353-1,章节表!$J$4:$J$64,1)</f>
        <v>35</v>
      </c>
    </row>
    <row r="354" spans="1:68" ht="18" customHeight="1" x14ac:dyDescent="0.2">
      <c r="A354" s="17">
        <f t="shared" si="21"/>
        <v>20508</v>
      </c>
      <c r="B354" s="17">
        <f>INDEX(章节表!$E$5:$E$64,关卡表!BP354)</f>
        <v>2</v>
      </c>
      <c r="C354" s="17">
        <f>INDEX(章节表!$B$5:$B$64,关卡表!BP354)</f>
        <v>205</v>
      </c>
      <c r="D354" s="3" t="s">
        <v>79</v>
      </c>
      <c r="E354" s="17">
        <f>BO354-INDEX(章节表!$J$4:$J$64,关卡表!BP354)</f>
        <v>8</v>
      </c>
      <c r="F354" s="17">
        <f t="shared" si="22"/>
        <v>8</v>
      </c>
      <c r="G354" s="17" t="str">
        <f>INDEX(章节表!$C$5:$C$64,关卡表!BP354)&amp;关卡表!E354&amp;"关"</f>
        <v>困难5章8关</v>
      </c>
      <c r="H354" s="3"/>
      <c r="I354" s="3"/>
      <c r="J354" s="17" t="str">
        <f>INDEX(章节表!$D$5:$D$64,关卡表!BP354)&amp;"-"&amp;关卡表!E354&amp;"关"</f>
        <v>讨伐董卓-8关</v>
      </c>
      <c r="K354" s="3" t="s">
        <v>424</v>
      </c>
      <c r="L354" s="3"/>
      <c r="M354" s="2">
        <v>100</v>
      </c>
      <c r="N354" s="2">
        <v>0</v>
      </c>
      <c r="O354" s="2">
        <v>0</v>
      </c>
      <c r="P354" s="2">
        <v>21111</v>
      </c>
      <c r="Q354" s="17">
        <f>INDEX(章节表!$K$5:$K$64,关卡表!BP354)</f>
        <v>35</v>
      </c>
      <c r="R354" s="17">
        <f>INDEX(章节表!$L$5:$L$64,关卡表!BP354)</f>
        <v>750</v>
      </c>
      <c r="S354" s="2">
        <v>0</v>
      </c>
      <c r="T354" s="2" t="str">
        <f t="shared" si="23"/>
        <v/>
      </c>
      <c r="U354" s="2" t="s">
        <v>27</v>
      </c>
      <c r="V354" s="17">
        <f>INDEX(章节表!$M$5:$M$64,关卡表!BP354)</f>
        <v>1800</v>
      </c>
      <c r="W354" s="2" t="s">
        <v>47</v>
      </c>
      <c r="X354" s="17">
        <f>INDEX(章节表!$N$5:$N$64,关卡表!BP354)</f>
        <v>4050</v>
      </c>
      <c r="Y354" s="2"/>
      <c r="Z354" s="2"/>
      <c r="AA354" s="2"/>
      <c r="AB354" s="2"/>
      <c r="AC354" s="2"/>
      <c r="AD354" s="2"/>
      <c r="AE354" s="3"/>
      <c r="AF354" s="3"/>
      <c r="AG354" s="3"/>
      <c r="AH354" s="3"/>
      <c r="AI354" s="3"/>
      <c r="AJ354" s="3"/>
      <c r="AK354" s="2"/>
      <c r="AL354" s="2"/>
      <c r="AM354" s="2"/>
      <c r="AN354" s="2"/>
      <c r="AO354" s="2">
        <v>51</v>
      </c>
      <c r="AP354" s="3" t="s">
        <v>264</v>
      </c>
      <c r="AQ354" s="3" t="s">
        <v>265</v>
      </c>
      <c r="AR354" s="3" t="s">
        <v>437</v>
      </c>
      <c r="AS354" s="3" t="s">
        <v>432</v>
      </c>
      <c r="AT354" s="3"/>
      <c r="AU354" s="3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O354">
        <v>348</v>
      </c>
      <c r="BP354">
        <f>MATCH(BO354-1,章节表!$J$4:$J$64,1)</f>
        <v>35</v>
      </c>
    </row>
    <row r="355" spans="1:68" ht="18" customHeight="1" x14ac:dyDescent="0.2">
      <c r="A355" s="17">
        <f t="shared" si="21"/>
        <v>20509</v>
      </c>
      <c r="B355" s="17">
        <f>INDEX(章节表!$E$5:$E$64,关卡表!BP355)</f>
        <v>2</v>
      </c>
      <c r="C355" s="17">
        <f>INDEX(章节表!$B$5:$B$64,关卡表!BP355)</f>
        <v>205</v>
      </c>
      <c r="D355" s="3" t="s">
        <v>79</v>
      </c>
      <c r="E355" s="17">
        <f>BO355-INDEX(章节表!$J$4:$J$64,关卡表!BP355)</f>
        <v>9</v>
      </c>
      <c r="F355" s="17">
        <f t="shared" si="22"/>
        <v>9</v>
      </c>
      <c r="G355" s="17" t="str">
        <f>INDEX(章节表!$C$5:$C$64,关卡表!BP355)&amp;关卡表!E355&amp;"关"</f>
        <v>困难5章9关</v>
      </c>
      <c r="H355" s="3"/>
      <c r="I355" s="3"/>
      <c r="J355" s="17" t="str">
        <f>INDEX(章节表!$D$5:$D$64,关卡表!BP355)&amp;"-"&amp;关卡表!E355&amp;"关"</f>
        <v>讨伐董卓-9关</v>
      </c>
      <c r="K355" s="3" t="s">
        <v>438</v>
      </c>
      <c r="L355" s="3"/>
      <c r="M355" s="2">
        <v>100</v>
      </c>
      <c r="N355" s="2">
        <v>0</v>
      </c>
      <c r="O355" s="2">
        <v>0</v>
      </c>
      <c r="P355" s="2">
        <v>21112</v>
      </c>
      <c r="Q355" s="17">
        <f>INDEX(章节表!$K$5:$K$64,关卡表!BP355)</f>
        <v>35</v>
      </c>
      <c r="R355" s="17">
        <f>INDEX(章节表!$L$5:$L$64,关卡表!BP355)</f>
        <v>750</v>
      </c>
      <c r="S355" s="2">
        <v>0</v>
      </c>
      <c r="T355" s="2">
        <f t="shared" si="23"/>
        <v>22053</v>
      </c>
      <c r="U355" s="2" t="s">
        <v>27</v>
      </c>
      <c r="V355" s="17">
        <f>INDEX(章节表!$M$5:$M$64,关卡表!BP355)</f>
        <v>1800</v>
      </c>
      <c r="W355" s="2" t="s">
        <v>47</v>
      </c>
      <c r="X355" s="17">
        <f>INDEX(章节表!$N$5:$N$64,关卡表!BP355)</f>
        <v>4050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3"/>
      <c r="AK355" s="2"/>
      <c r="AL355" s="2"/>
      <c r="AM355" s="2"/>
      <c r="AN355" s="2"/>
      <c r="AO355" s="2">
        <v>51</v>
      </c>
      <c r="AP355" s="3" t="s">
        <v>264</v>
      </c>
      <c r="AQ355" s="3" t="s">
        <v>265</v>
      </c>
      <c r="AR355" s="3" t="s">
        <v>437</v>
      </c>
      <c r="AS355" s="3" t="s">
        <v>432</v>
      </c>
      <c r="AT355" s="3"/>
      <c r="AU355" s="3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O355">
        <v>349</v>
      </c>
      <c r="BP355">
        <f>MATCH(BO355-1,章节表!$J$4:$J$64,1)</f>
        <v>35</v>
      </c>
    </row>
    <row r="356" spans="1:68" ht="18" customHeight="1" x14ac:dyDescent="0.2">
      <c r="A356" s="17">
        <f t="shared" si="21"/>
        <v>20510</v>
      </c>
      <c r="B356" s="17">
        <f>INDEX(章节表!$E$5:$E$64,关卡表!BP356)</f>
        <v>2</v>
      </c>
      <c r="C356" s="17">
        <f>INDEX(章节表!$B$5:$B$64,关卡表!BP356)</f>
        <v>205</v>
      </c>
      <c r="D356" s="3" t="s">
        <v>79</v>
      </c>
      <c r="E356" s="17">
        <f>BO356-INDEX(章节表!$J$4:$J$64,关卡表!BP356)</f>
        <v>10</v>
      </c>
      <c r="F356" s="17">
        <f t="shared" si="22"/>
        <v>10</v>
      </c>
      <c r="G356" s="17" t="str">
        <f>INDEX(章节表!$C$5:$C$64,关卡表!BP356)&amp;关卡表!E356&amp;"关"</f>
        <v>困难5章10关</v>
      </c>
      <c r="H356" s="3"/>
      <c r="I356" s="3"/>
      <c r="J356" s="17" t="str">
        <f>INDEX(章节表!$D$5:$D$64,关卡表!BP356)&amp;"-"&amp;关卡表!E356&amp;"关"</f>
        <v>讨伐董卓-10关</v>
      </c>
      <c r="K356" s="3" t="s">
        <v>439</v>
      </c>
      <c r="L356" s="3"/>
      <c r="M356" s="2">
        <v>100</v>
      </c>
      <c r="N356" s="2">
        <v>1</v>
      </c>
      <c r="O356" s="2">
        <v>0</v>
      </c>
      <c r="P356" s="2">
        <v>21113</v>
      </c>
      <c r="Q356" s="17">
        <f>INDEX(章节表!$K$5:$K$64,关卡表!BP356)</f>
        <v>35</v>
      </c>
      <c r="R356" s="17">
        <f>INDEX(章节表!$L$5:$L$64,关卡表!BP356)</f>
        <v>750</v>
      </c>
      <c r="S356" s="2">
        <v>0</v>
      </c>
      <c r="T356" s="2" t="str">
        <f t="shared" si="23"/>
        <v/>
      </c>
      <c r="U356" s="2" t="s">
        <v>27</v>
      </c>
      <c r="V356" s="17">
        <f>INDEX(章节表!$M$5:$M$64,关卡表!BP356)</f>
        <v>1800</v>
      </c>
      <c r="W356" s="2" t="s">
        <v>47</v>
      </c>
      <c r="X356" s="17">
        <f>INDEX(章节表!$N$5:$N$64,关卡表!BP356)</f>
        <v>4050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3"/>
      <c r="AK356" s="2"/>
      <c r="AL356" s="2"/>
      <c r="AM356" s="2"/>
      <c r="AN356" s="2"/>
      <c r="AO356" s="2">
        <v>51</v>
      </c>
      <c r="AP356" s="3" t="s">
        <v>264</v>
      </c>
      <c r="AQ356" s="3" t="s">
        <v>265</v>
      </c>
      <c r="AR356" s="3" t="s">
        <v>437</v>
      </c>
      <c r="AS356" s="3" t="s">
        <v>432</v>
      </c>
      <c r="AT356" s="3"/>
      <c r="AU356" s="3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O356">
        <v>350</v>
      </c>
      <c r="BP356">
        <f>MATCH(BO356-1,章节表!$J$4:$J$64,1)</f>
        <v>35</v>
      </c>
    </row>
    <row r="357" spans="1:68" ht="18" customHeight="1" x14ac:dyDescent="0.2">
      <c r="A357" s="17">
        <f t="shared" si="21"/>
        <v>20601</v>
      </c>
      <c r="B357" s="17">
        <f>INDEX(章节表!$E$5:$E$64,关卡表!BP357)</f>
        <v>2</v>
      </c>
      <c r="C357" s="17">
        <f>INDEX(章节表!$B$5:$B$64,关卡表!BP357)</f>
        <v>206</v>
      </c>
      <c r="D357" s="3" t="s">
        <v>79</v>
      </c>
      <c r="E357" s="17">
        <f>BO357-INDEX(章节表!$J$4:$J$64,关卡表!BP357)</f>
        <v>1</v>
      </c>
      <c r="F357" s="17">
        <f t="shared" si="22"/>
        <v>1</v>
      </c>
      <c r="G357" s="17" t="str">
        <f>INDEX(章节表!$C$5:$C$64,关卡表!BP357)&amp;关卡表!E357&amp;"关"</f>
        <v>困难6章1关</v>
      </c>
      <c r="H357" s="3"/>
      <c r="I357" s="3"/>
      <c r="J357" s="17" t="str">
        <f>INDEX(章节表!$D$5:$D$64,关卡表!BP357)&amp;"-"&amp;关卡表!E357&amp;"关"</f>
        <v>徐州之战-1关</v>
      </c>
      <c r="K357" s="3" t="s">
        <v>424</v>
      </c>
      <c r="L357" s="3"/>
      <c r="M357" s="2">
        <v>100</v>
      </c>
      <c r="N357" s="2">
        <v>0</v>
      </c>
      <c r="O357" s="2">
        <v>0</v>
      </c>
      <c r="P357" s="2">
        <v>21114</v>
      </c>
      <c r="Q357" s="17">
        <f>INDEX(章节表!$K$5:$K$64,关卡表!BP357)</f>
        <v>40</v>
      </c>
      <c r="R357" s="17">
        <f>INDEX(章节表!$L$5:$L$64,关卡表!BP357)</f>
        <v>950</v>
      </c>
      <c r="S357" s="2">
        <v>0</v>
      </c>
      <c r="T357" s="2" t="str">
        <f t="shared" si="23"/>
        <v/>
      </c>
      <c r="U357" s="2" t="s">
        <v>27</v>
      </c>
      <c r="V357" s="17">
        <f>INDEX(章节表!$M$5:$M$64,关卡表!BP357)</f>
        <v>2100</v>
      </c>
      <c r="W357" s="2" t="s">
        <v>47</v>
      </c>
      <c r="X357" s="17">
        <f>INDEX(章节表!$N$5:$N$64,关卡表!BP357)</f>
        <v>4500</v>
      </c>
      <c r="Y357" s="2"/>
      <c r="Z357" s="2"/>
      <c r="AA357" s="2"/>
      <c r="AB357" s="2"/>
      <c r="AC357" s="2"/>
      <c r="AD357" s="2"/>
      <c r="AE357" s="3"/>
      <c r="AF357" s="3"/>
      <c r="AG357" s="3"/>
      <c r="AH357" s="3"/>
      <c r="AI357" s="3"/>
      <c r="AJ357" s="3"/>
      <c r="AK357" s="2"/>
      <c r="AL357" s="2"/>
      <c r="AM357" s="2"/>
      <c r="AN357" s="2"/>
      <c r="AO357" s="2">
        <v>51</v>
      </c>
      <c r="AP357" s="3" t="s">
        <v>264</v>
      </c>
      <c r="AQ357" s="3" t="s">
        <v>265</v>
      </c>
      <c r="AR357" s="3" t="s">
        <v>437</v>
      </c>
      <c r="AS357" s="3" t="s">
        <v>432</v>
      </c>
      <c r="AT357" s="3"/>
      <c r="AU357" s="3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O357">
        <v>351</v>
      </c>
      <c r="BP357">
        <f>MATCH(BO357-1,章节表!$J$4:$J$64,1)</f>
        <v>36</v>
      </c>
    </row>
    <row r="358" spans="1:68" ht="18" customHeight="1" x14ac:dyDescent="0.2">
      <c r="A358" s="17">
        <f t="shared" si="21"/>
        <v>20602</v>
      </c>
      <c r="B358" s="17">
        <f>INDEX(章节表!$E$5:$E$64,关卡表!BP358)</f>
        <v>2</v>
      </c>
      <c r="C358" s="17">
        <f>INDEX(章节表!$B$5:$B$64,关卡表!BP358)</f>
        <v>206</v>
      </c>
      <c r="D358" s="3" t="s">
        <v>79</v>
      </c>
      <c r="E358" s="17">
        <f>BO358-INDEX(章节表!$J$4:$J$64,关卡表!BP358)</f>
        <v>2</v>
      </c>
      <c r="F358" s="17">
        <f t="shared" si="22"/>
        <v>2</v>
      </c>
      <c r="G358" s="17" t="str">
        <f>INDEX(章节表!$C$5:$C$64,关卡表!BP358)&amp;关卡表!E358&amp;"关"</f>
        <v>困难6章2关</v>
      </c>
      <c r="H358" s="3"/>
      <c r="I358" s="3"/>
      <c r="J358" s="17" t="str">
        <f>INDEX(章节表!$D$5:$D$64,关卡表!BP358)&amp;"-"&amp;关卡表!E358&amp;"关"</f>
        <v>徐州之战-2关</v>
      </c>
      <c r="K358" s="3" t="s">
        <v>424</v>
      </c>
      <c r="L358" s="3"/>
      <c r="M358" s="2">
        <v>100</v>
      </c>
      <c r="N358" s="2">
        <v>0</v>
      </c>
      <c r="O358" s="2">
        <v>0</v>
      </c>
      <c r="P358" s="2">
        <v>21115</v>
      </c>
      <c r="Q358" s="17">
        <f>INDEX(章节表!$K$5:$K$64,关卡表!BP358)</f>
        <v>40</v>
      </c>
      <c r="R358" s="17">
        <f>INDEX(章节表!$L$5:$L$64,关卡表!BP358)</f>
        <v>950</v>
      </c>
      <c r="S358" s="2">
        <v>0</v>
      </c>
      <c r="T358" s="2" t="str">
        <f t="shared" si="23"/>
        <v/>
      </c>
      <c r="U358" s="2" t="s">
        <v>27</v>
      </c>
      <c r="V358" s="17">
        <f>INDEX(章节表!$M$5:$M$64,关卡表!BP358)</f>
        <v>2100</v>
      </c>
      <c r="W358" s="2" t="s">
        <v>47</v>
      </c>
      <c r="X358" s="17">
        <f>INDEX(章节表!$N$5:$N$64,关卡表!BP358)</f>
        <v>4500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3"/>
      <c r="AK358" s="2"/>
      <c r="AL358" s="2"/>
      <c r="AM358" s="2"/>
      <c r="AN358" s="2"/>
      <c r="AO358" s="2">
        <v>51</v>
      </c>
      <c r="AP358" s="3" t="s">
        <v>264</v>
      </c>
      <c r="AQ358" s="3" t="s">
        <v>265</v>
      </c>
      <c r="AR358" s="3" t="s">
        <v>437</v>
      </c>
      <c r="AS358" s="3" t="s">
        <v>432</v>
      </c>
      <c r="AT358" s="3"/>
      <c r="AU358" s="3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O358">
        <v>352</v>
      </c>
      <c r="BP358">
        <f>MATCH(BO358-1,章节表!$J$4:$J$64,1)</f>
        <v>36</v>
      </c>
    </row>
    <row r="359" spans="1:68" ht="18" customHeight="1" x14ac:dyDescent="0.2">
      <c r="A359" s="17">
        <f t="shared" si="21"/>
        <v>20603</v>
      </c>
      <c r="B359" s="17">
        <f>INDEX(章节表!$E$5:$E$64,关卡表!BP359)</f>
        <v>2</v>
      </c>
      <c r="C359" s="17">
        <f>INDEX(章节表!$B$5:$B$64,关卡表!BP359)</f>
        <v>206</v>
      </c>
      <c r="D359" s="3" t="s">
        <v>79</v>
      </c>
      <c r="E359" s="17">
        <f>BO359-INDEX(章节表!$J$4:$J$64,关卡表!BP359)</f>
        <v>3</v>
      </c>
      <c r="F359" s="17">
        <f t="shared" si="22"/>
        <v>3</v>
      </c>
      <c r="G359" s="17" t="str">
        <f>INDEX(章节表!$C$5:$C$64,关卡表!BP359)&amp;关卡表!E359&amp;"关"</f>
        <v>困难6章3关</v>
      </c>
      <c r="H359" s="3"/>
      <c r="I359" s="3"/>
      <c r="J359" s="17" t="str">
        <f>INDEX(章节表!$D$5:$D$64,关卡表!BP359)&amp;"-"&amp;关卡表!E359&amp;"关"</f>
        <v>徐州之战-3关</v>
      </c>
      <c r="K359" s="3" t="s">
        <v>438</v>
      </c>
      <c r="L359" s="3"/>
      <c r="M359" s="2">
        <v>100</v>
      </c>
      <c r="N359" s="2">
        <v>0</v>
      </c>
      <c r="O359" s="2">
        <v>0</v>
      </c>
      <c r="P359" s="2">
        <v>21201</v>
      </c>
      <c r="Q359" s="17">
        <f>INDEX(章节表!$K$5:$K$64,关卡表!BP359)</f>
        <v>40</v>
      </c>
      <c r="R359" s="17">
        <f>INDEX(章节表!$L$5:$L$64,关卡表!BP359)</f>
        <v>950</v>
      </c>
      <c r="S359" s="2">
        <v>0</v>
      </c>
      <c r="T359" s="2">
        <f t="shared" si="23"/>
        <v>22061</v>
      </c>
      <c r="U359" s="2" t="s">
        <v>27</v>
      </c>
      <c r="V359" s="17">
        <f>INDEX(章节表!$M$5:$M$64,关卡表!BP359)</f>
        <v>2100</v>
      </c>
      <c r="W359" s="2" t="s">
        <v>47</v>
      </c>
      <c r="X359" s="17">
        <f>INDEX(章节表!$N$5:$N$64,关卡表!BP359)</f>
        <v>4500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3"/>
      <c r="AK359" s="2"/>
      <c r="AL359" s="2"/>
      <c r="AM359" s="2"/>
      <c r="AN359" s="2"/>
      <c r="AO359" s="2">
        <v>51</v>
      </c>
      <c r="AP359" s="3" t="s">
        <v>264</v>
      </c>
      <c r="AQ359" s="3" t="s">
        <v>265</v>
      </c>
      <c r="AR359" s="3" t="s">
        <v>437</v>
      </c>
      <c r="AS359" s="3" t="s">
        <v>432</v>
      </c>
      <c r="AT359" s="3"/>
      <c r="AU359" s="3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O359">
        <v>353</v>
      </c>
      <c r="BP359">
        <f>MATCH(BO359-1,章节表!$J$4:$J$64,1)</f>
        <v>36</v>
      </c>
    </row>
    <row r="360" spans="1:68" ht="18" customHeight="1" x14ac:dyDescent="0.2">
      <c r="A360" s="17">
        <f t="shared" si="21"/>
        <v>20604</v>
      </c>
      <c r="B360" s="17">
        <f>INDEX(章节表!$E$5:$E$64,关卡表!BP360)</f>
        <v>2</v>
      </c>
      <c r="C360" s="17">
        <f>INDEX(章节表!$B$5:$B$64,关卡表!BP360)</f>
        <v>206</v>
      </c>
      <c r="D360" s="3" t="s">
        <v>79</v>
      </c>
      <c r="E360" s="17">
        <f>BO360-INDEX(章节表!$J$4:$J$64,关卡表!BP360)</f>
        <v>4</v>
      </c>
      <c r="F360" s="17">
        <f t="shared" si="22"/>
        <v>4</v>
      </c>
      <c r="G360" s="17" t="str">
        <f>INDEX(章节表!$C$5:$C$64,关卡表!BP360)&amp;关卡表!E360&amp;"关"</f>
        <v>困难6章4关</v>
      </c>
      <c r="H360" s="3"/>
      <c r="I360" s="3"/>
      <c r="J360" s="17" t="str">
        <f>INDEX(章节表!$D$5:$D$64,关卡表!BP360)&amp;"-"&amp;关卡表!E360&amp;"关"</f>
        <v>徐州之战-4关</v>
      </c>
      <c r="K360" s="3" t="s">
        <v>424</v>
      </c>
      <c r="L360" s="3"/>
      <c r="M360" s="2">
        <v>100</v>
      </c>
      <c r="N360" s="2">
        <v>0</v>
      </c>
      <c r="O360" s="2">
        <v>0</v>
      </c>
      <c r="P360" s="2">
        <v>21202</v>
      </c>
      <c r="Q360" s="17">
        <f>INDEX(章节表!$K$5:$K$64,关卡表!BP360)</f>
        <v>40</v>
      </c>
      <c r="R360" s="17">
        <f>INDEX(章节表!$L$5:$L$64,关卡表!BP360)</f>
        <v>950</v>
      </c>
      <c r="S360" s="2">
        <v>0</v>
      </c>
      <c r="T360" s="2" t="str">
        <f t="shared" si="23"/>
        <v/>
      </c>
      <c r="U360" s="2" t="s">
        <v>27</v>
      </c>
      <c r="V360" s="17">
        <f>INDEX(章节表!$M$5:$M$64,关卡表!BP360)</f>
        <v>2100</v>
      </c>
      <c r="W360" s="2" t="s">
        <v>47</v>
      </c>
      <c r="X360" s="17">
        <f>INDEX(章节表!$N$5:$N$64,关卡表!BP360)</f>
        <v>4500</v>
      </c>
      <c r="Y360" s="2"/>
      <c r="Z360" s="2"/>
      <c r="AA360" s="2"/>
      <c r="AB360" s="2"/>
      <c r="AC360" s="2"/>
      <c r="AD360" s="2"/>
      <c r="AE360" s="3"/>
      <c r="AF360" s="3"/>
      <c r="AG360" s="3"/>
      <c r="AH360" s="3"/>
      <c r="AI360" s="3"/>
      <c r="AJ360" s="3"/>
      <c r="AK360" s="2"/>
      <c r="AL360" s="2"/>
      <c r="AM360" s="2"/>
      <c r="AN360" s="2"/>
      <c r="AO360" s="2">
        <v>51</v>
      </c>
      <c r="AP360" s="3" t="s">
        <v>264</v>
      </c>
      <c r="AQ360" s="3" t="s">
        <v>265</v>
      </c>
      <c r="AR360" s="3" t="s">
        <v>437</v>
      </c>
      <c r="AS360" s="3" t="s">
        <v>432</v>
      </c>
      <c r="AT360" s="3"/>
      <c r="AU360" s="3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O360">
        <v>354</v>
      </c>
      <c r="BP360">
        <f>MATCH(BO360-1,章节表!$J$4:$J$64,1)</f>
        <v>36</v>
      </c>
    </row>
    <row r="361" spans="1:68" ht="18" customHeight="1" x14ac:dyDescent="0.2">
      <c r="A361" s="17">
        <f t="shared" si="21"/>
        <v>20605</v>
      </c>
      <c r="B361" s="17">
        <f>INDEX(章节表!$E$5:$E$64,关卡表!BP361)</f>
        <v>2</v>
      </c>
      <c r="C361" s="17">
        <f>INDEX(章节表!$B$5:$B$64,关卡表!BP361)</f>
        <v>206</v>
      </c>
      <c r="D361" s="3" t="s">
        <v>79</v>
      </c>
      <c r="E361" s="17">
        <f>BO361-INDEX(章节表!$J$4:$J$64,关卡表!BP361)</f>
        <v>5</v>
      </c>
      <c r="F361" s="17">
        <f t="shared" si="22"/>
        <v>5</v>
      </c>
      <c r="G361" s="17" t="str">
        <f>INDEX(章节表!$C$5:$C$64,关卡表!BP361)&amp;关卡表!E361&amp;"关"</f>
        <v>困难6章5关</v>
      </c>
      <c r="H361" s="3"/>
      <c r="I361" s="3"/>
      <c r="J361" s="17" t="str">
        <f>INDEX(章节表!$D$5:$D$64,关卡表!BP361)&amp;"-"&amp;关卡表!E361&amp;"关"</f>
        <v>徐州之战-5关</v>
      </c>
      <c r="K361" s="3" t="s">
        <v>424</v>
      </c>
      <c r="L361" s="3"/>
      <c r="M361" s="2">
        <v>100</v>
      </c>
      <c r="N361" s="2">
        <v>0</v>
      </c>
      <c r="O361" s="2">
        <v>0</v>
      </c>
      <c r="P361" s="2">
        <v>21203</v>
      </c>
      <c r="Q361" s="17">
        <f>INDEX(章节表!$K$5:$K$64,关卡表!BP361)</f>
        <v>40</v>
      </c>
      <c r="R361" s="17">
        <f>INDEX(章节表!$L$5:$L$64,关卡表!BP361)</f>
        <v>950</v>
      </c>
      <c r="S361" s="2">
        <v>0</v>
      </c>
      <c r="T361" s="2" t="str">
        <f t="shared" si="23"/>
        <v/>
      </c>
      <c r="U361" s="2" t="s">
        <v>27</v>
      </c>
      <c r="V361" s="17">
        <f>INDEX(章节表!$M$5:$M$64,关卡表!BP361)</f>
        <v>2100</v>
      </c>
      <c r="W361" s="2" t="s">
        <v>47</v>
      </c>
      <c r="X361" s="17">
        <f>INDEX(章节表!$N$5:$N$64,关卡表!BP361)</f>
        <v>4500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3"/>
      <c r="AK361" s="2"/>
      <c r="AL361" s="2"/>
      <c r="AM361" s="2"/>
      <c r="AN361" s="2"/>
      <c r="AO361" s="2">
        <v>51</v>
      </c>
      <c r="AP361" s="3" t="s">
        <v>264</v>
      </c>
      <c r="AQ361" s="3" t="s">
        <v>265</v>
      </c>
      <c r="AR361" s="3" t="s">
        <v>437</v>
      </c>
      <c r="AS361" s="3" t="s">
        <v>432</v>
      </c>
      <c r="AT361" s="3"/>
      <c r="AU361" s="3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O361">
        <v>355</v>
      </c>
      <c r="BP361">
        <f>MATCH(BO361-1,章节表!$J$4:$J$64,1)</f>
        <v>36</v>
      </c>
    </row>
    <row r="362" spans="1:68" ht="18" customHeight="1" x14ac:dyDescent="0.2">
      <c r="A362" s="17">
        <f t="shared" si="21"/>
        <v>20606</v>
      </c>
      <c r="B362" s="17">
        <f>INDEX(章节表!$E$5:$E$64,关卡表!BP362)</f>
        <v>2</v>
      </c>
      <c r="C362" s="17">
        <f>INDEX(章节表!$B$5:$B$64,关卡表!BP362)</f>
        <v>206</v>
      </c>
      <c r="D362" s="3" t="s">
        <v>79</v>
      </c>
      <c r="E362" s="17">
        <f>BO362-INDEX(章节表!$J$4:$J$64,关卡表!BP362)</f>
        <v>6</v>
      </c>
      <c r="F362" s="17">
        <f t="shared" si="22"/>
        <v>6</v>
      </c>
      <c r="G362" s="17" t="str">
        <f>INDEX(章节表!$C$5:$C$64,关卡表!BP362)&amp;关卡表!E362&amp;"关"</f>
        <v>困难6章6关</v>
      </c>
      <c r="H362" s="3"/>
      <c r="I362" s="3"/>
      <c r="J362" s="17" t="str">
        <f>INDEX(章节表!$D$5:$D$64,关卡表!BP362)&amp;"-"&amp;关卡表!E362&amp;"关"</f>
        <v>徐州之战-6关</v>
      </c>
      <c r="K362" s="3" t="s">
        <v>438</v>
      </c>
      <c r="L362" s="3"/>
      <c r="M362" s="2">
        <v>100</v>
      </c>
      <c r="N362" s="2">
        <v>0</v>
      </c>
      <c r="O362" s="2">
        <v>0</v>
      </c>
      <c r="P362" s="2">
        <v>21204</v>
      </c>
      <c r="Q362" s="17">
        <f>INDEX(章节表!$K$5:$K$64,关卡表!BP362)</f>
        <v>40</v>
      </c>
      <c r="R362" s="17">
        <f>INDEX(章节表!$L$5:$L$64,关卡表!BP362)</f>
        <v>950</v>
      </c>
      <c r="S362" s="2">
        <v>0</v>
      </c>
      <c r="T362" s="2">
        <f t="shared" si="23"/>
        <v>22062</v>
      </c>
      <c r="U362" s="2" t="s">
        <v>27</v>
      </c>
      <c r="V362" s="17">
        <f>INDEX(章节表!$M$5:$M$64,关卡表!BP362)</f>
        <v>2100</v>
      </c>
      <c r="W362" s="2" t="s">
        <v>47</v>
      </c>
      <c r="X362" s="17">
        <f>INDEX(章节表!$N$5:$N$64,关卡表!BP362)</f>
        <v>4500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3"/>
      <c r="AK362" s="2"/>
      <c r="AL362" s="2"/>
      <c r="AM362" s="2"/>
      <c r="AN362" s="2"/>
      <c r="AO362" s="2">
        <v>51</v>
      </c>
      <c r="AP362" s="3" t="s">
        <v>264</v>
      </c>
      <c r="AQ362" s="3" t="s">
        <v>265</v>
      </c>
      <c r="AR362" s="3" t="s">
        <v>437</v>
      </c>
      <c r="AS362" s="3" t="s">
        <v>432</v>
      </c>
      <c r="AT362" s="3"/>
      <c r="AU362" s="3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O362">
        <v>356</v>
      </c>
      <c r="BP362">
        <f>MATCH(BO362-1,章节表!$J$4:$J$64,1)</f>
        <v>36</v>
      </c>
    </row>
    <row r="363" spans="1:68" ht="18" customHeight="1" x14ac:dyDescent="0.2">
      <c r="A363" s="17">
        <f t="shared" si="21"/>
        <v>20607</v>
      </c>
      <c r="B363" s="17">
        <f>INDEX(章节表!$E$5:$E$64,关卡表!BP363)</f>
        <v>2</v>
      </c>
      <c r="C363" s="17">
        <f>INDEX(章节表!$B$5:$B$64,关卡表!BP363)</f>
        <v>206</v>
      </c>
      <c r="D363" s="3" t="s">
        <v>79</v>
      </c>
      <c r="E363" s="17">
        <f>BO363-INDEX(章节表!$J$4:$J$64,关卡表!BP363)</f>
        <v>7</v>
      </c>
      <c r="F363" s="17">
        <f t="shared" si="22"/>
        <v>7</v>
      </c>
      <c r="G363" s="17" t="str">
        <f>INDEX(章节表!$C$5:$C$64,关卡表!BP363)&amp;关卡表!E363&amp;"关"</f>
        <v>困难6章7关</v>
      </c>
      <c r="H363" s="3"/>
      <c r="I363" s="3"/>
      <c r="J363" s="17" t="str">
        <f>INDEX(章节表!$D$5:$D$64,关卡表!BP363)&amp;"-"&amp;关卡表!E363&amp;"关"</f>
        <v>徐州之战-7关</v>
      </c>
      <c r="K363" s="3" t="s">
        <v>424</v>
      </c>
      <c r="L363" s="3"/>
      <c r="M363" s="2">
        <v>100</v>
      </c>
      <c r="N363" s="2">
        <v>0</v>
      </c>
      <c r="O363" s="2">
        <v>0</v>
      </c>
      <c r="P363" s="2">
        <v>21205</v>
      </c>
      <c r="Q363" s="17">
        <f>INDEX(章节表!$K$5:$K$64,关卡表!BP363)</f>
        <v>40</v>
      </c>
      <c r="R363" s="17">
        <f>INDEX(章节表!$L$5:$L$64,关卡表!BP363)</f>
        <v>950</v>
      </c>
      <c r="S363" s="2">
        <v>0</v>
      </c>
      <c r="T363" s="2" t="str">
        <f t="shared" si="23"/>
        <v/>
      </c>
      <c r="U363" s="2" t="s">
        <v>27</v>
      </c>
      <c r="V363" s="17">
        <f>INDEX(章节表!$M$5:$M$64,关卡表!BP363)</f>
        <v>2100</v>
      </c>
      <c r="W363" s="2" t="s">
        <v>47</v>
      </c>
      <c r="X363" s="17">
        <f>INDEX(章节表!$N$5:$N$64,关卡表!BP363)</f>
        <v>4500</v>
      </c>
      <c r="Y363" s="2"/>
      <c r="Z363" s="2"/>
      <c r="AA363" s="2"/>
      <c r="AB363" s="2"/>
      <c r="AC363" s="2"/>
      <c r="AD363" s="2"/>
      <c r="AE363" s="3"/>
      <c r="AF363" s="3"/>
      <c r="AG363" s="3"/>
      <c r="AH363" s="3"/>
      <c r="AI363" s="3"/>
      <c r="AJ363" s="3"/>
      <c r="AK363" s="2"/>
      <c r="AL363" s="2"/>
      <c r="AM363" s="2"/>
      <c r="AN363" s="2"/>
      <c r="AO363" s="2">
        <v>51</v>
      </c>
      <c r="AP363" s="3" t="s">
        <v>264</v>
      </c>
      <c r="AQ363" s="3" t="s">
        <v>265</v>
      </c>
      <c r="AR363" s="3" t="s">
        <v>437</v>
      </c>
      <c r="AS363" s="3" t="s">
        <v>432</v>
      </c>
      <c r="AT363" s="3"/>
      <c r="AU363" s="3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O363">
        <v>357</v>
      </c>
      <c r="BP363">
        <f>MATCH(BO363-1,章节表!$J$4:$J$64,1)</f>
        <v>36</v>
      </c>
    </row>
    <row r="364" spans="1:68" ht="18" customHeight="1" x14ac:dyDescent="0.2">
      <c r="A364" s="17">
        <f t="shared" si="21"/>
        <v>20608</v>
      </c>
      <c r="B364" s="17">
        <f>INDEX(章节表!$E$5:$E$64,关卡表!BP364)</f>
        <v>2</v>
      </c>
      <c r="C364" s="17">
        <f>INDEX(章节表!$B$5:$B$64,关卡表!BP364)</f>
        <v>206</v>
      </c>
      <c r="D364" s="3" t="s">
        <v>79</v>
      </c>
      <c r="E364" s="17">
        <f>BO364-INDEX(章节表!$J$4:$J$64,关卡表!BP364)</f>
        <v>8</v>
      </c>
      <c r="F364" s="17">
        <f t="shared" si="22"/>
        <v>8</v>
      </c>
      <c r="G364" s="17" t="str">
        <f>INDEX(章节表!$C$5:$C$64,关卡表!BP364)&amp;关卡表!E364&amp;"关"</f>
        <v>困难6章8关</v>
      </c>
      <c r="H364" s="3"/>
      <c r="I364" s="3"/>
      <c r="J364" s="17" t="str">
        <f>INDEX(章节表!$D$5:$D$64,关卡表!BP364)&amp;"-"&amp;关卡表!E364&amp;"关"</f>
        <v>徐州之战-8关</v>
      </c>
      <c r="K364" s="3" t="s">
        <v>424</v>
      </c>
      <c r="L364" s="3"/>
      <c r="M364" s="2">
        <v>100</v>
      </c>
      <c r="N364" s="2">
        <v>0</v>
      </c>
      <c r="O364" s="2">
        <v>0</v>
      </c>
      <c r="P364" s="2">
        <v>21206</v>
      </c>
      <c r="Q364" s="17">
        <f>INDEX(章节表!$K$5:$K$64,关卡表!BP364)</f>
        <v>40</v>
      </c>
      <c r="R364" s="17">
        <f>INDEX(章节表!$L$5:$L$64,关卡表!BP364)</f>
        <v>950</v>
      </c>
      <c r="S364" s="2">
        <v>0</v>
      </c>
      <c r="T364" s="2" t="str">
        <f t="shared" si="23"/>
        <v/>
      </c>
      <c r="U364" s="2" t="s">
        <v>27</v>
      </c>
      <c r="V364" s="17">
        <f>INDEX(章节表!$M$5:$M$64,关卡表!BP364)</f>
        <v>2100</v>
      </c>
      <c r="W364" s="2" t="s">
        <v>47</v>
      </c>
      <c r="X364" s="17">
        <f>INDEX(章节表!$N$5:$N$64,关卡表!BP364)</f>
        <v>4500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3"/>
      <c r="AK364" s="2"/>
      <c r="AL364" s="2"/>
      <c r="AM364" s="2"/>
      <c r="AN364" s="2"/>
      <c r="AO364" s="2">
        <v>51</v>
      </c>
      <c r="AP364" s="3" t="s">
        <v>264</v>
      </c>
      <c r="AQ364" s="3" t="s">
        <v>265</v>
      </c>
      <c r="AR364" s="3" t="s">
        <v>437</v>
      </c>
      <c r="AS364" s="3" t="s">
        <v>432</v>
      </c>
      <c r="AT364" s="3"/>
      <c r="AU364" s="3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O364">
        <v>358</v>
      </c>
      <c r="BP364">
        <f>MATCH(BO364-1,章节表!$J$4:$J$64,1)</f>
        <v>36</v>
      </c>
    </row>
    <row r="365" spans="1:68" ht="18" customHeight="1" x14ac:dyDescent="0.2">
      <c r="A365" s="17">
        <f t="shared" si="21"/>
        <v>20609</v>
      </c>
      <c r="B365" s="17">
        <f>INDEX(章节表!$E$5:$E$64,关卡表!BP365)</f>
        <v>2</v>
      </c>
      <c r="C365" s="17">
        <f>INDEX(章节表!$B$5:$B$64,关卡表!BP365)</f>
        <v>206</v>
      </c>
      <c r="D365" s="3" t="s">
        <v>79</v>
      </c>
      <c r="E365" s="17">
        <f>BO365-INDEX(章节表!$J$4:$J$64,关卡表!BP365)</f>
        <v>9</v>
      </c>
      <c r="F365" s="17">
        <f t="shared" si="22"/>
        <v>9</v>
      </c>
      <c r="G365" s="17" t="str">
        <f>INDEX(章节表!$C$5:$C$64,关卡表!BP365)&amp;关卡表!E365&amp;"关"</f>
        <v>困难6章9关</v>
      </c>
      <c r="H365" s="3"/>
      <c r="I365" s="3"/>
      <c r="J365" s="17" t="str">
        <f>INDEX(章节表!$D$5:$D$64,关卡表!BP365)&amp;"-"&amp;关卡表!E365&amp;"关"</f>
        <v>徐州之战-9关</v>
      </c>
      <c r="K365" s="3" t="s">
        <v>438</v>
      </c>
      <c r="L365" s="3"/>
      <c r="M365" s="2">
        <v>100</v>
      </c>
      <c r="N365" s="2">
        <v>0</v>
      </c>
      <c r="O365" s="2">
        <v>0</v>
      </c>
      <c r="P365" s="2">
        <v>21207</v>
      </c>
      <c r="Q365" s="17">
        <f>INDEX(章节表!$K$5:$K$64,关卡表!BP365)</f>
        <v>40</v>
      </c>
      <c r="R365" s="17">
        <f>INDEX(章节表!$L$5:$L$64,关卡表!BP365)</f>
        <v>950</v>
      </c>
      <c r="S365" s="2">
        <v>0</v>
      </c>
      <c r="T365" s="2">
        <f t="shared" si="23"/>
        <v>22063</v>
      </c>
      <c r="U365" s="2" t="s">
        <v>27</v>
      </c>
      <c r="V365" s="17">
        <f>INDEX(章节表!$M$5:$M$64,关卡表!BP365)</f>
        <v>2100</v>
      </c>
      <c r="W365" s="2" t="s">
        <v>47</v>
      </c>
      <c r="X365" s="17">
        <f>INDEX(章节表!$N$5:$N$64,关卡表!BP365)</f>
        <v>4500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3"/>
      <c r="AK365" s="2"/>
      <c r="AL365" s="2"/>
      <c r="AM365" s="2"/>
      <c r="AN365" s="2"/>
      <c r="AO365" s="2">
        <v>51</v>
      </c>
      <c r="AP365" s="3" t="s">
        <v>264</v>
      </c>
      <c r="AQ365" s="3" t="s">
        <v>265</v>
      </c>
      <c r="AR365" s="3" t="s">
        <v>437</v>
      </c>
      <c r="AS365" s="3" t="s">
        <v>432</v>
      </c>
      <c r="AT365" s="3"/>
      <c r="AU365" s="3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O365">
        <v>359</v>
      </c>
      <c r="BP365">
        <f>MATCH(BO365-1,章节表!$J$4:$J$64,1)</f>
        <v>36</v>
      </c>
    </row>
    <row r="366" spans="1:68" ht="18" customHeight="1" x14ac:dyDescent="0.2">
      <c r="A366" s="17">
        <f t="shared" si="21"/>
        <v>20610</v>
      </c>
      <c r="B366" s="17">
        <f>INDEX(章节表!$E$5:$E$64,关卡表!BP366)</f>
        <v>2</v>
      </c>
      <c r="C366" s="17">
        <f>INDEX(章节表!$B$5:$B$64,关卡表!BP366)</f>
        <v>206</v>
      </c>
      <c r="D366" s="3" t="s">
        <v>79</v>
      </c>
      <c r="E366" s="17">
        <f>BO366-INDEX(章节表!$J$4:$J$64,关卡表!BP366)</f>
        <v>10</v>
      </c>
      <c r="F366" s="17">
        <f t="shared" si="22"/>
        <v>10</v>
      </c>
      <c r="G366" s="17" t="str">
        <f>INDEX(章节表!$C$5:$C$64,关卡表!BP366)&amp;关卡表!E366&amp;"关"</f>
        <v>困难6章10关</v>
      </c>
      <c r="H366" s="3"/>
      <c r="I366" s="3"/>
      <c r="J366" s="17" t="str">
        <f>INDEX(章节表!$D$5:$D$64,关卡表!BP366)&amp;"-"&amp;关卡表!E366&amp;"关"</f>
        <v>徐州之战-10关</v>
      </c>
      <c r="K366" s="3" t="s">
        <v>439</v>
      </c>
      <c r="L366" s="3"/>
      <c r="M366" s="2">
        <v>100</v>
      </c>
      <c r="N366" s="2">
        <v>1</v>
      </c>
      <c r="O366" s="2">
        <v>0</v>
      </c>
      <c r="P366" s="2">
        <v>21208</v>
      </c>
      <c r="Q366" s="17">
        <f>INDEX(章节表!$K$5:$K$64,关卡表!BP366)</f>
        <v>40</v>
      </c>
      <c r="R366" s="17">
        <f>INDEX(章节表!$L$5:$L$64,关卡表!BP366)</f>
        <v>950</v>
      </c>
      <c r="S366" s="2">
        <v>0</v>
      </c>
      <c r="T366" s="2" t="str">
        <f t="shared" si="23"/>
        <v/>
      </c>
      <c r="U366" s="2" t="s">
        <v>27</v>
      </c>
      <c r="V366" s="17">
        <f>INDEX(章节表!$M$5:$M$64,关卡表!BP366)</f>
        <v>2100</v>
      </c>
      <c r="W366" s="2" t="s">
        <v>47</v>
      </c>
      <c r="X366" s="17">
        <f>INDEX(章节表!$N$5:$N$64,关卡表!BP366)</f>
        <v>4500</v>
      </c>
      <c r="Y366" s="2"/>
      <c r="Z366" s="2"/>
      <c r="AA366" s="2"/>
      <c r="AB366" s="2"/>
      <c r="AC366" s="2"/>
      <c r="AD366" s="2"/>
      <c r="AE366" s="3"/>
      <c r="AF366" s="3"/>
      <c r="AG366" s="3"/>
      <c r="AH366" s="3"/>
      <c r="AI366" s="3"/>
      <c r="AJ366" s="3"/>
      <c r="AK366" s="2"/>
      <c r="AL366" s="2"/>
      <c r="AM366" s="2"/>
      <c r="AN366" s="2"/>
      <c r="AO366" s="2">
        <v>51</v>
      </c>
      <c r="AP366" s="3" t="s">
        <v>264</v>
      </c>
      <c r="AQ366" s="3" t="s">
        <v>265</v>
      </c>
      <c r="AR366" s="3" t="s">
        <v>437</v>
      </c>
      <c r="AS366" s="3" t="s">
        <v>432</v>
      </c>
      <c r="AT366" s="3"/>
      <c r="AU366" s="3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O366">
        <v>360</v>
      </c>
      <c r="BP366">
        <f>MATCH(BO366-1,章节表!$J$4:$J$64,1)</f>
        <v>36</v>
      </c>
    </row>
    <row r="367" spans="1:68" ht="18" customHeight="1" x14ac:dyDescent="0.2">
      <c r="A367" s="17">
        <f t="shared" si="21"/>
        <v>20701</v>
      </c>
      <c r="B367" s="17">
        <f>INDEX(章节表!$E$5:$E$64,关卡表!BP367)</f>
        <v>2</v>
      </c>
      <c r="C367" s="17">
        <f>INDEX(章节表!$B$5:$B$64,关卡表!BP367)</f>
        <v>207</v>
      </c>
      <c r="D367" s="3" t="s">
        <v>79</v>
      </c>
      <c r="E367" s="17">
        <f>BO367-INDEX(章节表!$J$4:$J$64,关卡表!BP367)</f>
        <v>1</v>
      </c>
      <c r="F367" s="17">
        <f t="shared" si="22"/>
        <v>1</v>
      </c>
      <c r="G367" s="17" t="str">
        <f>INDEX(章节表!$C$5:$C$64,关卡表!BP367)&amp;关卡表!E367&amp;"关"</f>
        <v>困难7章1关</v>
      </c>
      <c r="H367" s="3"/>
      <c r="I367" s="3"/>
      <c r="J367" s="17" t="str">
        <f>INDEX(章节表!$D$5:$D$64,关卡表!BP367)&amp;"-"&amp;关卡表!E367&amp;"关"</f>
        <v>帝林许都-1关</v>
      </c>
      <c r="K367" s="3" t="s">
        <v>424</v>
      </c>
      <c r="L367" s="3"/>
      <c r="M367" s="2">
        <v>100</v>
      </c>
      <c r="N367" s="2">
        <v>0</v>
      </c>
      <c r="O367" s="2">
        <v>0</v>
      </c>
      <c r="P367" s="2">
        <v>21209</v>
      </c>
      <c r="Q367" s="17">
        <f>INDEX(章节表!$K$5:$K$64,关卡表!BP367)</f>
        <v>45</v>
      </c>
      <c r="R367" s="17">
        <f>INDEX(章节表!$L$5:$L$64,关卡表!BP367)</f>
        <v>1150</v>
      </c>
      <c r="S367" s="2">
        <v>0</v>
      </c>
      <c r="T367" s="2" t="str">
        <f t="shared" si="23"/>
        <v/>
      </c>
      <c r="U367" s="2" t="s">
        <v>27</v>
      </c>
      <c r="V367" s="17">
        <f>INDEX(章节表!$M$5:$M$64,关卡表!BP367)</f>
        <v>2400</v>
      </c>
      <c r="W367" s="2" t="s">
        <v>47</v>
      </c>
      <c r="X367" s="17">
        <f>INDEX(章节表!$N$5:$N$64,关卡表!BP367)</f>
        <v>5400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3"/>
      <c r="AK367" s="2"/>
      <c r="AL367" s="2"/>
      <c r="AM367" s="2"/>
      <c r="AN367" s="2"/>
      <c r="AO367" s="2">
        <v>51</v>
      </c>
      <c r="AP367" s="3" t="s">
        <v>264</v>
      </c>
      <c r="AQ367" s="3" t="s">
        <v>265</v>
      </c>
      <c r="AR367" s="3" t="s">
        <v>437</v>
      </c>
      <c r="AS367" s="3" t="s">
        <v>432</v>
      </c>
      <c r="AT367" s="3"/>
      <c r="AU367" s="3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O367">
        <v>361</v>
      </c>
      <c r="BP367">
        <f>MATCH(BO367-1,章节表!$J$4:$J$64,1)</f>
        <v>37</v>
      </c>
    </row>
    <row r="368" spans="1:68" ht="18" customHeight="1" x14ac:dyDescent="0.2">
      <c r="A368" s="17">
        <f t="shared" si="21"/>
        <v>20702</v>
      </c>
      <c r="B368" s="17">
        <f>INDEX(章节表!$E$5:$E$64,关卡表!BP368)</f>
        <v>2</v>
      </c>
      <c r="C368" s="17">
        <f>INDEX(章节表!$B$5:$B$64,关卡表!BP368)</f>
        <v>207</v>
      </c>
      <c r="D368" s="3" t="s">
        <v>79</v>
      </c>
      <c r="E368" s="17">
        <f>BO368-INDEX(章节表!$J$4:$J$64,关卡表!BP368)</f>
        <v>2</v>
      </c>
      <c r="F368" s="17">
        <f t="shared" si="22"/>
        <v>2</v>
      </c>
      <c r="G368" s="17" t="str">
        <f>INDEX(章节表!$C$5:$C$64,关卡表!BP368)&amp;关卡表!E368&amp;"关"</f>
        <v>困难7章2关</v>
      </c>
      <c r="H368" s="3"/>
      <c r="I368" s="3"/>
      <c r="J368" s="17" t="str">
        <f>INDEX(章节表!$D$5:$D$64,关卡表!BP368)&amp;"-"&amp;关卡表!E368&amp;"关"</f>
        <v>帝林许都-2关</v>
      </c>
      <c r="K368" s="3" t="s">
        <v>424</v>
      </c>
      <c r="L368" s="3"/>
      <c r="M368" s="2">
        <v>100</v>
      </c>
      <c r="N368" s="2">
        <v>0</v>
      </c>
      <c r="O368" s="2">
        <v>0</v>
      </c>
      <c r="P368" s="2">
        <v>21210</v>
      </c>
      <c r="Q368" s="17">
        <f>INDEX(章节表!$K$5:$K$64,关卡表!BP368)</f>
        <v>45</v>
      </c>
      <c r="R368" s="17">
        <f>INDEX(章节表!$L$5:$L$64,关卡表!BP368)</f>
        <v>1150</v>
      </c>
      <c r="S368" s="2">
        <v>0</v>
      </c>
      <c r="T368" s="2" t="str">
        <f t="shared" si="23"/>
        <v/>
      </c>
      <c r="U368" s="2" t="s">
        <v>27</v>
      </c>
      <c r="V368" s="17">
        <f>INDEX(章节表!$M$5:$M$64,关卡表!BP368)</f>
        <v>2400</v>
      </c>
      <c r="W368" s="2" t="s">
        <v>47</v>
      </c>
      <c r="X368" s="17">
        <f>INDEX(章节表!$N$5:$N$64,关卡表!BP368)</f>
        <v>5400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3"/>
      <c r="AK368" s="2"/>
      <c r="AL368" s="2"/>
      <c r="AM368" s="2"/>
      <c r="AN368" s="2"/>
      <c r="AO368" s="2">
        <v>51</v>
      </c>
      <c r="AP368" s="3" t="s">
        <v>264</v>
      </c>
      <c r="AQ368" s="3" t="s">
        <v>265</v>
      </c>
      <c r="AR368" s="3" t="s">
        <v>437</v>
      </c>
      <c r="AS368" s="3" t="s">
        <v>432</v>
      </c>
      <c r="AT368" s="3"/>
      <c r="AU368" s="3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O368">
        <v>362</v>
      </c>
      <c r="BP368">
        <f>MATCH(BO368-1,章节表!$J$4:$J$64,1)</f>
        <v>37</v>
      </c>
    </row>
    <row r="369" spans="1:68" ht="18" customHeight="1" x14ac:dyDescent="0.2">
      <c r="A369" s="17">
        <f t="shared" si="21"/>
        <v>20703</v>
      </c>
      <c r="B369" s="17">
        <f>INDEX(章节表!$E$5:$E$64,关卡表!BP369)</f>
        <v>2</v>
      </c>
      <c r="C369" s="17">
        <f>INDEX(章节表!$B$5:$B$64,关卡表!BP369)</f>
        <v>207</v>
      </c>
      <c r="D369" s="3" t="s">
        <v>79</v>
      </c>
      <c r="E369" s="17">
        <f>BO369-INDEX(章节表!$J$4:$J$64,关卡表!BP369)</f>
        <v>3</v>
      </c>
      <c r="F369" s="17">
        <f t="shared" si="22"/>
        <v>3</v>
      </c>
      <c r="G369" s="17" t="str">
        <f>INDEX(章节表!$C$5:$C$64,关卡表!BP369)&amp;关卡表!E369&amp;"关"</f>
        <v>困难7章3关</v>
      </c>
      <c r="H369" s="3"/>
      <c r="I369" s="3"/>
      <c r="J369" s="17" t="str">
        <f>INDEX(章节表!$D$5:$D$64,关卡表!BP369)&amp;"-"&amp;关卡表!E369&amp;"关"</f>
        <v>帝林许都-3关</v>
      </c>
      <c r="K369" s="3" t="s">
        <v>438</v>
      </c>
      <c r="L369" s="3"/>
      <c r="M369" s="2">
        <v>100</v>
      </c>
      <c r="N369" s="2">
        <v>0</v>
      </c>
      <c r="O369" s="2">
        <v>0</v>
      </c>
      <c r="P369" s="2">
        <v>21211</v>
      </c>
      <c r="Q369" s="17">
        <f>INDEX(章节表!$K$5:$K$64,关卡表!BP369)</f>
        <v>45</v>
      </c>
      <c r="R369" s="17">
        <f>INDEX(章节表!$L$5:$L$64,关卡表!BP369)</f>
        <v>1150</v>
      </c>
      <c r="S369" s="2">
        <v>0</v>
      </c>
      <c r="T369" s="2">
        <f t="shared" si="23"/>
        <v>22071</v>
      </c>
      <c r="U369" s="2" t="s">
        <v>27</v>
      </c>
      <c r="V369" s="17">
        <f>INDEX(章节表!$M$5:$M$64,关卡表!BP369)</f>
        <v>2400</v>
      </c>
      <c r="W369" s="2" t="s">
        <v>47</v>
      </c>
      <c r="X369" s="17">
        <f>INDEX(章节表!$N$5:$N$64,关卡表!BP369)</f>
        <v>5400</v>
      </c>
      <c r="Y369" s="2"/>
      <c r="Z369" s="2"/>
      <c r="AA369" s="2"/>
      <c r="AB369" s="2"/>
      <c r="AC369" s="2"/>
      <c r="AD369" s="2"/>
      <c r="AE369" s="3"/>
      <c r="AF369" s="3"/>
      <c r="AG369" s="3"/>
      <c r="AH369" s="3"/>
      <c r="AI369" s="3"/>
      <c r="AJ369" s="3"/>
      <c r="AK369" s="2"/>
      <c r="AL369" s="2"/>
      <c r="AM369" s="2"/>
      <c r="AN369" s="2"/>
      <c r="AO369" s="2">
        <v>51</v>
      </c>
      <c r="AP369" s="3" t="s">
        <v>264</v>
      </c>
      <c r="AQ369" s="3" t="s">
        <v>265</v>
      </c>
      <c r="AR369" s="3" t="s">
        <v>437</v>
      </c>
      <c r="AS369" s="3" t="s">
        <v>432</v>
      </c>
      <c r="AT369" s="3"/>
      <c r="AU369" s="3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O369">
        <v>363</v>
      </c>
      <c r="BP369">
        <f>MATCH(BO369-1,章节表!$J$4:$J$64,1)</f>
        <v>37</v>
      </c>
    </row>
    <row r="370" spans="1:68" ht="18" customHeight="1" x14ac:dyDescent="0.2">
      <c r="A370" s="17">
        <f t="shared" si="21"/>
        <v>20704</v>
      </c>
      <c r="B370" s="17">
        <f>INDEX(章节表!$E$5:$E$64,关卡表!BP370)</f>
        <v>2</v>
      </c>
      <c r="C370" s="17">
        <f>INDEX(章节表!$B$5:$B$64,关卡表!BP370)</f>
        <v>207</v>
      </c>
      <c r="D370" s="3" t="s">
        <v>79</v>
      </c>
      <c r="E370" s="17">
        <f>BO370-INDEX(章节表!$J$4:$J$64,关卡表!BP370)</f>
        <v>4</v>
      </c>
      <c r="F370" s="17">
        <f t="shared" si="22"/>
        <v>4</v>
      </c>
      <c r="G370" s="17" t="str">
        <f>INDEX(章节表!$C$5:$C$64,关卡表!BP370)&amp;关卡表!E370&amp;"关"</f>
        <v>困难7章4关</v>
      </c>
      <c r="H370" s="3"/>
      <c r="I370" s="3"/>
      <c r="J370" s="17" t="str">
        <f>INDEX(章节表!$D$5:$D$64,关卡表!BP370)&amp;"-"&amp;关卡表!E370&amp;"关"</f>
        <v>帝林许都-4关</v>
      </c>
      <c r="K370" s="3" t="s">
        <v>424</v>
      </c>
      <c r="L370" s="3"/>
      <c r="M370" s="2">
        <v>100</v>
      </c>
      <c r="N370" s="2">
        <v>0</v>
      </c>
      <c r="O370" s="2">
        <v>0</v>
      </c>
      <c r="P370" s="2">
        <v>21212</v>
      </c>
      <c r="Q370" s="17">
        <f>INDEX(章节表!$K$5:$K$64,关卡表!BP370)</f>
        <v>45</v>
      </c>
      <c r="R370" s="17">
        <f>INDEX(章节表!$L$5:$L$64,关卡表!BP370)</f>
        <v>1150</v>
      </c>
      <c r="S370" s="2">
        <v>0</v>
      </c>
      <c r="T370" s="2" t="str">
        <f t="shared" si="23"/>
        <v/>
      </c>
      <c r="U370" s="2" t="s">
        <v>27</v>
      </c>
      <c r="V370" s="17">
        <f>INDEX(章节表!$M$5:$M$64,关卡表!BP370)</f>
        <v>2400</v>
      </c>
      <c r="W370" s="2" t="s">
        <v>47</v>
      </c>
      <c r="X370" s="17">
        <f>INDEX(章节表!$N$5:$N$64,关卡表!BP370)</f>
        <v>5400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3"/>
      <c r="AK370" s="2"/>
      <c r="AL370" s="2"/>
      <c r="AM370" s="2"/>
      <c r="AN370" s="2"/>
      <c r="AO370" s="2">
        <v>51</v>
      </c>
      <c r="AP370" s="3" t="s">
        <v>264</v>
      </c>
      <c r="AQ370" s="3" t="s">
        <v>265</v>
      </c>
      <c r="AR370" s="3" t="s">
        <v>437</v>
      </c>
      <c r="AS370" s="3" t="s">
        <v>432</v>
      </c>
      <c r="AT370" s="3"/>
      <c r="AU370" s="3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O370">
        <v>364</v>
      </c>
      <c r="BP370">
        <f>MATCH(BO370-1,章节表!$J$4:$J$64,1)</f>
        <v>37</v>
      </c>
    </row>
    <row r="371" spans="1:68" ht="18" customHeight="1" x14ac:dyDescent="0.2">
      <c r="A371" s="17">
        <f t="shared" si="21"/>
        <v>20705</v>
      </c>
      <c r="B371" s="17">
        <f>INDEX(章节表!$E$5:$E$64,关卡表!BP371)</f>
        <v>2</v>
      </c>
      <c r="C371" s="17">
        <f>INDEX(章节表!$B$5:$B$64,关卡表!BP371)</f>
        <v>207</v>
      </c>
      <c r="D371" s="3" t="s">
        <v>79</v>
      </c>
      <c r="E371" s="17">
        <f>BO371-INDEX(章节表!$J$4:$J$64,关卡表!BP371)</f>
        <v>5</v>
      </c>
      <c r="F371" s="17">
        <f t="shared" si="22"/>
        <v>5</v>
      </c>
      <c r="G371" s="17" t="str">
        <f>INDEX(章节表!$C$5:$C$64,关卡表!BP371)&amp;关卡表!E371&amp;"关"</f>
        <v>困难7章5关</v>
      </c>
      <c r="H371" s="3"/>
      <c r="I371" s="3"/>
      <c r="J371" s="17" t="str">
        <f>INDEX(章节表!$D$5:$D$64,关卡表!BP371)&amp;"-"&amp;关卡表!E371&amp;"关"</f>
        <v>帝林许都-5关</v>
      </c>
      <c r="K371" s="3" t="s">
        <v>424</v>
      </c>
      <c r="L371" s="3"/>
      <c r="M371" s="2">
        <v>100</v>
      </c>
      <c r="N371" s="2">
        <v>0</v>
      </c>
      <c r="O371" s="2">
        <v>0</v>
      </c>
      <c r="P371" s="2">
        <v>21213</v>
      </c>
      <c r="Q371" s="17">
        <f>INDEX(章节表!$K$5:$K$64,关卡表!BP371)</f>
        <v>45</v>
      </c>
      <c r="R371" s="17">
        <f>INDEX(章节表!$L$5:$L$64,关卡表!BP371)</f>
        <v>1150</v>
      </c>
      <c r="S371" s="2">
        <v>0</v>
      </c>
      <c r="T371" s="2" t="str">
        <f t="shared" si="23"/>
        <v/>
      </c>
      <c r="U371" s="2" t="s">
        <v>27</v>
      </c>
      <c r="V371" s="17">
        <f>INDEX(章节表!$M$5:$M$64,关卡表!BP371)</f>
        <v>2400</v>
      </c>
      <c r="W371" s="2" t="s">
        <v>47</v>
      </c>
      <c r="X371" s="17">
        <f>INDEX(章节表!$N$5:$N$64,关卡表!BP371)</f>
        <v>5400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3"/>
      <c r="AK371" s="2"/>
      <c r="AL371" s="2"/>
      <c r="AM371" s="2"/>
      <c r="AN371" s="2"/>
      <c r="AO371" s="2">
        <v>51</v>
      </c>
      <c r="AP371" s="3" t="s">
        <v>264</v>
      </c>
      <c r="AQ371" s="3" t="s">
        <v>265</v>
      </c>
      <c r="AR371" s="3" t="s">
        <v>437</v>
      </c>
      <c r="AS371" s="3" t="s">
        <v>432</v>
      </c>
      <c r="AT371" s="3"/>
      <c r="AU371" s="3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O371">
        <v>365</v>
      </c>
      <c r="BP371">
        <f>MATCH(BO371-1,章节表!$J$4:$J$64,1)</f>
        <v>37</v>
      </c>
    </row>
    <row r="372" spans="1:68" ht="18" customHeight="1" x14ac:dyDescent="0.2">
      <c r="A372" s="17">
        <f t="shared" si="21"/>
        <v>20706</v>
      </c>
      <c r="B372" s="17">
        <f>INDEX(章节表!$E$5:$E$64,关卡表!BP372)</f>
        <v>2</v>
      </c>
      <c r="C372" s="17">
        <f>INDEX(章节表!$B$5:$B$64,关卡表!BP372)</f>
        <v>207</v>
      </c>
      <c r="D372" s="3" t="s">
        <v>79</v>
      </c>
      <c r="E372" s="17">
        <f>BO372-INDEX(章节表!$J$4:$J$64,关卡表!BP372)</f>
        <v>6</v>
      </c>
      <c r="F372" s="17">
        <f t="shared" si="22"/>
        <v>6</v>
      </c>
      <c r="G372" s="17" t="str">
        <f>INDEX(章节表!$C$5:$C$64,关卡表!BP372)&amp;关卡表!E372&amp;"关"</f>
        <v>困难7章6关</v>
      </c>
      <c r="H372" s="3"/>
      <c r="I372" s="3"/>
      <c r="J372" s="17" t="str">
        <f>INDEX(章节表!$D$5:$D$64,关卡表!BP372)&amp;"-"&amp;关卡表!E372&amp;"关"</f>
        <v>帝林许都-6关</v>
      </c>
      <c r="K372" s="3" t="s">
        <v>438</v>
      </c>
      <c r="L372" s="3"/>
      <c r="M372" s="2">
        <v>100</v>
      </c>
      <c r="N372" s="2">
        <v>0</v>
      </c>
      <c r="O372" s="2">
        <v>0</v>
      </c>
      <c r="P372" s="2">
        <v>21214</v>
      </c>
      <c r="Q372" s="17">
        <f>INDEX(章节表!$K$5:$K$64,关卡表!BP372)</f>
        <v>45</v>
      </c>
      <c r="R372" s="17">
        <f>INDEX(章节表!$L$5:$L$64,关卡表!BP372)</f>
        <v>1150</v>
      </c>
      <c r="S372" s="2">
        <v>0</v>
      </c>
      <c r="T372" s="2">
        <f t="shared" si="23"/>
        <v>22072</v>
      </c>
      <c r="U372" s="2" t="s">
        <v>27</v>
      </c>
      <c r="V372" s="17">
        <f>INDEX(章节表!$M$5:$M$64,关卡表!BP372)</f>
        <v>2400</v>
      </c>
      <c r="W372" s="2" t="s">
        <v>47</v>
      </c>
      <c r="X372" s="17">
        <f>INDEX(章节表!$N$5:$N$64,关卡表!BP372)</f>
        <v>5400</v>
      </c>
      <c r="Y372" s="2"/>
      <c r="Z372" s="2"/>
      <c r="AA372" s="2"/>
      <c r="AB372" s="2"/>
      <c r="AC372" s="2"/>
      <c r="AD372" s="2"/>
      <c r="AE372" s="3"/>
      <c r="AF372" s="3"/>
      <c r="AG372" s="3"/>
      <c r="AH372" s="3"/>
      <c r="AI372" s="3"/>
      <c r="AJ372" s="3"/>
      <c r="AK372" s="2"/>
      <c r="AL372" s="2"/>
      <c r="AM372" s="2"/>
      <c r="AN372" s="2"/>
      <c r="AO372" s="2">
        <v>51</v>
      </c>
      <c r="AP372" s="3" t="s">
        <v>264</v>
      </c>
      <c r="AQ372" s="3" t="s">
        <v>265</v>
      </c>
      <c r="AR372" s="3" t="s">
        <v>437</v>
      </c>
      <c r="AS372" s="3" t="s">
        <v>432</v>
      </c>
      <c r="AT372" s="3"/>
      <c r="AU372" s="3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O372">
        <v>366</v>
      </c>
      <c r="BP372">
        <f>MATCH(BO372-1,章节表!$J$4:$J$64,1)</f>
        <v>37</v>
      </c>
    </row>
    <row r="373" spans="1:68" ht="18" customHeight="1" x14ac:dyDescent="0.2">
      <c r="A373" s="17">
        <f t="shared" si="21"/>
        <v>20707</v>
      </c>
      <c r="B373" s="17">
        <f>INDEX(章节表!$E$5:$E$64,关卡表!BP373)</f>
        <v>2</v>
      </c>
      <c r="C373" s="17">
        <f>INDEX(章节表!$B$5:$B$64,关卡表!BP373)</f>
        <v>207</v>
      </c>
      <c r="D373" s="3" t="s">
        <v>79</v>
      </c>
      <c r="E373" s="17">
        <f>BO373-INDEX(章节表!$J$4:$J$64,关卡表!BP373)</f>
        <v>7</v>
      </c>
      <c r="F373" s="17">
        <f t="shared" si="22"/>
        <v>7</v>
      </c>
      <c r="G373" s="17" t="str">
        <f>INDEX(章节表!$C$5:$C$64,关卡表!BP373)&amp;关卡表!E373&amp;"关"</f>
        <v>困难7章7关</v>
      </c>
      <c r="H373" s="3"/>
      <c r="I373" s="3"/>
      <c r="J373" s="17" t="str">
        <f>INDEX(章节表!$D$5:$D$64,关卡表!BP373)&amp;"-"&amp;关卡表!E373&amp;"关"</f>
        <v>帝林许都-7关</v>
      </c>
      <c r="K373" s="3" t="s">
        <v>424</v>
      </c>
      <c r="L373" s="3"/>
      <c r="M373" s="2">
        <v>100</v>
      </c>
      <c r="N373" s="2">
        <v>0</v>
      </c>
      <c r="O373" s="2">
        <v>0</v>
      </c>
      <c r="P373" s="2">
        <v>21215</v>
      </c>
      <c r="Q373" s="17">
        <f>INDEX(章节表!$K$5:$K$64,关卡表!BP373)</f>
        <v>45</v>
      </c>
      <c r="R373" s="17">
        <f>INDEX(章节表!$L$5:$L$64,关卡表!BP373)</f>
        <v>1150</v>
      </c>
      <c r="S373" s="2">
        <v>0</v>
      </c>
      <c r="T373" s="2" t="str">
        <f t="shared" si="23"/>
        <v/>
      </c>
      <c r="U373" s="2" t="s">
        <v>27</v>
      </c>
      <c r="V373" s="17">
        <f>INDEX(章节表!$M$5:$M$64,关卡表!BP373)</f>
        <v>2400</v>
      </c>
      <c r="W373" s="2" t="s">
        <v>47</v>
      </c>
      <c r="X373" s="17">
        <f>INDEX(章节表!$N$5:$N$64,关卡表!BP373)</f>
        <v>5400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3"/>
      <c r="AK373" s="2"/>
      <c r="AL373" s="2"/>
      <c r="AM373" s="2"/>
      <c r="AN373" s="2"/>
      <c r="AO373" s="2">
        <v>51</v>
      </c>
      <c r="AP373" s="3" t="s">
        <v>264</v>
      </c>
      <c r="AQ373" s="3" t="s">
        <v>265</v>
      </c>
      <c r="AR373" s="3" t="s">
        <v>437</v>
      </c>
      <c r="AS373" s="3" t="s">
        <v>432</v>
      </c>
      <c r="AT373" s="3"/>
      <c r="AU373" s="3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O373">
        <v>367</v>
      </c>
      <c r="BP373">
        <f>MATCH(BO373-1,章节表!$J$4:$J$64,1)</f>
        <v>37</v>
      </c>
    </row>
    <row r="374" spans="1:68" ht="18" customHeight="1" x14ac:dyDescent="0.2">
      <c r="A374" s="17">
        <f t="shared" si="21"/>
        <v>20708</v>
      </c>
      <c r="B374" s="17">
        <f>INDEX(章节表!$E$5:$E$64,关卡表!BP374)</f>
        <v>2</v>
      </c>
      <c r="C374" s="17">
        <f>INDEX(章节表!$B$5:$B$64,关卡表!BP374)</f>
        <v>207</v>
      </c>
      <c r="D374" s="3" t="s">
        <v>79</v>
      </c>
      <c r="E374" s="17">
        <f>BO374-INDEX(章节表!$J$4:$J$64,关卡表!BP374)</f>
        <v>8</v>
      </c>
      <c r="F374" s="17">
        <f t="shared" si="22"/>
        <v>8</v>
      </c>
      <c r="G374" s="17" t="str">
        <f>INDEX(章节表!$C$5:$C$64,关卡表!BP374)&amp;关卡表!E374&amp;"关"</f>
        <v>困难7章8关</v>
      </c>
      <c r="H374" s="3"/>
      <c r="I374" s="3"/>
      <c r="J374" s="17" t="str">
        <f>INDEX(章节表!$D$5:$D$64,关卡表!BP374)&amp;"-"&amp;关卡表!E374&amp;"关"</f>
        <v>帝林许都-8关</v>
      </c>
      <c r="K374" s="3" t="s">
        <v>424</v>
      </c>
      <c r="L374" s="3"/>
      <c r="M374" s="2">
        <v>100</v>
      </c>
      <c r="N374" s="2">
        <v>0</v>
      </c>
      <c r="O374" s="2">
        <v>0</v>
      </c>
      <c r="P374" s="2">
        <v>21301</v>
      </c>
      <c r="Q374" s="17">
        <f>INDEX(章节表!$K$5:$K$64,关卡表!BP374)</f>
        <v>45</v>
      </c>
      <c r="R374" s="17">
        <f>INDEX(章节表!$L$5:$L$64,关卡表!BP374)</f>
        <v>1150</v>
      </c>
      <c r="S374" s="2">
        <v>0</v>
      </c>
      <c r="T374" s="2" t="str">
        <f t="shared" si="23"/>
        <v/>
      </c>
      <c r="U374" s="2" t="s">
        <v>27</v>
      </c>
      <c r="V374" s="17">
        <f>INDEX(章节表!$M$5:$M$64,关卡表!BP374)</f>
        <v>2400</v>
      </c>
      <c r="W374" s="2" t="s">
        <v>47</v>
      </c>
      <c r="X374" s="17">
        <f>INDEX(章节表!$N$5:$N$64,关卡表!BP374)</f>
        <v>5400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3"/>
      <c r="AK374" s="2"/>
      <c r="AL374" s="2"/>
      <c r="AM374" s="2"/>
      <c r="AN374" s="2"/>
      <c r="AO374" s="2">
        <v>51</v>
      </c>
      <c r="AP374" s="3" t="s">
        <v>264</v>
      </c>
      <c r="AQ374" s="3" t="s">
        <v>265</v>
      </c>
      <c r="AR374" s="3" t="s">
        <v>437</v>
      </c>
      <c r="AS374" s="3" t="s">
        <v>432</v>
      </c>
      <c r="AT374" s="3"/>
      <c r="AU374" s="3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O374">
        <v>368</v>
      </c>
      <c r="BP374">
        <f>MATCH(BO374-1,章节表!$J$4:$J$64,1)</f>
        <v>37</v>
      </c>
    </row>
    <row r="375" spans="1:68" ht="18" customHeight="1" x14ac:dyDescent="0.2">
      <c r="A375" s="17">
        <f t="shared" si="21"/>
        <v>20709</v>
      </c>
      <c r="B375" s="17">
        <f>INDEX(章节表!$E$5:$E$64,关卡表!BP375)</f>
        <v>2</v>
      </c>
      <c r="C375" s="17">
        <f>INDEX(章节表!$B$5:$B$64,关卡表!BP375)</f>
        <v>207</v>
      </c>
      <c r="D375" s="3" t="s">
        <v>79</v>
      </c>
      <c r="E375" s="17">
        <f>BO375-INDEX(章节表!$J$4:$J$64,关卡表!BP375)</f>
        <v>9</v>
      </c>
      <c r="F375" s="17">
        <f t="shared" si="22"/>
        <v>9</v>
      </c>
      <c r="G375" s="17" t="str">
        <f>INDEX(章节表!$C$5:$C$64,关卡表!BP375)&amp;关卡表!E375&amp;"关"</f>
        <v>困难7章9关</v>
      </c>
      <c r="H375" s="3"/>
      <c r="I375" s="3"/>
      <c r="J375" s="17" t="str">
        <f>INDEX(章节表!$D$5:$D$64,关卡表!BP375)&amp;"-"&amp;关卡表!E375&amp;"关"</f>
        <v>帝林许都-9关</v>
      </c>
      <c r="K375" s="3" t="s">
        <v>438</v>
      </c>
      <c r="L375" s="3"/>
      <c r="M375" s="2">
        <v>100</v>
      </c>
      <c r="N375" s="2">
        <v>0</v>
      </c>
      <c r="O375" s="2">
        <v>0</v>
      </c>
      <c r="P375" s="2">
        <v>21302</v>
      </c>
      <c r="Q375" s="17">
        <f>INDEX(章节表!$K$5:$K$64,关卡表!BP375)</f>
        <v>45</v>
      </c>
      <c r="R375" s="17">
        <f>INDEX(章节表!$L$5:$L$64,关卡表!BP375)</f>
        <v>1150</v>
      </c>
      <c r="S375" s="2">
        <v>0</v>
      </c>
      <c r="T375" s="2">
        <f t="shared" si="23"/>
        <v>22073</v>
      </c>
      <c r="U375" s="2" t="s">
        <v>27</v>
      </c>
      <c r="V375" s="17">
        <f>INDEX(章节表!$M$5:$M$64,关卡表!BP375)</f>
        <v>2400</v>
      </c>
      <c r="W375" s="2" t="s">
        <v>47</v>
      </c>
      <c r="X375" s="17">
        <f>INDEX(章节表!$N$5:$N$64,关卡表!BP375)</f>
        <v>5400</v>
      </c>
      <c r="Y375" s="2"/>
      <c r="Z375" s="2"/>
      <c r="AA375" s="2"/>
      <c r="AB375" s="2"/>
      <c r="AC375" s="2"/>
      <c r="AD375" s="2"/>
      <c r="AE375" s="3"/>
      <c r="AF375" s="3"/>
      <c r="AG375" s="3"/>
      <c r="AH375" s="3"/>
      <c r="AI375" s="3"/>
      <c r="AJ375" s="3"/>
      <c r="AK375" s="2"/>
      <c r="AL375" s="2"/>
      <c r="AM375" s="2"/>
      <c r="AN375" s="2"/>
      <c r="AO375" s="2">
        <v>51</v>
      </c>
      <c r="AP375" s="3" t="s">
        <v>264</v>
      </c>
      <c r="AQ375" s="3" t="s">
        <v>265</v>
      </c>
      <c r="AR375" s="3" t="s">
        <v>437</v>
      </c>
      <c r="AS375" s="3" t="s">
        <v>432</v>
      </c>
      <c r="AT375" s="3"/>
      <c r="AU375" s="3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O375">
        <v>369</v>
      </c>
      <c r="BP375">
        <f>MATCH(BO375-1,章节表!$J$4:$J$64,1)</f>
        <v>37</v>
      </c>
    </row>
    <row r="376" spans="1:68" ht="18" customHeight="1" x14ac:dyDescent="0.2">
      <c r="A376" s="17">
        <f t="shared" si="21"/>
        <v>20710</v>
      </c>
      <c r="B376" s="17">
        <f>INDEX(章节表!$E$5:$E$64,关卡表!BP376)</f>
        <v>2</v>
      </c>
      <c r="C376" s="17">
        <f>INDEX(章节表!$B$5:$B$64,关卡表!BP376)</f>
        <v>207</v>
      </c>
      <c r="D376" s="3" t="s">
        <v>79</v>
      </c>
      <c r="E376" s="17">
        <f>BO376-INDEX(章节表!$J$4:$J$64,关卡表!BP376)</f>
        <v>10</v>
      </c>
      <c r="F376" s="17">
        <f t="shared" si="22"/>
        <v>10</v>
      </c>
      <c r="G376" s="17" t="str">
        <f>INDEX(章节表!$C$5:$C$64,关卡表!BP376)&amp;关卡表!E376&amp;"关"</f>
        <v>困难7章10关</v>
      </c>
      <c r="H376" s="3"/>
      <c r="I376" s="3"/>
      <c r="J376" s="17" t="str">
        <f>INDEX(章节表!$D$5:$D$64,关卡表!BP376)&amp;"-"&amp;关卡表!E376&amp;"关"</f>
        <v>帝林许都-10关</v>
      </c>
      <c r="K376" s="3" t="s">
        <v>439</v>
      </c>
      <c r="L376" s="3"/>
      <c r="M376" s="2">
        <v>100</v>
      </c>
      <c r="N376" s="2">
        <v>1</v>
      </c>
      <c r="O376" s="2">
        <v>0</v>
      </c>
      <c r="P376" s="2">
        <v>21303</v>
      </c>
      <c r="Q376" s="17">
        <f>INDEX(章节表!$K$5:$K$64,关卡表!BP376)</f>
        <v>45</v>
      </c>
      <c r="R376" s="17">
        <f>INDEX(章节表!$L$5:$L$64,关卡表!BP376)</f>
        <v>1150</v>
      </c>
      <c r="S376" s="2">
        <v>0</v>
      </c>
      <c r="T376" s="2" t="str">
        <f t="shared" si="23"/>
        <v/>
      </c>
      <c r="U376" s="2" t="s">
        <v>27</v>
      </c>
      <c r="V376" s="17">
        <f>INDEX(章节表!$M$5:$M$64,关卡表!BP376)</f>
        <v>2400</v>
      </c>
      <c r="W376" s="2" t="s">
        <v>47</v>
      </c>
      <c r="X376" s="17">
        <f>INDEX(章节表!$N$5:$N$64,关卡表!BP376)</f>
        <v>5400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3"/>
      <c r="AK376" s="2"/>
      <c r="AL376" s="2"/>
      <c r="AM376" s="2"/>
      <c r="AN376" s="2"/>
      <c r="AO376" s="2">
        <v>51</v>
      </c>
      <c r="AP376" s="3" t="s">
        <v>264</v>
      </c>
      <c r="AQ376" s="3" t="s">
        <v>265</v>
      </c>
      <c r="AR376" s="3" t="s">
        <v>437</v>
      </c>
      <c r="AS376" s="3" t="s">
        <v>432</v>
      </c>
      <c r="AT376" s="3"/>
      <c r="AU376" s="3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O376">
        <v>370</v>
      </c>
      <c r="BP376">
        <f>MATCH(BO376-1,章节表!$J$4:$J$64,1)</f>
        <v>37</v>
      </c>
    </row>
    <row r="377" spans="1:68" ht="18" customHeight="1" x14ac:dyDescent="0.2">
      <c r="A377" s="17">
        <f t="shared" si="21"/>
        <v>20801</v>
      </c>
      <c r="B377" s="17">
        <f>INDEX(章节表!$E$5:$E$64,关卡表!BP377)</f>
        <v>2</v>
      </c>
      <c r="C377" s="17">
        <f>INDEX(章节表!$B$5:$B$64,关卡表!BP377)</f>
        <v>208</v>
      </c>
      <c r="D377" s="3" t="s">
        <v>79</v>
      </c>
      <c r="E377" s="17">
        <f>BO377-INDEX(章节表!$J$4:$J$64,关卡表!BP377)</f>
        <v>1</v>
      </c>
      <c r="F377" s="17">
        <f t="shared" si="22"/>
        <v>1</v>
      </c>
      <c r="G377" s="17" t="str">
        <f>INDEX(章节表!$C$5:$C$64,关卡表!BP377)&amp;关卡表!E377&amp;"关"</f>
        <v>困难8章1关</v>
      </c>
      <c r="H377" s="3"/>
      <c r="I377" s="3"/>
      <c r="J377" s="17" t="str">
        <f>INDEX(章节表!$D$5:$D$64,关卡表!BP377)&amp;"-"&amp;关卡表!E377&amp;"关"</f>
        <v>战宛城-1关</v>
      </c>
      <c r="K377" s="3" t="s">
        <v>424</v>
      </c>
      <c r="L377" s="3"/>
      <c r="M377" s="2">
        <v>100</v>
      </c>
      <c r="N377" s="2">
        <v>0</v>
      </c>
      <c r="O377" s="2">
        <v>0</v>
      </c>
      <c r="P377" s="2">
        <v>21304</v>
      </c>
      <c r="Q377" s="17">
        <f>INDEX(章节表!$K$5:$K$64,关卡表!BP377)</f>
        <v>50</v>
      </c>
      <c r="R377" s="17">
        <f>INDEX(章节表!$L$5:$L$64,关卡表!BP377)</f>
        <v>1350</v>
      </c>
      <c r="S377" s="2">
        <v>0</v>
      </c>
      <c r="T377" s="2" t="str">
        <f t="shared" si="23"/>
        <v/>
      </c>
      <c r="U377" s="2" t="s">
        <v>27</v>
      </c>
      <c r="V377" s="17">
        <f>INDEX(章节表!$M$5:$M$64,关卡表!BP377)</f>
        <v>2700</v>
      </c>
      <c r="W377" s="2" t="s">
        <v>47</v>
      </c>
      <c r="X377" s="17">
        <f>INDEX(章节表!$N$5:$N$64,关卡表!BP377)</f>
        <v>6300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3"/>
      <c r="AK377" s="2"/>
      <c r="AL377" s="2"/>
      <c r="AM377" s="2"/>
      <c r="AN377" s="2"/>
      <c r="AO377" s="2">
        <v>51</v>
      </c>
      <c r="AP377" s="3" t="s">
        <v>264</v>
      </c>
      <c r="AQ377" s="3" t="s">
        <v>265</v>
      </c>
      <c r="AR377" s="3" t="s">
        <v>437</v>
      </c>
      <c r="AS377" s="3" t="s">
        <v>432</v>
      </c>
      <c r="AT377" s="3"/>
      <c r="AU377" s="3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O377">
        <v>371</v>
      </c>
      <c r="BP377">
        <f>MATCH(BO377-1,章节表!$J$4:$J$64,1)</f>
        <v>38</v>
      </c>
    </row>
    <row r="378" spans="1:68" ht="18" customHeight="1" x14ac:dyDescent="0.2">
      <c r="A378" s="17">
        <f t="shared" si="21"/>
        <v>20802</v>
      </c>
      <c r="B378" s="17">
        <f>INDEX(章节表!$E$5:$E$64,关卡表!BP378)</f>
        <v>2</v>
      </c>
      <c r="C378" s="17">
        <f>INDEX(章节表!$B$5:$B$64,关卡表!BP378)</f>
        <v>208</v>
      </c>
      <c r="D378" s="3" t="s">
        <v>79</v>
      </c>
      <c r="E378" s="17">
        <f>BO378-INDEX(章节表!$J$4:$J$64,关卡表!BP378)</f>
        <v>2</v>
      </c>
      <c r="F378" s="17">
        <f t="shared" si="22"/>
        <v>2</v>
      </c>
      <c r="G378" s="17" t="str">
        <f>INDEX(章节表!$C$5:$C$64,关卡表!BP378)&amp;关卡表!E378&amp;"关"</f>
        <v>困难8章2关</v>
      </c>
      <c r="H378" s="3"/>
      <c r="I378" s="3"/>
      <c r="J378" s="17" t="str">
        <f>INDEX(章节表!$D$5:$D$64,关卡表!BP378)&amp;"-"&amp;关卡表!E378&amp;"关"</f>
        <v>战宛城-2关</v>
      </c>
      <c r="K378" s="3" t="s">
        <v>424</v>
      </c>
      <c r="L378" s="3"/>
      <c r="M378" s="2">
        <v>100</v>
      </c>
      <c r="N378" s="2">
        <v>0</v>
      </c>
      <c r="O378" s="2">
        <v>0</v>
      </c>
      <c r="P378" s="2">
        <v>21305</v>
      </c>
      <c r="Q378" s="17">
        <f>INDEX(章节表!$K$5:$K$64,关卡表!BP378)</f>
        <v>50</v>
      </c>
      <c r="R378" s="17">
        <f>INDEX(章节表!$L$5:$L$64,关卡表!BP378)</f>
        <v>1350</v>
      </c>
      <c r="S378" s="2">
        <v>0</v>
      </c>
      <c r="T378" s="2" t="str">
        <f t="shared" si="23"/>
        <v/>
      </c>
      <c r="U378" s="2" t="s">
        <v>27</v>
      </c>
      <c r="V378" s="17">
        <f>INDEX(章节表!$M$5:$M$64,关卡表!BP378)</f>
        <v>2700</v>
      </c>
      <c r="W378" s="2" t="s">
        <v>47</v>
      </c>
      <c r="X378" s="17">
        <f>INDEX(章节表!$N$5:$N$64,关卡表!BP378)</f>
        <v>6300</v>
      </c>
      <c r="Y378" s="2"/>
      <c r="Z378" s="2"/>
      <c r="AA378" s="2"/>
      <c r="AB378" s="2"/>
      <c r="AC378" s="2"/>
      <c r="AD378" s="2"/>
      <c r="AE378" s="3"/>
      <c r="AF378" s="3"/>
      <c r="AG378" s="3"/>
      <c r="AH378" s="3"/>
      <c r="AI378" s="3"/>
      <c r="AJ378" s="3"/>
      <c r="AK378" s="2"/>
      <c r="AL378" s="2"/>
      <c r="AM378" s="2"/>
      <c r="AN378" s="2"/>
      <c r="AO378" s="2">
        <v>51</v>
      </c>
      <c r="AP378" s="3" t="s">
        <v>264</v>
      </c>
      <c r="AQ378" s="3" t="s">
        <v>265</v>
      </c>
      <c r="AR378" s="3" t="s">
        <v>437</v>
      </c>
      <c r="AS378" s="3" t="s">
        <v>432</v>
      </c>
      <c r="AT378" s="3"/>
      <c r="AU378" s="3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O378">
        <v>372</v>
      </c>
      <c r="BP378">
        <f>MATCH(BO378-1,章节表!$J$4:$J$64,1)</f>
        <v>38</v>
      </c>
    </row>
    <row r="379" spans="1:68" ht="18" customHeight="1" x14ac:dyDescent="0.2">
      <c r="A379" s="17">
        <f t="shared" si="21"/>
        <v>20803</v>
      </c>
      <c r="B379" s="17">
        <f>INDEX(章节表!$E$5:$E$64,关卡表!BP379)</f>
        <v>2</v>
      </c>
      <c r="C379" s="17">
        <f>INDEX(章节表!$B$5:$B$64,关卡表!BP379)</f>
        <v>208</v>
      </c>
      <c r="D379" s="3" t="s">
        <v>79</v>
      </c>
      <c r="E379" s="17">
        <f>BO379-INDEX(章节表!$J$4:$J$64,关卡表!BP379)</f>
        <v>3</v>
      </c>
      <c r="F379" s="17">
        <f t="shared" si="22"/>
        <v>3</v>
      </c>
      <c r="G379" s="17" t="str">
        <f>INDEX(章节表!$C$5:$C$64,关卡表!BP379)&amp;关卡表!E379&amp;"关"</f>
        <v>困难8章3关</v>
      </c>
      <c r="H379" s="3"/>
      <c r="I379" s="3"/>
      <c r="J379" s="17" t="str">
        <f>INDEX(章节表!$D$5:$D$64,关卡表!BP379)&amp;"-"&amp;关卡表!E379&amp;"关"</f>
        <v>战宛城-3关</v>
      </c>
      <c r="K379" s="3" t="s">
        <v>438</v>
      </c>
      <c r="L379" s="3"/>
      <c r="M379" s="2">
        <v>100</v>
      </c>
      <c r="N379" s="2">
        <v>0</v>
      </c>
      <c r="O379" s="2">
        <v>0</v>
      </c>
      <c r="P379" s="2">
        <v>21306</v>
      </c>
      <c r="Q379" s="17">
        <f>INDEX(章节表!$K$5:$K$64,关卡表!BP379)</f>
        <v>50</v>
      </c>
      <c r="R379" s="17">
        <f>INDEX(章节表!$L$5:$L$64,关卡表!BP379)</f>
        <v>1350</v>
      </c>
      <c r="S379" s="2">
        <v>0</v>
      </c>
      <c r="T379" s="2">
        <f t="shared" si="23"/>
        <v>22081</v>
      </c>
      <c r="U379" s="2" t="s">
        <v>27</v>
      </c>
      <c r="V379" s="17">
        <f>INDEX(章节表!$M$5:$M$64,关卡表!BP379)</f>
        <v>2700</v>
      </c>
      <c r="W379" s="2" t="s">
        <v>47</v>
      </c>
      <c r="X379" s="17">
        <f>INDEX(章节表!$N$5:$N$64,关卡表!BP379)</f>
        <v>6300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3"/>
      <c r="AK379" s="2"/>
      <c r="AL379" s="2"/>
      <c r="AM379" s="2"/>
      <c r="AN379" s="2"/>
      <c r="AO379" s="2">
        <v>51</v>
      </c>
      <c r="AP379" s="3" t="s">
        <v>264</v>
      </c>
      <c r="AQ379" s="3" t="s">
        <v>265</v>
      </c>
      <c r="AR379" s="3" t="s">
        <v>437</v>
      </c>
      <c r="AS379" s="3" t="s">
        <v>432</v>
      </c>
      <c r="AT379" s="3"/>
      <c r="AU379" s="3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O379">
        <v>373</v>
      </c>
      <c r="BP379">
        <f>MATCH(BO379-1,章节表!$J$4:$J$64,1)</f>
        <v>38</v>
      </c>
    </row>
    <row r="380" spans="1:68" ht="18" customHeight="1" x14ac:dyDescent="0.2">
      <c r="A380" s="17">
        <f t="shared" si="21"/>
        <v>20804</v>
      </c>
      <c r="B380" s="17">
        <f>INDEX(章节表!$E$5:$E$64,关卡表!BP380)</f>
        <v>2</v>
      </c>
      <c r="C380" s="17">
        <f>INDEX(章节表!$B$5:$B$64,关卡表!BP380)</f>
        <v>208</v>
      </c>
      <c r="D380" s="3" t="s">
        <v>79</v>
      </c>
      <c r="E380" s="17">
        <f>BO380-INDEX(章节表!$J$4:$J$64,关卡表!BP380)</f>
        <v>4</v>
      </c>
      <c r="F380" s="17">
        <f t="shared" si="22"/>
        <v>4</v>
      </c>
      <c r="G380" s="17" t="str">
        <f>INDEX(章节表!$C$5:$C$64,关卡表!BP380)&amp;关卡表!E380&amp;"关"</f>
        <v>困难8章4关</v>
      </c>
      <c r="H380" s="3"/>
      <c r="I380" s="3"/>
      <c r="J380" s="17" t="str">
        <f>INDEX(章节表!$D$5:$D$64,关卡表!BP380)&amp;"-"&amp;关卡表!E380&amp;"关"</f>
        <v>战宛城-4关</v>
      </c>
      <c r="K380" s="3" t="s">
        <v>424</v>
      </c>
      <c r="L380" s="3"/>
      <c r="M380" s="2">
        <v>100</v>
      </c>
      <c r="N380" s="2">
        <v>0</v>
      </c>
      <c r="O380" s="2">
        <v>0</v>
      </c>
      <c r="P380" s="2">
        <v>21307</v>
      </c>
      <c r="Q380" s="17">
        <f>INDEX(章节表!$K$5:$K$64,关卡表!BP380)</f>
        <v>50</v>
      </c>
      <c r="R380" s="17">
        <f>INDEX(章节表!$L$5:$L$64,关卡表!BP380)</f>
        <v>1350</v>
      </c>
      <c r="S380" s="2">
        <v>0</v>
      </c>
      <c r="T380" s="2" t="str">
        <f t="shared" si="23"/>
        <v/>
      </c>
      <c r="U380" s="2" t="s">
        <v>27</v>
      </c>
      <c r="V380" s="17">
        <f>INDEX(章节表!$M$5:$M$64,关卡表!BP380)</f>
        <v>2700</v>
      </c>
      <c r="W380" s="2" t="s">
        <v>47</v>
      </c>
      <c r="X380" s="17">
        <f>INDEX(章节表!$N$5:$N$64,关卡表!BP380)</f>
        <v>6300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3"/>
      <c r="AK380" s="2"/>
      <c r="AL380" s="2"/>
      <c r="AM380" s="2"/>
      <c r="AN380" s="2"/>
      <c r="AO380" s="2">
        <v>51</v>
      </c>
      <c r="AP380" s="3" t="s">
        <v>264</v>
      </c>
      <c r="AQ380" s="3" t="s">
        <v>265</v>
      </c>
      <c r="AR380" s="3" t="s">
        <v>437</v>
      </c>
      <c r="AS380" s="3" t="s">
        <v>432</v>
      </c>
      <c r="AT380" s="3"/>
      <c r="AU380" s="3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O380">
        <v>374</v>
      </c>
      <c r="BP380">
        <f>MATCH(BO380-1,章节表!$J$4:$J$64,1)</f>
        <v>38</v>
      </c>
    </row>
    <row r="381" spans="1:68" ht="18" customHeight="1" x14ac:dyDescent="0.2">
      <c r="A381" s="17">
        <f t="shared" si="21"/>
        <v>20805</v>
      </c>
      <c r="B381" s="17">
        <f>INDEX(章节表!$E$5:$E$64,关卡表!BP381)</f>
        <v>2</v>
      </c>
      <c r="C381" s="17">
        <f>INDEX(章节表!$B$5:$B$64,关卡表!BP381)</f>
        <v>208</v>
      </c>
      <c r="D381" s="3" t="s">
        <v>79</v>
      </c>
      <c r="E381" s="17">
        <f>BO381-INDEX(章节表!$J$4:$J$64,关卡表!BP381)</f>
        <v>5</v>
      </c>
      <c r="F381" s="17">
        <f t="shared" si="22"/>
        <v>5</v>
      </c>
      <c r="G381" s="17" t="str">
        <f>INDEX(章节表!$C$5:$C$64,关卡表!BP381)&amp;关卡表!E381&amp;"关"</f>
        <v>困难8章5关</v>
      </c>
      <c r="H381" s="3"/>
      <c r="I381" s="3"/>
      <c r="J381" s="17" t="str">
        <f>INDEX(章节表!$D$5:$D$64,关卡表!BP381)&amp;"-"&amp;关卡表!E381&amp;"关"</f>
        <v>战宛城-5关</v>
      </c>
      <c r="K381" s="3" t="s">
        <v>424</v>
      </c>
      <c r="L381" s="3"/>
      <c r="M381" s="2">
        <v>100</v>
      </c>
      <c r="N381" s="2">
        <v>0</v>
      </c>
      <c r="O381" s="2">
        <v>0</v>
      </c>
      <c r="P381" s="2">
        <v>21308</v>
      </c>
      <c r="Q381" s="17">
        <f>INDEX(章节表!$K$5:$K$64,关卡表!BP381)</f>
        <v>50</v>
      </c>
      <c r="R381" s="17">
        <f>INDEX(章节表!$L$5:$L$64,关卡表!BP381)</f>
        <v>1350</v>
      </c>
      <c r="S381" s="2">
        <v>0</v>
      </c>
      <c r="T381" s="2" t="str">
        <f t="shared" si="23"/>
        <v/>
      </c>
      <c r="U381" s="2" t="s">
        <v>27</v>
      </c>
      <c r="V381" s="17">
        <f>INDEX(章节表!$M$5:$M$64,关卡表!BP381)</f>
        <v>2700</v>
      </c>
      <c r="W381" s="2" t="s">
        <v>47</v>
      </c>
      <c r="X381" s="17">
        <f>INDEX(章节表!$N$5:$N$64,关卡表!BP381)</f>
        <v>6300</v>
      </c>
      <c r="Y381" s="2"/>
      <c r="Z381" s="2"/>
      <c r="AA381" s="2"/>
      <c r="AB381" s="2"/>
      <c r="AC381" s="2"/>
      <c r="AD381" s="2"/>
      <c r="AE381" s="3"/>
      <c r="AF381" s="3"/>
      <c r="AG381" s="3"/>
      <c r="AH381" s="3"/>
      <c r="AI381" s="3"/>
      <c r="AJ381" s="3"/>
      <c r="AK381" s="2"/>
      <c r="AL381" s="2"/>
      <c r="AM381" s="2"/>
      <c r="AN381" s="2"/>
      <c r="AO381" s="2">
        <v>51</v>
      </c>
      <c r="AP381" s="3" t="s">
        <v>264</v>
      </c>
      <c r="AQ381" s="3" t="s">
        <v>265</v>
      </c>
      <c r="AR381" s="3" t="s">
        <v>437</v>
      </c>
      <c r="AS381" s="3" t="s">
        <v>432</v>
      </c>
      <c r="AT381" s="3"/>
      <c r="AU381" s="3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O381">
        <v>375</v>
      </c>
      <c r="BP381">
        <f>MATCH(BO381-1,章节表!$J$4:$J$64,1)</f>
        <v>38</v>
      </c>
    </row>
    <row r="382" spans="1:68" ht="18" customHeight="1" x14ac:dyDescent="0.2">
      <c r="A382" s="17">
        <f t="shared" si="21"/>
        <v>20806</v>
      </c>
      <c r="B382" s="17">
        <f>INDEX(章节表!$E$5:$E$64,关卡表!BP382)</f>
        <v>2</v>
      </c>
      <c r="C382" s="17">
        <f>INDEX(章节表!$B$5:$B$64,关卡表!BP382)</f>
        <v>208</v>
      </c>
      <c r="D382" s="3" t="s">
        <v>79</v>
      </c>
      <c r="E382" s="17">
        <f>BO382-INDEX(章节表!$J$4:$J$64,关卡表!BP382)</f>
        <v>6</v>
      </c>
      <c r="F382" s="17">
        <f t="shared" si="22"/>
        <v>6</v>
      </c>
      <c r="G382" s="17" t="str">
        <f>INDEX(章节表!$C$5:$C$64,关卡表!BP382)&amp;关卡表!E382&amp;"关"</f>
        <v>困难8章6关</v>
      </c>
      <c r="H382" s="3"/>
      <c r="I382" s="3"/>
      <c r="J382" s="17" t="str">
        <f>INDEX(章节表!$D$5:$D$64,关卡表!BP382)&amp;"-"&amp;关卡表!E382&amp;"关"</f>
        <v>战宛城-6关</v>
      </c>
      <c r="K382" s="3" t="s">
        <v>438</v>
      </c>
      <c r="L382" s="3"/>
      <c r="M382" s="2">
        <v>100</v>
      </c>
      <c r="N382" s="2">
        <v>0</v>
      </c>
      <c r="O382" s="2">
        <v>0</v>
      </c>
      <c r="P382" s="2">
        <v>21309</v>
      </c>
      <c r="Q382" s="17">
        <f>INDEX(章节表!$K$5:$K$64,关卡表!BP382)</f>
        <v>50</v>
      </c>
      <c r="R382" s="17">
        <f>INDEX(章节表!$L$5:$L$64,关卡表!BP382)</f>
        <v>1350</v>
      </c>
      <c r="S382" s="2">
        <v>0</v>
      </c>
      <c r="T382" s="2">
        <f t="shared" si="23"/>
        <v>22082</v>
      </c>
      <c r="U382" s="2" t="s">
        <v>27</v>
      </c>
      <c r="V382" s="17">
        <f>INDEX(章节表!$M$5:$M$64,关卡表!BP382)</f>
        <v>2700</v>
      </c>
      <c r="W382" s="2" t="s">
        <v>47</v>
      </c>
      <c r="X382" s="17">
        <f>INDEX(章节表!$N$5:$N$64,关卡表!BP382)</f>
        <v>6300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3"/>
      <c r="AK382" s="2"/>
      <c r="AL382" s="2"/>
      <c r="AM382" s="2"/>
      <c r="AN382" s="2"/>
      <c r="AO382" s="2">
        <v>51</v>
      </c>
      <c r="AP382" s="3" t="s">
        <v>264</v>
      </c>
      <c r="AQ382" s="3" t="s">
        <v>265</v>
      </c>
      <c r="AR382" s="3" t="s">
        <v>437</v>
      </c>
      <c r="AS382" s="3" t="s">
        <v>432</v>
      </c>
      <c r="AT382" s="3"/>
      <c r="AU382" s="3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O382">
        <v>376</v>
      </c>
      <c r="BP382">
        <f>MATCH(BO382-1,章节表!$J$4:$J$64,1)</f>
        <v>38</v>
      </c>
    </row>
    <row r="383" spans="1:68" ht="18" customHeight="1" x14ac:dyDescent="0.2">
      <c r="A383" s="17">
        <f t="shared" si="21"/>
        <v>20807</v>
      </c>
      <c r="B383" s="17">
        <f>INDEX(章节表!$E$5:$E$64,关卡表!BP383)</f>
        <v>2</v>
      </c>
      <c r="C383" s="17">
        <f>INDEX(章节表!$B$5:$B$64,关卡表!BP383)</f>
        <v>208</v>
      </c>
      <c r="D383" s="3" t="s">
        <v>79</v>
      </c>
      <c r="E383" s="17">
        <f>BO383-INDEX(章节表!$J$4:$J$64,关卡表!BP383)</f>
        <v>7</v>
      </c>
      <c r="F383" s="17">
        <f t="shared" si="22"/>
        <v>7</v>
      </c>
      <c r="G383" s="17" t="str">
        <f>INDEX(章节表!$C$5:$C$64,关卡表!BP383)&amp;关卡表!E383&amp;"关"</f>
        <v>困难8章7关</v>
      </c>
      <c r="H383" s="3"/>
      <c r="I383" s="3"/>
      <c r="J383" s="17" t="str">
        <f>INDEX(章节表!$D$5:$D$64,关卡表!BP383)&amp;"-"&amp;关卡表!E383&amp;"关"</f>
        <v>战宛城-7关</v>
      </c>
      <c r="K383" s="3" t="s">
        <v>424</v>
      </c>
      <c r="L383" s="3"/>
      <c r="M383" s="2">
        <v>100</v>
      </c>
      <c r="N383" s="2">
        <v>0</v>
      </c>
      <c r="O383" s="2">
        <v>0</v>
      </c>
      <c r="P383" s="2">
        <v>21310</v>
      </c>
      <c r="Q383" s="17">
        <f>INDEX(章节表!$K$5:$K$64,关卡表!BP383)</f>
        <v>50</v>
      </c>
      <c r="R383" s="17">
        <f>INDEX(章节表!$L$5:$L$64,关卡表!BP383)</f>
        <v>1350</v>
      </c>
      <c r="S383" s="2">
        <v>0</v>
      </c>
      <c r="T383" s="2" t="str">
        <f t="shared" si="23"/>
        <v/>
      </c>
      <c r="U383" s="2" t="s">
        <v>27</v>
      </c>
      <c r="V383" s="17">
        <f>INDEX(章节表!$M$5:$M$64,关卡表!BP383)</f>
        <v>2700</v>
      </c>
      <c r="W383" s="2" t="s">
        <v>47</v>
      </c>
      <c r="X383" s="17">
        <f>INDEX(章节表!$N$5:$N$64,关卡表!BP383)</f>
        <v>6300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3"/>
      <c r="AK383" s="2"/>
      <c r="AL383" s="2"/>
      <c r="AM383" s="2"/>
      <c r="AN383" s="2"/>
      <c r="AO383" s="2">
        <v>51</v>
      </c>
      <c r="AP383" s="3" t="s">
        <v>264</v>
      </c>
      <c r="AQ383" s="3" t="s">
        <v>265</v>
      </c>
      <c r="AR383" s="3" t="s">
        <v>437</v>
      </c>
      <c r="AS383" s="3" t="s">
        <v>432</v>
      </c>
      <c r="AT383" s="3"/>
      <c r="AU383" s="3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O383">
        <v>377</v>
      </c>
      <c r="BP383">
        <f>MATCH(BO383-1,章节表!$J$4:$J$64,1)</f>
        <v>38</v>
      </c>
    </row>
    <row r="384" spans="1:68" ht="18" customHeight="1" x14ac:dyDescent="0.2">
      <c r="A384" s="17">
        <f t="shared" si="21"/>
        <v>20808</v>
      </c>
      <c r="B384" s="17">
        <f>INDEX(章节表!$E$5:$E$64,关卡表!BP384)</f>
        <v>2</v>
      </c>
      <c r="C384" s="17">
        <f>INDEX(章节表!$B$5:$B$64,关卡表!BP384)</f>
        <v>208</v>
      </c>
      <c r="D384" s="3" t="s">
        <v>79</v>
      </c>
      <c r="E384" s="17">
        <f>BO384-INDEX(章节表!$J$4:$J$64,关卡表!BP384)</f>
        <v>8</v>
      </c>
      <c r="F384" s="17">
        <f t="shared" si="22"/>
        <v>8</v>
      </c>
      <c r="G384" s="17" t="str">
        <f>INDEX(章节表!$C$5:$C$64,关卡表!BP384)&amp;关卡表!E384&amp;"关"</f>
        <v>困难8章8关</v>
      </c>
      <c r="H384" s="3"/>
      <c r="I384" s="3"/>
      <c r="J384" s="17" t="str">
        <f>INDEX(章节表!$D$5:$D$64,关卡表!BP384)&amp;"-"&amp;关卡表!E384&amp;"关"</f>
        <v>战宛城-8关</v>
      </c>
      <c r="K384" s="3" t="s">
        <v>424</v>
      </c>
      <c r="L384" s="3"/>
      <c r="M384" s="2">
        <v>100</v>
      </c>
      <c r="N384" s="2">
        <v>0</v>
      </c>
      <c r="O384" s="2">
        <v>0</v>
      </c>
      <c r="P384" s="2">
        <v>21311</v>
      </c>
      <c r="Q384" s="17">
        <f>INDEX(章节表!$K$5:$K$64,关卡表!BP384)</f>
        <v>50</v>
      </c>
      <c r="R384" s="17">
        <f>INDEX(章节表!$L$5:$L$64,关卡表!BP384)</f>
        <v>1350</v>
      </c>
      <c r="S384" s="2">
        <v>0</v>
      </c>
      <c r="T384" s="2" t="str">
        <f t="shared" si="23"/>
        <v/>
      </c>
      <c r="U384" s="2" t="s">
        <v>27</v>
      </c>
      <c r="V384" s="17">
        <f>INDEX(章节表!$M$5:$M$64,关卡表!BP384)</f>
        <v>2700</v>
      </c>
      <c r="W384" s="2" t="s">
        <v>47</v>
      </c>
      <c r="X384" s="17">
        <f>INDEX(章节表!$N$5:$N$64,关卡表!BP384)</f>
        <v>6300</v>
      </c>
      <c r="Y384" s="2"/>
      <c r="Z384" s="2"/>
      <c r="AA384" s="2"/>
      <c r="AB384" s="2"/>
      <c r="AC384" s="2"/>
      <c r="AD384" s="2"/>
      <c r="AE384" s="3"/>
      <c r="AF384" s="3"/>
      <c r="AG384" s="3"/>
      <c r="AH384" s="3"/>
      <c r="AI384" s="3"/>
      <c r="AJ384" s="3"/>
      <c r="AK384" s="2"/>
      <c r="AL384" s="2"/>
      <c r="AM384" s="2"/>
      <c r="AN384" s="2"/>
      <c r="AO384" s="2">
        <v>51</v>
      </c>
      <c r="AP384" s="3" t="s">
        <v>264</v>
      </c>
      <c r="AQ384" s="3" t="s">
        <v>265</v>
      </c>
      <c r="AR384" s="3" t="s">
        <v>437</v>
      </c>
      <c r="AS384" s="3" t="s">
        <v>432</v>
      </c>
      <c r="AT384" s="3"/>
      <c r="AU384" s="3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O384">
        <v>378</v>
      </c>
      <c r="BP384">
        <f>MATCH(BO384-1,章节表!$J$4:$J$64,1)</f>
        <v>38</v>
      </c>
    </row>
    <row r="385" spans="1:68" ht="18" customHeight="1" x14ac:dyDescent="0.2">
      <c r="A385" s="17">
        <f t="shared" si="21"/>
        <v>20809</v>
      </c>
      <c r="B385" s="17">
        <f>INDEX(章节表!$E$5:$E$64,关卡表!BP385)</f>
        <v>2</v>
      </c>
      <c r="C385" s="17">
        <f>INDEX(章节表!$B$5:$B$64,关卡表!BP385)</f>
        <v>208</v>
      </c>
      <c r="D385" s="3" t="s">
        <v>79</v>
      </c>
      <c r="E385" s="17">
        <f>BO385-INDEX(章节表!$J$4:$J$64,关卡表!BP385)</f>
        <v>9</v>
      </c>
      <c r="F385" s="17">
        <f t="shared" si="22"/>
        <v>9</v>
      </c>
      <c r="G385" s="17" t="str">
        <f>INDEX(章节表!$C$5:$C$64,关卡表!BP385)&amp;关卡表!E385&amp;"关"</f>
        <v>困难8章9关</v>
      </c>
      <c r="H385" s="3"/>
      <c r="I385" s="3"/>
      <c r="J385" s="17" t="str">
        <f>INDEX(章节表!$D$5:$D$64,关卡表!BP385)&amp;"-"&amp;关卡表!E385&amp;"关"</f>
        <v>战宛城-9关</v>
      </c>
      <c r="K385" s="3" t="s">
        <v>438</v>
      </c>
      <c r="L385" s="3"/>
      <c r="M385" s="2">
        <v>100</v>
      </c>
      <c r="N385" s="2">
        <v>0</v>
      </c>
      <c r="O385" s="2">
        <v>0</v>
      </c>
      <c r="P385" s="2">
        <v>21312</v>
      </c>
      <c r="Q385" s="17">
        <f>INDEX(章节表!$K$5:$K$64,关卡表!BP385)</f>
        <v>50</v>
      </c>
      <c r="R385" s="17">
        <f>INDEX(章节表!$L$5:$L$64,关卡表!BP385)</f>
        <v>1350</v>
      </c>
      <c r="S385" s="2">
        <v>0</v>
      </c>
      <c r="T385" s="2">
        <f t="shared" si="23"/>
        <v>22083</v>
      </c>
      <c r="U385" s="2" t="s">
        <v>27</v>
      </c>
      <c r="V385" s="17">
        <f>INDEX(章节表!$M$5:$M$64,关卡表!BP385)</f>
        <v>2700</v>
      </c>
      <c r="W385" s="2" t="s">
        <v>47</v>
      </c>
      <c r="X385" s="17">
        <f>INDEX(章节表!$N$5:$N$64,关卡表!BP385)</f>
        <v>6300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3"/>
      <c r="AK385" s="2"/>
      <c r="AL385" s="2"/>
      <c r="AM385" s="2"/>
      <c r="AN385" s="2"/>
      <c r="AO385" s="2">
        <v>51</v>
      </c>
      <c r="AP385" s="3" t="s">
        <v>264</v>
      </c>
      <c r="AQ385" s="3" t="s">
        <v>265</v>
      </c>
      <c r="AR385" s="3" t="s">
        <v>437</v>
      </c>
      <c r="AS385" s="3" t="s">
        <v>432</v>
      </c>
      <c r="AT385" s="3"/>
      <c r="AU385" s="3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O385">
        <v>379</v>
      </c>
      <c r="BP385">
        <f>MATCH(BO385-1,章节表!$J$4:$J$64,1)</f>
        <v>38</v>
      </c>
    </row>
    <row r="386" spans="1:68" ht="18" customHeight="1" x14ac:dyDescent="0.2">
      <c r="A386" s="17">
        <f t="shared" si="21"/>
        <v>20810</v>
      </c>
      <c r="B386" s="17">
        <f>INDEX(章节表!$E$5:$E$64,关卡表!BP386)</f>
        <v>2</v>
      </c>
      <c r="C386" s="17">
        <f>INDEX(章节表!$B$5:$B$64,关卡表!BP386)</f>
        <v>208</v>
      </c>
      <c r="D386" s="3" t="s">
        <v>79</v>
      </c>
      <c r="E386" s="17">
        <f>BO386-INDEX(章节表!$J$4:$J$64,关卡表!BP386)</f>
        <v>10</v>
      </c>
      <c r="F386" s="17">
        <f t="shared" si="22"/>
        <v>10</v>
      </c>
      <c r="G386" s="17" t="str">
        <f>INDEX(章节表!$C$5:$C$64,关卡表!BP386)&amp;关卡表!E386&amp;"关"</f>
        <v>困难8章10关</v>
      </c>
      <c r="H386" s="3"/>
      <c r="I386" s="3"/>
      <c r="J386" s="17" t="str">
        <f>INDEX(章节表!$D$5:$D$64,关卡表!BP386)&amp;"-"&amp;关卡表!E386&amp;"关"</f>
        <v>战宛城-10关</v>
      </c>
      <c r="K386" s="3" t="s">
        <v>439</v>
      </c>
      <c r="L386" s="3"/>
      <c r="M386" s="2">
        <v>100</v>
      </c>
      <c r="N386" s="2">
        <v>1</v>
      </c>
      <c r="O386" s="2">
        <v>0</v>
      </c>
      <c r="P386" s="2">
        <v>21313</v>
      </c>
      <c r="Q386" s="17">
        <f>INDEX(章节表!$K$5:$K$64,关卡表!BP386)</f>
        <v>50</v>
      </c>
      <c r="R386" s="17">
        <f>INDEX(章节表!$L$5:$L$64,关卡表!BP386)</f>
        <v>1350</v>
      </c>
      <c r="S386" s="2">
        <v>0</v>
      </c>
      <c r="T386" s="2" t="str">
        <f t="shared" si="23"/>
        <v/>
      </c>
      <c r="U386" s="2" t="s">
        <v>27</v>
      </c>
      <c r="V386" s="17">
        <f>INDEX(章节表!$M$5:$M$64,关卡表!BP386)</f>
        <v>2700</v>
      </c>
      <c r="W386" s="2" t="s">
        <v>47</v>
      </c>
      <c r="X386" s="17">
        <f>INDEX(章节表!$N$5:$N$64,关卡表!BP386)</f>
        <v>6300</v>
      </c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3"/>
      <c r="AK386" s="2"/>
      <c r="AL386" s="2"/>
      <c r="AM386" s="2"/>
      <c r="AN386" s="2"/>
      <c r="AO386" s="2">
        <v>51</v>
      </c>
      <c r="AP386" s="3" t="s">
        <v>264</v>
      </c>
      <c r="AQ386" s="3" t="s">
        <v>265</v>
      </c>
      <c r="AR386" s="3" t="s">
        <v>437</v>
      </c>
      <c r="AS386" s="3" t="s">
        <v>432</v>
      </c>
      <c r="AT386" s="3"/>
      <c r="AU386" s="3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O386">
        <v>380</v>
      </c>
      <c r="BP386">
        <f>MATCH(BO386-1,章节表!$J$4:$J$64,1)</f>
        <v>38</v>
      </c>
    </row>
    <row r="387" spans="1:68" ht="18" customHeight="1" x14ac:dyDescent="0.2">
      <c r="A387" s="17">
        <f t="shared" si="21"/>
        <v>20901</v>
      </c>
      <c r="B387" s="17">
        <f>INDEX(章节表!$E$5:$E$64,关卡表!BP387)</f>
        <v>2</v>
      </c>
      <c r="C387" s="17">
        <f>INDEX(章节表!$B$5:$B$64,关卡表!BP387)</f>
        <v>209</v>
      </c>
      <c r="D387" s="3" t="s">
        <v>79</v>
      </c>
      <c r="E387" s="17">
        <f>BO387-INDEX(章节表!$J$4:$J$64,关卡表!BP387)</f>
        <v>1</v>
      </c>
      <c r="F387" s="17">
        <f t="shared" si="22"/>
        <v>1</v>
      </c>
      <c r="G387" s="17" t="str">
        <f>INDEX(章节表!$C$5:$C$64,关卡表!BP387)&amp;关卡表!E387&amp;"关"</f>
        <v>困难9章1关</v>
      </c>
      <c r="H387" s="3"/>
      <c r="I387" s="3"/>
      <c r="J387" s="17" t="str">
        <f>INDEX(章节表!$D$5:$D$64,关卡表!BP387)&amp;"-"&amp;关卡表!E387&amp;"关"</f>
        <v>水淹下邳-1关</v>
      </c>
      <c r="K387" s="3" t="s">
        <v>424</v>
      </c>
      <c r="L387" s="3"/>
      <c r="M387" s="2">
        <v>100</v>
      </c>
      <c r="N387" s="2">
        <v>0</v>
      </c>
      <c r="O387" s="2">
        <v>0</v>
      </c>
      <c r="P387" s="2">
        <v>21314</v>
      </c>
      <c r="Q387" s="17">
        <f>INDEX(章节表!$K$5:$K$64,关卡表!BP387)</f>
        <v>55</v>
      </c>
      <c r="R387" s="17">
        <f>INDEX(章节表!$L$5:$L$64,关卡表!BP387)</f>
        <v>1750</v>
      </c>
      <c r="S387" s="2">
        <v>0</v>
      </c>
      <c r="T387" s="2" t="str">
        <f t="shared" si="23"/>
        <v/>
      </c>
      <c r="U387" s="2" t="s">
        <v>27</v>
      </c>
      <c r="V387" s="17">
        <f>INDEX(章节表!$M$5:$M$64,关卡表!BP387)</f>
        <v>3000</v>
      </c>
      <c r="W387" s="2" t="s">
        <v>47</v>
      </c>
      <c r="X387" s="17">
        <f>INDEX(章节表!$N$5:$N$64,关卡表!BP387)</f>
        <v>7200</v>
      </c>
      <c r="Y387" s="2"/>
      <c r="Z387" s="2"/>
      <c r="AA387" s="2"/>
      <c r="AB387" s="2"/>
      <c r="AC387" s="2"/>
      <c r="AD387" s="2"/>
      <c r="AE387" s="3"/>
      <c r="AF387" s="3"/>
      <c r="AG387" s="3"/>
      <c r="AH387" s="3"/>
      <c r="AI387" s="3"/>
      <c r="AJ387" s="3"/>
      <c r="AK387" s="2"/>
      <c r="AL387" s="2"/>
      <c r="AM387" s="2"/>
      <c r="AN387" s="2"/>
      <c r="AO387" s="2">
        <v>51</v>
      </c>
      <c r="AP387" s="3" t="s">
        <v>264</v>
      </c>
      <c r="AQ387" s="3" t="s">
        <v>265</v>
      </c>
      <c r="AR387" s="3" t="s">
        <v>437</v>
      </c>
      <c r="AS387" s="3" t="s">
        <v>432</v>
      </c>
      <c r="AT387" s="3"/>
      <c r="AU387" s="3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O387">
        <v>381</v>
      </c>
      <c r="BP387">
        <f>MATCH(BO387-1,章节表!$J$4:$J$64,1)</f>
        <v>39</v>
      </c>
    </row>
    <row r="388" spans="1:68" ht="18" customHeight="1" x14ac:dyDescent="0.2">
      <c r="A388" s="17">
        <f t="shared" si="21"/>
        <v>20902</v>
      </c>
      <c r="B388" s="17">
        <f>INDEX(章节表!$E$5:$E$64,关卡表!BP388)</f>
        <v>2</v>
      </c>
      <c r="C388" s="17">
        <f>INDEX(章节表!$B$5:$B$64,关卡表!BP388)</f>
        <v>209</v>
      </c>
      <c r="D388" s="3" t="s">
        <v>79</v>
      </c>
      <c r="E388" s="17">
        <f>BO388-INDEX(章节表!$J$4:$J$64,关卡表!BP388)</f>
        <v>2</v>
      </c>
      <c r="F388" s="17">
        <f t="shared" si="22"/>
        <v>2</v>
      </c>
      <c r="G388" s="17" t="str">
        <f>INDEX(章节表!$C$5:$C$64,关卡表!BP388)&amp;关卡表!E388&amp;"关"</f>
        <v>困难9章2关</v>
      </c>
      <c r="H388" s="3"/>
      <c r="I388" s="3"/>
      <c r="J388" s="17" t="str">
        <f>INDEX(章节表!$D$5:$D$64,关卡表!BP388)&amp;"-"&amp;关卡表!E388&amp;"关"</f>
        <v>水淹下邳-2关</v>
      </c>
      <c r="K388" s="3" t="s">
        <v>424</v>
      </c>
      <c r="L388" s="3"/>
      <c r="M388" s="2">
        <v>100</v>
      </c>
      <c r="N388" s="2">
        <v>0</v>
      </c>
      <c r="O388" s="2">
        <v>0</v>
      </c>
      <c r="P388" s="2">
        <v>21315</v>
      </c>
      <c r="Q388" s="17">
        <f>INDEX(章节表!$K$5:$K$64,关卡表!BP388)</f>
        <v>55</v>
      </c>
      <c r="R388" s="17">
        <f>INDEX(章节表!$L$5:$L$64,关卡表!BP388)</f>
        <v>1750</v>
      </c>
      <c r="S388" s="2">
        <v>0</v>
      </c>
      <c r="T388" s="2" t="str">
        <f t="shared" si="23"/>
        <v/>
      </c>
      <c r="U388" s="2" t="s">
        <v>27</v>
      </c>
      <c r="V388" s="17">
        <f>INDEX(章节表!$M$5:$M$64,关卡表!BP388)</f>
        <v>3000</v>
      </c>
      <c r="W388" s="2" t="s">
        <v>47</v>
      </c>
      <c r="X388" s="17">
        <f>INDEX(章节表!$N$5:$N$64,关卡表!BP388)</f>
        <v>7200</v>
      </c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3"/>
      <c r="AK388" s="2"/>
      <c r="AL388" s="2"/>
      <c r="AM388" s="2"/>
      <c r="AN388" s="2"/>
      <c r="AO388" s="2">
        <v>51</v>
      </c>
      <c r="AP388" s="3" t="s">
        <v>264</v>
      </c>
      <c r="AQ388" s="3" t="s">
        <v>265</v>
      </c>
      <c r="AR388" s="3" t="s">
        <v>437</v>
      </c>
      <c r="AS388" s="3" t="s">
        <v>432</v>
      </c>
      <c r="AT388" s="3"/>
      <c r="AU388" s="3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O388">
        <v>382</v>
      </c>
      <c r="BP388">
        <f>MATCH(BO388-1,章节表!$J$4:$J$64,1)</f>
        <v>39</v>
      </c>
    </row>
    <row r="389" spans="1:68" ht="18" customHeight="1" x14ac:dyDescent="0.2">
      <c r="A389" s="17">
        <f t="shared" si="21"/>
        <v>20903</v>
      </c>
      <c r="B389" s="17">
        <f>INDEX(章节表!$E$5:$E$64,关卡表!BP389)</f>
        <v>2</v>
      </c>
      <c r="C389" s="17">
        <f>INDEX(章节表!$B$5:$B$64,关卡表!BP389)</f>
        <v>209</v>
      </c>
      <c r="D389" s="3" t="s">
        <v>79</v>
      </c>
      <c r="E389" s="17">
        <f>BO389-INDEX(章节表!$J$4:$J$64,关卡表!BP389)</f>
        <v>3</v>
      </c>
      <c r="F389" s="17">
        <f t="shared" si="22"/>
        <v>3</v>
      </c>
      <c r="G389" s="17" t="str">
        <f>INDEX(章节表!$C$5:$C$64,关卡表!BP389)&amp;关卡表!E389&amp;"关"</f>
        <v>困难9章3关</v>
      </c>
      <c r="H389" s="3"/>
      <c r="I389" s="3"/>
      <c r="J389" s="17" t="str">
        <f>INDEX(章节表!$D$5:$D$64,关卡表!BP389)&amp;"-"&amp;关卡表!E389&amp;"关"</f>
        <v>水淹下邳-3关</v>
      </c>
      <c r="K389" s="3" t="s">
        <v>438</v>
      </c>
      <c r="L389" s="3"/>
      <c r="M389" s="2">
        <v>100</v>
      </c>
      <c r="N389" s="2">
        <v>0</v>
      </c>
      <c r="O389" s="2">
        <v>0</v>
      </c>
      <c r="P389" s="2">
        <v>21401</v>
      </c>
      <c r="Q389" s="17">
        <f>INDEX(章节表!$K$5:$K$64,关卡表!BP389)</f>
        <v>55</v>
      </c>
      <c r="R389" s="17">
        <f>INDEX(章节表!$L$5:$L$64,关卡表!BP389)</f>
        <v>1750</v>
      </c>
      <c r="S389" s="2">
        <v>0</v>
      </c>
      <c r="T389" s="2">
        <f t="shared" si="23"/>
        <v>22091</v>
      </c>
      <c r="U389" s="2" t="s">
        <v>27</v>
      </c>
      <c r="V389" s="17">
        <f>INDEX(章节表!$M$5:$M$64,关卡表!BP389)</f>
        <v>3000</v>
      </c>
      <c r="W389" s="2" t="s">
        <v>47</v>
      </c>
      <c r="X389" s="17">
        <f>INDEX(章节表!$N$5:$N$64,关卡表!BP389)</f>
        <v>7200</v>
      </c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3"/>
      <c r="AK389" s="2"/>
      <c r="AL389" s="2"/>
      <c r="AM389" s="2"/>
      <c r="AN389" s="2"/>
      <c r="AO389" s="2">
        <v>51</v>
      </c>
      <c r="AP389" s="3" t="s">
        <v>264</v>
      </c>
      <c r="AQ389" s="3" t="s">
        <v>265</v>
      </c>
      <c r="AR389" s="3" t="s">
        <v>437</v>
      </c>
      <c r="AS389" s="3" t="s">
        <v>432</v>
      </c>
      <c r="AT389" s="3"/>
      <c r="AU389" s="3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O389">
        <v>383</v>
      </c>
      <c r="BP389">
        <f>MATCH(BO389-1,章节表!$J$4:$J$64,1)</f>
        <v>39</v>
      </c>
    </row>
    <row r="390" spans="1:68" ht="18" customHeight="1" x14ac:dyDescent="0.2">
      <c r="A390" s="17">
        <f t="shared" si="21"/>
        <v>20904</v>
      </c>
      <c r="B390" s="17">
        <f>INDEX(章节表!$E$5:$E$64,关卡表!BP390)</f>
        <v>2</v>
      </c>
      <c r="C390" s="17">
        <f>INDEX(章节表!$B$5:$B$64,关卡表!BP390)</f>
        <v>209</v>
      </c>
      <c r="D390" s="3" t="s">
        <v>79</v>
      </c>
      <c r="E390" s="17">
        <f>BO390-INDEX(章节表!$J$4:$J$64,关卡表!BP390)</f>
        <v>4</v>
      </c>
      <c r="F390" s="17">
        <f t="shared" si="22"/>
        <v>4</v>
      </c>
      <c r="G390" s="17" t="str">
        <f>INDEX(章节表!$C$5:$C$64,关卡表!BP390)&amp;关卡表!E390&amp;"关"</f>
        <v>困难9章4关</v>
      </c>
      <c r="H390" s="3"/>
      <c r="I390" s="3"/>
      <c r="J390" s="17" t="str">
        <f>INDEX(章节表!$D$5:$D$64,关卡表!BP390)&amp;"-"&amp;关卡表!E390&amp;"关"</f>
        <v>水淹下邳-4关</v>
      </c>
      <c r="K390" s="3" t="s">
        <v>424</v>
      </c>
      <c r="L390" s="3"/>
      <c r="M390" s="2">
        <v>100</v>
      </c>
      <c r="N390" s="2">
        <v>0</v>
      </c>
      <c r="O390" s="2">
        <v>0</v>
      </c>
      <c r="P390" s="2">
        <v>21402</v>
      </c>
      <c r="Q390" s="17">
        <f>INDEX(章节表!$K$5:$K$64,关卡表!BP390)</f>
        <v>55</v>
      </c>
      <c r="R390" s="17">
        <f>INDEX(章节表!$L$5:$L$64,关卡表!BP390)</f>
        <v>1750</v>
      </c>
      <c r="S390" s="2">
        <v>0</v>
      </c>
      <c r="T390" s="2" t="str">
        <f t="shared" si="23"/>
        <v/>
      </c>
      <c r="U390" s="2" t="s">
        <v>27</v>
      </c>
      <c r="V390" s="17">
        <f>INDEX(章节表!$M$5:$M$64,关卡表!BP390)</f>
        <v>3000</v>
      </c>
      <c r="W390" s="2" t="s">
        <v>47</v>
      </c>
      <c r="X390" s="17">
        <f>INDEX(章节表!$N$5:$N$64,关卡表!BP390)</f>
        <v>7200</v>
      </c>
      <c r="Y390" s="2"/>
      <c r="Z390" s="2"/>
      <c r="AA390" s="2"/>
      <c r="AB390" s="2"/>
      <c r="AC390" s="2"/>
      <c r="AD390" s="2"/>
      <c r="AE390" s="3"/>
      <c r="AF390" s="3"/>
      <c r="AG390" s="3"/>
      <c r="AH390" s="3"/>
      <c r="AI390" s="3"/>
      <c r="AJ390" s="3"/>
      <c r="AK390" s="2"/>
      <c r="AL390" s="2"/>
      <c r="AM390" s="2"/>
      <c r="AN390" s="2"/>
      <c r="AO390" s="2">
        <v>51</v>
      </c>
      <c r="AP390" s="3" t="s">
        <v>264</v>
      </c>
      <c r="AQ390" s="3" t="s">
        <v>265</v>
      </c>
      <c r="AR390" s="3" t="s">
        <v>437</v>
      </c>
      <c r="AS390" s="3" t="s">
        <v>432</v>
      </c>
      <c r="AT390" s="3"/>
      <c r="AU390" s="3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O390">
        <v>384</v>
      </c>
      <c r="BP390">
        <f>MATCH(BO390-1,章节表!$J$4:$J$64,1)</f>
        <v>39</v>
      </c>
    </row>
    <row r="391" spans="1:68" ht="18" customHeight="1" x14ac:dyDescent="0.2">
      <c r="A391" s="17">
        <f t="shared" si="21"/>
        <v>20905</v>
      </c>
      <c r="B391" s="17">
        <f>INDEX(章节表!$E$5:$E$64,关卡表!BP391)</f>
        <v>2</v>
      </c>
      <c r="C391" s="17">
        <f>INDEX(章节表!$B$5:$B$64,关卡表!BP391)</f>
        <v>209</v>
      </c>
      <c r="D391" s="3" t="s">
        <v>79</v>
      </c>
      <c r="E391" s="17">
        <f>BO391-INDEX(章节表!$J$4:$J$64,关卡表!BP391)</f>
        <v>5</v>
      </c>
      <c r="F391" s="17">
        <f t="shared" si="22"/>
        <v>5</v>
      </c>
      <c r="G391" s="17" t="str">
        <f>INDEX(章节表!$C$5:$C$64,关卡表!BP391)&amp;关卡表!E391&amp;"关"</f>
        <v>困难9章5关</v>
      </c>
      <c r="H391" s="3"/>
      <c r="I391" s="3"/>
      <c r="J391" s="17" t="str">
        <f>INDEX(章节表!$D$5:$D$64,关卡表!BP391)&amp;"-"&amp;关卡表!E391&amp;"关"</f>
        <v>水淹下邳-5关</v>
      </c>
      <c r="K391" s="3" t="s">
        <v>424</v>
      </c>
      <c r="L391" s="3"/>
      <c r="M391" s="2">
        <v>100</v>
      </c>
      <c r="N391" s="2">
        <v>0</v>
      </c>
      <c r="O391" s="2">
        <v>0</v>
      </c>
      <c r="P391" s="2">
        <v>21403</v>
      </c>
      <c r="Q391" s="17">
        <f>INDEX(章节表!$K$5:$K$64,关卡表!BP391)</f>
        <v>55</v>
      </c>
      <c r="R391" s="17">
        <f>INDEX(章节表!$L$5:$L$64,关卡表!BP391)</f>
        <v>1750</v>
      </c>
      <c r="S391" s="2">
        <v>0</v>
      </c>
      <c r="T391" s="2" t="str">
        <f t="shared" si="23"/>
        <v/>
      </c>
      <c r="U391" s="2" t="s">
        <v>27</v>
      </c>
      <c r="V391" s="17">
        <f>INDEX(章节表!$M$5:$M$64,关卡表!BP391)</f>
        <v>3000</v>
      </c>
      <c r="W391" s="2" t="s">
        <v>47</v>
      </c>
      <c r="X391" s="17">
        <f>INDEX(章节表!$N$5:$N$64,关卡表!BP391)</f>
        <v>7200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3"/>
      <c r="AK391" s="2"/>
      <c r="AL391" s="2"/>
      <c r="AM391" s="2"/>
      <c r="AN391" s="2"/>
      <c r="AO391" s="2">
        <v>51</v>
      </c>
      <c r="AP391" s="3" t="s">
        <v>264</v>
      </c>
      <c r="AQ391" s="3" t="s">
        <v>265</v>
      </c>
      <c r="AR391" s="3" t="s">
        <v>437</v>
      </c>
      <c r="AS391" s="3" t="s">
        <v>432</v>
      </c>
      <c r="AT391" s="3"/>
      <c r="AU391" s="3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O391">
        <v>385</v>
      </c>
      <c r="BP391">
        <f>MATCH(BO391-1,章节表!$J$4:$J$64,1)</f>
        <v>39</v>
      </c>
    </row>
    <row r="392" spans="1:68" ht="18" customHeight="1" x14ac:dyDescent="0.2">
      <c r="A392" s="17">
        <f t="shared" ref="A392:A455" si="24">C392*100+E392</f>
        <v>20906</v>
      </c>
      <c r="B392" s="17">
        <f>INDEX(章节表!$E$5:$E$64,关卡表!BP392)</f>
        <v>2</v>
      </c>
      <c r="C392" s="17">
        <f>INDEX(章节表!$B$5:$B$64,关卡表!BP392)</f>
        <v>209</v>
      </c>
      <c r="D392" s="3" t="s">
        <v>79</v>
      </c>
      <c r="E392" s="17">
        <f>BO392-INDEX(章节表!$J$4:$J$64,关卡表!BP392)</f>
        <v>6</v>
      </c>
      <c r="F392" s="17">
        <f t="shared" ref="F392:F455" si="25">E392</f>
        <v>6</v>
      </c>
      <c r="G392" s="17" t="str">
        <f>INDEX(章节表!$C$5:$C$64,关卡表!BP392)&amp;关卡表!E392&amp;"关"</f>
        <v>困难9章6关</v>
      </c>
      <c r="H392" s="3"/>
      <c r="I392" s="3"/>
      <c r="J392" s="17" t="str">
        <f>INDEX(章节表!$D$5:$D$64,关卡表!BP392)&amp;"-"&amp;关卡表!E392&amp;"关"</f>
        <v>水淹下邳-6关</v>
      </c>
      <c r="K392" s="3" t="s">
        <v>438</v>
      </c>
      <c r="L392" s="3"/>
      <c r="M392" s="2">
        <v>100</v>
      </c>
      <c r="N392" s="2">
        <v>0</v>
      </c>
      <c r="O392" s="2">
        <v>0</v>
      </c>
      <c r="P392" s="2">
        <v>21404</v>
      </c>
      <c r="Q392" s="17">
        <f>INDEX(章节表!$K$5:$K$64,关卡表!BP392)</f>
        <v>55</v>
      </c>
      <c r="R392" s="17">
        <f>INDEX(章节表!$L$5:$L$64,关卡表!BP392)</f>
        <v>1750</v>
      </c>
      <c r="S392" s="2">
        <v>0</v>
      </c>
      <c r="T392" s="2">
        <f t="shared" ref="T392:T417" si="26">IF(OR(F392=3,F392=6,F392=9),C392*10+INT(F392/3)+20000,"")</f>
        <v>22092</v>
      </c>
      <c r="U392" s="2" t="s">
        <v>27</v>
      </c>
      <c r="V392" s="17">
        <f>INDEX(章节表!$M$5:$M$64,关卡表!BP392)</f>
        <v>3000</v>
      </c>
      <c r="W392" s="2" t="s">
        <v>47</v>
      </c>
      <c r="X392" s="17">
        <f>INDEX(章节表!$N$5:$N$64,关卡表!BP392)</f>
        <v>7200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3"/>
      <c r="AK392" s="2"/>
      <c r="AL392" s="2"/>
      <c r="AM392" s="2"/>
      <c r="AN392" s="2"/>
      <c r="AO392" s="2">
        <v>51</v>
      </c>
      <c r="AP392" s="3" t="s">
        <v>264</v>
      </c>
      <c r="AQ392" s="3" t="s">
        <v>265</v>
      </c>
      <c r="AR392" s="3" t="s">
        <v>437</v>
      </c>
      <c r="AS392" s="3" t="s">
        <v>432</v>
      </c>
      <c r="AT392" s="3"/>
      <c r="AU392" s="3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O392">
        <v>386</v>
      </c>
      <c r="BP392">
        <f>MATCH(BO392-1,章节表!$J$4:$J$64,1)</f>
        <v>39</v>
      </c>
    </row>
    <row r="393" spans="1:68" ht="18" customHeight="1" x14ac:dyDescent="0.2">
      <c r="A393" s="17">
        <f t="shared" si="24"/>
        <v>20907</v>
      </c>
      <c r="B393" s="17">
        <f>INDEX(章节表!$E$5:$E$64,关卡表!BP393)</f>
        <v>2</v>
      </c>
      <c r="C393" s="17">
        <f>INDEX(章节表!$B$5:$B$64,关卡表!BP393)</f>
        <v>209</v>
      </c>
      <c r="D393" s="3" t="s">
        <v>79</v>
      </c>
      <c r="E393" s="17">
        <f>BO393-INDEX(章节表!$J$4:$J$64,关卡表!BP393)</f>
        <v>7</v>
      </c>
      <c r="F393" s="17">
        <f t="shared" si="25"/>
        <v>7</v>
      </c>
      <c r="G393" s="17" t="str">
        <f>INDEX(章节表!$C$5:$C$64,关卡表!BP393)&amp;关卡表!E393&amp;"关"</f>
        <v>困难9章7关</v>
      </c>
      <c r="H393" s="3"/>
      <c r="I393" s="3"/>
      <c r="J393" s="17" t="str">
        <f>INDEX(章节表!$D$5:$D$64,关卡表!BP393)&amp;"-"&amp;关卡表!E393&amp;"关"</f>
        <v>水淹下邳-7关</v>
      </c>
      <c r="K393" s="3" t="s">
        <v>424</v>
      </c>
      <c r="L393" s="3"/>
      <c r="M393" s="2">
        <v>100</v>
      </c>
      <c r="N393" s="2">
        <v>0</v>
      </c>
      <c r="O393" s="2">
        <v>0</v>
      </c>
      <c r="P393" s="2">
        <v>21405</v>
      </c>
      <c r="Q393" s="17">
        <f>INDEX(章节表!$K$5:$K$64,关卡表!BP393)</f>
        <v>55</v>
      </c>
      <c r="R393" s="17">
        <f>INDEX(章节表!$L$5:$L$64,关卡表!BP393)</f>
        <v>1750</v>
      </c>
      <c r="S393" s="2">
        <v>0</v>
      </c>
      <c r="T393" s="2" t="str">
        <f t="shared" si="26"/>
        <v/>
      </c>
      <c r="U393" s="2" t="s">
        <v>27</v>
      </c>
      <c r="V393" s="17">
        <f>INDEX(章节表!$M$5:$M$64,关卡表!BP393)</f>
        <v>3000</v>
      </c>
      <c r="W393" s="2" t="s">
        <v>47</v>
      </c>
      <c r="X393" s="17">
        <f>INDEX(章节表!$N$5:$N$64,关卡表!BP393)</f>
        <v>7200</v>
      </c>
      <c r="Y393" s="2"/>
      <c r="Z393" s="2"/>
      <c r="AA393" s="2"/>
      <c r="AB393" s="2"/>
      <c r="AC393" s="2"/>
      <c r="AD393" s="2"/>
      <c r="AE393" s="3"/>
      <c r="AF393" s="3"/>
      <c r="AG393" s="3"/>
      <c r="AH393" s="3"/>
      <c r="AI393" s="3"/>
      <c r="AJ393" s="3"/>
      <c r="AK393" s="2"/>
      <c r="AL393" s="2"/>
      <c r="AM393" s="2"/>
      <c r="AN393" s="2"/>
      <c r="AO393" s="2">
        <v>51</v>
      </c>
      <c r="AP393" s="3" t="s">
        <v>264</v>
      </c>
      <c r="AQ393" s="3" t="s">
        <v>265</v>
      </c>
      <c r="AR393" s="3" t="s">
        <v>437</v>
      </c>
      <c r="AS393" s="3" t="s">
        <v>432</v>
      </c>
      <c r="AT393" s="3"/>
      <c r="AU393" s="3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O393">
        <v>387</v>
      </c>
      <c r="BP393">
        <f>MATCH(BO393-1,章节表!$J$4:$J$64,1)</f>
        <v>39</v>
      </c>
    </row>
    <row r="394" spans="1:68" ht="18" customHeight="1" x14ac:dyDescent="0.2">
      <c r="A394" s="17">
        <f t="shared" si="24"/>
        <v>20908</v>
      </c>
      <c r="B394" s="17">
        <f>INDEX(章节表!$E$5:$E$64,关卡表!BP394)</f>
        <v>2</v>
      </c>
      <c r="C394" s="17">
        <f>INDEX(章节表!$B$5:$B$64,关卡表!BP394)</f>
        <v>209</v>
      </c>
      <c r="D394" s="3" t="s">
        <v>79</v>
      </c>
      <c r="E394" s="17">
        <f>BO394-INDEX(章节表!$J$4:$J$64,关卡表!BP394)</f>
        <v>8</v>
      </c>
      <c r="F394" s="17">
        <f t="shared" si="25"/>
        <v>8</v>
      </c>
      <c r="G394" s="17" t="str">
        <f>INDEX(章节表!$C$5:$C$64,关卡表!BP394)&amp;关卡表!E394&amp;"关"</f>
        <v>困难9章8关</v>
      </c>
      <c r="H394" s="3"/>
      <c r="I394" s="3"/>
      <c r="J394" s="17" t="str">
        <f>INDEX(章节表!$D$5:$D$64,关卡表!BP394)&amp;"-"&amp;关卡表!E394&amp;"关"</f>
        <v>水淹下邳-8关</v>
      </c>
      <c r="K394" s="3" t="s">
        <v>424</v>
      </c>
      <c r="L394" s="3"/>
      <c r="M394" s="2">
        <v>100</v>
      </c>
      <c r="N394" s="2">
        <v>0</v>
      </c>
      <c r="O394" s="2">
        <v>0</v>
      </c>
      <c r="P394" s="2">
        <v>21406</v>
      </c>
      <c r="Q394" s="17">
        <f>INDEX(章节表!$K$5:$K$64,关卡表!BP394)</f>
        <v>55</v>
      </c>
      <c r="R394" s="17">
        <f>INDEX(章节表!$L$5:$L$64,关卡表!BP394)</f>
        <v>1750</v>
      </c>
      <c r="S394" s="2">
        <v>0</v>
      </c>
      <c r="T394" s="2" t="str">
        <f t="shared" si="26"/>
        <v/>
      </c>
      <c r="U394" s="2" t="s">
        <v>27</v>
      </c>
      <c r="V394" s="17">
        <f>INDEX(章节表!$M$5:$M$64,关卡表!BP394)</f>
        <v>3000</v>
      </c>
      <c r="W394" s="2" t="s">
        <v>47</v>
      </c>
      <c r="X394" s="17">
        <f>INDEX(章节表!$N$5:$N$64,关卡表!BP394)</f>
        <v>7200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3"/>
      <c r="AK394" s="2"/>
      <c r="AL394" s="2"/>
      <c r="AM394" s="2"/>
      <c r="AN394" s="2"/>
      <c r="AO394" s="2">
        <v>51</v>
      </c>
      <c r="AP394" s="3" t="s">
        <v>264</v>
      </c>
      <c r="AQ394" s="3" t="s">
        <v>265</v>
      </c>
      <c r="AR394" s="3" t="s">
        <v>437</v>
      </c>
      <c r="AS394" s="3" t="s">
        <v>432</v>
      </c>
      <c r="AT394" s="3"/>
      <c r="AU394" s="3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O394">
        <v>388</v>
      </c>
      <c r="BP394">
        <f>MATCH(BO394-1,章节表!$J$4:$J$64,1)</f>
        <v>39</v>
      </c>
    </row>
    <row r="395" spans="1:68" ht="18" customHeight="1" x14ac:dyDescent="0.2">
      <c r="A395" s="17">
        <f t="shared" si="24"/>
        <v>20909</v>
      </c>
      <c r="B395" s="17">
        <f>INDEX(章节表!$E$5:$E$64,关卡表!BP395)</f>
        <v>2</v>
      </c>
      <c r="C395" s="17">
        <f>INDEX(章节表!$B$5:$B$64,关卡表!BP395)</f>
        <v>209</v>
      </c>
      <c r="D395" s="3" t="s">
        <v>79</v>
      </c>
      <c r="E395" s="17">
        <f>BO395-INDEX(章节表!$J$4:$J$64,关卡表!BP395)</f>
        <v>9</v>
      </c>
      <c r="F395" s="17">
        <f t="shared" si="25"/>
        <v>9</v>
      </c>
      <c r="G395" s="17" t="str">
        <f>INDEX(章节表!$C$5:$C$64,关卡表!BP395)&amp;关卡表!E395&amp;"关"</f>
        <v>困难9章9关</v>
      </c>
      <c r="H395" s="3"/>
      <c r="I395" s="3"/>
      <c r="J395" s="17" t="str">
        <f>INDEX(章节表!$D$5:$D$64,关卡表!BP395)&amp;"-"&amp;关卡表!E395&amp;"关"</f>
        <v>水淹下邳-9关</v>
      </c>
      <c r="K395" s="3" t="s">
        <v>438</v>
      </c>
      <c r="L395" s="3"/>
      <c r="M395" s="2">
        <v>100</v>
      </c>
      <c r="N395" s="2">
        <v>0</v>
      </c>
      <c r="O395" s="2">
        <v>0</v>
      </c>
      <c r="P395" s="2">
        <v>21407</v>
      </c>
      <c r="Q395" s="17">
        <f>INDEX(章节表!$K$5:$K$64,关卡表!BP395)</f>
        <v>55</v>
      </c>
      <c r="R395" s="17">
        <f>INDEX(章节表!$L$5:$L$64,关卡表!BP395)</f>
        <v>1750</v>
      </c>
      <c r="S395" s="2">
        <v>0</v>
      </c>
      <c r="T395" s="2">
        <f t="shared" si="26"/>
        <v>22093</v>
      </c>
      <c r="U395" s="2" t="s">
        <v>27</v>
      </c>
      <c r="V395" s="17">
        <f>INDEX(章节表!$M$5:$M$64,关卡表!BP395)</f>
        <v>3000</v>
      </c>
      <c r="W395" s="2" t="s">
        <v>47</v>
      </c>
      <c r="X395" s="17">
        <f>INDEX(章节表!$N$5:$N$64,关卡表!BP395)</f>
        <v>7200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3"/>
      <c r="AK395" s="2"/>
      <c r="AL395" s="2"/>
      <c r="AM395" s="2"/>
      <c r="AN395" s="2"/>
      <c r="AO395" s="2">
        <v>51</v>
      </c>
      <c r="AP395" s="3" t="s">
        <v>264</v>
      </c>
      <c r="AQ395" s="3" t="s">
        <v>265</v>
      </c>
      <c r="AR395" s="3" t="s">
        <v>437</v>
      </c>
      <c r="AS395" s="3" t="s">
        <v>432</v>
      </c>
      <c r="AT395" s="3"/>
      <c r="AU395" s="3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O395">
        <v>389</v>
      </c>
      <c r="BP395">
        <f>MATCH(BO395-1,章节表!$J$4:$J$64,1)</f>
        <v>39</v>
      </c>
    </row>
    <row r="396" spans="1:68" ht="18" customHeight="1" x14ac:dyDescent="0.2">
      <c r="A396" s="17">
        <f t="shared" si="24"/>
        <v>20910</v>
      </c>
      <c r="B396" s="17">
        <f>INDEX(章节表!$E$5:$E$64,关卡表!BP396)</f>
        <v>2</v>
      </c>
      <c r="C396" s="17">
        <f>INDEX(章节表!$B$5:$B$64,关卡表!BP396)</f>
        <v>209</v>
      </c>
      <c r="D396" s="3" t="s">
        <v>79</v>
      </c>
      <c r="E396" s="17">
        <f>BO396-INDEX(章节表!$J$4:$J$64,关卡表!BP396)</f>
        <v>10</v>
      </c>
      <c r="F396" s="17">
        <f t="shared" si="25"/>
        <v>10</v>
      </c>
      <c r="G396" s="17" t="str">
        <f>INDEX(章节表!$C$5:$C$64,关卡表!BP396)&amp;关卡表!E396&amp;"关"</f>
        <v>困难9章10关</v>
      </c>
      <c r="H396" s="3"/>
      <c r="I396" s="3"/>
      <c r="J396" s="17" t="str">
        <f>INDEX(章节表!$D$5:$D$64,关卡表!BP396)&amp;"-"&amp;关卡表!E396&amp;"关"</f>
        <v>水淹下邳-10关</v>
      </c>
      <c r="K396" s="3" t="s">
        <v>439</v>
      </c>
      <c r="L396" s="3"/>
      <c r="M396" s="2">
        <v>100</v>
      </c>
      <c r="N396" s="2">
        <v>1</v>
      </c>
      <c r="O396" s="2">
        <v>0</v>
      </c>
      <c r="P396" s="2">
        <v>21408</v>
      </c>
      <c r="Q396" s="17">
        <f>INDEX(章节表!$K$5:$K$64,关卡表!BP396)</f>
        <v>55</v>
      </c>
      <c r="R396" s="17">
        <f>INDEX(章节表!$L$5:$L$64,关卡表!BP396)</f>
        <v>1750</v>
      </c>
      <c r="S396" s="2">
        <v>0</v>
      </c>
      <c r="T396" s="2" t="str">
        <f t="shared" si="26"/>
        <v/>
      </c>
      <c r="U396" s="2" t="s">
        <v>27</v>
      </c>
      <c r="V396" s="17">
        <f>INDEX(章节表!$M$5:$M$64,关卡表!BP396)</f>
        <v>3000</v>
      </c>
      <c r="W396" s="2" t="s">
        <v>47</v>
      </c>
      <c r="X396" s="17">
        <f>INDEX(章节表!$N$5:$N$64,关卡表!BP396)</f>
        <v>7200</v>
      </c>
      <c r="Y396" s="2"/>
      <c r="Z396" s="2"/>
      <c r="AA396" s="2"/>
      <c r="AB396" s="2"/>
      <c r="AC396" s="2"/>
      <c r="AD396" s="2"/>
      <c r="AE396" s="3"/>
      <c r="AF396" s="3"/>
      <c r="AG396" s="3"/>
      <c r="AH396" s="3"/>
      <c r="AI396" s="3"/>
      <c r="AJ396" s="3"/>
      <c r="AK396" s="2"/>
      <c r="AL396" s="2"/>
      <c r="AM396" s="2"/>
      <c r="AN396" s="2"/>
      <c r="AO396" s="2">
        <v>51</v>
      </c>
      <c r="AP396" s="3" t="s">
        <v>264</v>
      </c>
      <c r="AQ396" s="3" t="s">
        <v>265</v>
      </c>
      <c r="AR396" s="3" t="s">
        <v>437</v>
      </c>
      <c r="AS396" s="3" t="s">
        <v>432</v>
      </c>
      <c r="AT396" s="3"/>
      <c r="AU396" s="3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O396">
        <v>390</v>
      </c>
      <c r="BP396">
        <f>MATCH(BO396-1,章节表!$J$4:$J$64,1)</f>
        <v>39</v>
      </c>
    </row>
    <row r="397" spans="1:68" ht="18" customHeight="1" x14ac:dyDescent="0.2">
      <c r="A397" s="17">
        <f t="shared" si="24"/>
        <v>21001</v>
      </c>
      <c r="B397" s="17">
        <f>INDEX(章节表!$E$5:$E$64,关卡表!BP397)</f>
        <v>2</v>
      </c>
      <c r="C397" s="17">
        <f>INDEX(章节表!$B$5:$B$64,关卡表!BP397)</f>
        <v>210</v>
      </c>
      <c r="D397" s="3" t="s">
        <v>79</v>
      </c>
      <c r="E397" s="17">
        <f>BO397-INDEX(章节表!$J$4:$J$64,关卡表!BP397)</f>
        <v>1</v>
      </c>
      <c r="F397" s="17">
        <f t="shared" si="25"/>
        <v>1</v>
      </c>
      <c r="G397" s="17" t="str">
        <f>INDEX(章节表!$C$5:$C$64,关卡表!BP397)&amp;关卡表!E397&amp;"关"</f>
        <v>困难10章1关</v>
      </c>
      <c r="H397" s="3"/>
      <c r="I397" s="3"/>
      <c r="J397" s="17" t="str">
        <f>INDEX(章节表!$D$5:$D$64,关卡表!BP397)&amp;"-"&amp;关卡表!E397&amp;"关"</f>
        <v>青梅煮酒-1关</v>
      </c>
      <c r="K397" s="3" t="s">
        <v>424</v>
      </c>
      <c r="L397" s="3"/>
      <c r="M397" s="2">
        <v>100</v>
      </c>
      <c r="N397" s="2">
        <v>0</v>
      </c>
      <c r="O397" s="2">
        <v>0</v>
      </c>
      <c r="P397" s="2">
        <v>21409</v>
      </c>
      <c r="Q397" s="17">
        <f>INDEX(章节表!$K$5:$K$64,关卡表!BP397)</f>
        <v>60</v>
      </c>
      <c r="R397" s="17">
        <f>INDEX(章节表!$L$5:$L$64,关卡表!BP397)</f>
        <v>2200</v>
      </c>
      <c r="S397" s="2">
        <v>0</v>
      </c>
      <c r="T397" s="2" t="str">
        <f t="shared" si="26"/>
        <v/>
      </c>
      <c r="U397" s="2" t="s">
        <v>27</v>
      </c>
      <c r="V397" s="17">
        <f>INDEX(章节表!$M$5:$M$64,关卡表!BP397)</f>
        <v>3300</v>
      </c>
      <c r="W397" s="2" t="s">
        <v>47</v>
      </c>
      <c r="X397" s="17">
        <f>INDEX(章节表!$N$5:$N$64,关卡表!BP397)</f>
        <v>8100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3"/>
      <c r="AK397" s="2"/>
      <c r="AL397" s="2"/>
      <c r="AM397" s="2"/>
      <c r="AN397" s="2"/>
      <c r="AO397" s="2">
        <v>51</v>
      </c>
      <c r="AP397" s="3" t="s">
        <v>264</v>
      </c>
      <c r="AQ397" s="3" t="s">
        <v>265</v>
      </c>
      <c r="AR397" s="3" t="s">
        <v>437</v>
      </c>
      <c r="AS397" s="3" t="s">
        <v>432</v>
      </c>
      <c r="AT397" s="3"/>
      <c r="AU397" s="3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O397">
        <v>391</v>
      </c>
      <c r="BP397">
        <f>MATCH(BO397-1,章节表!$J$4:$J$64,1)</f>
        <v>40</v>
      </c>
    </row>
    <row r="398" spans="1:68" ht="18" customHeight="1" x14ac:dyDescent="0.2">
      <c r="A398" s="17">
        <f t="shared" si="24"/>
        <v>21002</v>
      </c>
      <c r="B398" s="17">
        <f>INDEX(章节表!$E$5:$E$64,关卡表!BP398)</f>
        <v>2</v>
      </c>
      <c r="C398" s="17">
        <f>INDEX(章节表!$B$5:$B$64,关卡表!BP398)</f>
        <v>210</v>
      </c>
      <c r="D398" s="3" t="s">
        <v>79</v>
      </c>
      <c r="E398" s="17">
        <f>BO398-INDEX(章节表!$J$4:$J$64,关卡表!BP398)</f>
        <v>2</v>
      </c>
      <c r="F398" s="17">
        <f t="shared" si="25"/>
        <v>2</v>
      </c>
      <c r="G398" s="17" t="str">
        <f>INDEX(章节表!$C$5:$C$64,关卡表!BP398)&amp;关卡表!E398&amp;"关"</f>
        <v>困难10章2关</v>
      </c>
      <c r="H398" s="3"/>
      <c r="I398" s="3"/>
      <c r="J398" s="17" t="str">
        <f>INDEX(章节表!$D$5:$D$64,关卡表!BP398)&amp;"-"&amp;关卡表!E398&amp;"关"</f>
        <v>青梅煮酒-2关</v>
      </c>
      <c r="K398" s="3" t="s">
        <v>424</v>
      </c>
      <c r="L398" s="3"/>
      <c r="M398" s="2">
        <v>100</v>
      </c>
      <c r="N398" s="2">
        <v>0</v>
      </c>
      <c r="O398" s="2">
        <v>0</v>
      </c>
      <c r="P398" s="2">
        <v>21410</v>
      </c>
      <c r="Q398" s="17">
        <f>INDEX(章节表!$K$5:$K$64,关卡表!BP398)</f>
        <v>60</v>
      </c>
      <c r="R398" s="17">
        <f>INDEX(章节表!$L$5:$L$64,关卡表!BP398)</f>
        <v>2200</v>
      </c>
      <c r="S398" s="2">
        <v>0</v>
      </c>
      <c r="T398" s="2" t="str">
        <f t="shared" si="26"/>
        <v/>
      </c>
      <c r="U398" s="2" t="s">
        <v>27</v>
      </c>
      <c r="V398" s="17">
        <f>INDEX(章节表!$M$5:$M$64,关卡表!BP398)</f>
        <v>3300</v>
      </c>
      <c r="W398" s="2" t="s">
        <v>47</v>
      </c>
      <c r="X398" s="17">
        <f>INDEX(章节表!$N$5:$N$64,关卡表!BP398)</f>
        <v>8100</v>
      </c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3"/>
      <c r="AK398" s="2"/>
      <c r="AL398" s="2"/>
      <c r="AM398" s="2"/>
      <c r="AN398" s="2"/>
      <c r="AO398" s="2">
        <v>51</v>
      </c>
      <c r="AP398" s="3" t="s">
        <v>264</v>
      </c>
      <c r="AQ398" s="3" t="s">
        <v>265</v>
      </c>
      <c r="AR398" s="3" t="s">
        <v>437</v>
      </c>
      <c r="AS398" s="3" t="s">
        <v>432</v>
      </c>
      <c r="AT398" s="3"/>
      <c r="AU398" s="3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O398">
        <v>392</v>
      </c>
      <c r="BP398">
        <f>MATCH(BO398-1,章节表!$J$4:$J$64,1)</f>
        <v>40</v>
      </c>
    </row>
    <row r="399" spans="1:68" ht="18" customHeight="1" x14ac:dyDescent="0.2">
      <c r="A399" s="17">
        <f t="shared" si="24"/>
        <v>21003</v>
      </c>
      <c r="B399" s="17">
        <f>INDEX(章节表!$E$5:$E$64,关卡表!BP399)</f>
        <v>2</v>
      </c>
      <c r="C399" s="17">
        <f>INDEX(章节表!$B$5:$B$64,关卡表!BP399)</f>
        <v>210</v>
      </c>
      <c r="D399" s="3" t="s">
        <v>79</v>
      </c>
      <c r="E399" s="17">
        <f>BO399-INDEX(章节表!$J$4:$J$64,关卡表!BP399)</f>
        <v>3</v>
      </c>
      <c r="F399" s="17">
        <f t="shared" si="25"/>
        <v>3</v>
      </c>
      <c r="G399" s="17" t="str">
        <f>INDEX(章节表!$C$5:$C$64,关卡表!BP399)&amp;关卡表!E399&amp;"关"</f>
        <v>困难10章3关</v>
      </c>
      <c r="H399" s="3"/>
      <c r="I399" s="3"/>
      <c r="J399" s="17" t="str">
        <f>INDEX(章节表!$D$5:$D$64,关卡表!BP399)&amp;"-"&amp;关卡表!E399&amp;"关"</f>
        <v>青梅煮酒-3关</v>
      </c>
      <c r="K399" s="3" t="s">
        <v>438</v>
      </c>
      <c r="L399" s="3"/>
      <c r="M399" s="2">
        <v>100</v>
      </c>
      <c r="N399" s="2">
        <v>0</v>
      </c>
      <c r="O399" s="2">
        <v>0</v>
      </c>
      <c r="P399" s="2">
        <v>21411</v>
      </c>
      <c r="Q399" s="17">
        <f>INDEX(章节表!$K$5:$K$64,关卡表!BP399)</f>
        <v>60</v>
      </c>
      <c r="R399" s="17">
        <f>INDEX(章节表!$L$5:$L$64,关卡表!BP399)</f>
        <v>2200</v>
      </c>
      <c r="S399" s="2">
        <v>0</v>
      </c>
      <c r="T399" s="2">
        <f t="shared" si="26"/>
        <v>22101</v>
      </c>
      <c r="U399" s="2" t="s">
        <v>27</v>
      </c>
      <c r="V399" s="17">
        <f>INDEX(章节表!$M$5:$M$64,关卡表!BP399)</f>
        <v>3300</v>
      </c>
      <c r="W399" s="2" t="s">
        <v>47</v>
      </c>
      <c r="X399" s="17">
        <f>INDEX(章节表!$N$5:$N$64,关卡表!BP399)</f>
        <v>8100</v>
      </c>
      <c r="Y399" s="2"/>
      <c r="Z399" s="2"/>
      <c r="AA399" s="2"/>
      <c r="AB399" s="2"/>
      <c r="AC399" s="2"/>
      <c r="AD399" s="2"/>
      <c r="AE399" s="3"/>
      <c r="AF399" s="3"/>
      <c r="AG399" s="3"/>
      <c r="AH399" s="3"/>
      <c r="AI399" s="3"/>
      <c r="AJ399" s="3"/>
      <c r="AK399" s="2"/>
      <c r="AL399" s="2"/>
      <c r="AM399" s="2"/>
      <c r="AN399" s="2"/>
      <c r="AO399" s="2">
        <v>51</v>
      </c>
      <c r="AP399" s="3" t="s">
        <v>264</v>
      </c>
      <c r="AQ399" s="3" t="s">
        <v>265</v>
      </c>
      <c r="AR399" s="3" t="s">
        <v>437</v>
      </c>
      <c r="AS399" s="3" t="s">
        <v>432</v>
      </c>
      <c r="AT399" s="3"/>
      <c r="AU399" s="3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O399">
        <v>393</v>
      </c>
      <c r="BP399">
        <f>MATCH(BO399-1,章节表!$J$4:$J$64,1)</f>
        <v>40</v>
      </c>
    </row>
    <row r="400" spans="1:68" ht="18" customHeight="1" x14ac:dyDescent="0.2">
      <c r="A400" s="17">
        <f t="shared" si="24"/>
        <v>21004</v>
      </c>
      <c r="B400" s="17">
        <f>INDEX(章节表!$E$5:$E$64,关卡表!BP400)</f>
        <v>2</v>
      </c>
      <c r="C400" s="17">
        <f>INDEX(章节表!$B$5:$B$64,关卡表!BP400)</f>
        <v>210</v>
      </c>
      <c r="D400" s="3" t="s">
        <v>79</v>
      </c>
      <c r="E400" s="17">
        <f>BO400-INDEX(章节表!$J$4:$J$64,关卡表!BP400)</f>
        <v>4</v>
      </c>
      <c r="F400" s="17">
        <f t="shared" si="25"/>
        <v>4</v>
      </c>
      <c r="G400" s="17" t="str">
        <f>INDEX(章节表!$C$5:$C$64,关卡表!BP400)&amp;关卡表!E400&amp;"关"</f>
        <v>困难10章4关</v>
      </c>
      <c r="H400" s="3"/>
      <c r="I400" s="3"/>
      <c r="J400" s="17" t="str">
        <f>INDEX(章节表!$D$5:$D$64,关卡表!BP400)&amp;"-"&amp;关卡表!E400&amp;"关"</f>
        <v>青梅煮酒-4关</v>
      </c>
      <c r="K400" s="3" t="s">
        <v>424</v>
      </c>
      <c r="L400" s="3"/>
      <c r="M400" s="2">
        <v>100</v>
      </c>
      <c r="N400" s="2">
        <v>0</v>
      </c>
      <c r="O400" s="2">
        <v>0</v>
      </c>
      <c r="P400" s="2">
        <v>21412</v>
      </c>
      <c r="Q400" s="17">
        <f>INDEX(章节表!$K$5:$K$64,关卡表!BP400)</f>
        <v>60</v>
      </c>
      <c r="R400" s="17">
        <f>INDEX(章节表!$L$5:$L$64,关卡表!BP400)</f>
        <v>2200</v>
      </c>
      <c r="S400" s="2">
        <v>0</v>
      </c>
      <c r="T400" s="2" t="str">
        <f t="shared" si="26"/>
        <v/>
      </c>
      <c r="U400" s="2" t="s">
        <v>27</v>
      </c>
      <c r="V400" s="17">
        <f>INDEX(章节表!$M$5:$M$64,关卡表!BP400)</f>
        <v>3300</v>
      </c>
      <c r="W400" s="2" t="s">
        <v>47</v>
      </c>
      <c r="X400" s="17">
        <f>INDEX(章节表!$N$5:$N$64,关卡表!BP400)</f>
        <v>8100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3"/>
      <c r="AK400" s="2"/>
      <c r="AL400" s="2"/>
      <c r="AM400" s="2"/>
      <c r="AN400" s="2"/>
      <c r="AO400" s="2">
        <v>51</v>
      </c>
      <c r="AP400" s="3" t="s">
        <v>264</v>
      </c>
      <c r="AQ400" s="3" t="s">
        <v>265</v>
      </c>
      <c r="AR400" s="3" t="s">
        <v>437</v>
      </c>
      <c r="AS400" s="3" t="s">
        <v>432</v>
      </c>
      <c r="AT400" s="3"/>
      <c r="AU400" s="3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O400">
        <v>394</v>
      </c>
      <c r="BP400">
        <f>MATCH(BO400-1,章节表!$J$4:$J$64,1)</f>
        <v>40</v>
      </c>
    </row>
    <row r="401" spans="1:68" ht="18" customHeight="1" x14ac:dyDescent="0.2">
      <c r="A401" s="17">
        <f t="shared" si="24"/>
        <v>21005</v>
      </c>
      <c r="B401" s="17">
        <f>INDEX(章节表!$E$5:$E$64,关卡表!BP401)</f>
        <v>2</v>
      </c>
      <c r="C401" s="17">
        <f>INDEX(章节表!$B$5:$B$64,关卡表!BP401)</f>
        <v>210</v>
      </c>
      <c r="D401" s="3" t="s">
        <v>79</v>
      </c>
      <c r="E401" s="17">
        <f>BO401-INDEX(章节表!$J$4:$J$64,关卡表!BP401)</f>
        <v>5</v>
      </c>
      <c r="F401" s="17">
        <f t="shared" si="25"/>
        <v>5</v>
      </c>
      <c r="G401" s="17" t="str">
        <f>INDEX(章节表!$C$5:$C$64,关卡表!BP401)&amp;关卡表!E401&amp;"关"</f>
        <v>困难10章5关</v>
      </c>
      <c r="H401" s="3"/>
      <c r="I401" s="3"/>
      <c r="J401" s="17" t="str">
        <f>INDEX(章节表!$D$5:$D$64,关卡表!BP401)&amp;"-"&amp;关卡表!E401&amp;"关"</f>
        <v>青梅煮酒-5关</v>
      </c>
      <c r="K401" s="3" t="s">
        <v>424</v>
      </c>
      <c r="L401" s="3"/>
      <c r="M401" s="2">
        <v>100</v>
      </c>
      <c r="N401" s="2">
        <v>0</v>
      </c>
      <c r="O401" s="2">
        <v>0</v>
      </c>
      <c r="P401" s="2">
        <v>21413</v>
      </c>
      <c r="Q401" s="17">
        <f>INDEX(章节表!$K$5:$K$64,关卡表!BP401)</f>
        <v>60</v>
      </c>
      <c r="R401" s="17">
        <f>INDEX(章节表!$L$5:$L$64,关卡表!BP401)</f>
        <v>2200</v>
      </c>
      <c r="S401" s="2">
        <v>0</v>
      </c>
      <c r="T401" s="2" t="str">
        <f t="shared" si="26"/>
        <v/>
      </c>
      <c r="U401" s="2" t="s">
        <v>27</v>
      </c>
      <c r="V401" s="17">
        <f>INDEX(章节表!$M$5:$M$64,关卡表!BP401)</f>
        <v>3300</v>
      </c>
      <c r="W401" s="2" t="s">
        <v>47</v>
      </c>
      <c r="X401" s="17">
        <f>INDEX(章节表!$N$5:$N$64,关卡表!BP401)</f>
        <v>8100</v>
      </c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3"/>
      <c r="AK401" s="2"/>
      <c r="AL401" s="2"/>
      <c r="AM401" s="2"/>
      <c r="AN401" s="2"/>
      <c r="AO401" s="2">
        <v>51</v>
      </c>
      <c r="AP401" s="3" t="s">
        <v>264</v>
      </c>
      <c r="AQ401" s="3" t="s">
        <v>265</v>
      </c>
      <c r="AR401" s="3" t="s">
        <v>437</v>
      </c>
      <c r="AS401" s="3" t="s">
        <v>432</v>
      </c>
      <c r="AT401" s="3"/>
      <c r="AU401" s="3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O401">
        <v>395</v>
      </c>
      <c r="BP401">
        <f>MATCH(BO401-1,章节表!$J$4:$J$64,1)</f>
        <v>40</v>
      </c>
    </row>
    <row r="402" spans="1:68" ht="18" customHeight="1" x14ac:dyDescent="0.2">
      <c r="A402" s="17">
        <f t="shared" si="24"/>
        <v>21006</v>
      </c>
      <c r="B402" s="17">
        <f>INDEX(章节表!$E$5:$E$64,关卡表!BP402)</f>
        <v>2</v>
      </c>
      <c r="C402" s="17">
        <f>INDEX(章节表!$B$5:$B$64,关卡表!BP402)</f>
        <v>210</v>
      </c>
      <c r="D402" s="3" t="s">
        <v>79</v>
      </c>
      <c r="E402" s="17">
        <f>BO402-INDEX(章节表!$J$4:$J$64,关卡表!BP402)</f>
        <v>6</v>
      </c>
      <c r="F402" s="17">
        <f t="shared" si="25"/>
        <v>6</v>
      </c>
      <c r="G402" s="17" t="str">
        <f>INDEX(章节表!$C$5:$C$64,关卡表!BP402)&amp;关卡表!E402&amp;"关"</f>
        <v>困难10章6关</v>
      </c>
      <c r="H402" s="3"/>
      <c r="I402" s="3"/>
      <c r="J402" s="17" t="str">
        <f>INDEX(章节表!$D$5:$D$64,关卡表!BP402)&amp;"-"&amp;关卡表!E402&amp;"关"</f>
        <v>青梅煮酒-6关</v>
      </c>
      <c r="K402" s="3" t="s">
        <v>438</v>
      </c>
      <c r="L402" s="3"/>
      <c r="M402" s="2">
        <v>100</v>
      </c>
      <c r="N402" s="2">
        <v>0</v>
      </c>
      <c r="O402" s="2">
        <v>0</v>
      </c>
      <c r="P402" s="2">
        <v>21414</v>
      </c>
      <c r="Q402" s="17">
        <f>INDEX(章节表!$K$5:$K$64,关卡表!BP402)</f>
        <v>60</v>
      </c>
      <c r="R402" s="17">
        <f>INDEX(章节表!$L$5:$L$64,关卡表!BP402)</f>
        <v>2200</v>
      </c>
      <c r="S402" s="2">
        <v>0</v>
      </c>
      <c r="T402" s="2">
        <f t="shared" si="26"/>
        <v>22102</v>
      </c>
      <c r="U402" s="2" t="s">
        <v>27</v>
      </c>
      <c r="V402" s="17">
        <f>INDEX(章节表!$M$5:$M$64,关卡表!BP402)</f>
        <v>3300</v>
      </c>
      <c r="W402" s="2" t="s">
        <v>47</v>
      </c>
      <c r="X402" s="17">
        <f>INDEX(章节表!$N$5:$N$64,关卡表!BP402)</f>
        <v>8100</v>
      </c>
      <c r="Y402" s="2"/>
      <c r="Z402" s="2"/>
      <c r="AA402" s="2"/>
      <c r="AB402" s="2"/>
      <c r="AC402" s="2"/>
      <c r="AD402" s="2"/>
      <c r="AE402" s="3"/>
      <c r="AF402" s="3"/>
      <c r="AG402" s="3"/>
      <c r="AH402" s="3"/>
      <c r="AI402" s="3"/>
      <c r="AJ402" s="3"/>
      <c r="AK402" s="2"/>
      <c r="AL402" s="2"/>
      <c r="AM402" s="2"/>
      <c r="AN402" s="2"/>
      <c r="AO402" s="2">
        <v>51</v>
      </c>
      <c r="AP402" s="3" t="s">
        <v>264</v>
      </c>
      <c r="AQ402" s="3" t="s">
        <v>265</v>
      </c>
      <c r="AR402" s="3" t="s">
        <v>437</v>
      </c>
      <c r="AS402" s="3" t="s">
        <v>432</v>
      </c>
      <c r="AT402" s="3"/>
      <c r="AU402" s="3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O402">
        <v>396</v>
      </c>
      <c r="BP402">
        <f>MATCH(BO402-1,章节表!$J$4:$J$64,1)</f>
        <v>40</v>
      </c>
    </row>
    <row r="403" spans="1:68" ht="18" customHeight="1" x14ac:dyDescent="0.2">
      <c r="A403" s="17">
        <f t="shared" si="24"/>
        <v>21007</v>
      </c>
      <c r="B403" s="17">
        <f>INDEX(章节表!$E$5:$E$64,关卡表!BP403)</f>
        <v>2</v>
      </c>
      <c r="C403" s="17">
        <f>INDEX(章节表!$B$5:$B$64,关卡表!BP403)</f>
        <v>210</v>
      </c>
      <c r="D403" s="3" t="s">
        <v>79</v>
      </c>
      <c r="E403" s="17">
        <f>BO403-INDEX(章节表!$J$4:$J$64,关卡表!BP403)</f>
        <v>7</v>
      </c>
      <c r="F403" s="17">
        <f t="shared" si="25"/>
        <v>7</v>
      </c>
      <c r="G403" s="17" t="str">
        <f>INDEX(章节表!$C$5:$C$64,关卡表!BP403)&amp;关卡表!E403&amp;"关"</f>
        <v>困难10章7关</v>
      </c>
      <c r="H403" s="3"/>
      <c r="I403" s="3"/>
      <c r="J403" s="17" t="str">
        <f>INDEX(章节表!$D$5:$D$64,关卡表!BP403)&amp;"-"&amp;关卡表!E403&amp;"关"</f>
        <v>青梅煮酒-7关</v>
      </c>
      <c r="K403" s="3" t="s">
        <v>424</v>
      </c>
      <c r="L403" s="3"/>
      <c r="M403" s="2">
        <v>100</v>
      </c>
      <c r="N403" s="2">
        <v>0</v>
      </c>
      <c r="O403" s="2">
        <v>0</v>
      </c>
      <c r="P403" s="2">
        <v>21415</v>
      </c>
      <c r="Q403" s="17">
        <f>INDEX(章节表!$K$5:$K$64,关卡表!BP403)</f>
        <v>60</v>
      </c>
      <c r="R403" s="17">
        <f>INDEX(章节表!$L$5:$L$64,关卡表!BP403)</f>
        <v>2200</v>
      </c>
      <c r="S403" s="2">
        <v>0</v>
      </c>
      <c r="T403" s="2" t="str">
        <f t="shared" si="26"/>
        <v/>
      </c>
      <c r="U403" s="2" t="s">
        <v>27</v>
      </c>
      <c r="V403" s="17">
        <f>INDEX(章节表!$M$5:$M$64,关卡表!BP403)</f>
        <v>3300</v>
      </c>
      <c r="W403" s="2" t="s">
        <v>47</v>
      </c>
      <c r="X403" s="17">
        <f>INDEX(章节表!$N$5:$N$64,关卡表!BP403)</f>
        <v>8100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3"/>
      <c r="AK403" s="2"/>
      <c r="AL403" s="2"/>
      <c r="AM403" s="2"/>
      <c r="AN403" s="2"/>
      <c r="AO403" s="2">
        <v>51</v>
      </c>
      <c r="AP403" s="3" t="s">
        <v>264</v>
      </c>
      <c r="AQ403" s="3" t="s">
        <v>265</v>
      </c>
      <c r="AR403" s="3" t="s">
        <v>437</v>
      </c>
      <c r="AS403" s="3" t="s">
        <v>432</v>
      </c>
      <c r="AT403" s="3"/>
      <c r="AU403" s="3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O403">
        <v>397</v>
      </c>
      <c r="BP403">
        <f>MATCH(BO403-1,章节表!$J$4:$J$64,1)</f>
        <v>40</v>
      </c>
    </row>
    <row r="404" spans="1:68" ht="18" customHeight="1" x14ac:dyDescent="0.2">
      <c r="A404" s="17">
        <f t="shared" si="24"/>
        <v>21008</v>
      </c>
      <c r="B404" s="17">
        <f>INDEX(章节表!$E$5:$E$64,关卡表!BP404)</f>
        <v>2</v>
      </c>
      <c r="C404" s="17">
        <f>INDEX(章节表!$B$5:$B$64,关卡表!BP404)</f>
        <v>210</v>
      </c>
      <c r="D404" s="3" t="s">
        <v>79</v>
      </c>
      <c r="E404" s="17">
        <f>BO404-INDEX(章节表!$J$4:$J$64,关卡表!BP404)</f>
        <v>8</v>
      </c>
      <c r="F404" s="17">
        <f t="shared" si="25"/>
        <v>8</v>
      </c>
      <c r="G404" s="17" t="str">
        <f>INDEX(章节表!$C$5:$C$64,关卡表!BP404)&amp;关卡表!E404&amp;"关"</f>
        <v>困难10章8关</v>
      </c>
      <c r="H404" s="3"/>
      <c r="I404" s="3"/>
      <c r="J404" s="17" t="str">
        <f>INDEX(章节表!$D$5:$D$64,关卡表!BP404)&amp;"-"&amp;关卡表!E404&amp;"关"</f>
        <v>青梅煮酒-8关</v>
      </c>
      <c r="K404" s="3" t="s">
        <v>424</v>
      </c>
      <c r="L404" s="3"/>
      <c r="M404" s="2">
        <v>100</v>
      </c>
      <c r="N404" s="2">
        <v>0</v>
      </c>
      <c r="O404" s="2">
        <v>0</v>
      </c>
      <c r="P404" s="2">
        <v>21501</v>
      </c>
      <c r="Q404" s="17">
        <f>INDEX(章节表!$K$5:$K$64,关卡表!BP404)</f>
        <v>60</v>
      </c>
      <c r="R404" s="17">
        <f>INDEX(章节表!$L$5:$L$64,关卡表!BP404)</f>
        <v>2200</v>
      </c>
      <c r="S404" s="2">
        <v>0</v>
      </c>
      <c r="T404" s="2" t="str">
        <f t="shared" si="26"/>
        <v/>
      </c>
      <c r="U404" s="2" t="s">
        <v>27</v>
      </c>
      <c r="V404" s="17">
        <f>INDEX(章节表!$M$5:$M$64,关卡表!BP404)</f>
        <v>3300</v>
      </c>
      <c r="W404" s="2" t="s">
        <v>47</v>
      </c>
      <c r="X404" s="17">
        <f>INDEX(章节表!$N$5:$N$64,关卡表!BP404)</f>
        <v>8100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3"/>
      <c r="AK404" s="2"/>
      <c r="AL404" s="2"/>
      <c r="AM404" s="2"/>
      <c r="AN404" s="2"/>
      <c r="AO404" s="2">
        <v>51</v>
      </c>
      <c r="AP404" s="3" t="s">
        <v>264</v>
      </c>
      <c r="AQ404" s="3" t="s">
        <v>265</v>
      </c>
      <c r="AR404" s="3" t="s">
        <v>437</v>
      </c>
      <c r="AS404" s="3" t="s">
        <v>432</v>
      </c>
      <c r="AT404" s="3"/>
      <c r="AU404" s="3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O404">
        <v>398</v>
      </c>
      <c r="BP404">
        <f>MATCH(BO404-1,章节表!$J$4:$J$64,1)</f>
        <v>40</v>
      </c>
    </row>
    <row r="405" spans="1:68" ht="18" customHeight="1" x14ac:dyDescent="0.2">
      <c r="A405" s="17">
        <f t="shared" si="24"/>
        <v>21009</v>
      </c>
      <c r="B405" s="17">
        <f>INDEX(章节表!$E$5:$E$64,关卡表!BP405)</f>
        <v>2</v>
      </c>
      <c r="C405" s="17">
        <f>INDEX(章节表!$B$5:$B$64,关卡表!BP405)</f>
        <v>210</v>
      </c>
      <c r="D405" s="3" t="s">
        <v>79</v>
      </c>
      <c r="E405" s="17">
        <f>BO405-INDEX(章节表!$J$4:$J$64,关卡表!BP405)</f>
        <v>9</v>
      </c>
      <c r="F405" s="17">
        <f t="shared" si="25"/>
        <v>9</v>
      </c>
      <c r="G405" s="17" t="str">
        <f>INDEX(章节表!$C$5:$C$64,关卡表!BP405)&amp;关卡表!E405&amp;"关"</f>
        <v>困难10章9关</v>
      </c>
      <c r="H405" s="3"/>
      <c r="I405" s="3"/>
      <c r="J405" s="17" t="str">
        <f>INDEX(章节表!$D$5:$D$64,关卡表!BP405)&amp;"-"&amp;关卡表!E405&amp;"关"</f>
        <v>青梅煮酒-9关</v>
      </c>
      <c r="K405" s="3" t="s">
        <v>438</v>
      </c>
      <c r="L405" s="3"/>
      <c r="M405" s="2">
        <v>100</v>
      </c>
      <c r="N405" s="2">
        <v>0</v>
      </c>
      <c r="O405" s="2">
        <v>0</v>
      </c>
      <c r="P405" s="2">
        <v>21502</v>
      </c>
      <c r="Q405" s="17">
        <f>INDEX(章节表!$K$5:$K$64,关卡表!BP405)</f>
        <v>60</v>
      </c>
      <c r="R405" s="17">
        <f>INDEX(章节表!$L$5:$L$64,关卡表!BP405)</f>
        <v>2200</v>
      </c>
      <c r="S405" s="2">
        <v>0</v>
      </c>
      <c r="T405" s="2">
        <f t="shared" si="26"/>
        <v>22103</v>
      </c>
      <c r="U405" s="2" t="s">
        <v>27</v>
      </c>
      <c r="V405" s="17">
        <f>INDEX(章节表!$M$5:$M$64,关卡表!BP405)</f>
        <v>3300</v>
      </c>
      <c r="W405" s="2" t="s">
        <v>47</v>
      </c>
      <c r="X405" s="17">
        <f>INDEX(章节表!$N$5:$N$64,关卡表!BP405)</f>
        <v>8100</v>
      </c>
      <c r="Y405" s="2"/>
      <c r="Z405" s="2"/>
      <c r="AA405" s="2"/>
      <c r="AB405" s="2"/>
      <c r="AC405" s="2"/>
      <c r="AD405" s="2"/>
      <c r="AE405" s="3"/>
      <c r="AF405" s="3"/>
      <c r="AG405" s="3"/>
      <c r="AH405" s="3"/>
      <c r="AI405" s="3"/>
      <c r="AJ405" s="3"/>
      <c r="AK405" s="2"/>
      <c r="AL405" s="2"/>
      <c r="AM405" s="2"/>
      <c r="AN405" s="2"/>
      <c r="AO405" s="2">
        <v>51</v>
      </c>
      <c r="AP405" s="3" t="s">
        <v>264</v>
      </c>
      <c r="AQ405" s="3" t="s">
        <v>265</v>
      </c>
      <c r="AR405" s="3" t="s">
        <v>437</v>
      </c>
      <c r="AS405" s="3" t="s">
        <v>432</v>
      </c>
      <c r="AT405" s="3"/>
      <c r="AU405" s="3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O405">
        <v>399</v>
      </c>
      <c r="BP405">
        <f>MATCH(BO405-1,章节表!$J$4:$J$64,1)</f>
        <v>40</v>
      </c>
    </row>
    <row r="406" spans="1:68" ht="18" customHeight="1" x14ac:dyDescent="0.2">
      <c r="A406" s="17">
        <f t="shared" si="24"/>
        <v>21010</v>
      </c>
      <c r="B406" s="17">
        <f>INDEX(章节表!$E$5:$E$64,关卡表!BP406)</f>
        <v>2</v>
      </c>
      <c r="C406" s="17">
        <f>INDEX(章节表!$B$5:$B$64,关卡表!BP406)</f>
        <v>210</v>
      </c>
      <c r="D406" s="3" t="s">
        <v>79</v>
      </c>
      <c r="E406" s="17">
        <f>BO406-INDEX(章节表!$J$4:$J$64,关卡表!BP406)</f>
        <v>10</v>
      </c>
      <c r="F406" s="17">
        <f t="shared" si="25"/>
        <v>10</v>
      </c>
      <c r="G406" s="17" t="str">
        <f>INDEX(章节表!$C$5:$C$64,关卡表!BP406)&amp;关卡表!E406&amp;"关"</f>
        <v>困难10章10关</v>
      </c>
      <c r="H406" s="3"/>
      <c r="I406" s="3"/>
      <c r="J406" s="17" t="str">
        <f>INDEX(章节表!$D$5:$D$64,关卡表!BP406)&amp;"-"&amp;关卡表!E406&amp;"关"</f>
        <v>青梅煮酒-10关</v>
      </c>
      <c r="K406" s="3" t="s">
        <v>439</v>
      </c>
      <c r="L406" s="3"/>
      <c r="M406" s="2">
        <v>100</v>
      </c>
      <c r="N406" s="2">
        <v>1</v>
      </c>
      <c r="O406" s="2">
        <v>0</v>
      </c>
      <c r="P406" s="2">
        <v>21503</v>
      </c>
      <c r="Q406" s="17">
        <f>INDEX(章节表!$K$5:$K$64,关卡表!BP406)</f>
        <v>60</v>
      </c>
      <c r="R406" s="17">
        <f>INDEX(章节表!$L$5:$L$64,关卡表!BP406)</f>
        <v>2200</v>
      </c>
      <c r="S406" s="2">
        <v>0</v>
      </c>
      <c r="T406" s="2" t="str">
        <f t="shared" si="26"/>
        <v/>
      </c>
      <c r="U406" s="2" t="s">
        <v>27</v>
      </c>
      <c r="V406" s="17">
        <f>INDEX(章节表!$M$5:$M$64,关卡表!BP406)</f>
        <v>3300</v>
      </c>
      <c r="W406" s="2" t="s">
        <v>47</v>
      </c>
      <c r="X406" s="17">
        <f>INDEX(章节表!$N$5:$N$64,关卡表!BP406)</f>
        <v>8100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3"/>
      <c r="AK406" s="2"/>
      <c r="AL406" s="2"/>
      <c r="AM406" s="2"/>
      <c r="AN406" s="2"/>
      <c r="AO406" s="2">
        <v>51</v>
      </c>
      <c r="AP406" s="3" t="s">
        <v>264</v>
      </c>
      <c r="AQ406" s="3" t="s">
        <v>265</v>
      </c>
      <c r="AR406" s="3" t="s">
        <v>437</v>
      </c>
      <c r="AS406" s="3" t="s">
        <v>432</v>
      </c>
      <c r="AT406" s="3"/>
      <c r="AU406" s="3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O406">
        <v>400</v>
      </c>
      <c r="BP406">
        <f>MATCH(BO406-1,章节表!$J$4:$J$64,1)</f>
        <v>40</v>
      </c>
    </row>
    <row r="407" spans="1:68" ht="18" customHeight="1" x14ac:dyDescent="0.2">
      <c r="A407" s="17">
        <f t="shared" si="24"/>
        <v>21101</v>
      </c>
      <c r="B407" s="17">
        <f>INDEX(章节表!$E$5:$E$64,关卡表!BP407)</f>
        <v>2</v>
      </c>
      <c r="C407" s="17">
        <f>INDEX(章节表!$B$5:$B$64,关卡表!BP407)</f>
        <v>211</v>
      </c>
      <c r="D407" s="3" t="s">
        <v>79</v>
      </c>
      <c r="E407" s="17">
        <f>BO407-INDEX(章节表!$J$4:$J$64,关卡表!BP407)</f>
        <v>1</v>
      </c>
      <c r="F407" s="17">
        <f t="shared" si="25"/>
        <v>1</v>
      </c>
      <c r="G407" s="17" t="str">
        <f>INDEX(章节表!$C$5:$C$64,关卡表!BP407)&amp;关卡表!E407&amp;"关"</f>
        <v>困难11章1关</v>
      </c>
      <c r="H407" s="3"/>
      <c r="I407" s="3"/>
      <c r="J407" s="17" t="str">
        <f>INDEX(章节表!$D$5:$D$64,关卡表!BP407)&amp;"-"&amp;关卡表!E407&amp;"关"</f>
        <v>袁术之死-1关</v>
      </c>
      <c r="K407" s="3" t="s">
        <v>424</v>
      </c>
      <c r="L407" s="3"/>
      <c r="M407" s="2">
        <v>100</v>
      </c>
      <c r="N407" s="2">
        <v>0</v>
      </c>
      <c r="O407" s="2">
        <v>0</v>
      </c>
      <c r="P407" s="2">
        <v>21504</v>
      </c>
      <c r="Q407" s="17">
        <f>INDEX(章节表!$K$5:$K$64,关卡表!BP407)</f>
        <v>65</v>
      </c>
      <c r="R407" s="17">
        <f>INDEX(章节表!$L$5:$L$64,关卡表!BP407)</f>
        <v>2800</v>
      </c>
      <c r="S407" s="2">
        <v>0</v>
      </c>
      <c r="T407" s="2" t="str">
        <f t="shared" si="26"/>
        <v/>
      </c>
      <c r="U407" s="2" t="s">
        <v>27</v>
      </c>
      <c r="V407" s="17">
        <f>INDEX(章节表!$M$5:$M$64,关卡表!BP407)</f>
        <v>3600</v>
      </c>
      <c r="W407" s="2" t="s">
        <v>47</v>
      </c>
      <c r="X407" s="17">
        <f>INDEX(章节表!$N$5:$N$64,关卡表!BP407)</f>
        <v>9000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3"/>
      <c r="AK407" s="2"/>
      <c r="AL407" s="2"/>
      <c r="AM407" s="2"/>
      <c r="AN407" s="2"/>
      <c r="AO407" s="2">
        <v>51</v>
      </c>
      <c r="AP407" s="3" t="s">
        <v>264</v>
      </c>
      <c r="AQ407" s="3" t="s">
        <v>265</v>
      </c>
      <c r="AR407" s="3" t="s">
        <v>437</v>
      </c>
      <c r="AS407" s="3" t="s">
        <v>432</v>
      </c>
      <c r="AT407" s="3"/>
      <c r="AU407" s="3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O407">
        <v>401</v>
      </c>
      <c r="BP407">
        <f>MATCH(BO407-1,章节表!$J$4:$J$64,1)</f>
        <v>41</v>
      </c>
    </row>
    <row r="408" spans="1:68" ht="18" customHeight="1" x14ac:dyDescent="0.2">
      <c r="A408" s="17">
        <f t="shared" si="24"/>
        <v>21102</v>
      </c>
      <c r="B408" s="17">
        <f>INDEX(章节表!$E$5:$E$64,关卡表!BP408)</f>
        <v>2</v>
      </c>
      <c r="C408" s="17">
        <f>INDEX(章节表!$B$5:$B$64,关卡表!BP408)</f>
        <v>211</v>
      </c>
      <c r="D408" s="3" t="s">
        <v>79</v>
      </c>
      <c r="E408" s="17">
        <f>BO408-INDEX(章节表!$J$4:$J$64,关卡表!BP408)</f>
        <v>2</v>
      </c>
      <c r="F408" s="17">
        <f t="shared" si="25"/>
        <v>2</v>
      </c>
      <c r="G408" s="17" t="str">
        <f>INDEX(章节表!$C$5:$C$64,关卡表!BP408)&amp;关卡表!E408&amp;"关"</f>
        <v>困难11章2关</v>
      </c>
      <c r="H408" s="3"/>
      <c r="I408" s="3"/>
      <c r="J408" s="17" t="str">
        <f>INDEX(章节表!$D$5:$D$64,关卡表!BP408)&amp;"-"&amp;关卡表!E408&amp;"关"</f>
        <v>袁术之死-2关</v>
      </c>
      <c r="K408" s="3" t="s">
        <v>424</v>
      </c>
      <c r="L408" s="3"/>
      <c r="M408" s="2">
        <v>100</v>
      </c>
      <c r="N408" s="2">
        <v>0</v>
      </c>
      <c r="O408" s="2">
        <v>0</v>
      </c>
      <c r="P408" s="2">
        <v>21505</v>
      </c>
      <c r="Q408" s="17">
        <f>INDEX(章节表!$K$5:$K$64,关卡表!BP408)</f>
        <v>65</v>
      </c>
      <c r="R408" s="17">
        <f>INDEX(章节表!$L$5:$L$64,关卡表!BP408)</f>
        <v>2800</v>
      </c>
      <c r="S408" s="2">
        <v>0</v>
      </c>
      <c r="T408" s="2" t="str">
        <f t="shared" si="26"/>
        <v/>
      </c>
      <c r="U408" s="2" t="s">
        <v>27</v>
      </c>
      <c r="V408" s="17">
        <f>INDEX(章节表!$M$5:$M$64,关卡表!BP408)</f>
        <v>3600</v>
      </c>
      <c r="W408" s="2" t="s">
        <v>47</v>
      </c>
      <c r="X408" s="17">
        <f>INDEX(章节表!$N$5:$N$64,关卡表!BP408)</f>
        <v>9000</v>
      </c>
      <c r="Y408" s="2"/>
      <c r="Z408" s="2"/>
      <c r="AA408" s="2"/>
      <c r="AB408" s="2"/>
      <c r="AC408" s="2"/>
      <c r="AD408" s="2"/>
      <c r="AE408" s="3"/>
      <c r="AF408" s="3"/>
      <c r="AG408" s="3"/>
      <c r="AH408" s="3"/>
      <c r="AI408" s="3"/>
      <c r="AJ408" s="3"/>
      <c r="AK408" s="2"/>
      <c r="AL408" s="2"/>
      <c r="AM408" s="2"/>
      <c r="AN408" s="2"/>
      <c r="AO408" s="2">
        <v>51</v>
      </c>
      <c r="AP408" s="3" t="s">
        <v>264</v>
      </c>
      <c r="AQ408" s="3" t="s">
        <v>265</v>
      </c>
      <c r="AR408" s="3" t="s">
        <v>437</v>
      </c>
      <c r="AS408" s="3" t="s">
        <v>432</v>
      </c>
      <c r="AT408" s="3"/>
      <c r="AU408" s="3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O408">
        <v>402</v>
      </c>
      <c r="BP408">
        <f>MATCH(BO408-1,章节表!$J$4:$J$64,1)</f>
        <v>41</v>
      </c>
    </row>
    <row r="409" spans="1:68" ht="18" customHeight="1" x14ac:dyDescent="0.2">
      <c r="A409" s="17">
        <f t="shared" si="24"/>
        <v>21103</v>
      </c>
      <c r="B409" s="17">
        <f>INDEX(章节表!$E$5:$E$64,关卡表!BP409)</f>
        <v>2</v>
      </c>
      <c r="C409" s="17">
        <f>INDEX(章节表!$B$5:$B$64,关卡表!BP409)</f>
        <v>211</v>
      </c>
      <c r="D409" s="3" t="s">
        <v>79</v>
      </c>
      <c r="E409" s="17">
        <f>BO409-INDEX(章节表!$J$4:$J$64,关卡表!BP409)</f>
        <v>3</v>
      </c>
      <c r="F409" s="17">
        <f t="shared" si="25"/>
        <v>3</v>
      </c>
      <c r="G409" s="17" t="str">
        <f>INDEX(章节表!$C$5:$C$64,关卡表!BP409)&amp;关卡表!E409&amp;"关"</f>
        <v>困难11章3关</v>
      </c>
      <c r="H409" s="3"/>
      <c r="I409" s="3"/>
      <c r="J409" s="17" t="str">
        <f>INDEX(章节表!$D$5:$D$64,关卡表!BP409)&amp;"-"&amp;关卡表!E409&amp;"关"</f>
        <v>袁术之死-3关</v>
      </c>
      <c r="K409" s="3" t="s">
        <v>438</v>
      </c>
      <c r="L409" s="3"/>
      <c r="M409" s="2">
        <v>100</v>
      </c>
      <c r="N409" s="2">
        <v>0</v>
      </c>
      <c r="O409" s="2">
        <v>0</v>
      </c>
      <c r="P409" s="2">
        <v>21506</v>
      </c>
      <c r="Q409" s="17">
        <f>INDEX(章节表!$K$5:$K$64,关卡表!BP409)</f>
        <v>65</v>
      </c>
      <c r="R409" s="17">
        <f>INDEX(章节表!$L$5:$L$64,关卡表!BP409)</f>
        <v>2800</v>
      </c>
      <c r="S409" s="2">
        <v>0</v>
      </c>
      <c r="T409" s="2">
        <f t="shared" si="26"/>
        <v>22111</v>
      </c>
      <c r="U409" s="2" t="s">
        <v>27</v>
      </c>
      <c r="V409" s="17">
        <f>INDEX(章节表!$M$5:$M$64,关卡表!BP409)</f>
        <v>3600</v>
      </c>
      <c r="W409" s="2" t="s">
        <v>47</v>
      </c>
      <c r="X409" s="17">
        <f>INDEX(章节表!$N$5:$N$64,关卡表!BP409)</f>
        <v>9000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3"/>
      <c r="AK409" s="2"/>
      <c r="AL409" s="2"/>
      <c r="AM409" s="2"/>
      <c r="AN409" s="2"/>
      <c r="AO409" s="2">
        <v>51</v>
      </c>
      <c r="AP409" s="3" t="s">
        <v>264</v>
      </c>
      <c r="AQ409" s="3" t="s">
        <v>265</v>
      </c>
      <c r="AR409" s="3" t="s">
        <v>437</v>
      </c>
      <c r="AS409" s="3" t="s">
        <v>432</v>
      </c>
      <c r="AT409" s="3"/>
      <c r="AU409" s="3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O409">
        <v>403</v>
      </c>
      <c r="BP409">
        <f>MATCH(BO409-1,章节表!$J$4:$J$64,1)</f>
        <v>41</v>
      </c>
    </row>
    <row r="410" spans="1:68" ht="18" customHeight="1" x14ac:dyDescent="0.2">
      <c r="A410" s="17">
        <f t="shared" si="24"/>
        <v>21104</v>
      </c>
      <c r="B410" s="17">
        <f>INDEX(章节表!$E$5:$E$64,关卡表!BP410)</f>
        <v>2</v>
      </c>
      <c r="C410" s="17">
        <f>INDEX(章节表!$B$5:$B$64,关卡表!BP410)</f>
        <v>211</v>
      </c>
      <c r="D410" s="3" t="s">
        <v>79</v>
      </c>
      <c r="E410" s="17">
        <f>BO410-INDEX(章节表!$J$4:$J$64,关卡表!BP410)</f>
        <v>4</v>
      </c>
      <c r="F410" s="17">
        <f t="shared" si="25"/>
        <v>4</v>
      </c>
      <c r="G410" s="17" t="str">
        <f>INDEX(章节表!$C$5:$C$64,关卡表!BP410)&amp;关卡表!E410&amp;"关"</f>
        <v>困难11章4关</v>
      </c>
      <c r="H410" s="3"/>
      <c r="I410" s="3"/>
      <c r="J410" s="17" t="str">
        <f>INDEX(章节表!$D$5:$D$64,关卡表!BP410)&amp;"-"&amp;关卡表!E410&amp;"关"</f>
        <v>袁术之死-4关</v>
      </c>
      <c r="K410" s="3" t="s">
        <v>424</v>
      </c>
      <c r="L410" s="3"/>
      <c r="M410" s="2">
        <v>100</v>
      </c>
      <c r="N410" s="2">
        <v>0</v>
      </c>
      <c r="O410" s="2">
        <v>0</v>
      </c>
      <c r="P410" s="2">
        <v>21507</v>
      </c>
      <c r="Q410" s="17">
        <f>INDEX(章节表!$K$5:$K$64,关卡表!BP410)</f>
        <v>65</v>
      </c>
      <c r="R410" s="17">
        <f>INDEX(章节表!$L$5:$L$64,关卡表!BP410)</f>
        <v>2800</v>
      </c>
      <c r="S410" s="2">
        <v>0</v>
      </c>
      <c r="T410" s="2" t="str">
        <f t="shared" si="26"/>
        <v/>
      </c>
      <c r="U410" s="2" t="s">
        <v>27</v>
      </c>
      <c r="V410" s="17">
        <f>INDEX(章节表!$M$5:$M$64,关卡表!BP410)</f>
        <v>3600</v>
      </c>
      <c r="W410" s="2" t="s">
        <v>47</v>
      </c>
      <c r="X410" s="17">
        <f>INDEX(章节表!$N$5:$N$64,关卡表!BP410)</f>
        <v>9000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3"/>
      <c r="AK410" s="2"/>
      <c r="AL410" s="2"/>
      <c r="AM410" s="2"/>
      <c r="AN410" s="2"/>
      <c r="AO410" s="2">
        <v>51</v>
      </c>
      <c r="AP410" s="3" t="s">
        <v>264</v>
      </c>
      <c r="AQ410" s="3" t="s">
        <v>265</v>
      </c>
      <c r="AR410" s="3" t="s">
        <v>437</v>
      </c>
      <c r="AS410" s="3" t="s">
        <v>432</v>
      </c>
      <c r="AT410" s="3"/>
      <c r="AU410" s="3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O410">
        <v>404</v>
      </c>
      <c r="BP410">
        <f>MATCH(BO410-1,章节表!$J$4:$J$64,1)</f>
        <v>41</v>
      </c>
    </row>
    <row r="411" spans="1:68" ht="18" customHeight="1" x14ac:dyDescent="0.2">
      <c r="A411" s="17">
        <f t="shared" si="24"/>
        <v>21105</v>
      </c>
      <c r="B411" s="17">
        <f>INDEX(章节表!$E$5:$E$64,关卡表!BP411)</f>
        <v>2</v>
      </c>
      <c r="C411" s="17">
        <f>INDEX(章节表!$B$5:$B$64,关卡表!BP411)</f>
        <v>211</v>
      </c>
      <c r="D411" s="3" t="s">
        <v>79</v>
      </c>
      <c r="E411" s="17">
        <f>BO411-INDEX(章节表!$J$4:$J$64,关卡表!BP411)</f>
        <v>5</v>
      </c>
      <c r="F411" s="17">
        <f t="shared" si="25"/>
        <v>5</v>
      </c>
      <c r="G411" s="17" t="str">
        <f>INDEX(章节表!$C$5:$C$64,关卡表!BP411)&amp;关卡表!E411&amp;"关"</f>
        <v>困难11章5关</v>
      </c>
      <c r="H411" s="3"/>
      <c r="I411" s="3"/>
      <c r="J411" s="17" t="str">
        <f>INDEX(章节表!$D$5:$D$64,关卡表!BP411)&amp;"-"&amp;关卡表!E411&amp;"关"</f>
        <v>袁术之死-5关</v>
      </c>
      <c r="K411" s="3" t="s">
        <v>424</v>
      </c>
      <c r="L411" s="3"/>
      <c r="M411" s="2">
        <v>100</v>
      </c>
      <c r="N411" s="2">
        <v>0</v>
      </c>
      <c r="O411" s="2">
        <v>0</v>
      </c>
      <c r="P411" s="2">
        <v>21508</v>
      </c>
      <c r="Q411" s="17">
        <f>INDEX(章节表!$K$5:$K$64,关卡表!BP411)</f>
        <v>65</v>
      </c>
      <c r="R411" s="17">
        <f>INDEX(章节表!$L$5:$L$64,关卡表!BP411)</f>
        <v>2800</v>
      </c>
      <c r="S411" s="2">
        <v>0</v>
      </c>
      <c r="T411" s="2" t="str">
        <f t="shared" si="26"/>
        <v/>
      </c>
      <c r="U411" s="2" t="s">
        <v>27</v>
      </c>
      <c r="V411" s="17">
        <f>INDEX(章节表!$M$5:$M$64,关卡表!BP411)</f>
        <v>3600</v>
      </c>
      <c r="W411" s="2" t="s">
        <v>47</v>
      </c>
      <c r="X411" s="17">
        <f>INDEX(章节表!$N$5:$N$64,关卡表!BP411)</f>
        <v>9000</v>
      </c>
      <c r="Y411" s="2"/>
      <c r="Z411" s="2"/>
      <c r="AA411" s="2"/>
      <c r="AB411" s="2"/>
      <c r="AC411" s="2"/>
      <c r="AD411" s="2"/>
      <c r="AE411" s="3"/>
      <c r="AF411" s="3"/>
      <c r="AG411" s="3"/>
      <c r="AH411" s="3"/>
      <c r="AI411" s="3"/>
      <c r="AJ411" s="3"/>
      <c r="AK411" s="2"/>
      <c r="AL411" s="2"/>
      <c r="AM411" s="2"/>
      <c r="AN411" s="2"/>
      <c r="AO411" s="2">
        <v>51</v>
      </c>
      <c r="AP411" s="3" t="s">
        <v>264</v>
      </c>
      <c r="AQ411" s="3" t="s">
        <v>265</v>
      </c>
      <c r="AR411" s="3" t="s">
        <v>437</v>
      </c>
      <c r="AS411" s="3" t="s">
        <v>432</v>
      </c>
      <c r="AT411" s="3"/>
      <c r="AU411" s="3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O411">
        <v>405</v>
      </c>
      <c r="BP411">
        <f>MATCH(BO411-1,章节表!$J$4:$J$64,1)</f>
        <v>41</v>
      </c>
    </row>
    <row r="412" spans="1:68" ht="18" customHeight="1" x14ac:dyDescent="0.2">
      <c r="A412" s="17">
        <f t="shared" si="24"/>
        <v>21106</v>
      </c>
      <c r="B412" s="17">
        <f>INDEX(章节表!$E$5:$E$64,关卡表!BP412)</f>
        <v>2</v>
      </c>
      <c r="C412" s="17">
        <f>INDEX(章节表!$B$5:$B$64,关卡表!BP412)</f>
        <v>211</v>
      </c>
      <c r="D412" s="3" t="s">
        <v>79</v>
      </c>
      <c r="E412" s="17">
        <f>BO412-INDEX(章节表!$J$4:$J$64,关卡表!BP412)</f>
        <v>6</v>
      </c>
      <c r="F412" s="17">
        <f t="shared" si="25"/>
        <v>6</v>
      </c>
      <c r="G412" s="17" t="str">
        <f>INDEX(章节表!$C$5:$C$64,关卡表!BP412)&amp;关卡表!E412&amp;"关"</f>
        <v>困难11章6关</v>
      </c>
      <c r="H412" s="3"/>
      <c r="I412" s="3"/>
      <c r="J412" s="17" t="str">
        <f>INDEX(章节表!$D$5:$D$64,关卡表!BP412)&amp;"-"&amp;关卡表!E412&amp;"关"</f>
        <v>袁术之死-6关</v>
      </c>
      <c r="K412" s="3" t="s">
        <v>438</v>
      </c>
      <c r="L412" s="3"/>
      <c r="M412" s="2">
        <v>100</v>
      </c>
      <c r="N412" s="2">
        <v>0</v>
      </c>
      <c r="O412" s="2">
        <v>0</v>
      </c>
      <c r="P412" s="2">
        <v>21509</v>
      </c>
      <c r="Q412" s="17">
        <f>INDEX(章节表!$K$5:$K$64,关卡表!BP412)</f>
        <v>65</v>
      </c>
      <c r="R412" s="17">
        <f>INDEX(章节表!$L$5:$L$64,关卡表!BP412)</f>
        <v>2800</v>
      </c>
      <c r="S412" s="2">
        <v>0</v>
      </c>
      <c r="T412" s="2">
        <f t="shared" si="26"/>
        <v>22112</v>
      </c>
      <c r="U412" s="2" t="s">
        <v>27</v>
      </c>
      <c r="V412" s="17">
        <f>INDEX(章节表!$M$5:$M$64,关卡表!BP412)</f>
        <v>3600</v>
      </c>
      <c r="W412" s="2" t="s">
        <v>47</v>
      </c>
      <c r="X412" s="17">
        <f>INDEX(章节表!$N$5:$N$64,关卡表!BP412)</f>
        <v>9000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3"/>
      <c r="AK412" s="2"/>
      <c r="AL412" s="2"/>
      <c r="AM412" s="2"/>
      <c r="AN412" s="2"/>
      <c r="AO412" s="2">
        <v>51</v>
      </c>
      <c r="AP412" s="3" t="s">
        <v>264</v>
      </c>
      <c r="AQ412" s="3" t="s">
        <v>265</v>
      </c>
      <c r="AR412" s="3" t="s">
        <v>437</v>
      </c>
      <c r="AS412" s="3" t="s">
        <v>432</v>
      </c>
      <c r="AT412" s="3"/>
      <c r="AU412" s="3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O412">
        <v>406</v>
      </c>
      <c r="BP412">
        <f>MATCH(BO412-1,章节表!$J$4:$J$64,1)</f>
        <v>41</v>
      </c>
    </row>
    <row r="413" spans="1:68" ht="18" customHeight="1" x14ac:dyDescent="0.2">
      <c r="A413" s="17">
        <f t="shared" si="24"/>
        <v>21107</v>
      </c>
      <c r="B413" s="17">
        <f>INDEX(章节表!$E$5:$E$64,关卡表!BP413)</f>
        <v>2</v>
      </c>
      <c r="C413" s="17">
        <f>INDEX(章节表!$B$5:$B$64,关卡表!BP413)</f>
        <v>211</v>
      </c>
      <c r="D413" s="3" t="s">
        <v>79</v>
      </c>
      <c r="E413" s="17">
        <f>BO413-INDEX(章节表!$J$4:$J$64,关卡表!BP413)</f>
        <v>7</v>
      </c>
      <c r="F413" s="17">
        <f t="shared" si="25"/>
        <v>7</v>
      </c>
      <c r="G413" s="17" t="str">
        <f>INDEX(章节表!$C$5:$C$64,关卡表!BP413)&amp;关卡表!E413&amp;"关"</f>
        <v>困难11章7关</v>
      </c>
      <c r="H413" s="3"/>
      <c r="I413" s="3"/>
      <c r="J413" s="17" t="str">
        <f>INDEX(章节表!$D$5:$D$64,关卡表!BP413)&amp;"-"&amp;关卡表!E413&amp;"关"</f>
        <v>袁术之死-7关</v>
      </c>
      <c r="K413" s="3" t="s">
        <v>424</v>
      </c>
      <c r="L413" s="3"/>
      <c r="M413" s="2">
        <v>100</v>
      </c>
      <c r="N413" s="2">
        <v>0</v>
      </c>
      <c r="O413" s="2">
        <v>0</v>
      </c>
      <c r="P413" s="2">
        <v>21510</v>
      </c>
      <c r="Q413" s="17">
        <f>INDEX(章节表!$K$5:$K$64,关卡表!BP413)</f>
        <v>65</v>
      </c>
      <c r="R413" s="17">
        <f>INDEX(章节表!$L$5:$L$64,关卡表!BP413)</f>
        <v>2800</v>
      </c>
      <c r="S413" s="2">
        <v>0</v>
      </c>
      <c r="T413" s="2" t="str">
        <f t="shared" si="26"/>
        <v/>
      </c>
      <c r="U413" s="2" t="s">
        <v>27</v>
      </c>
      <c r="V413" s="17">
        <f>INDEX(章节表!$M$5:$M$64,关卡表!BP413)</f>
        <v>3600</v>
      </c>
      <c r="W413" s="2" t="s">
        <v>47</v>
      </c>
      <c r="X413" s="17">
        <f>INDEX(章节表!$N$5:$N$64,关卡表!BP413)</f>
        <v>9000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3"/>
      <c r="AK413" s="2"/>
      <c r="AL413" s="2"/>
      <c r="AM413" s="2"/>
      <c r="AN413" s="2"/>
      <c r="AO413" s="2">
        <v>51</v>
      </c>
      <c r="AP413" s="3" t="s">
        <v>264</v>
      </c>
      <c r="AQ413" s="3" t="s">
        <v>265</v>
      </c>
      <c r="AR413" s="3" t="s">
        <v>437</v>
      </c>
      <c r="AS413" s="3" t="s">
        <v>432</v>
      </c>
      <c r="AT413" s="3"/>
      <c r="AU413" s="3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O413">
        <v>407</v>
      </c>
      <c r="BP413">
        <f>MATCH(BO413-1,章节表!$J$4:$J$64,1)</f>
        <v>41</v>
      </c>
    </row>
    <row r="414" spans="1:68" ht="18" customHeight="1" x14ac:dyDescent="0.2">
      <c r="A414" s="17">
        <f t="shared" si="24"/>
        <v>21108</v>
      </c>
      <c r="B414" s="17">
        <f>INDEX(章节表!$E$5:$E$64,关卡表!BP414)</f>
        <v>2</v>
      </c>
      <c r="C414" s="17">
        <f>INDEX(章节表!$B$5:$B$64,关卡表!BP414)</f>
        <v>211</v>
      </c>
      <c r="D414" s="3" t="s">
        <v>79</v>
      </c>
      <c r="E414" s="17">
        <f>BO414-INDEX(章节表!$J$4:$J$64,关卡表!BP414)</f>
        <v>8</v>
      </c>
      <c r="F414" s="17">
        <f t="shared" si="25"/>
        <v>8</v>
      </c>
      <c r="G414" s="17" t="str">
        <f>INDEX(章节表!$C$5:$C$64,关卡表!BP414)&amp;关卡表!E414&amp;"关"</f>
        <v>困难11章8关</v>
      </c>
      <c r="H414" s="3"/>
      <c r="I414" s="3"/>
      <c r="J414" s="17" t="str">
        <f>INDEX(章节表!$D$5:$D$64,关卡表!BP414)&amp;"-"&amp;关卡表!E414&amp;"关"</f>
        <v>袁术之死-8关</v>
      </c>
      <c r="K414" s="3" t="s">
        <v>424</v>
      </c>
      <c r="L414" s="3"/>
      <c r="M414" s="2">
        <v>100</v>
      </c>
      <c r="N414" s="2">
        <v>0</v>
      </c>
      <c r="O414" s="2">
        <v>0</v>
      </c>
      <c r="P414" s="2">
        <v>21511</v>
      </c>
      <c r="Q414" s="17">
        <f>INDEX(章节表!$K$5:$K$64,关卡表!BP414)</f>
        <v>65</v>
      </c>
      <c r="R414" s="17">
        <f>INDEX(章节表!$L$5:$L$64,关卡表!BP414)</f>
        <v>2800</v>
      </c>
      <c r="S414" s="2">
        <v>0</v>
      </c>
      <c r="T414" s="2" t="str">
        <f t="shared" si="26"/>
        <v/>
      </c>
      <c r="U414" s="2" t="s">
        <v>27</v>
      </c>
      <c r="V414" s="17">
        <f>INDEX(章节表!$M$5:$M$64,关卡表!BP414)</f>
        <v>3600</v>
      </c>
      <c r="W414" s="2" t="s">
        <v>47</v>
      </c>
      <c r="X414" s="17">
        <f>INDEX(章节表!$N$5:$N$64,关卡表!BP414)</f>
        <v>9000</v>
      </c>
      <c r="Y414" s="2"/>
      <c r="Z414" s="2"/>
      <c r="AA414" s="2"/>
      <c r="AB414" s="2"/>
      <c r="AC414" s="2"/>
      <c r="AD414" s="2"/>
      <c r="AE414" s="3"/>
      <c r="AF414" s="3"/>
      <c r="AG414" s="3"/>
      <c r="AH414" s="3"/>
      <c r="AI414" s="3"/>
      <c r="AJ414" s="3"/>
      <c r="AK414" s="2"/>
      <c r="AL414" s="2"/>
      <c r="AM414" s="2"/>
      <c r="AN414" s="2"/>
      <c r="AO414" s="2">
        <v>51</v>
      </c>
      <c r="AP414" s="3" t="s">
        <v>264</v>
      </c>
      <c r="AQ414" s="3" t="s">
        <v>265</v>
      </c>
      <c r="AR414" s="3" t="s">
        <v>437</v>
      </c>
      <c r="AS414" s="3" t="s">
        <v>432</v>
      </c>
      <c r="AT414" s="3"/>
      <c r="AU414" s="3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O414">
        <v>408</v>
      </c>
      <c r="BP414">
        <f>MATCH(BO414-1,章节表!$J$4:$J$64,1)</f>
        <v>41</v>
      </c>
    </row>
    <row r="415" spans="1:68" ht="18" customHeight="1" x14ac:dyDescent="0.2">
      <c r="A415" s="17">
        <f t="shared" si="24"/>
        <v>21109</v>
      </c>
      <c r="B415" s="17">
        <f>INDEX(章节表!$E$5:$E$64,关卡表!BP415)</f>
        <v>2</v>
      </c>
      <c r="C415" s="17">
        <f>INDEX(章节表!$B$5:$B$64,关卡表!BP415)</f>
        <v>211</v>
      </c>
      <c r="D415" s="3" t="s">
        <v>79</v>
      </c>
      <c r="E415" s="17">
        <f>BO415-INDEX(章节表!$J$4:$J$64,关卡表!BP415)</f>
        <v>9</v>
      </c>
      <c r="F415" s="17">
        <f t="shared" si="25"/>
        <v>9</v>
      </c>
      <c r="G415" s="17" t="str">
        <f>INDEX(章节表!$C$5:$C$64,关卡表!BP415)&amp;关卡表!E415&amp;"关"</f>
        <v>困难11章9关</v>
      </c>
      <c r="H415" s="3"/>
      <c r="I415" s="3"/>
      <c r="J415" s="17" t="str">
        <f>INDEX(章节表!$D$5:$D$64,关卡表!BP415)&amp;"-"&amp;关卡表!E415&amp;"关"</f>
        <v>袁术之死-9关</v>
      </c>
      <c r="K415" s="3" t="s">
        <v>438</v>
      </c>
      <c r="L415" s="3"/>
      <c r="M415" s="2">
        <v>100</v>
      </c>
      <c r="N415" s="2">
        <v>0</v>
      </c>
      <c r="O415" s="2">
        <v>0</v>
      </c>
      <c r="P415" s="2">
        <v>21512</v>
      </c>
      <c r="Q415" s="17">
        <f>INDEX(章节表!$K$5:$K$64,关卡表!BP415)</f>
        <v>65</v>
      </c>
      <c r="R415" s="17">
        <f>INDEX(章节表!$L$5:$L$64,关卡表!BP415)</f>
        <v>2800</v>
      </c>
      <c r="S415" s="2">
        <v>0</v>
      </c>
      <c r="T415" s="2">
        <f t="shared" si="26"/>
        <v>22113</v>
      </c>
      <c r="U415" s="2" t="s">
        <v>27</v>
      </c>
      <c r="V415" s="17">
        <f>INDEX(章节表!$M$5:$M$64,关卡表!BP415)</f>
        <v>3600</v>
      </c>
      <c r="W415" s="2" t="s">
        <v>47</v>
      </c>
      <c r="X415" s="17">
        <f>INDEX(章节表!$N$5:$N$64,关卡表!BP415)</f>
        <v>9000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3"/>
      <c r="AK415" s="2"/>
      <c r="AL415" s="2"/>
      <c r="AM415" s="2"/>
      <c r="AN415" s="2"/>
      <c r="AO415" s="2">
        <v>51</v>
      </c>
      <c r="AP415" s="3" t="s">
        <v>264</v>
      </c>
      <c r="AQ415" s="3" t="s">
        <v>265</v>
      </c>
      <c r="AR415" s="3" t="s">
        <v>437</v>
      </c>
      <c r="AS415" s="3" t="s">
        <v>432</v>
      </c>
      <c r="AT415" s="3"/>
      <c r="AU415" s="3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O415">
        <v>409</v>
      </c>
      <c r="BP415">
        <f>MATCH(BO415-1,章节表!$J$4:$J$64,1)</f>
        <v>41</v>
      </c>
    </row>
    <row r="416" spans="1:68" ht="18" customHeight="1" x14ac:dyDescent="0.2">
      <c r="A416" s="17">
        <f t="shared" si="24"/>
        <v>21110</v>
      </c>
      <c r="B416" s="17">
        <f>INDEX(章节表!$E$5:$E$64,关卡表!BP416)</f>
        <v>2</v>
      </c>
      <c r="C416" s="17">
        <f>INDEX(章节表!$B$5:$B$64,关卡表!BP416)</f>
        <v>211</v>
      </c>
      <c r="D416" s="3" t="s">
        <v>79</v>
      </c>
      <c r="E416" s="17">
        <f>BO416-INDEX(章节表!$J$4:$J$64,关卡表!BP416)</f>
        <v>10</v>
      </c>
      <c r="F416" s="17">
        <f t="shared" si="25"/>
        <v>10</v>
      </c>
      <c r="G416" s="17" t="str">
        <f>INDEX(章节表!$C$5:$C$64,关卡表!BP416)&amp;关卡表!E416&amp;"关"</f>
        <v>困难11章10关</v>
      </c>
      <c r="H416" s="3"/>
      <c r="I416" s="3"/>
      <c r="J416" s="17" t="str">
        <f>INDEX(章节表!$D$5:$D$64,关卡表!BP416)&amp;"-"&amp;关卡表!E416&amp;"关"</f>
        <v>袁术之死-10关</v>
      </c>
      <c r="K416" s="3" t="s">
        <v>439</v>
      </c>
      <c r="L416" s="3"/>
      <c r="M416" s="2">
        <v>100</v>
      </c>
      <c r="N416" s="2">
        <v>1</v>
      </c>
      <c r="O416" s="2">
        <v>0</v>
      </c>
      <c r="P416" s="2">
        <v>21513</v>
      </c>
      <c r="Q416" s="17">
        <f>INDEX(章节表!$K$5:$K$64,关卡表!BP416)</f>
        <v>65</v>
      </c>
      <c r="R416" s="17">
        <f>INDEX(章节表!$L$5:$L$64,关卡表!BP416)</f>
        <v>2800</v>
      </c>
      <c r="S416" s="2">
        <v>0</v>
      </c>
      <c r="T416" s="2" t="str">
        <f t="shared" si="26"/>
        <v/>
      </c>
      <c r="U416" s="2" t="s">
        <v>27</v>
      </c>
      <c r="V416" s="17">
        <f>INDEX(章节表!$M$5:$M$64,关卡表!BP416)</f>
        <v>3600</v>
      </c>
      <c r="W416" s="2" t="s">
        <v>47</v>
      </c>
      <c r="X416" s="17">
        <f>INDEX(章节表!$N$5:$N$64,关卡表!BP416)</f>
        <v>9000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3"/>
      <c r="AK416" s="2"/>
      <c r="AL416" s="2"/>
      <c r="AM416" s="2"/>
      <c r="AN416" s="2"/>
      <c r="AO416" s="2">
        <v>51</v>
      </c>
      <c r="AP416" s="3" t="s">
        <v>264</v>
      </c>
      <c r="AQ416" s="3" t="s">
        <v>265</v>
      </c>
      <c r="AR416" s="3" t="s">
        <v>437</v>
      </c>
      <c r="AS416" s="3" t="s">
        <v>432</v>
      </c>
      <c r="AT416" s="3"/>
      <c r="AU416" s="3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O416">
        <v>410</v>
      </c>
      <c r="BP416">
        <f>MATCH(BO416-1,章节表!$J$4:$J$64,1)</f>
        <v>41</v>
      </c>
    </row>
    <row r="417" spans="1:68" ht="18" customHeight="1" x14ac:dyDescent="0.2">
      <c r="A417" s="17">
        <f t="shared" si="24"/>
        <v>21201</v>
      </c>
      <c r="B417" s="17">
        <f>INDEX(章节表!$E$5:$E$64,关卡表!BP417)</f>
        <v>2</v>
      </c>
      <c r="C417" s="17">
        <f>INDEX(章节表!$B$5:$B$64,关卡表!BP417)</f>
        <v>212</v>
      </c>
      <c r="D417" s="3" t="s">
        <v>79</v>
      </c>
      <c r="E417" s="17">
        <f>BO417-INDEX(章节表!$J$4:$J$64,关卡表!BP417)</f>
        <v>1</v>
      </c>
      <c r="F417" s="17">
        <f t="shared" si="25"/>
        <v>1</v>
      </c>
      <c r="G417" s="17" t="str">
        <f>INDEX(章节表!$C$5:$C$64,关卡表!BP417)&amp;关卡表!E417&amp;"关"</f>
        <v>困难12章1关</v>
      </c>
      <c r="H417" s="3"/>
      <c r="I417" s="3"/>
      <c r="J417" s="17" t="str">
        <f>INDEX(章节表!$D$5:$D$64,关卡表!BP417)&amp;"-"&amp;关卡表!E417&amp;"关"</f>
        <v>黎阳之战-1关</v>
      </c>
      <c r="K417" s="3" t="s">
        <v>424</v>
      </c>
      <c r="L417" s="3"/>
      <c r="M417" s="2">
        <v>100</v>
      </c>
      <c r="N417" s="2">
        <v>0</v>
      </c>
      <c r="O417" s="2">
        <v>0</v>
      </c>
      <c r="P417" s="2">
        <v>21514</v>
      </c>
      <c r="Q417" s="17">
        <f>INDEX(章节表!$K$5:$K$64,关卡表!BP417)</f>
        <v>70</v>
      </c>
      <c r="R417" s="17">
        <f>INDEX(章节表!$L$5:$L$64,关卡表!BP417)</f>
        <v>3400</v>
      </c>
      <c r="S417" s="2">
        <v>0</v>
      </c>
      <c r="T417" s="2" t="str">
        <f t="shared" si="26"/>
        <v/>
      </c>
      <c r="U417" s="2" t="s">
        <v>27</v>
      </c>
      <c r="V417" s="17">
        <f>INDEX(章节表!$M$5:$M$64,关卡表!BP417)</f>
        <v>3900</v>
      </c>
      <c r="W417" s="2" t="s">
        <v>47</v>
      </c>
      <c r="X417" s="17">
        <f>INDEX(章节表!$N$5:$N$64,关卡表!BP417)</f>
        <v>9900</v>
      </c>
      <c r="Y417" s="2"/>
      <c r="Z417" s="2"/>
      <c r="AA417" s="2"/>
      <c r="AB417" s="2"/>
      <c r="AC417" s="2"/>
      <c r="AD417" s="2"/>
      <c r="AE417" s="3"/>
      <c r="AF417" s="3"/>
      <c r="AG417" s="3"/>
      <c r="AH417" s="3"/>
      <c r="AI417" s="3"/>
      <c r="AJ417" s="3"/>
      <c r="AK417" s="2"/>
      <c r="AL417" s="2"/>
      <c r="AM417" s="2"/>
      <c r="AN417" s="2"/>
      <c r="AO417" s="2">
        <v>51</v>
      </c>
      <c r="AP417" s="3" t="s">
        <v>264</v>
      </c>
      <c r="AQ417" s="3" t="s">
        <v>265</v>
      </c>
      <c r="AR417" s="3" t="s">
        <v>437</v>
      </c>
      <c r="AS417" s="3" t="s">
        <v>432</v>
      </c>
      <c r="AT417" s="3"/>
      <c r="AU417" s="3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O417">
        <v>411</v>
      </c>
      <c r="BP417">
        <f>MATCH(BO417-1,章节表!$J$4:$J$64,1)</f>
        <v>42</v>
      </c>
    </row>
    <row r="418" spans="1:68" ht="16.5" x14ac:dyDescent="0.2">
      <c r="A418" s="17">
        <f t="shared" si="24"/>
        <v>21202</v>
      </c>
      <c r="B418" s="17">
        <f>INDEX(章节表!$E$5:$E$64,关卡表!BP418)</f>
        <v>2</v>
      </c>
      <c r="C418" s="17">
        <f>INDEX(章节表!$B$5:$B$64,关卡表!BP418)</f>
        <v>212</v>
      </c>
      <c r="D418" s="3" t="s">
        <v>79</v>
      </c>
      <c r="E418" s="17">
        <f>BO418-INDEX(章节表!$J$4:$J$64,关卡表!BP418)</f>
        <v>2</v>
      </c>
      <c r="F418" s="17">
        <f t="shared" si="25"/>
        <v>2</v>
      </c>
      <c r="G418" s="17" t="str">
        <f>INDEX(章节表!$C$5:$C$64,关卡表!BP418)&amp;关卡表!E418&amp;"关"</f>
        <v>困难12章2关</v>
      </c>
      <c r="H418" s="2"/>
      <c r="I418" s="2"/>
      <c r="J418" s="17" t="str">
        <f>INDEX(章节表!$D$5:$D$64,关卡表!BP418)&amp;"-"&amp;关卡表!E418&amp;"关"</f>
        <v>黎阳之战-2关</v>
      </c>
      <c r="K418" s="3" t="s">
        <v>424</v>
      </c>
      <c r="L418" s="2"/>
      <c r="M418" s="2">
        <v>100</v>
      </c>
      <c r="N418" s="2">
        <v>0</v>
      </c>
      <c r="O418" s="2">
        <v>0</v>
      </c>
      <c r="P418" s="2"/>
      <c r="Q418" s="17">
        <f>INDEX(章节表!$K$5:$K$64,关卡表!BP418)</f>
        <v>70</v>
      </c>
      <c r="R418" s="2"/>
      <c r="S418" s="2"/>
      <c r="T418" s="2"/>
      <c r="U418" s="2" t="s">
        <v>27</v>
      </c>
      <c r="V418" s="17">
        <f>INDEX(章节表!$M$5:$M$64,关卡表!BP418)</f>
        <v>3900</v>
      </c>
      <c r="W418" s="2" t="s">
        <v>47</v>
      </c>
      <c r="X418" s="17">
        <f>INDEX(章节表!$N$5:$N$64,关卡表!BP418)</f>
        <v>9900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>
        <v>51</v>
      </c>
      <c r="AP418" s="3" t="s">
        <v>264</v>
      </c>
      <c r="AQ418" s="3" t="s">
        <v>265</v>
      </c>
      <c r="AR418" s="3" t="s">
        <v>437</v>
      </c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O418">
        <v>412</v>
      </c>
      <c r="BP418">
        <f>MATCH(BO418-1,章节表!$J$4:$J$64,1)</f>
        <v>42</v>
      </c>
    </row>
    <row r="419" spans="1:68" ht="16.5" x14ac:dyDescent="0.2">
      <c r="A419" s="17">
        <f t="shared" si="24"/>
        <v>21203</v>
      </c>
      <c r="B419" s="17">
        <f>INDEX(章节表!$E$5:$E$64,关卡表!BP419)</f>
        <v>2</v>
      </c>
      <c r="C419" s="17">
        <f>INDEX(章节表!$B$5:$B$64,关卡表!BP419)</f>
        <v>212</v>
      </c>
      <c r="D419" s="3" t="s">
        <v>79</v>
      </c>
      <c r="E419" s="17">
        <f>BO419-INDEX(章节表!$J$4:$J$64,关卡表!BP419)</f>
        <v>3</v>
      </c>
      <c r="F419" s="17">
        <f t="shared" si="25"/>
        <v>3</v>
      </c>
      <c r="G419" s="17" t="str">
        <f>INDEX(章节表!$C$5:$C$64,关卡表!BP419)&amp;关卡表!E419&amp;"关"</f>
        <v>困难12章3关</v>
      </c>
      <c r="H419" s="2"/>
      <c r="I419" s="2"/>
      <c r="J419" s="17" t="str">
        <f>INDEX(章节表!$D$5:$D$64,关卡表!BP419)&amp;"-"&amp;关卡表!E419&amp;"关"</f>
        <v>黎阳之战-3关</v>
      </c>
      <c r="K419" s="3" t="s">
        <v>438</v>
      </c>
      <c r="L419" s="2"/>
      <c r="M419" s="2">
        <v>100</v>
      </c>
      <c r="N419" s="2">
        <v>0</v>
      </c>
      <c r="O419" s="2">
        <v>0</v>
      </c>
      <c r="P419" s="2"/>
      <c r="Q419" s="17">
        <f>INDEX(章节表!$K$5:$K$64,关卡表!BP419)</f>
        <v>70</v>
      </c>
      <c r="R419" s="2"/>
      <c r="S419" s="2"/>
      <c r="T419" s="2"/>
      <c r="U419" s="2" t="s">
        <v>27</v>
      </c>
      <c r="V419" s="17">
        <f>INDEX(章节表!$M$5:$M$64,关卡表!BP419)</f>
        <v>3900</v>
      </c>
      <c r="W419" s="2" t="s">
        <v>47</v>
      </c>
      <c r="X419" s="17">
        <f>INDEX(章节表!$N$5:$N$64,关卡表!BP419)</f>
        <v>9900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>
        <v>51</v>
      </c>
      <c r="AP419" s="3" t="s">
        <v>264</v>
      </c>
      <c r="AQ419" s="3" t="s">
        <v>265</v>
      </c>
      <c r="AR419" s="3" t="s">
        <v>437</v>
      </c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O419">
        <v>413</v>
      </c>
      <c r="BP419">
        <f>MATCH(BO419-1,章节表!$J$4:$J$64,1)</f>
        <v>42</v>
      </c>
    </row>
    <row r="420" spans="1:68" ht="16.5" x14ac:dyDescent="0.2">
      <c r="A420" s="17">
        <f t="shared" si="24"/>
        <v>21204</v>
      </c>
      <c r="B420" s="17">
        <f>INDEX(章节表!$E$5:$E$64,关卡表!BP420)</f>
        <v>2</v>
      </c>
      <c r="C420" s="17">
        <f>INDEX(章节表!$B$5:$B$64,关卡表!BP420)</f>
        <v>212</v>
      </c>
      <c r="D420" s="3" t="s">
        <v>79</v>
      </c>
      <c r="E420" s="17">
        <f>BO420-INDEX(章节表!$J$4:$J$64,关卡表!BP420)</f>
        <v>4</v>
      </c>
      <c r="F420" s="17">
        <f t="shared" si="25"/>
        <v>4</v>
      </c>
      <c r="G420" s="17" t="str">
        <f>INDEX(章节表!$C$5:$C$64,关卡表!BP420)&amp;关卡表!E420&amp;"关"</f>
        <v>困难12章4关</v>
      </c>
      <c r="H420" s="2"/>
      <c r="I420" s="2"/>
      <c r="J420" s="17" t="str">
        <f>INDEX(章节表!$D$5:$D$64,关卡表!BP420)&amp;"-"&amp;关卡表!E420&amp;"关"</f>
        <v>黎阳之战-4关</v>
      </c>
      <c r="K420" s="3" t="s">
        <v>424</v>
      </c>
      <c r="L420" s="2"/>
      <c r="M420" s="2">
        <v>100</v>
      </c>
      <c r="N420" s="2">
        <v>0</v>
      </c>
      <c r="O420" s="2">
        <v>0</v>
      </c>
      <c r="P420" s="2"/>
      <c r="Q420" s="17">
        <f>INDEX(章节表!$K$5:$K$64,关卡表!BP420)</f>
        <v>70</v>
      </c>
      <c r="R420" s="2"/>
      <c r="S420" s="2"/>
      <c r="T420" s="2"/>
      <c r="U420" s="2" t="s">
        <v>27</v>
      </c>
      <c r="V420" s="17">
        <f>INDEX(章节表!$M$5:$M$64,关卡表!BP420)</f>
        <v>3900</v>
      </c>
      <c r="W420" s="2" t="s">
        <v>47</v>
      </c>
      <c r="X420" s="17">
        <f>INDEX(章节表!$N$5:$N$64,关卡表!BP420)</f>
        <v>9900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>
        <v>51</v>
      </c>
      <c r="AP420" s="3" t="s">
        <v>264</v>
      </c>
      <c r="AQ420" s="3" t="s">
        <v>265</v>
      </c>
      <c r="AR420" s="3" t="s">
        <v>437</v>
      </c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O420">
        <v>414</v>
      </c>
      <c r="BP420">
        <f>MATCH(BO420-1,章节表!$J$4:$J$64,1)</f>
        <v>42</v>
      </c>
    </row>
    <row r="421" spans="1:68" ht="16.5" x14ac:dyDescent="0.2">
      <c r="A421" s="17">
        <f t="shared" si="24"/>
        <v>21205</v>
      </c>
      <c r="B421" s="17">
        <f>INDEX(章节表!$E$5:$E$64,关卡表!BP421)</f>
        <v>2</v>
      </c>
      <c r="C421" s="17">
        <f>INDEX(章节表!$B$5:$B$64,关卡表!BP421)</f>
        <v>212</v>
      </c>
      <c r="D421" s="3" t="s">
        <v>79</v>
      </c>
      <c r="E421" s="17">
        <f>BO421-INDEX(章节表!$J$4:$J$64,关卡表!BP421)</f>
        <v>5</v>
      </c>
      <c r="F421" s="17">
        <f t="shared" si="25"/>
        <v>5</v>
      </c>
      <c r="G421" s="17" t="str">
        <f>INDEX(章节表!$C$5:$C$64,关卡表!BP421)&amp;关卡表!E421&amp;"关"</f>
        <v>困难12章5关</v>
      </c>
      <c r="H421" s="2"/>
      <c r="I421" s="2"/>
      <c r="J421" s="17" t="str">
        <f>INDEX(章节表!$D$5:$D$64,关卡表!BP421)&amp;"-"&amp;关卡表!E421&amp;"关"</f>
        <v>黎阳之战-5关</v>
      </c>
      <c r="K421" s="3" t="s">
        <v>424</v>
      </c>
      <c r="L421" s="2"/>
      <c r="M421" s="2">
        <v>100</v>
      </c>
      <c r="N421" s="2">
        <v>0</v>
      </c>
      <c r="O421" s="2">
        <v>0</v>
      </c>
      <c r="P421" s="2"/>
      <c r="Q421" s="17">
        <f>INDEX(章节表!$K$5:$K$64,关卡表!BP421)</f>
        <v>70</v>
      </c>
      <c r="R421" s="2"/>
      <c r="S421" s="2"/>
      <c r="T421" s="2"/>
      <c r="U421" s="2" t="s">
        <v>27</v>
      </c>
      <c r="V421" s="17">
        <f>INDEX(章节表!$M$5:$M$64,关卡表!BP421)</f>
        <v>3900</v>
      </c>
      <c r="W421" s="2" t="s">
        <v>47</v>
      </c>
      <c r="X421" s="17">
        <f>INDEX(章节表!$N$5:$N$64,关卡表!BP421)</f>
        <v>9900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>
        <v>51</v>
      </c>
      <c r="AP421" s="3" t="s">
        <v>264</v>
      </c>
      <c r="AQ421" s="3" t="s">
        <v>265</v>
      </c>
      <c r="AR421" s="3" t="s">
        <v>437</v>
      </c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O421">
        <v>415</v>
      </c>
      <c r="BP421">
        <f>MATCH(BO421-1,章节表!$J$4:$J$64,1)</f>
        <v>42</v>
      </c>
    </row>
    <row r="422" spans="1:68" ht="16.5" x14ac:dyDescent="0.2">
      <c r="A422" s="17">
        <f t="shared" si="24"/>
        <v>21206</v>
      </c>
      <c r="B422" s="17">
        <f>INDEX(章节表!$E$5:$E$64,关卡表!BP422)</f>
        <v>2</v>
      </c>
      <c r="C422" s="17">
        <f>INDEX(章节表!$B$5:$B$64,关卡表!BP422)</f>
        <v>212</v>
      </c>
      <c r="D422" s="3" t="s">
        <v>79</v>
      </c>
      <c r="E422" s="17">
        <f>BO422-INDEX(章节表!$J$4:$J$64,关卡表!BP422)</f>
        <v>6</v>
      </c>
      <c r="F422" s="17">
        <f t="shared" si="25"/>
        <v>6</v>
      </c>
      <c r="G422" s="17" t="str">
        <f>INDEX(章节表!$C$5:$C$64,关卡表!BP422)&amp;关卡表!E422&amp;"关"</f>
        <v>困难12章6关</v>
      </c>
      <c r="H422" s="2"/>
      <c r="I422" s="2"/>
      <c r="J422" s="17" t="str">
        <f>INDEX(章节表!$D$5:$D$64,关卡表!BP422)&amp;"-"&amp;关卡表!E422&amp;"关"</f>
        <v>黎阳之战-6关</v>
      </c>
      <c r="K422" s="3" t="s">
        <v>438</v>
      </c>
      <c r="L422" s="2"/>
      <c r="M422" s="2">
        <v>100</v>
      </c>
      <c r="N422" s="2">
        <v>0</v>
      </c>
      <c r="O422" s="2">
        <v>0</v>
      </c>
      <c r="P422" s="2"/>
      <c r="Q422" s="17">
        <f>INDEX(章节表!$K$5:$K$64,关卡表!BP422)</f>
        <v>70</v>
      </c>
      <c r="R422" s="2"/>
      <c r="S422" s="2"/>
      <c r="T422" s="2"/>
      <c r="U422" s="2" t="s">
        <v>27</v>
      </c>
      <c r="V422" s="17">
        <f>INDEX(章节表!$M$5:$M$64,关卡表!BP422)</f>
        <v>3900</v>
      </c>
      <c r="W422" s="2" t="s">
        <v>47</v>
      </c>
      <c r="X422" s="17">
        <f>INDEX(章节表!$N$5:$N$64,关卡表!BP422)</f>
        <v>9900</v>
      </c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>
        <v>51</v>
      </c>
      <c r="AP422" s="3" t="s">
        <v>264</v>
      </c>
      <c r="AQ422" s="3" t="s">
        <v>265</v>
      </c>
      <c r="AR422" s="3" t="s">
        <v>437</v>
      </c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O422">
        <v>416</v>
      </c>
      <c r="BP422">
        <f>MATCH(BO422-1,章节表!$J$4:$J$64,1)</f>
        <v>42</v>
      </c>
    </row>
    <row r="423" spans="1:68" ht="16.5" x14ac:dyDescent="0.2">
      <c r="A423" s="17">
        <f t="shared" si="24"/>
        <v>21207</v>
      </c>
      <c r="B423" s="17">
        <f>INDEX(章节表!$E$5:$E$64,关卡表!BP423)</f>
        <v>2</v>
      </c>
      <c r="C423" s="17">
        <f>INDEX(章节表!$B$5:$B$64,关卡表!BP423)</f>
        <v>212</v>
      </c>
      <c r="D423" s="3" t="s">
        <v>79</v>
      </c>
      <c r="E423" s="17">
        <f>BO423-INDEX(章节表!$J$4:$J$64,关卡表!BP423)</f>
        <v>7</v>
      </c>
      <c r="F423" s="17">
        <f t="shared" si="25"/>
        <v>7</v>
      </c>
      <c r="G423" s="17" t="str">
        <f>INDEX(章节表!$C$5:$C$64,关卡表!BP423)&amp;关卡表!E423&amp;"关"</f>
        <v>困难12章7关</v>
      </c>
      <c r="H423" s="2"/>
      <c r="I423" s="2"/>
      <c r="J423" s="17" t="str">
        <f>INDEX(章节表!$D$5:$D$64,关卡表!BP423)&amp;"-"&amp;关卡表!E423&amp;"关"</f>
        <v>黎阳之战-7关</v>
      </c>
      <c r="K423" s="3" t="s">
        <v>424</v>
      </c>
      <c r="L423" s="2"/>
      <c r="M423" s="2">
        <v>100</v>
      </c>
      <c r="N423" s="2">
        <v>0</v>
      </c>
      <c r="O423" s="2">
        <v>0</v>
      </c>
      <c r="P423" s="2"/>
      <c r="Q423" s="17">
        <f>INDEX(章节表!$K$5:$K$64,关卡表!BP423)</f>
        <v>70</v>
      </c>
      <c r="R423" s="2"/>
      <c r="S423" s="2"/>
      <c r="T423" s="2"/>
      <c r="U423" s="2" t="s">
        <v>27</v>
      </c>
      <c r="V423" s="17">
        <f>INDEX(章节表!$M$5:$M$64,关卡表!BP423)</f>
        <v>3900</v>
      </c>
      <c r="W423" s="2" t="s">
        <v>47</v>
      </c>
      <c r="X423" s="17">
        <f>INDEX(章节表!$N$5:$N$64,关卡表!BP423)</f>
        <v>9900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>
        <v>51</v>
      </c>
      <c r="AP423" s="3" t="s">
        <v>264</v>
      </c>
      <c r="AQ423" s="3" t="s">
        <v>265</v>
      </c>
      <c r="AR423" s="3" t="s">
        <v>437</v>
      </c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O423">
        <v>417</v>
      </c>
      <c r="BP423">
        <f>MATCH(BO423-1,章节表!$J$4:$J$64,1)</f>
        <v>42</v>
      </c>
    </row>
    <row r="424" spans="1:68" ht="16.5" x14ac:dyDescent="0.2">
      <c r="A424" s="17">
        <f t="shared" si="24"/>
        <v>21208</v>
      </c>
      <c r="B424" s="17">
        <f>INDEX(章节表!$E$5:$E$64,关卡表!BP424)</f>
        <v>2</v>
      </c>
      <c r="C424" s="17">
        <f>INDEX(章节表!$B$5:$B$64,关卡表!BP424)</f>
        <v>212</v>
      </c>
      <c r="D424" s="3" t="s">
        <v>79</v>
      </c>
      <c r="E424" s="17">
        <f>BO424-INDEX(章节表!$J$4:$J$64,关卡表!BP424)</f>
        <v>8</v>
      </c>
      <c r="F424" s="17">
        <f t="shared" si="25"/>
        <v>8</v>
      </c>
      <c r="G424" s="17" t="str">
        <f>INDEX(章节表!$C$5:$C$64,关卡表!BP424)&amp;关卡表!E424&amp;"关"</f>
        <v>困难12章8关</v>
      </c>
      <c r="H424" s="2"/>
      <c r="I424" s="2"/>
      <c r="J424" s="17" t="str">
        <f>INDEX(章节表!$D$5:$D$64,关卡表!BP424)&amp;"-"&amp;关卡表!E424&amp;"关"</f>
        <v>黎阳之战-8关</v>
      </c>
      <c r="K424" s="3" t="s">
        <v>424</v>
      </c>
      <c r="L424" s="2"/>
      <c r="M424" s="2">
        <v>100</v>
      </c>
      <c r="N424" s="2">
        <v>0</v>
      </c>
      <c r="O424" s="2">
        <v>0</v>
      </c>
      <c r="P424" s="2"/>
      <c r="Q424" s="17">
        <f>INDEX(章节表!$K$5:$K$64,关卡表!BP424)</f>
        <v>70</v>
      </c>
      <c r="R424" s="2"/>
      <c r="S424" s="2"/>
      <c r="T424" s="2"/>
      <c r="U424" s="2" t="s">
        <v>27</v>
      </c>
      <c r="V424" s="17">
        <f>INDEX(章节表!$M$5:$M$64,关卡表!BP424)</f>
        <v>3900</v>
      </c>
      <c r="W424" s="2" t="s">
        <v>47</v>
      </c>
      <c r="X424" s="17">
        <f>INDEX(章节表!$N$5:$N$64,关卡表!BP424)</f>
        <v>9900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>
        <v>51</v>
      </c>
      <c r="AP424" s="3" t="s">
        <v>264</v>
      </c>
      <c r="AQ424" s="3" t="s">
        <v>265</v>
      </c>
      <c r="AR424" s="3" t="s">
        <v>437</v>
      </c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O424">
        <v>418</v>
      </c>
      <c r="BP424">
        <f>MATCH(BO424-1,章节表!$J$4:$J$64,1)</f>
        <v>42</v>
      </c>
    </row>
    <row r="425" spans="1:68" ht="16.5" x14ac:dyDescent="0.2">
      <c r="A425" s="17">
        <f t="shared" si="24"/>
        <v>21209</v>
      </c>
      <c r="B425" s="17">
        <f>INDEX(章节表!$E$5:$E$64,关卡表!BP425)</f>
        <v>2</v>
      </c>
      <c r="C425" s="17">
        <f>INDEX(章节表!$B$5:$B$64,关卡表!BP425)</f>
        <v>212</v>
      </c>
      <c r="D425" s="3" t="s">
        <v>79</v>
      </c>
      <c r="E425" s="17">
        <f>BO425-INDEX(章节表!$J$4:$J$64,关卡表!BP425)</f>
        <v>9</v>
      </c>
      <c r="F425" s="17">
        <f t="shared" si="25"/>
        <v>9</v>
      </c>
      <c r="G425" s="17" t="str">
        <f>INDEX(章节表!$C$5:$C$64,关卡表!BP425)&amp;关卡表!E425&amp;"关"</f>
        <v>困难12章9关</v>
      </c>
      <c r="H425" s="2"/>
      <c r="I425" s="2"/>
      <c r="J425" s="17" t="str">
        <f>INDEX(章节表!$D$5:$D$64,关卡表!BP425)&amp;"-"&amp;关卡表!E425&amp;"关"</f>
        <v>黎阳之战-9关</v>
      </c>
      <c r="K425" s="3" t="s">
        <v>438</v>
      </c>
      <c r="L425" s="2"/>
      <c r="M425" s="2">
        <v>100</v>
      </c>
      <c r="N425" s="2">
        <v>0</v>
      </c>
      <c r="O425" s="2">
        <v>0</v>
      </c>
      <c r="P425" s="2"/>
      <c r="Q425" s="17">
        <f>INDEX(章节表!$K$5:$K$64,关卡表!BP425)</f>
        <v>70</v>
      </c>
      <c r="R425" s="2"/>
      <c r="S425" s="2"/>
      <c r="T425" s="2"/>
      <c r="U425" s="2" t="s">
        <v>27</v>
      </c>
      <c r="V425" s="17">
        <f>INDEX(章节表!$M$5:$M$64,关卡表!BP425)</f>
        <v>3900</v>
      </c>
      <c r="W425" s="2" t="s">
        <v>47</v>
      </c>
      <c r="X425" s="17">
        <f>INDEX(章节表!$N$5:$N$64,关卡表!BP425)</f>
        <v>9900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>
        <v>51</v>
      </c>
      <c r="AP425" s="3" t="s">
        <v>264</v>
      </c>
      <c r="AQ425" s="3" t="s">
        <v>265</v>
      </c>
      <c r="AR425" s="3" t="s">
        <v>437</v>
      </c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O425">
        <v>419</v>
      </c>
      <c r="BP425">
        <f>MATCH(BO425-1,章节表!$J$4:$J$64,1)</f>
        <v>42</v>
      </c>
    </row>
    <row r="426" spans="1:68" ht="16.5" x14ac:dyDescent="0.2">
      <c r="A426" s="17">
        <f t="shared" si="24"/>
        <v>21210</v>
      </c>
      <c r="B426" s="17">
        <f>INDEX(章节表!$E$5:$E$64,关卡表!BP426)</f>
        <v>2</v>
      </c>
      <c r="C426" s="17">
        <f>INDEX(章节表!$B$5:$B$64,关卡表!BP426)</f>
        <v>212</v>
      </c>
      <c r="D426" s="3" t="s">
        <v>79</v>
      </c>
      <c r="E426" s="17">
        <f>BO426-INDEX(章节表!$J$4:$J$64,关卡表!BP426)</f>
        <v>10</v>
      </c>
      <c r="F426" s="17">
        <f t="shared" si="25"/>
        <v>10</v>
      </c>
      <c r="G426" s="17" t="str">
        <f>INDEX(章节表!$C$5:$C$64,关卡表!BP426)&amp;关卡表!E426&amp;"关"</f>
        <v>困难12章10关</v>
      </c>
      <c r="H426" s="2"/>
      <c r="I426" s="2"/>
      <c r="J426" s="17" t="str">
        <f>INDEX(章节表!$D$5:$D$64,关卡表!BP426)&amp;"-"&amp;关卡表!E426&amp;"关"</f>
        <v>黎阳之战-10关</v>
      </c>
      <c r="K426" s="3" t="s">
        <v>439</v>
      </c>
      <c r="L426" s="2"/>
      <c r="M426" s="2">
        <v>100</v>
      </c>
      <c r="N426" s="2">
        <v>1</v>
      </c>
      <c r="O426" s="2">
        <v>0</v>
      </c>
      <c r="P426" s="2"/>
      <c r="Q426" s="17">
        <f>INDEX(章节表!$K$5:$K$64,关卡表!BP426)</f>
        <v>70</v>
      </c>
      <c r="R426" s="2"/>
      <c r="S426" s="2"/>
      <c r="T426" s="2"/>
      <c r="U426" s="2" t="s">
        <v>27</v>
      </c>
      <c r="V426" s="17">
        <f>INDEX(章节表!$M$5:$M$64,关卡表!BP426)</f>
        <v>3900</v>
      </c>
      <c r="W426" s="2" t="s">
        <v>47</v>
      </c>
      <c r="X426" s="17">
        <f>INDEX(章节表!$N$5:$N$64,关卡表!BP426)</f>
        <v>9900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>
        <v>51</v>
      </c>
      <c r="AP426" s="3" t="s">
        <v>264</v>
      </c>
      <c r="AQ426" s="3" t="s">
        <v>265</v>
      </c>
      <c r="AR426" s="3" t="s">
        <v>437</v>
      </c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O426">
        <v>420</v>
      </c>
      <c r="BP426">
        <f>MATCH(BO426-1,章节表!$J$4:$J$64,1)</f>
        <v>42</v>
      </c>
    </row>
    <row r="427" spans="1:68" ht="16.5" x14ac:dyDescent="0.2">
      <c r="A427" s="17">
        <f t="shared" si="24"/>
        <v>21301</v>
      </c>
      <c r="B427" s="17">
        <f>INDEX(章节表!$E$5:$E$64,关卡表!BP427)</f>
        <v>2</v>
      </c>
      <c r="C427" s="17">
        <f>INDEX(章节表!$B$5:$B$64,关卡表!BP427)</f>
        <v>213</v>
      </c>
      <c r="D427" s="3" t="s">
        <v>79</v>
      </c>
      <c r="E427" s="17">
        <f>BO427-INDEX(章节表!$J$4:$J$64,关卡表!BP427)</f>
        <v>1</v>
      </c>
      <c r="F427" s="17">
        <f t="shared" si="25"/>
        <v>1</v>
      </c>
      <c r="G427" s="17" t="str">
        <f>INDEX(章节表!$C$5:$C$64,关卡表!BP427)&amp;关卡表!E427&amp;"关"</f>
        <v>困难13章1关</v>
      </c>
      <c r="H427" s="2"/>
      <c r="I427" s="2"/>
      <c r="J427" s="17" t="str">
        <f>INDEX(章节表!$D$5:$D$64,关卡表!BP427)&amp;"-"&amp;关卡表!E427&amp;"关"</f>
        <v>白马之围-1关</v>
      </c>
      <c r="K427" s="3" t="s">
        <v>424</v>
      </c>
      <c r="L427" s="2"/>
      <c r="M427" s="2">
        <v>100</v>
      </c>
      <c r="N427" s="2">
        <v>0</v>
      </c>
      <c r="O427" s="2">
        <v>0</v>
      </c>
      <c r="P427" s="2"/>
      <c r="Q427" s="17">
        <f>INDEX(章节表!$K$5:$K$64,关卡表!BP427)</f>
        <v>75</v>
      </c>
      <c r="R427" s="2"/>
      <c r="S427" s="2"/>
      <c r="T427" s="2"/>
      <c r="U427" s="2" t="s">
        <v>27</v>
      </c>
      <c r="V427" s="17">
        <f>INDEX(章节表!$M$5:$M$64,关卡表!BP427)</f>
        <v>4200</v>
      </c>
      <c r="W427" s="2" t="s">
        <v>47</v>
      </c>
      <c r="X427" s="17">
        <f>INDEX(章节表!$N$5:$N$64,关卡表!BP427)</f>
        <v>11250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>
        <v>51</v>
      </c>
      <c r="AP427" s="3" t="s">
        <v>264</v>
      </c>
      <c r="AQ427" s="3" t="s">
        <v>265</v>
      </c>
      <c r="AR427" s="3" t="s">
        <v>437</v>
      </c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O427">
        <v>421</v>
      </c>
      <c r="BP427">
        <f>MATCH(BO427-1,章节表!$J$4:$J$64,1)</f>
        <v>43</v>
      </c>
    </row>
    <row r="428" spans="1:68" ht="16.5" x14ac:dyDescent="0.2">
      <c r="A428" s="17">
        <f t="shared" si="24"/>
        <v>21302</v>
      </c>
      <c r="B428" s="17">
        <f>INDEX(章节表!$E$5:$E$64,关卡表!BP428)</f>
        <v>2</v>
      </c>
      <c r="C428" s="17">
        <f>INDEX(章节表!$B$5:$B$64,关卡表!BP428)</f>
        <v>213</v>
      </c>
      <c r="D428" s="3" t="s">
        <v>79</v>
      </c>
      <c r="E428" s="17">
        <f>BO428-INDEX(章节表!$J$4:$J$64,关卡表!BP428)</f>
        <v>2</v>
      </c>
      <c r="F428" s="17">
        <f t="shared" si="25"/>
        <v>2</v>
      </c>
      <c r="G428" s="17" t="str">
        <f>INDEX(章节表!$C$5:$C$64,关卡表!BP428)&amp;关卡表!E428&amp;"关"</f>
        <v>困难13章2关</v>
      </c>
      <c r="H428" s="2"/>
      <c r="I428" s="2"/>
      <c r="J428" s="17" t="str">
        <f>INDEX(章节表!$D$5:$D$64,关卡表!BP428)&amp;"-"&amp;关卡表!E428&amp;"关"</f>
        <v>白马之围-2关</v>
      </c>
      <c r="K428" s="3" t="s">
        <v>424</v>
      </c>
      <c r="L428" s="2"/>
      <c r="M428" s="2">
        <v>100</v>
      </c>
      <c r="N428" s="2">
        <v>0</v>
      </c>
      <c r="O428" s="2">
        <v>0</v>
      </c>
      <c r="P428" s="2"/>
      <c r="Q428" s="17">
        <f>INDEX(章节表!$K$5:$K$64,关卡表!BP428)</f>
        <v>75</v>
      </c>
      <c r="R428" s="2"/>
      <c r="S428" s="2"/>
      <c r="T428" s="2"/>
      <c r="U428" s="2" t="s">
        <v>27</v>
      </c>
      <c r="V428" s="17">
        <f>INDEX(章节表!$M$5:$M$64,关卡表!BP428)</f>
        <v>4200</v>
      </c>
      <c r="W428" s="2" t="s">
        <v>47</v>
      </c>
      <c r="X428" s="17">
        <f>INDEX(章节表!$N$5:$N$64,关卡表!BP428)</f>
        <v>11250</v>
      </c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>
        <v>51</v>
      </c>
      <c r="AP428" s="3" t="s">
        <v>264</v>
      </c>
      <c r="AQ428" s="3" t="s">
        <v>265</v>
      </c>
      <c r="AR428" s="3" t="s">
        <v>437</v>
      </c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O428">
        <v>422</v>
      </c>
      <c r="BP428">
        <f>MATCH(BO428-1,章节表!$J$4:$J$64,1)</f>
        <v>43</v>
      </c>
    </row>
    <row r="429" spans="1:68" ht="16.5" x14ac:dyDescent="0.2">
      <c r="A429" s="17">
        <f t="shared" si="24"/>
        <v>21303</v>
      </c>
      <c r="B429" s="17">
        <f>INDEX(章节表!$E$5:$E$64,关卡表!BP429)</f>
        <v>2</v>
      </c>
      <c r="C429" s="17">
        <f>INDEX(章节表!$B$5:$B$64,关卡表!BP429)</f>
        <v>213</v>
      </c>
      <c r="D429" s="3" t="s">
        <v>79</v>
      </c>
      <c r="E429" s="17">
        <f>BO429-INDEX(章节表!$J$4:$J$64,关卡表!BP429)</f>
        <v>3</v>
      </c>
      <c r="F429" s="17">
        <f t="shared" si="25"/>
        <v>3</v>
      </c>
      <c r="G429" s="17" t="str">
        <f>INDEX(章节表!$C$5:$C$64,关卡表!BP429)&amp;关卡表!E429&amp;"关"</f>
        <v>困难13章3关</v>
      </c>
      <c r="H429" s="2"/>
      <c r="I429" s="2"/>
      <c r="J429" s="17" t="str">
        <f>INDEX(章节表!$D$5:$D$64,关卡表!BP429)&amp;"-"&amp;关卡表!E429&amp;"关"</f>
        <v>白马之围-3关</v>
      </c>
      <c r="K429" s="3" t="s">
        <v>438</v>
      </c>
      <c r="L429" s="2"/>
      <c r="M429" s="2">
        <v>100</v>
      </c>
      <c r="N429" s="2">
        <v>0</v>
      </c>
      <c r="O429" s="2">
        <v>0</v>
      </c>
      <c r="P429" s="2"/>
      <c r="Q429" s="17">
        <f>INDEX(章节表!$K$5:$K$64,关卡表!BP429)</f>
        <v>75</v>
      </c>
      <c r="R429" s="2"/>
      <c r="S429" s="2"/>
      <c r="T429" s="2"/>
      <c r="U429" s="2" t="s">
        <v>27</v>
      </c>
      <c r="V429" s="17">
        <f>INDEX(章节表!$M$5:$M$64,关卡表!BP429)</f>
        <v>4200</v>
      </c>
      <c r="W429" s="2" t="s">
        <v>47</v>
      </c>
      <c r="X429" s="17">
        <f>INDEX(章节表!$N$5:$N$64,关卡表!BP429)</f>
        <v>11250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>
        <v>51</v>
      </c>
      <c r="AP429" s="3" t="s">
        <v>264</v>
      </c>
      <c r="AQ429" s="3" t="s">
        <v>265</v>
      </c>
      <c r="AR429" s="3" t="s">
        <v>437</v>
      </c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O429">
        <v>423</v>
      </c>
      <c r="BP429">
        <f>MATCH(BO429-1,章节表!$J$4:$J$64,1)</f>
        <v>43</v>
      </c>
    </row>
    <row r="430" spans="1:68" ht="16.5" x14ac:dyDescent="0.2">
      <c r="A430" s="17">
        <f t="shared" si="24"/>
        <v>21304</v>
      </c>
      <c r="B430" s="17">
        <f>INDEX(章节表!$E$5:$E$64,关卡表!BP430)</f>
        <v>2</v>
      </c>
      <c r="C430" s="17">
        <f>INDEX(章节表!$B$5:$B$64,关卡表!BP430)</f>
        <v>213</v>
      </c>
      <c r="D430" s="3" t="s">
        <v>79</v>
      </c>
      <c r="E430" s="17">
        <f>BO430-INDEX(章节表!$J$4:$J$64,关卡表!BP430)</f>
        <v>4</v>
      </c>
      <c r="F430" s="17">
        <f t="shared" si="25"/>
        <v>4</v>
      </c>
      <c r="G430" s="17" t="str">
        <f>INDEX(章节表!$C$5:$C$64,关卡表!BP430)&amp;关卡表!E430&amp;"关"</f>
        <v>困难13章4关</v>
      </c>
      <c r="H430" s="2"/>
      <c r="I430" s="2"/>
      <c r="J430" s="17" t="str">
        <f>INDEX(章节表!$D$5:$D$64,关卡表!BP430)&amp;"-"&amp;关卡表!E430&amp;"关"</f>
        <v>白马之围-4关</v>
      </c>
      <c r="K430" s="3" t="s">
        <v>424</v>
      </c>
      <c r="L430" s="2"/>
      <c r="M430" s="2">
        <v>100</v>
      </c>
      <c r="N430" s="2">
        <v>0</v>
      </c>
      <c r="O430" s="2">
        <v>0</v>
      </c>
      <c r="P430" s="2"/>
      <c r="Q430" s="17">
        <f>INDEX(章节表!$K$5:$K$64,关卡表!BP430)</f>
        <v>75</v>
      </c>
      <c r="R430" s="2"/>
      <c r="S430" s="2"/>
      <c r="T430" s="2"/>
      <c r="U430" s="2" t="s">
        <v>27</v>
      </c>
      <c r="V430" s="17">
        <f>INDEX(章节表!$M$5:$M$64,关卡表!BP430)</f>
        <v>4200</v>
      </c>
      <c r="W430" s="2" t="s">
        <v>47</v>
      </c>
      <c r="X430" s="17">
        <f>INDEX(章节表!$N$5:$N$64,关卡表!BP430)</f>
        <v>11250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>
        <v>51</v>
      </c>
      <c r="AP430" s="3" t="s">
        <v>264</v>
      </c>
      <c r="AQ430" s="3" t="s">
        <v>265</v>
      </c>
      <c r="AR430" s="3" t="s">
        <v>437</v>
      </c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O430">
        <v>424</v>
      </c>
      <c r="BP430">
        <f>MATCH(BO430-1,章节表!$J$4:$J$64,1)</f>
        <v>43</v>
      </c>
    </row>
    <row r="431" spans="1:68" ht="16.5" x14ac:dyDescent="0.2">
      <c r="A431" s="17">
        <f t="shared" si="24"/>
        <v>21305</v>
      </c>
      <c r="B431" s="17">
        <f>INDEX(章节表!$E$5:$E$64,关卡表!BP431)</f>
        <v>2</v>
      </c>
      <c r="C431" s="17">
        <f>INDEX(章节表!$B$5:$B$64,关卡表!BP431)</f>
        <v>213</v>
      </c>
      <c r="D431" s="3" t="s">
        <v>79</v>
      </c>
      <c r="E431" s="17">
        <f>BO431-INDEX(章节表!$J$4:$J$64,关卡表!BP431)</f>
        <v>5</v>
      </c>
      <c r="F431" s="17">
        <f t="shared" si="25"/>
        <v>5</v>
      </c>
      <c r="G431" s="17" t="str">
        <f>INDEX(章节表!$C$5:$C$64,关卡表!BP431)&amp;关卡表!E431&amp;"关"</f>
        <v>困难13章5关</v>
      </c>
      <c r="H431" s="2"/>
      <c r="I431" s="2"/>
      <c r="J431" s="17" t="str">
        <f>INDEX(章节表!$D$5:$D$64,关卡表!BP431)&amp;"-"&amp;关卡表!E431&amp;"关"</f>
        <v>白马之围-5关</v>
      </c>
      <c r="K431" s="3" t="s">
        <v>424</v>
      </c>
      <c r="L431" s="2"/>
      <c r="M431" s="2">
        <v>100</v>
      </c>
      <c r="N431" s="2">
        <v>0</v>
      </c>
      <c r="O431" s="2">
        <v>0</v>
      </c>
      <c r="P431" s="2"/>
      <c r="Q431" s="17">
        <f>INDEX(章节表!$K$5:$K$64,关卡表!BP431)</f>
        <v>75</v>
      </c>
      <c r="R431" s="2"/>
      <c r="S431" s="2"/>
      <c r="T431" s="2"/>
      <c r="U431" s="2" t="s">
        <v>27</v>
      </c>
      <c r="V431" s="17">
        <f>INDEX(章节表!$M$5:$M$64,关卡表!BP431)</f>
        <v>4200</v>
      </c>
      <c r="W431" s="2" t="s">
        <v>47</v>
      </c>
      <c r="X431" s="17">
        <f>INDEX(章节表!$N$5:$N$64,关卡表!BP431)</f>
        <v>11250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>
        <v>51</v>
      </c>
      <c r="AP431" s="3" t="s">
        <v>264</v>
      </c>
      <c r="AQ431" s="3" t="s">
        <v>265</v>
      </c>
      <c r="AR431" s="3" t="s">
        <v>437</v>
      </c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O431">
        <v>425</v>
      </c>
      <c r="BP431">
        <f>MATCH(BO431-1,章节表!$J$4:$J$64,1)</f>
        <v>43</v>
      </c>
    </row>
    <row r="432" spans="1:68" ht="16.5" x14ac:dyDescent="0.2">
      <c r="A432" s="17">
        <f t="shared" si="24"/>
        <v>21306</v>
      </c>
      <c r="B432" s="17">
        <f>INDEX(章节表!$E$5:$E$64,关卡表!BP432)</f>
        <v>2</v>
      </c>
      <c r="C432" s="17">
        <f>INDEX(章节表!$B$5:$B$64,关卡表!BP432)</f>
        <v>213</v>
      </c>
      <c r="D432" s="3" t="s">
        <v>79</v>
      </c>
      <c r="E432" s="17">
        <f>BO432-INDEX(章节表!$J$4:$J$64,关卡表!BP432)</f>
        <v>6</v>
      </c>
      <c r="F432" s="17">
        <f t="shared" si="25"/>
        <v>6</v>
      </c>
      <c r="G432" s="17" t="str">
        <f>INDEX(章节表!$C$5:$C$64,关卡表!BP432)&amp;关卡表!E432&amp;"关"</f>
        <v>困难13章6关</v>
      </c>
      <c r="H432" s="2"/>
      <c r="I432" s="2"/>
      <c r="J432" s="17" t="str">
        <f>INDEX(章节表!$D$5:$D$64,关卡表!BP432)&amp;"-"&amp;关卡表!E432&amp;"关"</f>
        <v>白马之围-6关</v>
      </c>
      <c r="K432" s="3" t="s">
        <v>438</v>
      </c>
      <c r="L432" s="2"/>
      <c r="M432" s="2">
        <v>100</v>
      </c>
      <c r="N432" s="2">
        <v>0</v>
      </c>
      <c r="O432" s="2">
        <v>0</v>
      </c>
      <c r="P432" s="2"/>
      <c r="Q432" s="17">
        <f>INDEX(章节表!$K$5:$K$64,关卡表!BP432)</f>
        <v>75</v>
      </c>
      <c r="R432" s="2"/>
      <c r="S432" s="2"/>
      <c r="T432" s="2"/>
      <c r="U432" s="2" t="s">
        <v>27</v>
      </c>
      <c r="V432" s="17">
        <f>INDEX(章节表!$M$5:$M$64,关卡表!BP432)</f>
        <v>4200</v>
      </c>
      <c r="W432" s="2" t="s">
        <v>47</v>
      </c>
      <c r="X432" s="17">
        <f>INDEX(章节表!$N$5:$N$64,关卡表!BP432)</f>
        <v>11250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>
        <v>51</v>
      </c>
      <c r="AP432" s="3" t="s">
        <v>264</v>
      </c>
      <c r="AQ432" s="3" t="s">
        <v>265</v>
      </c>
      <c r="AR432" s="3" t="s">
        <v>437</v>
      </c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O432">
        <v>426</v>
      </c>
      <c r="BP432">
        <f>MATCH(BO432-1,章节表!$J$4:$J$64,1)</f>
        <v>43</v>
      </c>
    </row>
    <row r="433" spans="1:68" ht="16.5" x14ac:dyDescent="0.2">
      <c r="A433" s="17">
        <f t="shared" si="24"/>
        <v>21307</v>
      </c>
      <c r="B433" s="17">
        <f>INDEX(章节表!$E$5:$E$64,关卡表!BP433)</f>
        <v>2</v>
      </c>
      <c r="C433" s="17">
        <f>INDEX(章节表!$B$5:$B$64,关卡表!BP433)</f>
        <v>213</v>
      </c>
      <c r="D433" s="3" t="s">
        <v>79</v>
      </c>
      <c r="E433" s="17">
        <f>BO433-INDEX(章节表!$J$4:$J$64,关卡表!BP433)</f>
        <v>7</v>
      </c>
      <c r="F433" s="17">
        <f t="shared" si="25"/>
        <v>7</v>
      </c>
      <c r="G433" s="17" t="str">
        <f>INDEX(章节表!$C$5:$C$64,关卡表!BP433)&amp;关卡表!E433&amp;"关"</f>
        <v>困难13章7关</v>
      </c>
      <c r="H433" s="2"/>
      <c r="I433" s="2"/>
      <c r="J433" s="17" t="str">
        <f>INDEX(章节表!$D$5:$D$64,关卡表!BP433)&amp;"-"&amp;关卡表!E433&amp;"关"</f>
        <v>白马之围-7关</v>
      </c>
      <c r="K433" s="3" t="s">
        <v>424</v>
      </c>
      <c r="L433" s="2"/>
      <c r="M433" s="2">
        <v>100</v>
      </c>
      <c r="N433" s="2">
        <v>0</v>
      </c>
      <c r="O433" s="2">
        <v>0</v>
      </c>
      <c r="P433" s="2"/>
      <c r="Q433" s="17">
        <f>INDEX(章节表!$K$5:$K$64,关卡表!BP433)</f>
        <v>75</v>
      </c>
      <c r="R433" s="2"/>
      <c r="S433" s="2"/>
      <c r="T433" s="2"/>
      <c r="U433" s="2" t="s">
        <v>27</v>
      </c>
      <c r="V433" s="17">
        <f>INDEX(章节表!$M$5:$M$64,关卡表!BP433)</f>
        <v>4200</v>
      </c>
      <c r="W433" s="2" t="s">
        <v>47</v>
      </c>
      <c r="X433" s="17">
        <f>INDEX(章节表!$N$5:$N$64,关卡表!BP433)</f>
        <v>11250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>
        <v>51</v>
      </c>
      <c r="AP433" s="3" t="s">
        <v>264</v>
      </c>
      <c r="AQ433" s="3" t="s">
        <v>265</v>
      </c>
      <c r="AR433" s="3" t="s">
        <v>437</v>
      </c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O433">
        <v>427</v>
      </c>
      <c r="BP433">
        <f>MATCH(BO433-1,章节表!$J$4:$J$64,1)</f>
        <v>43</v>
      </c>
    </row>
    <row r="434" spans="1:68" ht="16.5" x14ac:dyDescent="0.2">
      <c r="A434" s="17">
        <f t="shared" si="24"/>
        <v>21308</v>
      </c>
      <c r="B434" s="17">
        <f>INDEX(章节表!$E$5:$E$64,关卡表!BP434)</f>
        <v>2</v>
      </c>
      <c r="C434" s="17">
        <f>INDEX(章节表!$B$5:$B$64,关卡表!BP434)</f>
        <v>213</v>
      </c>
      <c r="D434" s="3" t="s">
        <v>79</v>
      </c>
      <c r="E434" s="17">
        <f>BO434-INDEX(章节表!$J$4:$J$64,关卡表!BP434)</f>
        <v>8</v>
      </c>
      <c r="F434" s="17">
        <f t="shared" si="25"/>
        <v>8</v>
      </c>
      <c r="G434" s="17" t="str">
        <f>INDEX(章节表!$C$5:$C$64,关卡表!BP434)&amp;关卡表!E434&amp;"关"</f>
        <v>困难13章8关</v>
      </c>
      <c r="H434" s="2"/>
      <c r="I434" s="2"/>
      <c r="J434" s="17" t="str">
        <f>INDEX(章节表!$D$5:$D$64,关卡表!BP434)&amp;"-"&amp;关卡表!E434&amp;"关"</f>
        <v>白马之围-8关</v>
      </c>
      <c r="K434" s="3" t="s">
        <v>424</v>
      </c>
      <c r="L434" s="2"/>
      <c r="M434" s="2">
        <v>100</v>
      </c>
      <c r="N434" s="2">
        <v>0</v>
      </c>
      <c r="O434" s="2">
        <v>0</v>
      </c>
      <c r="P434" s="2"/>
      <c r="Q434" s="17">
        <f>INDEX(章节表!$K$5:$K$64,关卡表!BP434)</f>
        <v>75</v>
      </c>
      <c r="R434" s="2"/>
      <c r="S434" s="2"/>
      <c r="T434" s="2"/>
      <c r="U434" s="2" t="s">
        <v>27</v>
      </c>
      <c r="V434" s="17">
        <f>INDEX(章节表!$M$5:$M$64,关卡表!BP434)</f>
        <v>4200</v>
      </c>
      <c r="W434" s="2" t="s">
        <v>47</v>
      </c>
      <c r="X434" s="17">
        <f>INDEX(章节表!$N$5:$N$64,关卡表!BP434)</f>
        <v>11250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>
        <v>51</v>
      </c>
      <c r="AP434" s="3" t="s">
        <v>264</v>
      </c>
      <c r="AQ434" s="3" t="s">
        <v>265</v>
      </c>
      <c r="AR434" s="3" t="s">
        <v>437</v>
      </c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O434">
        <v>428</v>
      </c>
      <c r="BP434">
        <f>MATCH(BO434-1,章节表!$J$4:$J$64,1)</f>
        <v>43</v>
      </c>
    </row>
    <row r="435" spans="1:68" ht="16.5" x14ac:dyDescent="0.2">
      <c r="A435" s="17">
        <f t="shared" si="24"/>
        <v>21309</v>
      </c>
      <c r="B435" s="17">
        <f>INDEX(章节表!$E$5:$E$64,关卡表!BP435)</f>
        <v>2</v>
      </c>
      <c r="C435" s="17">
        <f>INDEX(章节表!$B$5:$B$64,关卡表!BP435)</f>
        <v>213</v>
      </c>
      <c r="D435" s="3" t="s">
        <v>79</v>
      </c>
      <c r="E435" s="17">
        <f>BO435-INDEX(章节表!$J$4:$J$64,关卡表!BP435)</f>
        <v>9</v>
      </c>
      <c r="F435" s="17">
        <f t="shared" si="25"/>
        <v>9</v>
      </c>
      <c r="G435" s="17" t="str">
        <f>INDEX(章节表!$C$5:$C$64,关卡表!BP435)&amp;关卡表!E435&amp;"关"</f>
        <v>困难13章9关</v>
      </c>
      <c r="H435" s="2"/>
      <c r="I435" s="2"/>
      <c r="J435" s="17" t="str">
        <f>INDEX(章节表!$D$5:$D$64,关卡表!BP435)&amp;"-"&amp;关卡表!E435&amp;"关"</f>
        <v>白马之围-9关</v>
      </c>
      <c r="K435" s="3" t="s">
        <v>438</v>
      </c>
      <c r="L435" s="2"/>
      <c r="M435" s="2">
        <v>100</v>
      </c>
      <c r="N435" s="2">
        <v>0</v>
      </c>
      <c r="O435" s="2">
        <v>0</v>
      </c>
      <c r="P435" s="2"/>
      <c r="Q435" s="17">
        <f>INDEX(章节表!$K$5:$K$64,关卡表!BP435)</f>
        <v>75</v>
      </c>
      <c r="R435" s="2"/>
      <c r="S435" s="2"/>
      <c r="T435" s="2"/>
      <c r="U435" s="2" t="s">
        <v>27</v>
      </c>
      <c r="V435" s="17">
        <f>INDEX(章节表!$M$5:$M$64,关卡表!BP435)</f>
        <v>4200</v>
      </c>
      <c r="W435" s="2" t="s">
        <v>47</v>
      </c>
      <c r="X435" s="17">
        <f>INDEX(章节表!$N$5:$N$64,关卡表!BP435)</f>
        <v>11250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>
        <v>51</v>
      </c>
      <c r="AP435" s="3" t="s">
        <v>264</v>
      </c>
      <c r="AQ435" s="3" t="s">
        <v>265</v>
      </c>
      <c r="AR435" s="3" t="s">
        <v>437</v>
      </c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O435">
        <v>429</v>
      </c>
      <c r="BP435">
        <f>MATCH(BO435-1,章节表!$J$4:$J$64,1)</f>
        <v>43</v>
      </c>
    </row>
    <row r="436" spans="1:68" ht="16.5" x14ac:dyDescent="0.2">
      <c r="A436" s="17">
        <f t="shared" si="24"/>
        <v>21310</v>
      </c>
      <c r="B436" s="17">
        <f>INDEX(章节表!$E$5:$E$64,关卡表!BP436)</f>
        <v>2</v>
      </c>
      <c r="C436" s="17">
        <f>INDEX(章节表!$B$5:$B$64,关卡表!BP436)</f>
        <v>213</v>
      </c>
      <c r="D436" s="3" t="s">
        <v>79</v>
      </c>
      <c r="E436" s="17">
        <f>BO436-INDEX(章节表!$J$4:$J$64,关卡表!BP436)</f>
        <v>10</v>
      </c>
      <c r="F436" s="17">
        <f t="shared" si="25"/>
        <v>10</v>
      </c>
      <c r="G436" s="17" t="str">
        <f>INDEX(章节表!$C$5:$C$64,关卡表!BP436)&amp;关卡表!E436&amp;"关"</f>
        <v>困难13章10关</v>
      </c>
      <c r="H436" s="2"/>
      <c r="I436" s="2"/>
      <c r="J436" s="17" t="str">
        <f>INDEX(章节表!$D$5:$D$64,关卡表!BP436)&amp;"-"&amp;关卡表!E436&amp;"关"</f>
        <v>白马之围-10关</v>
      </c>
      <c r="K436" s="3" t="s">
        <v>439</v>
      </c>
      <c r="L436" s="2"/>
      <c r="M436" s="2">
        <v>100</v>
      </c>
      <c r="N436" s="2">
        <v>1</v>
      </c>
      <c r="O436" s="2">
        <v>0</v>
      </c>
      <c r="P436" s="2"/>
      <c r="Q436" s="17">
        <f>INDEX(章节表!$K$5:$K$64,关卡表!BP436)</f>
        <v>75</v>
      </c>
      <c r="R436" s="2"/>
      <c r="S436" s="2"/>
      <c r="T436" s="2"/>
      <c r="U436" s="2" t="s">
        <v>27</v>
      </c>
      <c r="V436" s="17">
        <f>INDEX(章节表!$M$5:$M$64,关卡表!BP436)</f>
        <v>4200</v>
      </c>
      <c r="W436" s="2" t="s">
        <v>47</v>
      </c>
      <c r="X436" s="17">
        <f>INDEX(章节表!$N$5:$N$64,关卡表!BP436)</f>
        <v>11250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>
        <v>51</v>
      </c>
      <c r="AP436" s="3" t="s">
        <v>264</v>
      </c>
      <c r="AQ436" s="3" t="s">
        <v>265</v>
      </c>
      <c r="AR436" s="3" t="s">
        <v>437</v>
      </c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O436">
        <v>430</v>
      </c>
      <c r="BP436">
        <f>MATCH(BO436-1,章节表!$J$4:$J$64,1)</f>
        <v>43</v>
      </c>
    </row>
    <row r="437" spans="1:68" ht="16.5" x14ac:dyDescent="0.2">
      <c r="A437" s="17">
        <f t="shared" si="24"/>
        <v>21401</v>
      </c>
      <c r="B437" s="17">
        <f>INDEX(章节表!$E$5:$E$64,关卡表!BP437)</f>
        <v>2</v>
      </c>
      <c r="C437" s="17">
        <f>INDEX(章节表!$B$5:$B$64,关卡表!BP437)</f>
        <v>214</v>
      </c>
      <c r="D437" s="3" t="s">
        <v>79</v>
      </c>
      <c r="E437" s="17">
        <f>BO437-INDEX(章节表!$J$4:$J$64,关卡表!BP437)</f>
        <v>1</v>
      </c>
      <c r="F437" s="17">
        <f t="shared" si="25"/>
        <v>1</v>
      </c>
      <c r="G437" s="17" t="str">
        <f>INDEX(章节表!$C$5:$C$64,关卡表!BP437)&amp;关卡表!E437&amp;"关"</f>
        <v>困难14章1关</v>
      </c>
      <c r="H437" s="2"/>
      <c r="I437" s="2"/>
      <c r="J437" s="17" t="str">
        <f>INDEX(章节表!$D$5:$D$64,关卡表!BP437)&amp;"-"&amp;关卡表!E437&amp;"关"</f>
        <v>千里单骑-1关</v>
      </c>
      <c r="K437" s="3" t="s">
        <v>424</v>
      </c>
      <c r="L437" s="2"/>
      <c r="M437" s="2">
        <v>100</v>
      </c>
      <c r="N437" s="2">
        <v>0</v>
      </c>
      <c r="O437" s="2">
        <v>0</v>
      </c>
      <c r="P437" s="2"/>
      <c r="Q437" s="17">
        <f>INDEX(章节表!$K$5:$K$64,关卡表!BP437)</f>
        <v>80</v>
      </c>
      <c r="R437" s="2"/>
      <c r="S437" s="2"/>
      <c r="T437" s="2"/>
      <c r="U437" s="2" t="s">
        <v>27</v>
      </c>
      <c r="V437" s="17">
        <f>INDEX(章节表!$M$5:$M$64,关卡表!BP437)</f>
        <v>4500</v>
      </c>
      <c r="W437" s="2" t="s">
        <v>47</v>
      </c>
      <c r="X437" s="17">
        <f>INDEX(章节表!$N$5:$N$64,关卡表!BP437)</f>
        <v>12150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>
        <v>51</v>
      </c>
      <c r="AP437" s="3" t="s">
        <v>264</v>
      </c>
      <c r="AQ437" s="3" t="s">
        <v>265</v>
      </c>
      <c r="AR437" s="3" t="s">
        <v>437</v>
      </c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O437">
        <v>431</v>
      </c>
      <c r="BP437">
        <f>MATCH(BO437-1,章节表!$J$4:$J$64,1)</f>
        <v>44</v>
      </c>
    </row>
    <row r="438" spans="1:68" ht="16.5" x14ac:dyDescent="0.2">
      <c r="A438" s="17">
        <f t="shared" si="24"/>
        <v>21402</v>
      </c>
      <c r="B438" s="17">
        <f>INDEX(章节表!$E$5:$E$64,关卡表!BP438)</f>
        <v>2</v>
      </c>
      <c r="C438" s="17">
        <f>INDEX(章节表!$B$5:$B$64,关卡表!BP438)</f>
        <v>214</v>
      </c>
      <c r="D438" s="3" t="s">
        <v>79</v>
      </c>
      <c r="E438" s="17">
        <f>BO438-INDEX(章节表!$J$4:$J$64,关卡表!BP438)</f>
        <v>2</v>
      </c>
      <c r="F438" s="17">
        <f t="shared" si="25"/>
        <v>2</v>
      </c>
      <c r="G438" s="17" t="str">
        <f>INDEX(章节表!$C$5:$C$64,关卡表!BP438)&amp;关卡表!E438&amp;"关"</f>
        <v>困难14章2关</v>
      </c>
      <c r="H438" s="2"/>
      <c r="I438" s="2"/>
      <c r="J438" s="17" t="str">
        <f>INDEX(章节表!$D$5:$D$64,关卡表!BP438)&amp;"-"&amp;关卡表!E438&amp;"关"</f>
        <v>千里单骑-2关</v>
      </c>
      <c r="K438" s="3" t="s">
        <v>424</v>
      </c>
      <c r="L438" s="2"/>
      <c r="M438" s="2">
        <v>100</v>
      </c>
      <c r="N438" s="2">
        <v>0</v>
      </c>
      <c r="O438" s="2">
        <v>0</v>
      </c>
      <c r="P438" s="2"/>
      <c r="Q438" s="17">
        <f>INDEX(章节表!$K$5:$K$64,关卡表!BP438)</f>
        <v>80</v>
      </c>
      <c r="R438" s="2"/>
      <c r="S438" s="2"/>
      <c r="T438" s="2"/>
      <c r="U438" s="2" t="s">
        <v>27</v>
      </c>
      <c r="V438" s="17">
        <f>INDEX(章节表!$M$5:$M$64,关卡表!BP438)</f>
        <v>4500</v>
      </c>
      <c r="W438" s="2" t="s">
        <v>47</v>
      </c>
      <c r="X438" s="17">
        <f>INDEX(章节表!$N$5:$N$64,关卡表!BP438)</f>
        <v>12150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>
        <v>51</v>
      </c>
      <c r="AP438" s="3" t="s">
        <v>264</v>
      </c>
      <c r="AQ438" s="3" t="s">
        <v>265</v>
      </c>
      <c r="AR438" s="3" t="s">
        <v>437</v>
      </c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O438">
        <v>432</v>
      </c>
      <c r="BP438">
        <f>MATCH(BO438-1,章节表!$J$4:$J$64,1)</f>
        <v>44</v>
      </c>
    </row>
    <row r="439" spans="1:68" ht="16.5" x14ac:dyDescent="0.2">
      <c r="A439" s="17">
        <f t="shared" si="24"/>
        <v>21403</v>
      </c>
      <c r="B439" s="17">
        <f>INDEX(章节表!$E$5:$E$64,关卡表!BP439)</f>
        <v>2</v>
      </c>
      <c r="C439" s="17">
        <f>INDEX(章节表!$B$5:$B$64,关卡表!BP439)</f>
        <v>214</v>
      </c>
      <c r="D439" s="3" t="s">
        <v>79</v>
      </c>
      <c r="E439" s="17">
        <f>BO439-INDEX(章节表!$J$4:$J$64,关卡表!BP439)</f>
        <v>3</v>
      </c>
      <c r="F439" s="17">
        <f t="shared" si="25"/>
        <v>3</v>
      </c>
      <c r="G439" s="17" t="str">
        <f>INDEX(章节表!$C$5:$C$64,关卡表!BP439)&amp;关卡表!E439&amp;"关"</f>
        <v>困难14章3关</v>
      </c>
      <c r="H439" s="2"/>
      <c r="I439" s="2"/>
      <c r="J439" s="17" t="str">
        <f>INDEX(章节表!$D$5:$D$64,关卡表!BP439)&amp;"-"&amp;关卡表!E439&amp;"关"</f>
        <v>千里单骑-3关</v>
      </c>
      <c r="K439" s="3" t="s">
        <v>438</v>
      </c>
      <c r="L439" s="2"/>
      <c r="M439" s="2">
        <v>100</v>
      </c>
      <c r="N439" s="2">
        <v>0</v>
      </c>
      <c r="O439" s="2">
        <v>0</v>
      </c>
      <c r="P439" s="2"/>
      <c r="Q439" s="17">
        <f>INDEX(章节表!$K$5:$K$64,关卡表!BP439)</f>
        <v>80</v>
      </c>
      <c r="R439" s="2"/>
      <c r="S439" s="2"/>
      <c r="T439" s="2"/>
      <c r="U439" s="2" t="s">
        <v>27</v>
      </c>
      <c r="V439" s="17">
        <f>INDEX(章节表!$M$5:$M$64,关卡表!BP439)</f>
        <v>4500</v>
      </c>
      <c r="W439" s="2" t="s">
        <v>47</v>
      </c>
      <c r="X439" s="17">
        <f>INDEX(章节表!$N$5:$N$64,关卡表!BP439)</f>
        <v>12150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>
        <v>51</v>
      </c>
      <c r="AP439" s="3" t="s">
        <v>264</v>
      </c>
      <c r="AQ439" s="3" t="s">
        <v>265</v>
      </c>
      <c r="AR439" s="3" t="s">
        <v>437</v>
      </c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O439">
        <v>433</v>
      </c>
      <c r="BP439">
        <f>MATCH(BO439-1,章节表!$J$4:$J$64,1)</f>
        <v>44</v>
      </c>
    </row>
    <row r="440" spans="1:68" ht="16.5" x14ac:dyDescent="0.2">
      <c r="A440" s="17">
        <f t="shared" si="24"/>
        <v>21404</v>
      </c>
      <c r="B440" s="17">
        <f>INDEX(章节表!$E$5:$E$64,关卡表!BP440)</f>
        <v>2</v>
      </c>
      <c r="C440" s="17">
        <f>INDEX(章节表!$B$5:$B$64,关卡表!BP440)</f>
        <v>214</v>
      </c>
      <c r="D440" s="3" t="s">
        <v>79</v>
      </c>
      <c r="E440" s="17">
        <f>BO440-INDEX(章节表!$J$4:$J$64,关卡表!BP440)</f>
        <v>4</v>
      </c>
      <c r="F440" s="17">
        <f t="shared" si="25"/>
        <v>4</v>
      </c>
      <c r="G440" s="17" t="str">
        <f>INDEX(章节表!$C$5:$C$64,关卡表!BP440)&amp;关卡表!E440&amp;"关"</f>
        <v>困难14章4关</v>
      </c>
      <c r="H440" s="2"/>
      <c r="I440" s="2"/>
      <c r="J440" s="17" t="str">
        <f>INDEX(章节表!$D$5:$D$64,关卡表!BP440)&amp;"-"&amp;关卡表!E440&amp;"关"</f>
        <v>千里单骑-4关</v>
      </c>
      <c r="K440" s="3" t="s">
        <v>424</v>
      </c>
      <c r="L440" s="2"/>
      <c r="M440" s="2">
        <v>100</v>
      </c>
      <c r="N440" s="2">
        <v>0</v>
      </c>
      <c r="O440" s="2">
        <v>0</v>
      </c>
      <c r="P440" s="2"/>
      <c r="Q440" s="17">
        <f>INDEX(章节表!$K$5:$K$64,关卡表!BP440)</f>
        <v>80</v>
      </c>
      <c r="R440" s="2"/>
      <c r="S440" s="2"/>
      <c r="T440" s="2"/>
      <c r="U440" s="2" t="s">
        <v>27</v>
      </c>
      <c r="V440" s="17">
        <f>INDEX(章节表!$M$5:$M$64,关卡表!BP440)</f>
        <v>4500</v>
      </c>
      <c r="W440" s="2" t="s">
        <v>47</v>
      </c>
      <c r="X440" s="17">
        <f>INDEX(章节表!$N$5:$N$64,关卡表!BP440)</f>
        <v>12150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>
        <v>51</v>
      </c>
      <c r="AP440" s="3" t="s">
        <v>264</v>
      </c>
      <c r="AQ440" s="3" t="s">
        <v>265</v>
      </c>
      <c r="AR440" s="3" t="s">
        <v>437</v>
      </c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O440">
        <v>434</v>
      </c>
      <c r="BP440">
        <f>MATCH(BO440-1,章节表!$J$4:$J$64,1)</f>
        <v>44</v>
      </c>
    </row>
    <row r="441" spans="1:68" ht="16.5" x14ac:dyDescent="0.2">
      <c r="A441" s="17">
        <f t="shared" si="24"/>
        <v>21405</v>
      </c>
      <c r="B441" s="17">
        <f>INDEX(章节表!$E$5:$E$64,关卡表!BP441)</f>
        <v>2</v>
      </c>
      <c r="C441" s="17">
        <f>INDEX(章节表!$B$5:$B$64,关卡表!BP441)</f>
        <v>214</v>
      </c>
      <c r="D441" s="3" t="s">
        <v>79</v>
      </c>
      <c r="E441" s="17">
        <f>BO441-INDEX(章节表!$J$4:$J$64,关卡表!BP441)</f>
        <v>5</v>
      </c>
      <c r="F441" s="17">
        <f t="shared" si="25"/>
        <v>5</v>
      </c>
      <c r="G441" s="17" t="str">
        <f>INDEX(章节表!$C$5:$C$64,关卡表!BP441)&amp;关卡表!E441&amp;"关"</f>
        <v>困难14章5关</v>
      </c>
      <c r="H441" s="2"/>
      <c r="I441" s="2"/>
      <c r="J441" s="17" t="str">
        <f>INDEX(章节表!$D$5:$D$64,关卡表!BP441)&amp;"-"&amp;关卡表!E441&amp;"关"</f>
        <v>千里单骑-5关</v>
      </c>
      <c r="K441" s="3" t="s">
        <v>424</v>
      </c>
      <c r="L441" s="2"/>
      <c r="M441" s="2">
        <v>100</v>
      </c>
      <c r="N441" s="2">
        <v>0</v>
      </c>
      <c r="O441" s="2">
        <v>0</v>
      </c>
      <c r="P441" s="2"/>
      <c r="Q441" s="17">
        <f>INDEX(章节表!$K$5:$K$64,关卡表!BP441)</f>
        <v>80</v>
      </c>
      <c r="R441" s="2"/>
      <c r="S441" s="2"/>
      <c r="T441" s="2"/>
      <c r="U441" s="2" t="s">
        <v>27</v>
      </c>
      <c r="V441" s="17">
        <f>INDEX(章节表!$M$5:$M$64,关卡表!BP441)</f>
        <v>4500</v>
      </c>
      <c r="W441" s="2" t="s">
        <v>47</v>
      </c>
      <c r="X441" s="17">
        <f>INDEX(章节表!$N$5:$N$64,关卡表!BP441)</f>
        <v>12150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>
        <v>51</v>
      </c>
      <c r="AP441" s="3" t="s">
        <v>264</v>
      </c>
      <c r="AQ441" s="3" t="s">
        <v>265</v>
      </c>
      <c r="AR441" s="3" t="s">
        <v>437</v>
      </c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O441">
        <v>435</v>
      </c>
      <c r="BP441">
        <f>MATCH(BO441-1,章节表!$J$4:$J$64,1)</f>
        <v>44</v>
      </c>
    </row>
    <row r="442" spans="1:68" ht="16.5" x14ac:dyDescent="0.2">
      <c r="A442" s="17">
        <f t="shared" si="24"/>
        <v>21406</v>
      </c>
      <c r="B442" s="17">
        <f>INDEX(章节表!$E$5:$E$64,关卡表!BP442)</f>
        <v>2</v>
      </c>
      <c r="C442" s="17">
        <f>INDEX(章节表!$B$5:$B$64,关卡表!BP442)</f>
        <v>214</v>
      </c>
      <c r="D442" s="3" t="s">
        <v>79</v>
      </c>
      <c r="E442" s="17">
        <f>BO442-INDEX(章节表!$J$4:$J$64,关卡表!BP442)</f>
        <v>6</v>
      </c>
      <c r="F442" s="17">
        <f t="shared" si="25"/>
        <v>6</v>
      </c>
      <c r="G442" s="17" t="str">
        <f>INDEX(章节表!$C$5:$C$64,关卡表!BP442)&amp;关卡表!E442&amp;"关"</f>
        <v>困难14章6关</v>
      </c>
      <c r="H442" s="2"/>
      <c r="I442" s="2"/>
      <c r="J442" s="17" t="str">
        <f>INDEX(章节表!$D$5:$D$64,关卡表!BP442)&amp;"-"&amp;关卡表!E442&amp;"关"</f>
        <v>千里单骑-6关</v>
      </c>
      <c r="K442" s="3" t="s">
        <v>438</v>
      </c>
      <c r="L442" s="2"/>
      <c r="M442" s="2">
        <v>100</v>
      </c>
      <c r="N442" s="2">
        <v>0</v>
      </c>
      <c r="O442" s="2">
        <v>0</v>
      </c>
      <c r="P442" s="2"/>
      <c r="Q442" s="17">
        <f>INDEX(章节表!$K$5:$K$64,关卡表!BP442)</f>
        <v>80</v>
      </c>
      <c r="R442" s="2"/>
      <c r="S442" s="2"/>
      <c r="T442" s="2"/>
      <c r="U442" s="2" t="s">
        <v>27</v>
      </c>
      <c r="V442" s="17">
        <f>INDEX(章节表!$M$5:$M$64,关卡表!BP442)</f>
        <v>4500</v>
      </c>
      <c r="W442" s="2" t="s">
        <v>47</v>
      </c>
      <c r="X442" s="17">
        <f>INDEX(章节表!$N$5:$N$64,关卡表!BP442)</f>
        <v>12150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>
        <v>51</v>
      </c>
      <c r="AP442" s="3" t="s">
        <v>264</v>
      </c>
      <c r="AQ442" s="3" t="s">
        <v>265</v>
      </c>
      <c r="AR442" s="3" t="s">
        <v>437</v>
      </c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O442">
        <v>436</v>
      </c>
      <c r="BP442">
        <f>MATCH(BO442-1,章节表!$J$4:$J$64,1)</f>
        <v>44</v>
      </c>
    </row>
    <row r="443" spans="1:68" ht="16.5" x14ac:dyDescent="0.2">
      <c r="A443" s="17">
        <f t="shared" si="24"/>
        <v>21407</v>
      </c>
      <c r="B443" s="17">
        <f>INDEX(章节表!$E$5:$E$64,关卡表!BP443)</f>
        <v>2</v>
      </c>
      <c r="C443" s="17">
        <f>INDEX(章节表!$B$5:$B$64,关卡表!BP443)</f>
        <v>214</v>
      </c>
      <c r="D443" s="3" t="s">
        <v>79</v>
      </c>
      <c r="E443" s="17">
        <f>BO443-INDEX(章节表!$J$4:$J$64,关卡表!BP443)</f>
        <v>7</v>
      </c>
      <c r="F443" s="17">
        <f t="shared" si="25"/>
        <v>7</v>
      </c>
      <c r="G443" s="17" t="str">
        <f>INDEX(章节表!$C$5:$C$64,关卡表!BP443)&amp;关卡表!E443&amp;"关"</f>
        <v>困难14章7关</v>
      </c>
      <c r="H443" s="2"/>
      <c r="I443" s="2"/>
      <c r="J443" s="17" t="str">
        <f>INDEX(章节表!$D$5:$D$64,关卡表!BP443)&amp;"-"&amp;关卡表!E443&amp;"关"</f>
        <v>千里单骑-7关</v>
      </c>
      <c r="K443" s="3" t="s">
        <v>424</v>
      </c>
      <c r="L443" s="2"/>
      <c r="M443" s="2">
        <v>100</v>
      </c>
      <c r="N443" s="2">
        <v>0</v>
      </c>
      <c r="O443" s="2">
        <v>0</v>
      </c>
      <c r="P443" s="2"/>
      <c r="Q443" s="17">
        <f>INDEX(章节表!$K$5:$K$64,关卡表!BP443)</f>
        <v>80</v>
      </c>
      <c r="R443" s="2"/>
      <c r="S443" s="2"/>
      <c r="T443" s="2"/>
      <c r="U443" s="2" t="s">
        <v>27</v>
      </c>
      <c r="V443" s="17">
        <f>INDEX(章节表!$M$5:$M$64,关卡表!BP443)</f>
        <v>4500</v>
      </c>
      <c r="W443" s="2" t="s">
        <v>47</v>
      </c>
      <c r="X443" s="17">
        <f>INDEX(章节表!$N$5:$N$64,关卡表!BP443)</f>
        <v>12150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>
        <v>51</v>
      </c>
      <c r="AP443" s="3" t="s">
        <v>264</v>
      </c>
      <c r="AQ443" s="3" t="s">
        <v>265</v>
      </c>
      <c r="AR443" s="3" t="s">
        <v>437</v>
      </c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O443">
        <v>437</v>
      </c>
      <c r="BP443">
        <f>MATCH(BO443-1,章节表!$J$4:$J$64,1)</f>
        <v>44</v>
      </c>
    </row>
    <row r="444" spans="1:68" ht="16.5" x14ac:dyDescent="0.2">
      <c r="A444" s="17">
        <f t="shared" si="24"/>
        <v>21408</v>
      </c>
      <c r="B444" s="17">
        <f>INDEX(章节表!$E$5:$E$64,关卡表!BP444)</f>
        <v>2</v>
      </c>
      <c r="C444" s="17">
        <f>INDEX(章节表!$B$5:$B$64,关卡表!BP444)</f>
        <v>214</v>
      </c>
      <c r="D444" s="3" t="s">
        <v>79</v>
      </c>
      <c r="E444" s="17">
        <f>BO444-INDEX(章节表!$J$4:$J$64,关卡表!BP444)</f>
        <v>8</v>
      </c>
      <c r="F444" s="17">
        <f t="shared" si="25"/>
        <v>8</v>
      </c>
      <c r="G444" s="17" t="str">
        <f>INDEX(章节表!$C$5:$C$64,关卡表!BP444)&amp;关卡表!E444&amp;"关"</f>
        <v>困难14章8关</v>
      </c>
      <c r="H444" s="2"/>
      <c r="I444" s="2"/>
      <c r="J444" s="17" t="str">
        <f>INDEX(章节表!$D$5:$D$64,关卡表!BP444)&amp;"-"&amp;关卡表!E444&amp;"关"</f>
        <v>千里单骑-8关</v>
      </c>
      <c r="K444" s="3" t="s">
        <v>424</v>
      </c>
      <c r="L444" s="2"/>
      <c r="M444" s="2">
        <v>100</v>
      </c>
      <c r="N444" s="2">
        <v>0</v>
      </c>
      <c r="O444" s="2">
        <v>0</v>
      </c>
      <c r="P444" s="2"/>
      <c r="Q444" s="17">
        <f>INDEX(章节表!$K$5:$K$64,关卡表!BP444)</f>
        <v>80</v>
      </c>
      <c r="R444" s="2"/>
      <c r="S444" s="2"/>
      <c r="T444" s="2"/>
      <c r="U444" s="2" t="s">
        <v>27</v>
      </c>
      <c r="V444" s="17">
        <f>INDEX(章节表!$M$5:$M$64,关卡表!BP444)</f>
        <v>4500</v>
      </c>
      <c r="W444" s="2" t="s">
        <v>47</v>
      </c>
      <c r="X444" s="17">
        <f>INDEX(章节表!$N$5:$N$64,关卡表!BP444)</f>
        <v>12150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>
        <v>51</v>
      </c>
      <c r="AP444" s="3" t="s">
        <v>264</v>
      </c>
      <c r="AQ444" s="3" t="s">
        <v>265</v>
      </c>
      <c r="AR444" s="3" t="s">
        <v>437</v>
      </c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O444">
        <v>438</v>
      </c>
      <c r="BP444">
        <f>MATCH(BO444-1,章节表!$J$4:$J$64,1)</f>
        <v>44</v>
      </c>
    </row>
    <row r="445" spans="1:68" ht="16.5" x14ac:dyDescent="0.2">
      <c r="A445" s="17">
        <f t="shared" si="24"/>
        <v>21409</v>
      </c>
      <c r="B445" s="17">
        <f>INDEX(章节表!$E$5:$E$64,关卡表!BP445)</f>
        <v>2</v>
      </c>
      <c r="C445" s="17">
        <f>INDEX(章节表!$B$5:$B$64,关卡表!BP445)</f>
        <v>214</v>
      </c>
      <c r="D445" s="3" t="s">
        <v>79</v>
      </c>
      <c r="E445" s="17">
        <f>BO445-INDEX(章节表!$J$4:$J$64,关卡表!BP445)</f>
        <v>9</v>
      </c>
      <c r="F445" s="17">
        <f t="shared" si="25"/>
        <v>9</v>
      </c>
      <c r="G445" s="17" t="str">
        <f>INDEX(章节表!$C$5:$C$64,关卡表!BP445)&amp;关卡表!E445&amp;"关"</f>
        <v>困难14章9关</v>
      </c>
      <c r="H445" s="2"/>
      <c r="I445" s="2"/>
      <c r="J445" s="17" t="str">
        <f>INDEX(章节表!$D$5:$D$64,关卡表!BP445)&amp;"-"&amp;关卡表!E445&amp;"关"</f>
        <v>千里单骑-9关</v>
      </c>
      <c r="K445" s="3" t="s">
        <v>438</v>
      </c>
      <c r="L445" s="2"/>
      <c r="M445" s="2">
        <v>100</v>
      </c>
      <c r="N445" s="2">
        <v>0</v>
      </c>
      <c r="O445" s="2">
        <v>0</v>
      </c>
      <c r="P445" s="2"/>
      <c r="Q445" s="17">
        <f>INDEX(章节表!$K$5:$K$64,关卡表!BP445)</f>
        <v>80</v>
      </c>
      <c r="R445" s="2"/>
      <c r="S445" s="2"/>
      <c r="T445" s="2"/>
      <c r="U445" s="2" t="s">
        <v>27</v>
      </c>
      <c r="V445" s="17">
        <f>INDEX(章节表!$M$5:$M$64,关卡表!BP445)</f>
        <v>4500</v>
      </c>
      <c r="W445" s="2" t="s">
        <v>47</v>
      </c>
      <c r="X445" s="17">
        <f>INDEX(章节表!$N$5:$N$64,关卡表!BP445)</f>
        <v>12150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>
        <v>51</v>
      </c>
      <c r="AP445" s="3" t="s">
        <v>264</v>
      </c>
      <c r="AQ445" s="3" t="s">
        <v>265</v>
      </c>
      <c r="AR445" s="3" t="s">
        <v>437</v>
      </c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O445">
        <v>439</v>
      </c>
      <c r="BP445">
        <f>MATCH(BO445-1,章节表!$J$4:$J$64,1)</f>
        <v>44</v>
      </c>
    </row>
    <row r="446" spans="1:68" ht="16.5" x14ac:dyDescent="0.2">
      <c r="A446" s="17">
        <f t="shared" si="24"/>
        <v>21410</v>
      </c>
      <c r="B446" s="17">
        <f>INDEX(章节表!$E$5:$E$64,关卡表!BP446)</f>
        <v>2</v>
      </c>
      <c r="C446" s="17">
        <f>INDEX(章节表!$B$5:$B$64,关卡表!BP446)</f>
        <v>214</v>
      </c>
      <c r="D446" s="3" t="s">
        <v>79</v>
      </c>
      <c r="E446" s="17">
        <f>BO446-INDEX(章节表!$J$4:$J$64,关卡表!BP446)</f>
        <v>10</v>
      </c>
      <c r="F446" s="17">
        <f t="shared" si="25"/>
        <v>10</v>
      </c>
      <c r="G446" s="17" t="str">
        <f>INDEX(章节表!$C$5:$C$64,关卡表!BP446)&amp;关卡表!E446&amp;"关"</f>
        <v>困难14章10关</v>
      </c>
      <c r="H446" s="2"/>
      <c r="I446" s="2"/>
      <c r="J446" s="17" t="str">
        <f>INDEX(章节表!$D$5:$D$64,关卡表!BP446)&amp;"-"&amp;关卡表!E446&amp;"关"</f>
        <v>千里单骑-10关</v>
      </c>
      <c r="K446" s="3" t="s">
        <v>439</v>
      </c>
      <c r="L446" s="2"/>
      <c r="M446" s="2">
        <v>100</v>
      </c>
      <c r="N446" s="2">
        <v>1</v>
      </c>
      <c r="O446" s="2">
        <v>0</v>
      </c>
      <c r="P446" s="2"/>
      <c r="Q446" s="17">
        <f>INDEX(章节表!$K$5:$K$64,关卡表!BP446)</f>
        <v>80</v>
      </c>
      <c r="R446" s="2"/>
      <c r="S446" s="2"/>
      <c r="T446" s="2"/>
      <c r="U446" s="2" t="s">
        <v>27</v>
      </c>
      <c r="V446" s="17">
        <f>INDEX(章节表!$M$5:$M$64,关卡表!BP446)</f>
        <v>4500</v>
      </c>
      <c r="W446" s="2" t="s">
        <v>47</v>
      </c>
      <c r="X446" s="17">
        <f>INDEX(章节表!$N$5:$N$64,关卡表!BP446)</f>
        <v>12150</v>
      </c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>
        <v>51</v>
      </c>
      <c r="AP446" s="3" t="s">
        <v>264</v>
      </c>
      <c r="AQ446" s="3" t="s">
        <v>265</v>
      </c>
      <c r="AR446" s="3" t="s">
        <v>437</v>
      </c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O446">
        <v>440</v>
      </c>
      <c r="BP446">
        <f>MATCH(BO446-1,章节表!$J$4:$J$64,1)</f>
        <v>44</v>
      </c>
    </row>
    <row r="447" spans="1:68" ht="16.5" x14ac:dyDescent="0.2">
      <c r="A447" s="17">
        <f t="shared" si="24"/>
        <v>21501</v>
      </c>
      <c r="B447" s="17">
        <f>INDEX(章节表!$E$5:$E$64,关卡表!BP447)</f>
        <v>2</v>
      </c>
      <c r="C447" s="17">
        <f>INDEX(章节表!$B$5:$B$64,关卡表!BP447)</f>
        <v>215</v>
      </c>
      <c r="D447" s="3" t="s">
        <v>79</v>
      </c>
      <c r="E447" s="17">
        <f>BO447-INDEX(章节表!$J$4:$J$64,关卡表!BP447)</f>
        <v>1</v>
      </c>
      <c r="F447" s="17">
        <f t="shared" si="25"/>
        <v>1</v>
      </c>
      <c r="G447" s="17" t="str">
        <f>INDEX(章节表!$C$5:$C$64,关卡表!BP447)&amp;关卡表!E447&amp;"关"</f>
        <v>困难15章1关</v>
      </c>
      <c r="H447" s="2"/>
      <c r="I447" s="2"/>
      <c r="J447" s="17" t="str">
        <f>INDEX(章节表!$D$5:$D$64,关卡表!BP447)&amp;"-"&amp;关卡表!E447&amp;"关"</f>
        <v>孙策之死-1关</v>
      </c>
      <c r="K447" s="3" t="s">
        <v>424</v>
      </c>
      <c r="L447" s="2"/>
      <c r="M447" s="2">
        <v>100</v>
      </c>
      <c r="N447" s="2">
        <v>0</v>
      </c>
      <c r="O447" s="2">
        <v>0</v>
      </c>
      <c r="P447" s="2"/>
      <c r="Q447" s="17">
        <f>INDEX(章节表!$K$5:$K$64,关卡表!BP447)</f>
        <v>85</v>
      </c>
      <c r="R447" s="2"/>
      <c r="S447" s="2"/>
      <c r="T447" s="2"/>
      <c r="U447" s="2" t="s">
        <v>27</v>
      </c>
      <c r="V447" s="17">
        <f>INDEX(章节表!$M$5:$M$64,关卡表!BP447)</f>
        <v>4800</v>
      </c>
      <c r="W447" s="2" t="s">
        <v>47</v>
      </c>
      <c r="X447" s="17">
        <f>INDEX(章节表!$N$5:$N$64,关卡表!BP447)</f>
        <v>13500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>
        <v>51</v>
      </c>
      <c r="AP447" s="3" t="s">
        <v>264</v>
      </c>
      <c r="AQ447" s="3" t="s">
        <v>265</v>
      </c>
      <c r="AR447" s="3" t="s">
        <v>437</v>
      </c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O447">
        <v>441</v>
      </c>
      <c r="BP447">
        <f>MATCH(BO447-1,章节表!$J$4:$J$64,1)</f>
        <v>45</v>
      </c>
    </row>
    <row r="448" spans="1:68" ht="16.5" x14ac:dyDescent="0.2">
      <c r="A448" s="17">
        <f t="shared" si="24"/>
        <v>21502</v>
      </c>
      <c r="B448" s="17">
        <f>INDEX(章节表!$E$5:$E$64,关卡表!BP448)</f>
        <v>2</v>
      </c>
      <c r="C448" s="17">
        <f>INDEX(章节表!$B$5:$B$64,关卡表!BP448)</f>
        <v>215</v>
      </c>
      <c r="D448" s="3" t="s">
        <v>79</v>
      </c>
      <c r="E448" s="17">
        <f>BO448-INDEX(章节表!$J$4:$J$64,关卡表!BP448)</f>
        <v>2</v>
      </c>
      <c r="F448" s="17">
        <f t="shared" si="25"/>
        <v>2</v>
      </c>
      <c r="G448" s="17" t="str">
        <f>INDEX(章节表!$C$5:$C$64,关卡表!BP448)&amp;关卡表!E448&amp;"关"</f>
        <v>困难15章2关</v>
      </c>
      <c r="H448" s="2"/>
      <c r="I448" s="2"/>
      <c r="J448" s="17" t="str">
        <f>INDEX(章节表!$D$5:$D$64,关卡表!BP448)&amp;"-"&amp;关卡表!E448&amp;"关"</f>
        <v>孙策之死-2关</v>
      </c>
      <c r="K448" s="3" t="s">
        <v>424</v>
      </c>
      <c r="L448" s="2"/>
      <c r="M448" s="2">
        <v>100</v>
      </c>
      <c r="N448" s="2">
        <v>0</v>
      </c>
      <c r="O448" s="2">
        <v>0</v>
      </c>
      <c r="P448" s="2"/>
      <c r="Q448" s="17">
        <f>INDEX(章节表!$K$5:$K$64,关卡表!BP448)</f>
        <v>85</v>
      </c>
      <c r="R448" s="2"/>
      <c r="S448" s="2"/>
      <c r="T448" s="2"/>
      <c r="U448" s="2" t="s">
        <v>27</v>
      </c>
      <c r="V448" s="17">
        <f>INDEX(章节表!$M$5:$M$64,关卡表!BP448)</f>
        <v>4800</v>
      </c>
      <c r="W448" s="2" t="s">
        <v>47</v>
      </c>
      <c r="X448" s="17">
        <f>INDEX(章节表!$N$5:$N$64,关卡表!BP448)</f>
        <v>13500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>
        <v>51</v>
      </c>
      <c r="AP448" s="3" t="s">
        <v>264</v>
      </c>
      <c r="AQ448" s="3" t="s">
        <v>265</v>
      </c>
      <c r="AR448" s="3" t="s">
        <v>437</v>
      </c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O448">
        <v>442</v>
      </c>
      <c r="BP448">
        <f>MATCH(BO448-1,章节表!$J$4:$J$64,1)</f>
        <v>45</v>
      </c>
    </row>
    <row r="449" spans="1:68" ht="16.5" x14ac:dyDescent="0.2">
      <c r="A449" s="17">
        <f t="shared" si="24"/>
        <v>21503</v>
      </c>
      <c r="B449" s="17">
        <f>INDEX(章节表!$E$5:$E$64,关卡表!BP449)</f>
        <v>2</v>
      </c>
      <c r="C449" s="17">
        <f>INDEX(章节表!$B$5:$B$64,关卡表!BP449)</f>
        <v>215</v>
      </c>
      <c r="D449" s="3" t="s">
        <v>79</v>
      </c>
      <c r="E449" s="17">
        <f>BO449-INDEX(章节表!$J$4:$J$64,关卡表!BP449)</f>
        <v>3</v>
      </c>
      <c r="F449" s="17">
        <f t="shared" si="25"/>
        <v>3</v>
      </c>
      <c r="G449" s="17" t="str">
        <f>INDEX(章节表!$C$5:$C$64,关卡表!BP449)&amp;关卡表!E449&amp;"关"</f>
        <v>困难15章3关</v>
      </c>
      <c r="H449" s="2"/>
      <c r="I449" s="2"/>
      <c r="J449" s="17" t="str">
        <f>INDEX(章节表!$D$5:$D$64,关卡表!BP449)&amp;"-"&amp;关卡表!E449&amp;"关"</f>
        <v>孙策之死-3关</v>
      </c>
      <c r="K449" s="3" t="s">
        <v>438</v>
      </c>
      <c r="L449" s="2"/>
      <c r="M449" s="2">
        <v>100</v>
      </c>
      <c r="N449" s="2">
        <v>0</v>
      </c>
      <c r="O449" s="2">
        <v>0</v>
      </c>
      <c r="P449" s="2"/>
      <c r="Q449" s="17">
        <f>INDEX(章节表!$K$5:$K$64,关卡表!BP449)</f>
        <v>85</v>
      </c>
      <c r="R449" s="2"/>
      <c r="S449" s="2"/>
      <c r="T449" s="2"/>
      <c r="U449" s="2" t="s">
        <v>27</v>
      </c>
      <c r="V449" s="17">
        <f>INDEX(章节表!$M$5:$M$64,关卡表!BP449)</f>
        <v>4800</v>
      </c>
      <c r="W449" s="2" t="s">
        <v>47</v>
      </c>
      <c r="X449" s="17">
        <f>INDEX(章节表!$N$5:$N$64,关卡表!BP449)</f>
        <v>13500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>
        <v>51</v>
      </c>
      <c r="AP449" s="3" t="s">
        <v>264</v>
      </c>
      <c r="AQ449" s="3" t="s">
        <v>265</v>
      </c>
      <c r="AR449" s="3" t="s">
        <v>437</v>
      </c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O449">
        <v>443</v>
      </c>
      <c r="BP449">
        <f>MATCH(BO449-1,章节表!$J$4:$J$64,1)</f>
        <v>45</v>
      </c>
    </row>
    <row r="450" spans="1:68" ht="16.5" x14ac:dyDescent="0.2">
      <c r="A450" s="17">
        <f t="shared" si="24"/>
        <v>21504</v>
      </c>
      <c r="B450" s="17">
        <f>INDEX(章节表!$E$5:$E$64,关卡表!BP450)</f>
        <v>2</v>
      </c>
      <c r="C450" s="17">
        <f>INDEX(章节表!$B$5:$B$64,关卡表!BP450)</f>
        <v>215</v>
      </c>
      <c r="D450" s="3" t="s">
        <v>79</v>
      </c>
      <c r="E450" s="17">
        <f>BO450-INDEX(章节表!$J$4:$J$64,关卡表!BP450)</f>
        <v>4</v>
      </c>
      <c r="F450" s="17">
        <f t="shared" si="25"/>
        <v>4</v>
      </c>
      <c r="G450" s="17" t="str">
        <f>INDEX(章节表!$C$5:$C$64,关卡表!BP450)&amp;关卡表!E450&amp;"关"</f>
        <v>困难15章4关</v>
      </c>
      <c r="H450" s="2"/>
      <c r="I450" s="2"/>
      <c r="J450" s="17" t="str">
        <f>INDEX(章节表!$D$5:$D$64,关卡表!BP450)&amp;"-"&amp;关卡表!E450&amp;"关"</f>
        <v>孙策之死-4关</v>
      </c>
      <c r="K450" s="3" t="s">
        <v>424</v>
      </c>
      <c r="L450" s="2"/>
      <c r="M450" s="2">
        <v>100</v>
      </c>
      <c r="N450" s="2">
        <v>0</v>
      </c>
      <c r="O450" s="2">
        <v>0</v>
      </c>
      <c r="P450" s="2"/>
      <c r="Q450" s="17">
        <f>INDEX(章节表!$K$5:$K$64,关卡表!BP450)</f>
        <v>85</v>
      </c>
      <c r="R450" s="2"/>
      <c r="S450" s="2"/>
      <c r="T450" s="2"/>
      <c r="U450" s="2" t="s">
        <v>27</v>
      </c>
      <c r="V450" s="17">
        <f>INDEX(章节表!$M$5:$M$64,关卡表!BP450)</f>
        <v>4800</v>
      </c>
      <c r="W450" s="2" t="s">
        <v>47</v>
      </c>
      <c r="X450" s="17">
        <f>INDEX(章节表!$N$5:$N$64,关卡表!BP450)</f>
        <v>13500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>
        <v>51</v>
      </c>
      <c r="AP450" s="3" t="s">
        <v>264</v>
      </c>
      <c r="AQ450" s="3" t="s">
        <v>265</v>
      </c>
      <c r="AR450" s="3" t="s">
        <v>437</v>
      </c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O450">
        <v>444</v>
      </c>
      <c r="BP450">
        <f>MATCH(BO450-1,章节表!$J$4:$J$64,1)</f>
        <v>45</v>
      </c>
    </row>
    <row r="451" spans="1:68" ht="16.5" x14ac:dyDescent="0.2">
      <c r="A451" s="17">
        <f t="shared" si="24"/>
        <v>21505</v>
      </c>
      <c r="B451" s="17">
        <f>INDEX(章节表!$E$5:$E$64,关卡表!BP451)</f>
        <v>2</v>
      </c>
      <c r="C451" s="17">
        <f>INDEX(章节表!$B$5:$B$64,关卡表!BP451)</f>
        <v>215</v>
      </c>
      <c r="D451" s="3" t="s">
        <v>79</v>
      </c>
      <c r="E451" s="17">
        <f>BO451-INDEX(章节表!$J$4:$J$64,关卡表!BP451)</f>
        <v>5</v>
      </c>
      <c r="F451" s="17">
        <f t="shared" si="25"/>
        <v>5</v>
      </c>
      <c r="G451" s="17" t="str">
        <f>INDEX(章节表!$C$5:$C$64,关卡表!BP451)&amp;关卡表!E451&amp;"关"</f>
        <v>困难15章5关</v>
      </c>
      <c r="H451" s="2"/>
      <c r="I451" s="2"/>
      <c r="J451" s="17" t="str">
        <f>INDEX(章节表!$D$5:$D$64,关卡表!BP451)&amp;"-"&amp;关卡表!E451&amp;"关"</f>
        <v>孙策之死-5关</v>
      </c>
      <c r="K451" s="3" t="s">
        <v>424</v>
      </c>
      <c r="L451" s="2"/>
      <c r="M451" s="2">
        <v>100</v>
      </c>
      <c r="N451" s="2">
        <v>0</v>
      </c>
      <c r="O451" s="2">
        <v>0</v>
      </c>
      <c r="P451" s="2"/>
      <c r="Q451" s="17">
        <f>INDEX(章节表!$K$5:$K$64,关卡表!BP451)</f>
        <v>85</v>
      </c>
      <c r="R451" s="2"/>
      <c r="S451" s="2"/>
      <c r="T451" s="2"/>
      <c r="U451" s="2" t="s">
        <v>27</v>
      </c>
      <c r="V451" s="17">
        <f>INDEX(章节表!$M$5:$M$64,关卡表!BP451)</f>
        <v>4800</v>
      </c>
      <c r="W451" s="2" t="s">
        <v>47</v>
      </c>
      <c r="X451" s="17">
        <f>INDEX(章节表!$N$5:$N$64,关卡表!BP451)</f>
        <v>13500</v>
      </c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>
        <v>51</v>
      </c>
      <c r="AP451" s="3" t="s">
        <v>264</v>
      </c>
      <c r="AQ451" s="3" t="s">
        <v>265</v>
      </c>
      <c r="AR451" s="3" t="s">
        <v>437</v>
      </c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O451">
        <v>445</v>
      </c>
      <c r="BP451">
        <f>MATCH(BO451-1,章节表!$J$4:$J$64,1)</f>
        <v>45</v>
      </c>
    </row>
    <row r="452" spans="1:68" ht="16.5" x14ac:dyDescent="0.2">
      <c r="A452" s="17">
        <f t="shared" si="24"/>
        <v>21506</v>
      </c>
      <c r="B452" s="17">
        <f>INDEX(章节表!$E$5:$E$64,关卡表!BP452)</f>
        <v>2</v>
      </c>
      <c r="C452" s="17">
        <f>INDEX(章节表!$B$5:$B$64,关卡表!BP452)</f>
        <v>215</v>
      </c>
      <c r="D452" s="3" t="s">
        <v>79</v>
      </c>
      <c r="E452" s="17">
        <f>BO452-INDEX(章节表!$J$4:$J$64,关卡表!BP452)</f>
        <v>6</v>
      </c>
      <c r="F452" s="17">
        <f t="shared" si="25"/>
        <v>6</v>
      </c>
      <c r="G452" s="17" t="str">
        <f>INDEX(章节表!$C$5:$C$64,关卡表!BP452)&amp;关卡表!E452&amp;"关"</f>
        <v>困难15章6关</v>
      </c>
      <c r="H452" s="2"/>
      <c r="I452" s="2"/>
      <c r="J452" s="17" t="str">
        <f>INDEX(章节表!$D$5:$D$64,关卡表!BP452)&amp;"-"&amp;关卡表!E452&amp;"关"</f>
        <v>孙策之死-6关</v>
      </c>
      <c r="K452" s="3" t="s">
        <v>438</v>
      </c>
      <c r="L452" s="2"/>
      <c r="M452" s="2">
        <v>100</v>
      </c>
      <c r="N452" s="2">
        <v>0</v>
      </c>
      <c r="O452" s="2">
        <v>0</v>
      </c>
      <c r="P452" s="2"/>
      <c r="Q452" s="17">
        <f>INDEX(章节表!$K$5:$K$64,关卡表!BP452)</f>
        <v>85</v>
      </c>
      <c r="R452" s="2"/>
      <c r="S452" s="2"/>
      <c r="T452" s="2"/>
      <c r="U452" s="2" t="s">
        <v>27</v>
      </c>
      <c r="V452" s="17">
        <f>INDEX(章节表!$M$5:$M$64,关卡表!BP452)</f>
        <v>4800</v>
      </c>
      <c r="W452" s="2" t="s">
        <v>47</v>
      </c>
      <c r="X452" s="17">
        <f>INDEX(章节表!$N$5:$N$64,关卡表!BP452)</f>
        <v>13500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>
        <v>51</v>
      </c>
      <c r="AP452" s="3" t="s">
        <v>264</v>
      </c>
      <c r="AQ452" s="3" t="s">
        <v>265</v>
      </c>
      <c r="AR452" s="3" t="s">
        <v>437</v>
      </c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O452">
        <v>446</v>
      </c>
      <c r="BP452">
        <f>MATCH(BO452-1,章节表!$J$4:$J$64,1)</f>
        <v>45</v>
      </c>
    </row>
    <row r="453" spans="1:68" ht="16.5" x14ac:dyDescent="0.2">
      <c r="A453" s="17">
        <f t="shared" si="24"/>
        <v>21507</v>
      </c>
      <c r="B453" s="17">
        <f>INDEX(章节表!$E$5:$E$64,关卡表!BP453)</f>
        <v>2</v>
      </c>
      <c r="C453" s="17">
        <f>INDEX(章节表!$B$5:$B$64,关卡表!BP453)</f>
        <v>215</v>
      </c>
      <c r="D453" s="3" t="s">
        <v>79</v>
      </c>
      <c r="E453" s="17">
        <f>BO453-INDEX(章节表!$J$4:$J$64,关卡表!BP453)</f>
        <v>7</v>
      </c>
      <c r="F453" s="17">
        <f t="shared" si="25"/>
        <v>7</v>
      </c>
      <c r="G453" s="17" t="str">
        <f>INDEX(章节表!$C$5:$C$64,关卡表!BP453)&amp;关卡表!E453&amp;"关"</f>
        <v>困难15章7关</v>
      </c>
      <c r="H453" s="2"/>
      <c r="I453" s="2"/>
      <c r="J453" s="17" t="str">
        <f>INDEX(章节表!$D$5:$D$64,关卡表!BP453)&amp;"-"&amp;关卡表!E453&amp;"关"</f>
        <v>孙策之死-7关</v>
      </c>
      <c r="K453" s="3" t="s">
        <v>424</v>
      </c>
      <c r="L453" s="2"/>
      <c r="M453" s="2">
        <v>100</v>
      </c>
      <c r="N453" s="2">
        <v>0</v>
      </c>
      <c r="O453" s="2">
        <v>0</v>
      </c>
      <c r="P453" s="2"/>
      <c r="Q453" s="17">
        <f>INDEX(章节表!$K$5:$K$64,关卡表!BP453)</f>
        <v>85</v>
      </c>
      <c r="R453" s="2"/>
      <c r="S453" s="2"/>
      <c r="T453" s="2"/>
      <c r="U453" s="2" t="s">
        <v>27</v>
      </c>
      <c r="V453" s="17">
        <f>INDEX(章节表!$M$5:$M$64,关卡表!BP453)</f>
        <v>4800</v>
      </c>
      <c r="W453" s="2" t="s">
        <v>47</v>
      </c>
      <c r="X453" s="17">
        <f>INDEX(章节表!$N$5:$N$64,关卡表!BP453)</f>
        <v>13500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>
        <v>51</v>
      </c>
      <c r="AP453" s="3" t="s">
        <v>264</v>
      </c>
      <c r="AQ453" s="3" t="s">
        <v>265</v>
      </c>
      <c r="AR453" s="3" t="s">
        <v>437</v>
      </c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O453">
        <v>447</v>
      </c>
      <c r="BP453">
        <f>MATCH(BO453-1,章节表!$J$4:$J$64,1)</f>
        <v>45</v>
      </c>
    </row>
    <row r="454" spans="1:68" ht="16.5" x14ac:dyDescent="0.2">
      <c r="A454" s="17">
        <f t="shared" si="24"/>
        <v>21508</v>
      </c>
      <c r="B454" s="17">
        <f>INDEX(章节表!$E$5:$E$64,关卡表!BP454)</f>
        <v>2</v>
      </c>
      <c r="C454" s="17">
        <f>INDEX(章节表!$B$5:$B$64,关卡表!BP454)</f>
        <v>215</v>
      </c>
      <c r="D454" s="3" t="s">
        <v>79</v>
      </c>
      <c r="E454" s="17">
        <f>BO454-INDEX(章节表!$J$4:$J$64,关卡表!BP454)</f>
        <v>8</v>
      </c>
      <c r="F454" s="17">
        <f t="shared" si="25"/>
        <v>8</v>
      </c>
      <c r="G454" s="17" t="str">
        <f>INDEX(章节表!$C$5:$C$64,关卡表!BP454)&amp;关卡表!E454&amp;"关"</f>
        <v>困难15章8关</v>
      </c>
      <c r="H454" s="2"/>
      <c r="I454" s="2"/>
      <c r="J454" s="17" t="str">
        <f>INDEX(章节表!$D$5:$D$64,关卡表!BP454)&amp;"-"&amp;关卡表!E454&amp;"关"</f>
        <v>孙策之死-8关</v>
      </c>
      <c r="K454" s="3" t="s">
        <v>424</v>
      </c>
      <c r="L454" s="2"/>
      <c r="M454" s="2">
        <v>100</v>
      </c>
      <c r="N454" s="2">
        <v>0</v>
      </c>
      <c r="O454" s="2">
        <v>0</v>
      </c>
      <c r="P454" s="2"/>
      <c r="Q454" s="17">
        <f>INDEX(章节表!$K$5:$K$64,关卡表!BP454)</f>
        <v>85</v>
      </c>
      <c r="R454" s="2"/>
      <c r="S454" s="2"/>
      <c r="T454" s="2"/>
      <c r="U454" s="2" t="s">
        <v>27</v>
      </c>
      <c r="V454" s="17">
        <f>INDEX(章节表!$M$5:$M$64,关卡表!BP454)</f>
        <v>4800</v>
      </c>
      <c r="W454" s="2" t="s">
        <v>47</v>
      </c>
      <c r="X454" s="17">
        <f>INDEX(章节表!$N$5:$N$64,关卡表!BP454)</f>
        <v>13500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>
        <v>51</v>
      </c>
      <c r="AP454" s="3" t="s">
        <v>264</v>
      </c>
      <c r="AQ454" s="3" t="s">
        <v>265</v>
      </c>
      <c r="AR454" s="3" t="s">
        <v>437</v>
      </c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O454">
        <v>448</v>
      </c>
      <c r="BP454">
        <f>MATCH(BO454-1,章节表!$J$4:$J$64,1)</f>
        <v>45</v>
      </c>
    </row>
    <row r="455" spans="1:68" ht="16.5" x14ac:dyDescent="0.2">
      <c r="A455" s="17">
        <f t="shared" si="24"/>
        <v>21509</v>
      </c>
      <c r="B455" s="17">
        <f>INDEX(章节表!$E$5:$E$64,关卡表!BP455)</f>
        <v>2</v>
      </c>
      <c r="C455" s="17">
        <f>INDEX(章节表!$B$5:$B$64,关卡表!BP455)</f>
        <v>215</v>
      </c>
      <c r="D455" s="3" t="s">
        <v>79</v>
      </c>
      <c r="E455" s="17">
        <f>BO455-INDEX(章节表!$J$4:$J$64,关卡表!BP455)</f>
        <v>9</v>
      </c>
      <c r="F455" s="17">
        <f t="shared" si="25"/>
        <v>9</v>
      </c>
      <c r="G455" s="17" t="str">
        <f>INDEX(章节表!$C$5:$C$64,关卡表!BP455)&amp;关卡表!E455&amp;"关"</f>
        <v>困难15章9关</v>
      </c>
      <c r="H455" s="2"/>
      <c r="I455" s="2"/>
      <c r="J455" s="17" t="str">
        <f>INDEX(章节表!$D$5:$D$64,关卡表!BP455)&amp;"-"&amp;关卡表!E455&amp;"关"</f>
        <v>孙策之死-9关</v>
      </c>
      <c r="K455" s="3" t="s">
        <v>438</v>
      </c>
      <c r="L455" s="2"/>
      <c r="M455" s="2">
        <v>100</v>
      </c>
      <c r="N455" s="2">
        <v>0</v>
      </c>
      <c r="O455" s="2">
        <v>0</v>
      </c>
      <c r="P455" s="2"/>
      <c r="Q455" s="17">
        <f>INDEX(章节表!$K$5:$K$64,关卡表!BP455)</f>
        <v>85</v>
      </c>
      <c r="R455" s="2"/>
      <c r="S455" s="2"/>
      <c r="T455" s="2"/>
      <c r="U455" s="2" t="s">
        <v>27</v>
      </c>
      <c r="V455" s="17">
        <f>INDEX(章节表!$M$5:$M$64,关卡表!BP455)</f>
        <v>4800</v>
      </c>
      <c r="W455" s="2" t="s">
        <v>47</v>
      </c>
      <c r="X455" s="17">
        <f>INDEX(章节表!$N$5:$N$64,关卡表!BP455)</f>
        <v>13500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>
        <v>51</v>
      </c>
      <c r="AP455" s="3" t="s">
        <v>264</v>
      </c>
      <c r="AQ455" s="3" t="s">
        <v>265</v>
      </c>
      <c r="AR455" s="3" t="s">
        <v>437</v>
      </c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O455">
        <v>449</v>
      </c>
      <c r="BP455">
        <f>MATCH(BO455-1,章节表!$J$4:$J$64,1)</f>
        <v>45</v>
      </c>
    </row>
    <row r="456" spans="1:68" ht="16.5" x14ac:dyDescent="0.2">
      <c r="A456" s="17">
        <f t="shared" ref="A456:A519" si="27">C456*100+E456</f>
        <v>21510</v>
      </c>
      <c r="B456" s="17">
        <f>INDEX(章节表!$E$5:$E$64,关卡表!BP456)</f>
        <v>2</v>
      </c>
      <c r="C456" s="17">
        <f>INDEX(章节表!$B$5:$B$64,关卡表!BP456)</f>
        <v>215</v>
      </c>
      <c r="D456" s="3" t="s">
        <v>79</v>
      </c>
      <c r="E456" s="17">
        <f>BO456-INDEX(章节表!$J$4:$J$64,关卡表!BP456)</f>
        <v>10</v>
      </c>
      <c r="F456" s="17">
        <f t="shared" ref="F456:F519" si="28">E456</f>
        <v>10</v>
      </c>
      <c r="G456" s="17" t="str">
        <f>INDEX(章节表!$C$5:$C$64,关卡表!BP456)&amp;关卡表!E456&amp;"关"</f>
        <v>困难15章10关</v>
      </c>
      <c r="H456" s="2"/>
      <c r="I456" s="2"/>
      <c r="J456" s="17" t="str">
        <f>INDEX(章节表!$D$5:$D$64,关卡表!BP456)&amp;"-"&amp;关卡表!E456&amp;"关"</f>
        <v>孙策之死-10关</v>
      </c>
      <c r="K456" s="3" t="s">
        <v>439</v>
      </c>
      <c r="L456" s="2"/>
      <c r="M456" s="2">
        <v>100</v>
      </c>
      <c r="N456" s="2">
        <v>1</v>
      </c>
      <c r="O456" s="2">
        <v>0</v>
      </c>
      <c r="P456" s="2"/>
      <c r="Q456" s="17">
        <f>INDEX(章节表!$K$5:$K$64,关卡表!BP456)</f>
        <v>85</v>
      </c>
      <c r="R456" s="2"/>
      <c r="S456" s="2"/>
      <c r="T456" s="2"/>
      <c r="U456" s="2" t="s">
        <v>27</v>
      </c>
      <c r="V456" s="17">
        <f>INDEX(章节表!$M$5:$M$64,关卡表!BP456)</f>
        <v>4800</v>
      </c>
      <c r="W456" s="2" t="s">
        <v>47</v>
      </c>
      <c r="X456" s="17">
        <f>INDEX(章节表!$N$5:$N$64,关卡表!BP456)</f>
        <v>13500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>
        <v>51</v>
      </c>
      <c r="AP456" s="3" t="s">
        <v>264</v>
      </c>
      <c r="AQ456" s="3" t="s">
        <v>265</v>
      </c>
      <c r="AR456" s="3" t="s">
        <v>437</v>
      </c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O456">
        <v>450</v>
      </c>
      <c r="BP456">
        <f>MATCH(BO456-1,章节表!$J$4:$J$64,1)</f>
        <v>45</v>
      </c>
    </row>
    <row r="457" spans="1:68" ht="16.5" x14ac:dyDescent="0.2">
      <c r="A457" s="17">
        <f t="shared" si="27"/>
        <v>21601</v>
      </c>
      <c r="B457" s="17">
        <f>INDEX(章节表!$E$5:$E$64,关卡表!BP457)</f>
        <v>2</v>
      </c>
      <c r="C457" s="17">
        <f>INDEX(章节表!$B$5:$B$64,关卡表!BP457)</f>
        <v>216</v>
      </c>
      <c r="D457" s="3" t="s">
        <v>79</v>
      </c>
      <c r="E457" s="17">
        <f>BO457-INDEX(章节表!$J$4:$J$64,关卡表!BP457)</f>
        <v>1</v>
      </c>
      <c r="F457" s="17">
        <f t="shared" si="28"/>
        <v>1</v>
      </c>
      <c r="G457" s="17" t="str">
        <f>INDEX(章节表!$C$5:$C$64,关卡表!BP457)&amp;关卡表!E457&amp;"关"</f>
        <v>困难16章1关</v>
      </c>
      <c r="H457" s="2"/>
      <c r="I457" s="2"/>
      <c r="J457" s="17" t="str">
        <f>INDEX(章节表!$D$5:$D$64,关卡表!BP457)&amp;"-"&amp;关卡表!E457&amp;"关"</f>
        <v>官渡之战-1关</v>
      </c>
      <c r="K457" s="3" t="s">
        <v>424</v>
      </c>
      <c r="L457" s="2"/>
      <c r="M457" s="2">
        <v>100</v>
      </c>
      <c r="N457" s="2">
        <v>0</v>
      </c>
      <c r="O457" s="2">
        <v>0</v>
      </c>
      <c r="P457" s="2"/>
      <c r="Q457" s="17">
        <f>INDEX(章节表!$K$5:$K$64,关卡表!BP457)</f>
        <v>90</v>
      </c>
      <c r="R457" s="2"/>
      <c r="S457" s="2"/>
      <c r="T457" s="2"/>
      <c r="U457" s="2" t="s">
        <v>27</v>
      </c>
      <c r="V457" s="17">
        <f>INDEX(章节表!$M$5:$M$64,关卡表!BP457)</f>
        <v>5400</v>
      </c>
      <c r="W457" s="2" t="s">
        <v>47</v>
      </c>
      <c r="X457" s="17">
        <f>INDEX(章节表!$N$5:$N$64,关卡表!BP457)</f>
        <v>14400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>
        <v>51</v>
      </c>
      <c r="AP457" s="3" t="s">
        <v>264</v>
      </c>
      <c r="AQ457" s="3" t="s">
        <v>265</v>
      </c>
      <c r="AR457" s="3" t="s">
        <v>437</v>
      </c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O457">
        <v>451</v>
      </c>
      <c r="BP457">
        <f>MATCH(BO457-1,章节表!$J$4:$J$64,1)</f>
        <v>46</v>
      </c>
    </row>
    <row r="458" spans="1:68" ht="16.5" x14ac:dyDescent="0.2">
      <c r="A458" s="17">
        <f t="shared" si="27"/>
        <v>21602</v>
      </c>
      <c r="B458" s="17">
        <f>INDEX(章节表!$E$5:$E$64,关卡表!BP458)</f>
        <v>2</v>
      </c>
      <c r="C458" s="17">
        <f>INDEX(章节表!$B$5:$B$64,关卡表!BP458)</f>
        <v>216</v>
      </c>
      <c r="D458" s="3" t="s">
        <v>79</v>
      </c>
      <c r="E458" s="17">
        <f>BO458-INDEX(章节表!$J$4:$J$64,关卡表!BP458)</f>
        <v>2</v>
      </c>
      <c r="F458" s="17">
        <f t="shared" si="28"/>
        <v>2</v>
      </c>
      <c r="G458" s="17" t="str">
        <f>INDEX(章节表!$C$5:$C$64,关卡表!BP458)&amp;关卡表!E458&amp;"关"</f>
        <v>困难16章2关</v>
      </c>
      <c r="H458" s="2"/>
      <c r="I458" s="2"/>
      <c r="J458" s="17" t="str">
        <f>INDEX(章节表!$D$5:$D$64,关卡表!BP458)&amp;"-"&amp;关卡表!E458&amp;"关"</f>
        <v>官渡之战-2关</v>
      </c>
      <c r="K458" s="3" t="s">
        <v>424</v>
      </c>
      <c r="L458" s="2"/>
      <c r="M458" s="2">
        <v>100</v>
      </c>
      <c r="N458" s="2">
        <v>0</v>
      </c>
      <c r="O458" s="2">
        <v>0</v>
      </c>
      <c r="P458" s="2"/>
      <c r="Q458" s="17">
        <f>INDEX(章节表!$K$5:$K$64,关卡表!BP458)</f>
        <v>90</v>
      </c>
      <c r="R458" s="2"/>
      <c r="S458" s="2"/>
      <c r="T458" s="2"/>
      <c r="U458" s="2" t="s">
        <v>27</v>
      </c>
      <c r="V458" s="17">
        <f>INDEX(章节表!$M$5:$M$64,关卡表!BP458)</f>
        <v>5400</v>
      </c>
      <c r="W458" s="2" t="s">
        <v>47</v>
      </c>
      <c r="X458" s="17">
        <f>INDEX(章节表!$N$5:$N$64,关卡表!BP458)</f>
        <v>14400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>
        <v>51</v>
      </c>
      <c r="AP458" s="3" t="s">
        <v>264</v>
      </c>
      <c r="AQ458" s="3" t="s">
        <v>265</v>
      </c>
      <c r="AR458" s="3" t="s">
        <v>437</v>
      </c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O458">
        <v>452</v>
      </c>
      <c r="BP458">
        <f>MATCH(BO458-1,章节表!$J$4:$J$64,1)</f>
        <v>46</v>
      </c>
    </row>
    <row r="459" spans="1:68" ht="16.5" x14ac:dyDescent="0.2">
      <c r="A459" s="17">
        <f t="shared" si="27"/>
        <v>21603</v>
      </c>
      <c r="B459" s="17">
        <f>INDEX(章节表!$E$5:$E$64,关卡表!BP459)</f>
        <v>2</v>
      </c>
      <c r="C459" s="17">
        <f>INDEX(章节表!$B$5:$B$64,关卡表!BP459)</f>
        <v>216</v>
      </c>
      <c r="D459" s="3" t="s">
        <v>79</v>
      </c>
      <c r="E459" s="17">
        <f>BO459-INDEX(章节表!$J$4:$J$64,关卡表!BP459)</f>
        <v>3</v>
      </c>
      <c r="F459" s="17">
        <f t="shared" si="28"/>
        <v>3</v>
      </c>
      <c r="G459" s="17" t="str">
        <f>INDEX(章节表!$C$5:$C$64,关卡表!BP459)&amp;关卡表!E459&amp;"关"</f>
        <v>困难16章3关</v>
      </c>
      <c r="H459" s="2"/>
      <c r="I459" s="2"/>
      <c r="J459" s="17" t="str">
        <f>INDEX(章节表!$D$5:$D$64,关卡表!BP459)&amp;"-"&amp;关卡表!E459&amp;"关"</f>
        <v>官渡之战-3关</v>
      </c>
      <c r="K459" s="3" t="s">
        <v>438</v>
      </c>
      <c r="L459" s="2"/>
      <c r="M459" s="2">
        <v>100</v>
      </c>
      <c r="N459" s="2">
        <v>0</v>
      </c>
      <c r="O459" s="2">
        <v>0</v>
      </c>
      <c r="P459" s="2"/>
      <c r="Q459" s="17">
        <f>INDEX(章节表!$K$5:$K$64,关卡表!BP459)</f>
        <v>90</v>
      </c>
      <c r="R459" s="2"/>
      <c r="S459" s="2"/>
      <c r="T459" s="2"/>
      <c r="U459" s="2" t="s">
        <v>27</v>
      </c>
      <c r="V459" s="17">
        <f>INDEX(章节表!$M$5:$M$64,关卡表!BP459)</f>
        <v>5400</v>
      </c>
      <c r="W459" s="2" t="s">
        <v>47</v>
      </c>
      <c r="X459" s="17">
        <f>INDEX(章节表!$N$5:$N$64,关卡表!BP459)</f>
        <v>14400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>
        <v>51</v>
      </c>
      <c r="AP459" s="3" t="s">
        <v>264</v>
      </c>
      <c r="AQ459" s="3" t="s">
        <v>265</v>
      </c>
      <c r="AR459" s="3" t="s">
        <v>437</v>
      </c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O459">
        <v>453</v>
      </c>
      <c r="BP459">
        <f>MATCH(BO459-1,章节表!$J$4:$J$64,1)</f>
        <v>46</v>
      </c>
    </row>
    <row r="460" spans="1:68" ht="16.5" x14ac:dyDescent="0.2">
      <c r="A460" s="17">
        <f t="shared" si="27"/>
        <v>21604</v>
      </c>
      <c r="B460" s="17">
        <f>INDEX(章节表!$E$5:$E$64,关卡表!BP460)</f>
        <v>2</v>
      </c>
      <c r="C460" s="17">
        <f>INDEX(章节表!$B$5:$B$64,关卡表!BP460)</f>
        <v>216</v>
      </c>
      <c r="D460" s="3" t="s">
        <v>79</v>
      </c>
      <c r="E460" s="17">
        <f>BO460-INDEX(章节表!$J$4:$J$64,关卡表!BP460)</f>
        <v>4</v>
      </c>
      <c r="F460" s="17">
        <f t="shared" si="28"/>
        <v>4</v>
      </c>
      <c r="G460" s="17" t="str">
        <f>INDEX(章节表!$C$5:$C$64,关卡表!BP460)&amp;关卡表!E460&amp;"关"</f>
        <v>困难16章4关</v>
      </c>
      <c r="H460" s="2"/>
      <c r="I460" s="2"/>
      <c r="J460" s="17" t="str">
        <f>INDEX(章节表!$D$5:$D$64,关卡表!BP460)&amp;"-"&amp;关卡表!E460&amp;"关"</f>
        <v>官渡之战-4关</v>
      </c>
      <c r="K460" s="3" t="s">
        <v>424</v>
      </c>
      <c r="L460" s="2"/>
      <c r="M460" s="2">
        <v>100</v>
      </c>
      <c r="N460" s="2">
        <v>0</v>
      </c>
      <c r="O460" s="2">
        <v>0</v>
      </c>
      <c r="P460" s="2"/>
      <c r="Q460" s="17">
        <f>INDEX(章节表!$K$5:$K$64,关卡表!BP460)</f>
        <v>90</v>
      </c>
      <c r="R460" s="2"/>
      <c r="S460" s="2"/>
      <c r="T460" s="2"/>
      <c r="U460" s="2" t="s">
        <v>27</v>
      </c>
      <c r="V460" s="17">
        <f>INDEX(章节表!$M$5:$M$64,关卡表!BP460)</f>
        <v>5400</v>
      </c>
      <c r="W460" s="2" t="s">
        <v>47</v>
      </c>
      <c r="X460" s="17">
        <f>INDEX(章节表!$N$5:$N$64,关卡表!BP460)</f>
        <v>14400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>
        <v>51</v>
      </c>
      <c r="AP460" s="3" t="s">
        <v>264</v>
      </c>
      <c r="AQ460" s="3" t="s">
        <v>265</v>
      </c>
      <c r="AR460" s="3" t="s">
        <v>437</v>
      </c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O460">
        <v>454</v>
      </c>
      <c r="BP460">
        <f>MATCH(BO460-1,章节表!$J$4:$J$64,1)</f>
        <v>46</v>
      </c>
    </row>
    <row r="461" spans="1:68" ht="16.5" x14ac:dyDescent="0.2">
      <c r="A461" s="17">
        <f t="shared" si="27"/>
        <v>21605</v>
      </c>
      <c r="B461" s="17">
        <f>INDEX(章节表!$E$5:$E$64,关卡表!BP461)</f>
        <v>2</v>
      </c>
      <c r="C461" s="17">
        <f>INDEX(章节表!$B$5:$B$64,关卡表!BP461)</f>
        <v>216</v>
      </c>
      <c r="D461" s="3" t="s">
        <v>79</v>
      </c>
      <c r="E461" s="17">
        <f>BO461-INDEX(章节表!$J$4:$J$64,关卡表!BP461)</f>
        <v>5</v>
      </c>
      <c r="F461" s="17">
        <f t="shared" si="28"/>
        <v>5</v>
      </c>
      <c r="G461" s="17" t="str">
        <f>INDEX(章节表!$C$5:$C$64,关卡表!BP461)&amp;关卡表!E461&amp;"关"</f>
        <v>困难16章5关</v>
      </c>
      <c r="H461" s="2"/>
      <c r="I461" s="2"/>
      <c r="J461" s="17" t="str">
        <f>INDEX(章节表!$D$5:$D$64,关卡表!BP461)&amp;"-"&amp;关卡表!E461&amp;"关"</f>
        <v>官渡之战-5关</v>
      </c>
      <c r="K461" s="3" t="s">
        <v>424</v>
      </c>
      <c r="L461" s="2"/>
      <c r="M461" s="2">
        <v>100</v>
      </c>
      <c r="N461" s="2">
        <v>0</v>
      </c>
      <c r="O461" s="2">
        <v>0</v>
      </c>
      <c r="P461" s="2"/>
      <c r="Q461" s="17">
        <f>INDEX(章节表!$K$5:$K$64,关卡表!BP461)</f>
        <v>90</v>
      </c>
      <c r="R461" s="2"/>
      <c r="S461" s="2"/>
      <c r="T461" s="2"/>
      <c r="U461" s="2" t="s">
        <v>27</v>
      </c>
      <c r="V461" s="17">
        <f>INDEX(章节表!$M$5:$M$64,关卡表!BP461)</f>
        <v>5400</v>
      </c>
      <c r="W461" s="2" t="s">
        <v>47</v>
      </c>
      <c r="X461" s="17">
        <f>INDEX(章节表!$N$5:$N$64,关卡表!BP461)</f>
        <v>14400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>
        <v>51</v>
      </c>
      <c r="AP461" s="3" t="s">
        <v>264</v>
      </c>
      <c r="AQ461" s="3" t="s">
        <v>265</v>
      </c>
      <c r="AR461" s="3" t="s">
        <v>437</v>
      </c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O461">
        <v>455</v>
      </c>
      <c r="BP461">
        <f>MATCH(BO461-1,章节表!$J$4:$J$64,1)</f>
        <v>46</v>
      </c>
    </row>
    <row r="462" spans="1:68" ht="16.5" x14ac:dyDescent="0.2">
      <c r="A462" s="17">
        <f t="shared" si="27"/>
        <v>21606</v>
      </c>
      <c r="B462" s="17">
        <f>INDEX(章节表!$E$5:$E$64,关卡表!BP462)</f>
        <v>2</v>
      </c>
      <c r="C462" s="17">
        <f>INDEX(章节表!$B$5:$B$64,关卡表!BP462)</f>
        <v>216</v>
      </c>
      <c r="D462" s="3" t="s">
        <v>79</v>
      </c>
      <c r="E462" s="17">
        <f>BO462-INDEX(章节表!$J$4:$J$64,关卡表!BP462)</f>
        <v>6</v>
      </c>
      <c r="F462" s="17">
        <f t="shared" si="28"/>
        <v>6</v>
      </c>
      <c r="G462" s="17" t="str">
        <f>INDEX(章节表!$C$5:$C$64,关卡表!BP462)&amp;关卡表!E462&amp;"关"</f>
        <v>困难16章6关</v>
      </c>
      <c r="H462" s="2"/>
      <c r="I462" s="2"/>
      <c r="J462" s="17" t="str">
        <f>INDEX(章节表!$D$5:$D$64,关卡表!BP462)&amp;"-"&amp;关卡表!E462&amp;"关"</f>
        <v>官渡之战-6关</v>
      </c>
      <c r="K462" s="3" t="s">
        <v>438</v>
      </c>
      <c r="L462" s="2"/>
      <c r="M462" s="2">
        <v>100</v>
      </c>
      <c r="N462" s="2">
        <v>0</v>
      </c>
      <c r="O462" s="2">
        <v>0</v>
      </c>
      <c r="P462" s="2"/>
      <c r="Q462" s="17">
        <f>INDEX(章节表!$K$5:$K$64,关卡表!BP462)</f>
        <v>90</v>
      </c>
      <c r="R462" s="2"/>
      <c r="S462" s="2"/>
      <c r="T462" s="2"/>
      <c r="U462" s="2" t="s">
        <v>27</v>
      </c>
      <c r="V462" s="17">
        <f>INDEX(章节表!$M$5:$M$64,关卡表!BP462)</f>
        <v>5400</v>
      </c>
      <c r="W462" s="2" t="s">
        <v>47</v>
      </c>
      <c r="X462" s="17">
        <f>INDEX(章节表!$N$5:$N$64,关卡表!BP462)</f>
        <v>14400</v>
      </c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>
        <v>51</v>
      </c>
      <c r="AP462" s="3" t="s">
        <v>264</v>
      </c>
      <c r="AQ462" s="3" t="s">
        <v>265</v>
      </c>
      <c r="AR462" s="3" t="s">
        <v>437</v>
      </c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O462">
        <v>456</v>
      </c>
      <c r="BP462">
        <f>MATCH(BO462-1,章节表!$J$4:$J$64,1)</f>
        <v>46</v>
      </c>
    </row>
    <row r="463" spans="1:68" ht="16.5" x14ac:dyDescent="0.2">
      <c r="A463" s="17">
        <f t="shared" si="27"/>
        <v>21607</v>
      </c>
      <c r="B463" s="17">
        <f>INDEX(章节表!$E$5:$E$64,关卡表!BP463)</f>
        <v>2</v>
      </c>
      <c r="C463" s="17">
        <f>INDEX(章节表!$B$5:$B$64,关卡表!BP463)</f>
        <v>216</v>
      </c>
      <c r="D463" s="3" t="s">
        <v>79</v>
      </c>
      <c r="E463" s="17">
        <f>BO463-INDEX(章节表!$J$4:$J$64,关卡表!BP463)</f>
        <v>7</v>
      </c>
      <c r="F463" s="17">
        <f t="shared" si="28"/>
        <v>7</v>
      </c>
      <c r="G463" s="17" t="str">
        <f>INDEX(章节表!$C$5:$C$64,关卡表!BP463)&amp;关卡表!E463&amp;"关"</f>
        <v>困难16章7关</v>
      </c>
      <c r="H463" s="2"/>
      <c r="I463" s="2"/>
      <c r="J463" s="17" t="str">
        <f>INDEX(章节表!$D$5:$D$64,关卡表!BP463)&amp;"-"&amp;关卡表!E463&amp;"关"</f>
        <v>官渡之战-7关</v>
      </c>
      <c r="K463" s="3" t="s">
        <v>424</v>
      </c>
      <c r="L463" s="2"/>
      <c r="M463" s="2">
        <v>100</v>
      </c>
      <c r="N463" s="2">
        <v>0</v>
      </c>
      <c r="O463" s="2">
        <v>0</v>
      </c>
      <c r="P463" s="2"/>
      <c r="Q463" s="17">
        <f>INDEX(章节表!$K$5:$K$64,关卡表!BP463)</f>
        <v>90</v>
      </c>
      <c r="R463" s="2"/>
      <c r="S463" s="2"/>
      <c r="T463" s="2"/>
      <c r="U463" s="2" t="s">
        <v>27</v>
      </c>
      <c r="V463" s="17">
        <f>INDEX(章节表!$M$5:$M$64,关卡表!BP463)</f>
        <v>5400</v>
      </c>
      <c r="W463" s="2" t="s">
        <v>47</v>
      </c>
      <c r="X463" s="17">
        <f>INDEX(章节表!$N$5:$N$64,关卡表!BP463)</f>
        <v>14400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>
        <v>51</v>
      </c>
      <c r="AP463" s="3" t="s">
        <v>264</v>
      </c>
      <c r="AQ463" s="3" t="s">
        <v>265</v>
      </c>
      <c r="AR463" s="3" t="s">
        <v>437</v>
      </c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O463">
        <v>457</v>
      </c>
      <c r="BP463">
        <f>MATCH(BO463-1,章节表!$J$4:$J$64,1)</f>
        <v>46</v>
      </c>
    </row>
    <row r="464" spans="1:68" ht="16.5" x14ac:dyDescent="0.2">
      <c r="A464" s="17">
        <f t="shared" si="27"/>
        <v>21608</v>
      </c>
      <c r="B464" s="17">
        <f>INDEX(章节表!$E$5:$E$64,关卡表!BP464)</f>
        <v>2</v>
      </c>
      <c r="C464" s="17">
        <f>INDEX(章节表!$B$5:$B$64,关卡表!BP464)</f>
        <v>216</v>
      </c>
      <c r="D464" s="3" t="s">
        <v>79</v>
      </c>
      <c r="E464" s="17">
        <f>BO464-INDEX(章节表!$J$4:$J$64,关卡表!BP464)</f>
        <v>8</v>
      </c>
      <c r="F464" s="17">
        <f t="shared" si="28"/>
        <v>8</v>
      </c>
      <c r="G464" s="17" t="str">
        <f>INDEX(章节表!$C$5:$C$64,关卡表!BP464)&amp;关卡表!E464&amp;"关"</f>
        <v>困难16章8关</v>
      </c>
      <c r="H464" s="2"/>
      <c r="I464" s="2"/>
      <c r="J464" s="17" t="str">
        <f>INDEX(章节表!$D$5:$D$64,关卡表!BP464)&amp;"-"&amp;关卡表!E464&amp;"关"</f>
        <v>官渡之战-8关</v>
      </c>
      <c r="K464" s="3" t="s">
        <v>424</v>
      </c>
      <c r="L464" s="2"/>
      <c r="M464" s="2">
        <v>100</v>
      </c>
      <c r="N464" s="2">
        <v>0</v>
      </c>
      <c r="O464" s="2">
        <v>0</v>
      </c>
      <c r="P464" s="2"/>
      <c r="Q464" s="17">
        <f>INDEX(章节表!$K$5:$K$64,关卡表!BP464)</f>
        <v>90</v>
      </c>
      <c r="R464" s="2"/>
      <c r="S464" s="2"/>
      <c r="T464" s="2"/>
      <c r="U464" s="2" t="s">
        <v>27</v>
      </c>
      <c r="V464" s="17">
        <f>INDEX(章节表!$M$5:$M$64,关卡表!BP464)</f>
        <v>5400</v>
      </c>
      <c r="W464" s="2" t="s">
        <v>47</v>
      </c>
      <c r="X464" s="17">
        <f>INDEX(章节表!$N$5:$N$64,关卡表!BP464)</f>
        <v>14400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>
        <v>51</v>
      </c>
      <c r="AP464" s="3" t="s">
        <v>264</v>
      </c>
      <c r="AQ464" s="3" t="s">
        <v>265</v>
      </c>
      <c r="AR464" s="3" t="s">
        <v>437</v>
      </c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O464">
        <v>458</v>
      </c>
      <c r="BP464">
        <f>MATCH(BO464-1,章节表!$J$4:$J$64,1)</f>
        <v>46</v>
      </c>
    </row>
    <row r="465" spans="1:68" ht="16.5" x14ac:dyDescent="0.2">
      <c r="A465" s="17">
        <f t="shared" si="27"/>
        <v>21609</v>
      </c>
      <c r="B465" s="17">
        <f>INDEX(章节表!$E$5:$E$64,关卡表!BP465)</f>
        <v>2</v>
      </c>
      <c r="C465" s="17">
        <f>INDEX(章节表!$B$5:$B$64,关卡表!BP465)</f>
        <v>216</v>
      </c>
      <c r="D465" s="3" t="s">
        <v>79</v>
      </c>
      <c r="E465" s="17">
        <f>BO465-INDEX(章节表!$J$4:$J$64,关卡表!BP465)</f>
        <v>9</v>
      </c>
      <c r="F465" s="17">
        <f t="shared" si="28"/>
        <v>9</v>
      </c>
      <c r="G465" s="17" t="str">
        <f>INDEX(章节表!$C$5:$C$64,关卡表!BP465)&amp;关卡表!E465&amp;"关"</f>
        <v>困难16章9关</v>
      </c>
      <c r="H465" s="2"/>
      <c r="I465" s="2"/>
      <c r="J465" s="17" t="str">
        <f>INDEX(章节表!$D$5:$D$64,关卡表!BP465)&amp;"-"&amp;关卡表!E465&amp;"关"</f>
        <v>官渡之战-9关</v>
      </c>
      <c r="K465" s="3" t="s">
        <v>438</v>
      </c>
      <c r="L465" s="2"/>
      <c r="M465" s="2">
        <v>100</v>
      </c>
      <c r="N465" s="2">
        <v>0</v>
      </c>
      <c r="O465" s="2">
        <v>0</v>
      </c>
      <c r="P465" s="2"/>
      <c r="Q465" s="17">
        <f>INDEX(章节表!$K$5:$K$64,关卡表!BP465)</f>
        <v>90</v>
      </c>
      <c r="R465" s="2"/>
      <c r="S465" s="2"/>
      <c r="T465" s="2"/>
      <c r="U465" s="2" t="s">
        <v>27</v>
      </c>
      <c r="V465" s="17">
        <f>INDEX(章节表!$M$5:$M$64,关卡表!BP465)</f>
        <v>5400</v>
      </c>
      <c r="W465" s="2" t="s">
        <v>47</v>
      </c>
      <c r="X465" s="17">
        <f>INDEX(章节表!$N$5:$N$64,关卡表!BP465)</f>
        <v>14400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>
        <v>51</v>
      </c>
      <c r="AP465" s="3" t="s">
        <v>264</v>
      </c>
      <c r="AQ465" s="3" t="s">
        <v>265</v>
      </c>
      <c r="AR465" s="3" t="s">
        <v>437</v>
      </c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O465">
        <v>459</v>
      </c>
      <c r="BP465">
        <f>MATCH(BO465-1,章节表!$J$4:$J$64,1)</f>
        <v>46</v>
      </c>
    </row>
    <row r="466" spans="1:68" ht="16.5" x14ac:dyDescent="0.2">
      <c r="A466" s="17">
        <f t="shared" si="27"/>
        <v>21610</v>
      </c>
      <c r="B466" s="17">
        <f>INDEX(章节表!$E$5:$E$64,关卡表!BP466)</f>
        <v>2</v>
      </c>
      <c r="C466" s="17">
        <f>INDEX(章节表!$B$5:$B$64,关卡表!BP466)</f>
        <v>216</v>
      </c>
      <c r="D466" s="3" t="s">
        <v>79</v>
      </c>
      <c r="E466" s="17">
        <f>BO466-INDEX(章节表!$J$4:$J$64,关卡表!BP466)</f>
        <v>10</v>
      </c>
      <c r="F466" s="17">
        <f t="shared" si="28"/>
        <v>10</v>
      </c>
      <c r="G466" s="17" t="str">
        <f>INDEX(章节表!$C$5:$C$64,关卡表!BP466)&amp;关卡表!E466&amp;"关"</f>
        <v>困难16章10关</v>
      </c>
      <c r="H466" s="2"/>
      <c r="I466" s="2"/>
      <c r="J466" s="17" t="str">
        <f>INDEX(章节表!$D$5:$D$64,关卡表!BP466)&amp;"-"&amp;关卡表!E466&amp;"关"</f>
        <v>官渡之战-10关</v>
      </c>
      <c r="K466" s="3" t="s">
        <v>439</v>
      </c>
      <c r="L466" s="2"/>
      <c r="M466" s="2">
        <v>100</v>
      </c>
      <c r="N466" s="2">
        <v>1</v>
      </c>
      <c r="O466" s="2">
        <v>0</v>
      </c>
      <c r="P466" s="2"/>
      <c r="Q466" s="17">
        <f>INDEX(章节表!$K$5:$K$64,关卡表!BP466)</f>
        <v>90</v>
      </c>
      <c r="R466" s="2"/>
      <c r="S466" s="2"/>
      <c r="T466" s="2"/>
      <c r="U466" s="2" t="s">
        <v>27</v>
      </c>
      <c r="V466" s="17">
        <f>INDEX(章节表!$M$5:$M$64,关卡表!BP466)</f>
        <v>5400</v>
      </c>
      <c r="W466" s="2" t="s">
        <v>47</v>
      </c>
      <c r="X466" s="17">
        <f>INDEX(章节表!$N$5:$N$64,关卡表!BP466)</f>
        <v>14400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>
        <v>51</v>
      </c>
      <c r="AP466" s="3" t="s">
        <v>264</v>
      </c>
      <c r="AQ466" s="3" t="s">
        <v>265</v>
      </c>
      <c r="AR466" s="3" t="s">
        <v>437</v>
      </c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O466">
        <v>460</v>
      </c>
      <c r="BP466">
        <f>MATCH(BO466-1,章节表!$J$4:$J$64,1)</f>
        <v>46</v>
      </c>
    </row>
    <row r="467" spans="1:68" ht="16.5" x14ac:dyDescent="0.2">
      <c r="A467" s="17">
        <f t="shared" si="27"/>
        <v>21701</v>
      </c>
      <c r="B467" s="17">
        <f>INDEX(章节表!$E$5:$E$64,关卡表!BP467)</f>
        <v>2</v>
      </c>
      <c r="C467" s="17">
        <f>INDEX(章节表!$B$5:$B$64,关卡表!BP467)</f>
        <v>217</v>
      </c>
      <c r="D467" s="3" t="s">
        <v>79</v>
      </c>
      <c r="E467" s="17">
        <f>BO467-INDEX(章节表!$J$4:$J$64,关卡表!BP467)</f>
        <v>1</v>
      </c>
      <c r="F467" s="17">
        <f t="shared" si="28"/>
        <v>1</v>
      </c>
      <c r="G467" s="17" t="str">
        <f>INDEX(章节表!$C$5:$C$64,关卡表!BP467)&amp;关卡表!E467&amp;"关"</f>
        <v>困难17章1关</v>
      </c>
      <c r="H467" s="2"/>
      <c r="I467" s="2"/>
      <c r="J467" s="17" t="str">
        <f>INDEX(章节表!$D$5:$D$64,关卡表!BP467)&amp;"-"&amp;关卡表!E467&amp;"关"</f>
        <v>水淹冀州-1关</v>
      </c>
      <c r="K467" s="3" t="s">
        <v>424</v>
      </c>
      <c r="L467" s="2"/>
      <c r="M467" s="2">
        <v>100</v>
      </c>
      <c r="N467" s="2">
        <v>0</v>
      </c>
      <c r="O467" s="2">
        <v>0</v>
      </c>
      <c r="P467" s="2"/>
      <c r="Q467" s="17">
        <f>INDEX(章节表!$K$5:$K$64,关卡表!BP467)</f>
        <v>95</v>
      </c>
      <c r="R467" s="2"/>
      <c r="S467" s="2"/>
      <c r="T467" s="2"/>
      <c r="U467" s="2" t="s">
        <v>27</v>
      </c>
      <c r="V467" s="17">
        <f>INDEX(章节表!$M$5:$M$64,关卡表!BP467)</f>
        <v>6000</v>
      </c>
      <c r="W467" s="2" t="s">
        <v>47</v>
      </c>
      <c r="X467" s="17">
        <f>INDEX(章节表!$N$5:$N$64,关卡表!BP467)</f>
        <v>15750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>
        <v>51</v>
      </c>
      <c r="AP467" s="3" t="s">
        <v>264</v>
      </c>
      <c r="AQ467" s="3" t="s">
        <v>265</v>
      </c>
      <c r="AR467" s="3" t="s">
        <v>437</v>
      </c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O467">
        <v>461</v>
      </c>
      <c r="BP467">
        <f>MATCH(BO467-1,章节表!$J$4:$J$64,1)</f>
        <v>47</v>
      </c>
    </row>
    <row r="468" spans="1:68" ht="16.5" x14ac:dyDescent="0.2">
      <c r="A468" s="17">
        <f t="shared" si="27"/>
        <v>21702</v>
      </c>
      <c r="B468" s="17">
        <f>INDEX(章节表!$E$5:$E$64,关卡表!BP468)</f>
        <v>2</v>
      </c>
      <c r="C468" s="17">
        <f>INDEX(章节表!$B$5:$B$64,关卡表!BP468)</f>
        <v>217</v>
      </c>
      <c r="D468" s="3" t="s">
        <v>79</v>
      </c>
      <c r="E468" s="17">
        <f>BO468-INDEX(章节表!$J$4:$J$64,关卡表!BP468)</f>
        <v>2</v>
      </c>
      <c r="F468" s="17">
        <f t="shared" si="28"/>
        <v>2</v>
      </c>
      <c r="G468" s="17" t="str">
        <f>INDEX(章节表!$C$5:$C$64,关卡表!BP468)&amp;关卡表!E468&amp;"关"</f>
        <v>困难17章2关</v>
      </c>
      <c r="H468" s="2"/>
      <c r="I468" s="2"/>
      <c r="J468" s="17" t="str">
        <f>INDEX(章节表!$D$5:$D$64,关卡表!BP468)&amp;"-"&amp;关卡表!E468&amp;"关"</f>
        <v>水淹冀州-2关</v>
      </c>
      <c r="K468" s="3" t="s">
        <v>424</v>
      </c>
      <c r="L468" s="2"/>
      <c r="M468" s="2">
        <v>100</v>
      </c>
      <c r="N468" s="2">
        <v>0</v>
      </c>
      <c r="O468" s="2">
        <v>0</v>
      </c>
      <c r="P468" s="2"/>
      <c r="Q468" s="17">
        <f>INDEX(章节表!$K$5:$K$64,关卡表!BP468)</f>
        <v>95</v>
      </c>
      <c r="R468" s="2"/>
      <c r="S468" s="2"/>
      <c r="T468" s="2"/>
      <c r="U468" s="2" t="s">
        <v>27</v>
      </c>
      <c r="V468" s="17">
        <f>INDEX(章节表!$M$5:$M$64,关卡表!BP468)</f>
        <v>6000</v>
      </c>
      <c r="W468" s="2" t="s">
        <v>47</v>
      </c>
      <c r="X468" s="17">
        <f>INDEX(章节表!$N$5:$N$64,关卡表!BP468)</f>
        <v>15750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>
        <v>51</v>
      </c>
      <c r="AP468" s="3" t="s">
        <v>264</v>
      </c>
      <c r="AQ468" s="3" t="s">
        <v>265</v>
      </c>
      <c r="AR468" s="3" t="s">
        <v>437</v>
      </c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O468">
        <v>462</v>
      </c>
      <c r="BP468">
        <f>MATCH(BO468-1,章节表!$J$4:$J$64,1)</f>
        <v>47</v>
      </c>
    </row>
    <row r="469" spans="1:68" ht="16.5" x14ac:dyDescent="0.2">
      <c r="A469" s="17">
        <f t="shared" si="27"/>
        <v>21703</v>
      </c>
      <c r="B469" s="17">
        <f>INDEX(章节表!$E$5:$E$64,关卡表!BP469)</f>
        <v>2</v>
      </c>
      <c r="C469" s="17">
        <f>INDEX(章节表!$B$5:$B$64,关卡表!BP469)</f>
        <v>217</v>
      </c>
      <c r="D469" s="3" t="s">
        <v>79</v>
      </c>
      <c r="E469" s="17">
        <f>BO469-INDEX(章节表!$J$4:$J$64,关卡表!BP469)</f>
        <v>3</v>
      </c>
      <c r="F469" s="17">
        <f t="shared" si="28"/>
        <v>3</v>
      </c>
      <c r="G469" s="17" t="str">
        <f>INDEX(章节表!$C$5:$C$64,关卡表!BP469)&amp;关卡表!E469&amp;"关"</f>
        <v>困难17章3关</v>
      </c>
      <c r="H469" s="2"/>
      <c r="I469" s="2"/>
      <c r="J469" s="17" t="str">
        <f>INDEX(章节表!$D$5:$D$64,关卡表!BP469)&amp;"-"&amp;关卡表!E469&amp;"关"</f>
        <v>水淹冀州-3关</v>
      </c>
      <c r="K469" s="3" t="s">
        <v>438</v>
      </c>
      <c r="L469" s="2"/>
      <c r="M469" s="2">
        <v>100</v>
      </c>
      <c r="N469" s="2">
        <v>0</v>
      </c>
      <c r="O469" s="2">
        <v>0</v>
      </c>
      <c r="P469" s="2"/>
      <c r="Q469" s="17">
        <f>INDEX(章节表!$K$5:$K$64,关卡表!BP469)</f>
        <v>95</v>
      </c>
      <c r="R469" s="2"/>
      <c r="S469" s="2"/>
      <c r="T469" s="2"/>
      <c r="U469" s="2" t="s">
        <v>27</v>
      </c>
      <c r="V469" s="17">
        <f>INDEX(章节表!$M$5:$M$64,关卡表!BP469)</f>
        <v>6000</v>
      </c>
      <c r="W469" s="2" t="s">
        <v>47</v>
      </c>
      <c r="X469" s="17">
        <f>INDEX(章节表!$N$5:$N$64,关卡表!BP469)</f>
        <v>15750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>
        <v>51</v>
      </c>
      <c r="AP469" s="3" t="s">
        <v>264</v>
      </c>
      <c r="AQ469" s="3" t="s">
        <v>265</v>
      </c>
      <c r="AR469" s="3" t="s">
        <v>437</v>
      </c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O469">
        <v>463</v>
      </c>
      <c r="BP469">
        <f>MATCH(BO469-1,章节表!$J$4:$J$64,1)</f>
        <v>47</v>
      </c>
    </row>
    <row r="470" spans="1:68" ht="16.5" x14ac:dyDescent="0.2">
      <c r="A470" s="17">
        <f t="shared" si="27"/>
        <v>21704</v>
      </c>
      <c r="B470" s="17">
        <f>INDEX(章节表!$E$5:$E$64,关卡表!BP470)</f>
        <v>2</v>
      </c>
      <c r="C470" s="17">
        <f>INDEX(章节表!$B$5:$B$64,关卡表!BP470)</f>
        <v>217</v>
      </c>
      <c r="D470" s="3" t="s">
        <v>79</v>
      </c>
      <c r="E470" s="17">
        <f>BO470-INDEX(章节表!$J$4:$J$64,关卡表!BP470)</f>
        <v>4</v>
      </c>
      <c r="F470" s="17">
        <f t="shared" si="28"/>
        <v>4</v>
      </c>
      <c r="G470" s="17" t="str">
        <f>INDEX(章节表!$C$5:$C$64,关卡表!BP470)&amp;关卡表!E470&amp;"关"</f>
        <v>困难17章4关</v>
      </c>
      <c r="H470" s="2"/>
      <c r="I470" s="2"/>
      <c r="J470" s="17" t="str">
        <f>INDEX(章节表!$D$5:$D$64,关卡表!BP470)&amp;"-"&amp;关卡表!E470&amp;"关"</f>
        <v>水淹冀州-4关</v>
      </c>
      <c r="K470" s="3" t="s">
        <v>424</v>
      </c>
      <c r="L470" s="2"/>
      <c r="M470" s="2">
        <v>100</v>
      </c>
      <c r="N470" s="2">
        <v>0</v>
      </c>
      <c r="O470" s="2">
        <v>0</v>
      </c>
      <c r="P470" s="2"/>
      <c r="Q470" s="17">
        <f>INDEX(章节表!$K$5:$K$64,关卡表!BP470)</f>
        <v>95</v>
      </c>
      <c r="R470" s="2"/>
      <c r="S470" s="2"/>
      <c r="T470" s="2"/>
      <c r="U470" s="2" t="s">
        <v>27</v>
      </c>
      <c r="V470" s="17">
        <f>INDEX(章节表!$M$5:$M$64,关卡表!BP470)</f>
        <v>6000</v>
      </c>
      <c r="W470" s="2" t="s">
        <v>47</v>
      </c>
      <c r="X470" s="17">
        <f>INDEX(章节表!$N$5:$N$64,关卡表!BP470)</f>
        <v>15750</v>
      </c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>
        <v>51</v>
      </c>
      <c r="AP470" s="3" t="s">
        <v>264</v>
      </c>
      <c r="AQ470" s="3" t="s">
        <v>265</v>
      </c>
      <c r="AR470" s="3" t="s">
        <v>437</v>
      </c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O470">
        <v>464</v>
      </c>
      <c r="BP470">
        <f>MATCH(BO470-1,章节表!$J$4:$J$64,1)</f>
        <v>47</v>
      </c>
    </row>
    <row r="471" spans="1:68" ht="16.5" x14ac:dyDescent="0.2">
      <c r="A471" s="17">
        <f t="shared" si="27"/>
        <v>21705</v>
      </c>
      <c r="B471" s="17">
        <f>INDEX(章节表!$E$5:$E$64,关卡表!BP471)</f>
        <v>2</v>
      </c>
      <c r="C471" s="17">
        <f>INDEX(章节表!$B$5:$B$64,关卡表!BP471)</f>
        <v>217</v>
      </c>
      <c r="D471" s="3" t="s">
        <v>79</v>
      </c>
      <c r="E471" s="17">
        <f>BO471-INDEX(章节表!$J$4:$J$64,关卡表!BP471)</f>
        <v>5</v>
      </c>
      <c r="F471" s="17">
        <f t="shared" si="28"/>
        <v>5</v>
      </c>
      <c r="G471" s="17" t="str">
        <f>INDEX(章节表!$C$5:$C$64,关卡表!BP471)&amp;关卡表!E471&amp;"关"</f>
        <v>困难17章5关</v>
      </c>
      <c r="H471" s="2"/>
      <c r="I471" s="2"/>
      <c r="J471" s="17" t="str">
        <f>INDEX(章节表!$D$5:$D$64,关卡表!BP471)&amp;"-"&amp;关卡表!E471&amp;"关"</f>
        <v>水淹冀州-5关</v>
      </c>
      <c r="K471" s="3" t="s">
        <v>424</v>
      </c>
      <c r="L471" s="2"/>
      <c r="M471" s="2">
        <v>100</v>
      </c>
      <c r="N471" s="2">
        <v>0</v>
      </c>
      <c r="O471" s="2">
        <v>0</v>
      </c>
      <c r="P471" s="2"/>
      <c r="Q471" s="17">
        <f>INDEX(章节表!$K$5:$K$64,关卡表!BP471)</f>
        <v>95</v>
      </c>
      <c r="R471" s="2"/>
      <c r="S471" s="2"/>
      <c r="T471" s="2"/>
      <c r="U471" s="2" t="s">
        <v>27</v>
      </c>
      <c r="V471" s="17">
        <f>INDEX(章节表!$M$5:$M$64,关卡表!BP471)</f>
        <v>6000</v>
      </c>
      <c r="W471" s="2" t="s">
        <v>47</v>
      </c>
      <c r="X471" s="17">
        <f>INDEX(章节表!$N$5:$N$64,关卡表!BP471)</f>
        <v>15750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>
        <v>51</v>
      </c>
      <c r="AP471" s="3" t="s">
        <v>264</v>
      </c>
      <c r="AQ471" s="3" t="s">
        <v>265</v>
      </c>
      <c r="AR471" s="3" t="s">
        <v>437</v>
      </c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O471">
        <v>465</v>
      </c>
      <c r="BP471">
        <f>MATCH(BO471-1,章节表!$J$4:$J$64,1)</f>
        <v>47</v>
      </c>
    </row>
    <row r="472" spans="1:68" ht="16.5" x14ac:dyDescent="0.2">
      <c r="A472" s="17">
        <f t="shared" si="27"/>
        <v>21706</v>
      </c>
      <c r="B472" s="17">
        <f>INDEX(章节表!$E$5:$E$64,关卡表!BP472)</f>
        <v>2</v>
      </c>
      <c r="C472" s="17">
        <f>INDEX(章节表!$B$5:$B$64,关卡表!BP472)</f>
        <v>217</v>
      </c>
      <c r="D472" s="3" t="s">
        <v>79</v>
      </c>
      <c r="E472" s="17">
        <f>BO472-INDEX(章节表!$J$4:$J$64,关卡表!BP472)</f>
        <v>6</v>
      </c>
      <c r="F472" s="17">
        <f t="shared" si="28"/>
        <v>6</v>
      </c>
      <c r="G472" s="17" t="str">
        <f>INDEX(章节表!$C$5:$C$64,关卡表!BP472)&amp;关卡表!E472&amp;"关"</f>
        <v>困难17章6关</v>
      </c>
      <c r="H472" s="2"/>
      <c r="I472" s="2"/>
      <c r="J472" s="17" t="str">
        <f>INDEX(章节表!$D$5:$D$64,关卡表!BP472)&amp;"-"&amp;关卡表!E472&amp;"关"</f>
        <v>水淹冀州-6关</v>
      </c>
      <c r="K472" s="3" t="s">
        <v>438</v>
      </c>
      <c r="L472" s="2"/>
      <c r="M472" s="2">
        <v>100</v>
      </c>
      <c r="N472" s="2">
        <v>0</v>
      </c>
      <c r="O472" s="2">
        <v>0</v>
      </c>
      <c r="P472" s="2"/>
      <c r="Q472" s="17">
        <f>INDEX(章节表!$K$5:$K$64,关卡表!BP472)</f>
        <v>95</v>
      </c>
      <c r="R472" s="2"/>
      <c r="S472" s="2"/>
      <c r="T472" s="2"/>
      <c r="U472" s="2" t="s">
        <v>27</v>
      </c>
      <c r="V472" s="17">
        <f>INDEX(章节表!$M$5:$M$64,关卡表!BP472)</f>
        <v>6000</v>
      </c>
      <c r="W472" s="2" t="s">
        <v>47</v>
      </c>
      <c r="X472" s="17">
        <f>INDEX(章节表!$N$5:$N$64,关卡表!BP472)</f>
        <v>15750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>
        <v>51</v>
      </c>
      <c r="AP472" s="3" t="s">
        <v>264</v>
      </c>
      <c r="AQ472" s="3" t="s">
        <v>265</v>
      </c>
      <c r="AR472" s="3" t="s">
        <v>437</v>
      </c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O472">
        <v>466</v>
      </c>
      <c r="BP472">
        <f>MATCH(BO472-1,章节表!$J$4:$J$64,1)</f>
        <v>47</v>
      </c>
    </row>
    <row r="473" spans="1:68" ht="16.5" x14ac:dyDescent="0.2">
      <c r="A473" s="17">
        <f t="shared" si="27"/>
        <v>21707</v>
      </c>
      <c r="B473" s="17">
        <f>INDEX(章节表!$E$5:$E$64,关卡表!BP473)</f>
        <v>2</v>
      </c>
      <c r="C473" s="17">
        <f>INDEX(章节表!$B$5:$B$64,关卡表!BP473)</f>
        <v>217</v>
      </c>
      <c r="D473" s="3" t="s">
        <v>79</v>
      </c>
      <c r="E473" s="17">
        <f>BO473-INDEX(章节表!$J$4:$J$64,关卡表!BP473)</f>
        <v>7</v>
      </c>
      <c r="F473" s="17">
        <f t="shared" si="28"/>
        <v>7</v>
      </c>
      <c r="G473" s="17" t="str">
        <f>INDEX(章节表!$C$5:$C$64,关卡表!BP473)&amp;关卡表!E473&amp;"关"</f>
        <v>困难17章7关</v>
      </c>
      <c r="H473" s="2"/>
      <c r="I473" s="2"/>
      <c r="J473" s="17" t="str">
        <f>INDEX(章节表!$D$5:$D$64,关卡表!BP473)&amp;"-"&amp;关卡表!E473&amp;"关"</f>
        <v>水淹冀州-7关</v>
      </c>
      <c r="K473" s="3" t="s">
        <v>424</v>
      </c>
      <c r="L473" s="2"/>
      <c r="M473" s="2">
        <v>100</v>
      </c>
      <c r="N473" s="2">
        <v>0</v>
      </c>
      <c r="O473" s="2">
        <v>0</v>
      </c>
      <c r="P473" s="2"/>
      <c r="Q473" s="17">
        <f>INDEX(章节表!$K$5:$K$64,关卡表!BP473)</f>
        <v>95</v>
      </c>
      <c r="R473" s="2"/>
      <c r="S473" s="2"/>
      <c r="T473" s="2"/>
      <c r="U473" s="2" t="s">
        <v>27</v>
      </c>
      <c r="V473" s="17">
        <f>INDEX(章节表!$M$5:$M$64,关卡表!BP473)</f>
        <v>6000</v>
      </c>
      <c r="W473" s="2" t="s">
        <v>47</v>
      </c>
      <c r="X473" s="17">
        <f>INDEX(章节表!$N$5:$N$64,关卡表!BP473)</f>
        <v>15750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>
        <v>51</v>
      </c>
      <c r="AP473" s="3" t="s">
        <v>264</v>
      </c>
      <c r="AQ473" s="3" t="s">
        <v>265</v>
      </c>
      <c r="AR473" s="3" t="s">
        <v>437</v>
      </c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O473">
        <v>467</v>
      </c>
      <c r="BP473">
        <f>MATCH(BO473-1,章节表!$J$4:$J$64,1)</f>
        <v>47</v>
      </c>
    </row>
    <row r="474" spans="1:68" ht="16.5" x14ac:dyDescent="0.2">
      <c r="A474" s="17">
        <f t="shared" si="27"/>
        <v>21708</v>
      </c>
      <c r="B474" s="17">
        <f>INDEX(章节表!$E$5:$E$64,关卡表!BP474)</f>
        <v>2</v>
      </c>
      <c r="C474" s="17">
        <f>INDEX(章节表!$B$5:$B$64,关卡表!BP474)</f>
        <v>217</v>
      </c>
      <c r="D474" s="3" t="s">
        <v>79</v>
      </c>
      <c r="E474" s="17">
        <f>BO474-INDEX(章节表!$J$4:$J$64,关卡表!BP474)</f>
        <v>8</v>
      </c>
      <c r="F474" s="17">
        <f t="shared" si="28"/>
        <v>8</v>
      </c>
      <c r="G474" s="17" t="str">
        <f>INDEX(章节表!$C$5:$C$64,关卡表!BP474)&amp;关卡表!E474&amp;"关"</f>
        <v>困难17章8关</v>
      </c>
      <c r="H474" s="2"/>
      <c r="I474" s="2"/>
      <c r="J474" s="17" t="str">
        <f>INDEX(章节表!$D$5:$D$64,关卡表!BP474)&amp;"-"&amp;关卡表!E474&amp;"关"</f>
        <v>水淹冀州-8关</v>
      </c>
      <c r="K474" s="3" t="s">
        <v>424</v>
      </c>
      <c r="L474" s="2"/>
      <c r="M474" s="2">
        <v>100</v>
      </c>
      <c r="N474" s="2">
        <v>0</v>
      </c>
      <c r="O474" s="2">
        <v>0</v>
      </c>
      <c r="P474" s="2"/>
      <c r="Q474" s="17">
        <f>INDEX(章节表!$K$5:$K$64,关卡表!BP474)</f>
        <v>95</v>
      </c>
      <c r="R474" s="2"/>
      <c r="S474" s="2"/>
      <c r="T474" s="2"/>
      <c r="U474" s="2" t="s">
        <v>27</v>
      </c>
      <c r="V474" s="17">
        <f>INDEX(章节表!$M$5:$M$64,关卡表!BP474)</f>
        <v>6000</v>
      </c>
      <c r="W474" s="2" t="s">
        <v>47</v>
      </c>
      <c r="X474" s="17">
        <f>INDEX(章节表!$N$5:$N$64,关卡表!BP474)</f>
        <v>15750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>
        <v>51</v>
      </c>
      <c r="AP474" s="3" t="s">
        <v>264</v>
      </c>
      <c r="AQ474" s="3" t="s">
        <v>265</v>
      </c>
      <c r="AR474" s="3" t="s">
        <v>437</v>
      </c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O474">
        <v>468</v>
      </c>
      <c r="BP474">
        <f>MATCH(BO474-1,章节表!$J$4:$J$64,1)</f>
        <v>47</v>
      </c>
    </row>
    <row r="475" spans="1:68" ht="16.5" x14ac:dyDescent="0.2">
      <c r="A475" s="17">
        <f t="shared" si="27"/>
        <v>21709</v>
      </c>
      <c r="B475" s="17">
        <f>INDEX(章节表!$E$5:$E$64,关卡表!BP475)</f>
        <v>2</v>
      </c>
      <c r="C475" s="17">
        <f>INDEX(章节表!$B$5:$B$64,关卡表!BP475)</f>
        <v>217</v>
      </c>
      <c r="D475" s="3" t="s">
        <v>79</v>
      </c>
      <c r="E475" s="17">
        <f>BO475-INDEX(章节表!$J$4:$J$64,关卡表!BP475)</f>
        <v>9</v>
      </c>
      <c r="F475" s="17">
        <f t="shared" si="28"/>
        <v>9</v>
      </c>
      <c r="G475" s="17" t="str">
        <f>INDEX(章节表!$C$5:$C$64,关卡表!BP475)&amp;关卡表!E475&amp;"关"</f>
        <v>困难17章9关</v>
      </c>
      <c r="H475" s="2"/>
      <c r="I475" s="2"/>
      <c r="J475" s="17" t="str">
        <f>INDEX(章节表!$D$5:$D$64,关卡表!BP475)&amp;"-"&amp;关卡表!E475&amp;"关"</f>
        <v>水淹冀州-9关</v>
      </c>
      <c r="K475" s="3" t="s">
        <v>438</v>
      </c>
      <c r="L475" s="2"/>
      <c r="M475" s="2">
        <v>100</v>
      </c>
      <c r="N475" s="2">
        <v>0</v>
      </c>
      <c r="O475" s="2">
        <v>0</v>
      </c>
      <c r="P475" s="2"/>
      <c r="Q475" s="17">
        <f>INDEX(章节表!$K$5:$K$64,关卡表!BP475)</f>
        <v>95</v>
      </c>
      <c r="R475" s="2"/>
      <c r="S475" s="2"/>
      <c r="T475" s="2"/>
      <c r="U475" s="2" t="s">
        <v>27</v>
      </c>
      <c r="V475" s="17">
        <f>INDEX(章节表!$M$5:$M$64,关卡表!BP475)</f>
        <v>6000</v>
      </c>
      <c r="W475" s="2" t="s">
        <v>47</v>
      </c>
      <c r="X475" s="17">
        <f>INDEX(章节表!$N$5:$N$64,关卡表!BP475)</f>
        <v>15750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>
        <v>51</v>
      </c>
      <c r="AP475" s="3" t="s">
        <v>264</v>
      </c>
      <c r="AQ475" s="3" t="s">
        <v>265</v>
      </c>
      <c r="AR475" s="3" t="s">
        <v>437</v>
      </c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O475">
        <v>469</v>
      </c>
      <c r="BP475">
        <f>MATCH(BO475-1,章节表!$J$4:$J$64,1)</f>
        <v>47</v>
      </c>
    </row>
    <row r="476" spans="1:68" ht="16.5" x14ac:dyDescent="0.2">
      <c r="A476" s="17">
        <f t="shared" si="27"/>
        <v>21710</v>
      </c>
      <c r="B476" s="17">
        <f>INDEX(章节表!$E$5:$E$64,关卡表!BP476)</f>
        <v>2</v>
      </c>
      <c r="C476" s="17">
        <f>INDEX(章节表!$B$5:$B$64,关卡表!BP476)</f>
        <v>217</v>
      </c>
      <c r="D476" s="3" t="s">
        <v>79</v>
      </c>
      <c r="E476" s="17">
        <f>BO476-INDEX(章节表!$J$4:$J$64,关卡表!BP476)</f>
        <v>10</v>
      </c>
      <c r="F476" s="17">
        <f t="shared" si="28"/>
        <v>10</v>
      </c>
      <c r="G476" s="17" t="str">
        <f>INDEX(章节表!$C$5:$C$64,关卡表!BP476)&amp;关卡表!E476&amp;"关"</f>
        <v>困难17章10关</v>
      </c>
      <c r="H476" s="2"/>
      <c r="I476" s="2"/>
      <c r="J476" s="17" t="str">
        <f>INDEX(章节表!$D$5:$D$64,关卡表!BP476)&amp;"-"&amp;关卡表!E476&amp;"关"</f>
        <v>水淹冀州-10关</v>
      </c>
      <c r="K476" s="3" t="s">
        <v>439</v>
      </c>
      <c r="L476" s="2"/>
      <c r="M476" s="2">
        <v>100</v>
      </c>
      <c r="N476" s="2">
        <v>1</v>
      </c>
      <c r="O476" s="2">
        <v>0</v>
      </c>
      <c r="P476" s="2"/>
      <c r="Q476" s="17">
        <f>INDEX(章节表!$K$5:$K$64,关卡表!BP476)</f>
        <v>95</v>
      </c>
      <c r="R476" s="2"/>
      <c r="S476" s="2"/>
      <c r="T476" s="2"/>
      <c r="U476" s="2" t="s">
        <v>27</v>
      </c>
      <c r="V476" s="17">
        <f>INDEX(章节表!$M$5:$M$64,关卡表!BP476)</f>
        <v>6000</v>
      </c>
      <c r="W476" s="2" t="s">
        <v>47</v>
      </c>
      <c r="X476" s="17">
        <f>INDEX(章节表!$N$5:$N$64,关卡表!BP476)</f>
        <v>15750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>
        <v>51</v>
      </c>
      <c r="AP476" s="3" t="s">
        <v>264</v>
      </c>
      <c r="AQ476" s="3" t="s">
        <v>265</v>
      </c>
      <c r="AR476" s="3" t="s">
        <v>437</v>
      </c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O476">
        <v>470</v>
      </c>
      <c r="BP476">
        <f>MATCH(BO476-1,章节表!$J$4:$J$64,1)</f>
        <v>47</v>
      </c>
    </row>
    <row r="477" spans="1:68" ht="16.5" x14ac:dyDescent="0.2">
      <c r="A477" s="17">
        <f t="shared" si="27"/>
        <v>21801</v>
      </c>
      <c r="B477" s="17">
        <f>INDEX(章节表!$E$5:$E$64,关卡表!BP477)</f>
        <v>2</v>
      </c>
      <c r="C477" s="17">
        <f>INDEX(章节表!$B$5:$B$64,关卡表!BP477)</f>
        <v>218</v>
      </c>
      <c r="D477" s="3" t="s">
        <v>79</v>
      </c>
      <c r="E477" s="17">
        <f>BO477-INDEX(章节表!$J$4:$J$64,关卡表!BP477)</f>
        <v>1</v>
      </c>
      <c r="F477" s="17">
        <f t="shared" si="28"/>
        <v>1</v>
      </c>
      <c r="G477" s="17" t="str">
        <f>INDEX(章节表!$C$5:$C$64,关卡表!BP477)&amp;关卡表!E477&amp;"关"</f>
        <v>困难18章1关</v>
      </c>
      <c r="H477" s="2"/>
      <c r="I477" s="2"/>
      <c r="J477" s="17" t="str">
        <f>INDEX(章节表!$D$5:$D$64,关卡表!BP477)&amp;"-"&amp;关卡表!E477&amp;"关"</f>
        <v>马跃檀溪-1关</v>
      </c>
      <c r="K477" s="3" t="s">
        <v>424</v>
      </c>
      <c r="L477" s="2"/>
      <c r="M477" s="2">
        <v>100</v>
      </c>
      <c r="N477" s="2">
        <v>0</v>
      </c>
      <c r="O477" s="2">
        <v>0</v>
      </c>
      <c r="P477" s="2"/>
      <c r="Q477" s="17">
        <f>INDEX(章节表!$K$5:$K$64,关卡表!BP477)</f>
        <v>100</v>
      </c>
      <c r="R477" s="2"/>
      <c r="S477" s="2"/>
      <c r="T477" s="2"/>
      <c r="U477" s="2" t="s">
        <v>27</v>
      </c>
      <c r="V477" s="17">
        <f>INDEX(章节表!$M$5:$M$64,关卡表!BP477)</f>
        <v>6600</v>
      </c>
      <c r="W477" s="2" t="s">
        <v>47</v>
      </c>
      <c r="X477" s="17">
        <f>INDEX(章节表!$N$5:$N$64,关卡表!BP477)</f>
        <v>16650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>
        <v>51</v>
      </c>
      <c r="AP477" s="3" t="s">
        <v>264</v>
      </c>
      <c r="AQ477" s="3" t="s">
        <v>265</v>
      </c>
      <c r="AR477" s="3" t="s">
        <v>437</v>
      </c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O477">
        <v>471</v>
      </c>
      <c r="BP477">
        <f>MATCH(BO477-1,章节表!$J$4:$J$64,1)</f>
        <v>48</v>
      </c>
    </row>
    <row r="478" spans="1:68" ht="16.5" x14ac:dyDescent="0.2">
      <c r="A478" s="17">
        <f t="shared" si="27"/>
        <v>21802</v>
      </c>
      <c r="B478" s="17">
        <f>INDEX(章节表!$E$5:$E$64,关卡表!BP478)</f>
        <v>2</v>
      </c>
      <c r="C478" s="17">
        <f>INDEX(章节表!$B$5:$B$64,关卡表!BP478)</f>
        <v>218</v>
      </c>
      <c r="D478" s="3" t="s">
        <v>79</v>
      </c>
      <c r="E478" s="17">
        <f>BO478-INDEX(章节表!$J$4:$J$64,关卡表!BP478)</f>
        <v>2</v>
      </c>
      <c r="F478" s="17">
        <f t="shared" si="28"/>
        <v>2</v>
      </c>
      <c r="G478" s="17" t="str">
        <f>INDEX(章节表!$C$5:$C$64,关卡表!BP478)&amp;关卡表!E478&amp;"关"</f>
        <v>困难18章2关</v>
      </c>
      <c r="H478" s="2"/>
      <c r="I478" s="2"/>
      <c r="J478" s="17" t="str">
        <f>INDEX(章节表!$D$5:$D$64,关卡表!BP478)&amp;"-"&amp;关卡表!E478&amp;"关"</f>
        <v>马跃檀溪-2关</v>
      </c>
      <c r="K478" s="3" t="s">
        <v>424</v>
      </c>
      <c r="L478" s="2"/>
      <c r="M478" s="2">
        <v>100</v>
      </c>
      <c r="N478" s="2">
        <v>0</v>
      </c>
      <c r="O478" s="2">
        <v>0</v>
      </c>
      <c r="P478" s="2"/>
      <c r="Q478" s="17">
        <f>INDEX(章节表!$K$5:$K$64,关卡表!BP478)</f>
        <v>100</v>
      </c>
      <c r="R478" s="2"/>
      <c r="S478" s="2"/>
      <c r="T478" s="2"/>
      <c r="U478" s="2" t="s">
        <v>27</v>
      </c>
      <c r="V478" s="17">
        <f>INDEX(章节表!$M$5:$M$64,关卡表!BP478)</f>
        <v>6600</v>
      </c>
      <c r="W478" s="2" t="s">
        <v>47</v>
      </c>
      <c r="X478" s="17">
        <f>INDEX(章节表!$N$5:$N$64,关卡表!BP478)</f>
        <v>16650</v>
      </c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>
        <v>51</v>
      </c>
      <c r="AP478" s="3" t="s">
        <v>264</v>
      </c>
      <c r="AQ478" s="3" t="s">
        <v>265</v>
      </c>
      <c r="AR478" s="3" t="s">
        <v>437</v>
      </c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O478">
        <v>472</v>
      </c>
      <c r="BP478">
        <f>MATCH(BO478-1,章节表!$J$4:$J$64,1)</f>
        <v>48</v>
      </c>
    </row>
    <row r="479" spans="1:68" ht="16.5" x14ac:dyDescent="0.2">
      <c r="A479" s="17">
        <f t="shared" si="27"/>
        <v>21803</v>
      </c>
      <c r="B479" s="17">
        <f>INDEX(章节表!$E$5:$E$64,关卡表!BP479)</f>
        <v>2</v>
      </c>
      <c r="C479" s="17">
        <f>INDEX(章节表!$B$5:$B$64,关卡表!BP479)</f>
        <v>218</v>
      </c>
      <c r="D479" s="3" t="s">
        <v>79</v>
      </c>
      <c r="E479" s="17">
        <f>BO479-INDEX(章节表!$J$4:$J$64,关卡表!BP479)</f>
        <v>3</v>
      </c>
      <c r="F479" s="17">
        <f t="shared" si="28"/>
        <v>3</v>
      </c>
      <c r="G479" s="17" t="str">
        <f>INDEX(章节表!$C$5:$C$64,关卡表!BP479)&amp;关卡表!E479&amp;"关"</f>
        <v>困难18章3关</v>
      </c>
      <c r="H479" s="2"/>
      <c r="I479" s="2"/>
      <c r="J479" s="17" t="str">
        <f>INDEX(章节表!$D$5:$D$64,关卡表!BP479)&amp;"-"&amp;关卡表!E479&amp;"关"</f>
        <v>马跃檀溪-3关</v>
      </c>
      <c r="K479" s="3" t="s">
        <v>438</v>
      </c>
      <c r="L479" s="2"/>
      <c r="M479" s="2">
        <v>100</v>
      </c>
      <c r="N479" s="2">
        <v>0</v>
      </c>
      <c r="O479" s="2">
        <v>0</v>
      </c>
      <c r="P479" s="2"/>
      <c r="Q479" s="17">
        <f>INDEX(章节表!$K$5:$K$64,关卡表!BP479)</f>
        <v>100</v>
      </c>
      <c r="R479" s="2"/>
      <c r="S479" s="2"/>
      <c r="T479" s="2"/>
      <c r="U479" s="2" t="s">
        <v>27</v>
      </c>
      <c r="V479" s="17">
        <f>INDEX(章节表!$M$5:$M$64,关卡表!BP479)</f>
        <v>6600</v>
      </c>
      <c r="W479" s="2" t="s">
        <v>47</v>
      </c>
      <c r="X479" s="17">
        <f>INDEX(章节表!$N$5:$N$64,关卡表!BP479)</f>
        <v>16650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>
        <v>51</v>
      </c>
      <c r="AP479" s="3" t="s">
        <v>264</v>
      </c>
      <c r="AQ479" s="3" t="s">
        <v>265</v>
      </c>
      <c r="AR479" s="3" t="s">
        <v>437</v>
      </c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O479">
        <v>473</v>
      </c>
      <c r="BP479">
        <f>MATCH(BO479-1,章节表!$J$4:$J$64,1)</f>
        <v>48</v>
      </c>
    </row>
    <row r="480" spans="1:68" ht="16.5" x14ac:dyDescent="0.2">
      <c r="A480" s="17">
        <f t="shared" si="27"/>
        <v>21804</v>
      </c>
      <c r="B480" s="17">
        <f>INDEX(章节表!$E$5:$E$64,关卡表!BP480)</f>
        <v>2</v>
      </c>
      <c r="C480" s="17">
        <f>INDEX(章节表!$B$5:$B$64,关卡表!BP480)</f>
        <v>218</v>
      </c>
      <c r="D480" s="3" t="s">
        <v>79</v>
      </c>
      <c r="E480" s="17">
        <f>BO480-INDEX(章节表!$J$4:$J$64,关卡表!BP480)</f>
        <v>4</v>
      </c>
      <c r="F480" s="17">
        <f t="shared" si="28"/>
        <v>4</v>
      </c>
      <c r="G480" s="17" t="str">
        <f>INDEX(章节表!$C$5:$C$64,关卡表!BP480)&amp;关卡表!E480&amp;"关"</f>
        <v>困难18章4关</v>
      </c>
      <c r="H480" s="2"/>
      <c r="I480" s="2"/>
      <c r="J480" s="17" t="str">
        <f>INDEX(章节表!$D$5:$D$64,关卡表!BP480)&amp;"-"&amp;关卡表!E480&amp;"关"</f>
        <v>马跃檀溪-4关</v>
      </c>
      <c r="K480" s="3" t="s">
        <v>424</v>
      </c>
      <c r="L480" s="2"/>
      <c r="M480" s="2">
        <v>100</v>
      </c>
      <c r="N480" s="2">
        <v>0</v>
      </c>
      <c r="O480" s="2">
        <v>0</v>
      </c>
      <c r="P480" s="2"/>
      <c r="Q480" s="17">
        <f>INDEX(章节表!$K$5:$K$64,关卡表!BP480)</f>
        <v>100</v>
      </c>
      <c r="R480" s="2"/>
      <c r="S480" s="2"/>
      <c r="T480" s="2"/>
      <c r="U480" s="2" t="s">
        <v>27</v>
      </c>
      <c r="V480" s="17">
        <f>INDEX(章节表!$M$5:$M$64,关卡表!BP480)</f>
        <v>6600</v>
      </c>
      <c r="W480" s="2" t="s">
        <v>47</v>
      </c>
      <c r="X480" s="17">
        <f>INDEX(章节表!$N$5:$N$64,关卡表!BP480)</f>
        <v>16650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>
        <v>51</v>
      </c>
      <c r="AP480" s="3" t="s">
        <v>264</v>
      </c>
      <c r="AQ480" s="3" t="s">
        <v>265</v>
      </c>
      <c r="AR480" s="3" t="s">
        <v>437</v>
      </c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O480">
        <v>474</v>
      </c>
      <c r="BP480">
        <f>MATCH(BO480-1,章节表!$J$4:$J$64,1)</f>
        <v>48</v>
      </c>
    </row>
    <row r="481" spans="1:68" ht="16.5" x14ac:dyDescent="0.2">
      <c r="A481" s="17">
        <f t="shared" si="27"/>
        <v>21805</v>
      </c>
      <c r="B481" s="17">
        <f>INDEX(章节表!$E$5:$E$64,关卡表!BP481)</f>
        <v>2</v>
      </c>
      <c r="C481" s="17">
        <f>INDEX(章节表!$B$5:$B$64,关卡表!BP481)</f>
        <v>218</v>
      </c>
      <c r="D481" s="3" t="s">
        <v>79</v>
      </c>
      <c r="E481" s="17">
        <f>BO481-INDEX(章节表!$J$4:$J$64,关卡表!BP481)</f>
        <v>5</v>
      </c>
      <c r="F481" s="17">
        <f t="shared" si="28"/>
        <v>5</v>
      </c>
      <c r="G481" s="17" t="str">
        <f>INDEX(章节表!$C$5:$C$64,关卡表!BP481)&amp;关卡表!E481&amp;"关"</f>
        <v>困难18章5关</v>
      </c>
      <c r="H481" s="2"/>
      <c r="I481" s="2"/>
      <c r="J481" s="17" t="str">
        <f>INDEX(章节表!$D$5:$D$64,关卡表!BP481)&amp;"-"&amp;关卡表!E481&amp;"关"</f>
        <v>马跃檀溪-5关</v>
      </c>
      <c r="K481" s="3" t="s">
        <v>424</v>
      </c>
      <c r="L481" s="2"/>
      <c r="M481" s="2">
        <v>100</v>
      </c>
      <c r="N481" s="2">
        <v>0</v>
      </c>
      <c r="O481" s="2">
        <v>0</v>
      </c>
      <c r="P481" s="2"/>
      <c r="Q481" s="17">
        <f>INDEX(章节表!$K$5:$K$64,关卡表!BP481)</f>
        <v>100</v>
      </c>
      <c r="R481" s="2"/>
      <c r="S481" s="2"/>
      <c r="T481" s="2"/>
      <c r="U481" s="2" t="s">
        <v>27</v>
      </c>
      <c r="V481" s="17">
        <f>INDEX(章节表!$M$5:$M$64,关卡表!BP481)</f>
        <v>6600</v>
      </c>
      <c r="W481" s="2" t="s">
        <v>47</v>
      </c>
      <c r="X481" s="17">
        <f>INDEX(章节表!$N$5:$N$64,关卡表!BP481)</f>
        <v>16650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>
        <v>51</v>
      </c>
      <c r="AP481" s="3" t="s">
        <v>264</v>
      </c>
      <c r="AQ481" s="3" t="s">
        <v>265</v>
      </c>
      <c r="AR481" s="3" t="s">
        <v>437</v>
      </c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O481">
        <v>475</v>
      </c>
      <c r="BP481">
        <f>MATCH(BO481-1,章节表!$J$4:$J$64,1)</f>
        <v>48</v>
      </c>
    </row>
    <row r="482" spans="1:68" ht="16.5" x14ac:dyDescent="0.2">
      <c r="A482" s="17">
        <f t="shared" si="27"/>
        <v>21806</v>
      </c>
      <c r="B482" s="17">
        <f>INDEX(章节表!$E$5:$E$64,关卡表!BP482)</f>
        <v>2</v>
      </c>
      <c r="C482" s="17">
        <f>INDEX(章节表!$B$5:$B$64,关卡表!BP482)</f>
        <v>218</v>
      </c>
      <c r="D482" s="3" t="s">
        <v>79</v>
      </c>
      <c r="E482" s="17">
        <f>BO482-INDEX(章节表!$J$4:$J$64,关卡表!BP482)</f>
        <v>6</v>
      </c>
      <c r="F482" s="17">
        <f t="shared" si="28"/>
        <v>6</v>
      </c>
      <c r="G482" s="17" t="str">
        <f>INDEX(章节表!$C$5:$C$64,关卡表!BP482)&amp;关卡表!E482&amp;"关"</f>
        <v>困难18章6关</v>
      </c>
      <c r="H482" s="2"/>
      <c r="I482" s="2"/>
      <c r="J482" s="17" t="str">
        <f>INDEX(章节表!$D$5:$D$64,关卡表!BP482)&amp;"-"&amp;关卡表!E482&amp;"关"</f>
        <v>马跃檀溪-6关</v>
      </c>
      <c r="K482" s="3" t="s">
        <v>438</v>
      </c>
      <c r="L482" s="2"/>
      <c r="M482" s="2">
        <v>100</v>
      </c>
      <c r="N482" s="2">
        <v>0</v>
      </c>
      <c r="O482" s="2">
        <v>0</v>
      </c>
      <c r="P482" s="2"/>
      <c r="Q482" s="17">
        <f>INDEX(章节表!$K$5:$K$64,关卡表!BP482)</f>
        <v>100</v>
      </c>
      <c r="R482" s="2"/>
      <c r="S482" s="2"/>
      <c r="T482" s="2"/>
      <c r="U482" s="2" t="s">
        <v>27</v>
      </c>
      <c r="V482" s="17">
        <f>INDEX(章节表!$M$5:$M$64,关卡表!BP482)</f>
        <v>6600</v>
      </c>
      <c r="W482" s="2" t="s">
        <v>47</v>
      </c>
      <c r="X482" s="17">
        <f>INDEX(章节表!$N$5:$N$64,关卡表!BP482)</f>
        <v>16650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>
        <v>51</v>
      </c>
      <c r="AP482" s="3" t="s">
        <v>264</v>
      </c>
      <c r="AQ482" s="3" t="s">
        <v>265</v>
      </c>
      <c r="AR482" s="3" t="s">
        <v>437</v>
      </c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O482">
        <v>476</v>
      </c>
      <c r="BP482">
        <f>MATCH(BO482-1,章节表!$J$4:$J$64,1)</f>
        <v>48</v>
      </c>
    </row>
    <row r="483" spans="1:68" ht="16.5" x14ac:dyDescent="0.2">
      <c r="A483" s="17">
        <f t="shared" si="27"/>
        <v>21807</v>
      </c>
      <c r="B483" s="17">
        <f>INDEX(章节表!$E$5:$E$64,关卡表!BP483)</f>
        <v>2</v>
      </c>
      <c r="C483" s="17">
        <f>INDEX(章节表!$B$5:$B$64,关卡表!BP483)</f>
        <v>218</v>
      </c>
      <c r="D483" s="3" t="s">
        <v>79</v>
      </c>
      <c r="E483" s="17">
        <f>BO483-INDEX(章节表!$J$4:$J$64,关卡表!BP483)</f>
        <v>7</v>
      </c>
      <c r="F483" s="17">
        <f t="shared" si="28"/>
        <v>7</v>
      </c>
      <c r="G483" s="17" t="str">
        <f>INDEX(章节表!$C$5:$C$64,关卡表!BP483)&amp;关卡表!E483&amp;"关"</f>
        <v>困难18章7关</v>
      </c>
      <c r="H483" s="2"/>
      <c r="I483" s="2"/>
      <c r="J483" s="17" t="str">
        <f>INDEX(章节表!$D$5:$D$64,关卡表!BP483)&amp;"-"&amp;关卡表!E483&amp;"关"</f>
        <v>马跃檀溪-7关</v>
      </c>
      <c r="K483" s="3" t="s">
        <v>424</v>
      </c>
      <c r="L483" s="2"/>
      <c r="M483" s="2">
        <v>100</v>
      </c>
      <c r="N483" s="2">
        <v>0</v>
      </c>
      <c r="O483" s="2">
        <v>0</v>
      </c>
      <c r="P483" s="2"/>
      <c r="Q483" s="17">
        <f>INDEX(章节表!$K$5:$K$64,关卡表!BP483)</f>
        <v>100</v>
      </c>
      <c r="R483" s="2"/>
      <c r="S483" s="2"/>
      <c r="T483" s="2"/>
      <c r="U483" s="2" t="s">
        <v>27</v>
      </c>
      <c r="V483" s="17">
        <f>INDEX(章节表!$M$5:$M$64,关卡表!BP483)</f>
        <v>6600</v>
      </c>
      <c r="W483" s="2" t="s">
        <v>47</v>
      </c>
      <c r="X483" s="17">
        <f>INDEX(章节表!$N$5:$N$64,关卡表!BP483)</f>
        <v>16650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>
        <v>51</v>
      </c>
      <c r="AP483" s="3" t="s">
        <v>264</v>
      </c>
      <c r="AQ483" s="3" t="s">
        <v>265</v>
      </c>
      <c r="AR483" s="3" t="s">
        <v>437</v>
      </c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O483">
        <v>477</v>
      </c>
      <c r="BP483">
        <f>MATCH(BO483-1,章节表!$J$4:$J$64,1)</f>
        <v>48</v>
      </c>
    </row>
    <row r="484" spans="1:68" ht="16.5" x14ac:dyDescent="0.2">
      <c r="A484" s="17">
        <f t="shared" si="27"/>
        <v>21808</v>
      </c>
      <c r="B484" s="17">
        <f>INDEX(章节表!$E$5:$E$64,关卡表!BP484)</f>
        <v>2</v>
      </c>
      <c r="C484" s="17">
        <f>INDEX(章节表!$B$5:$B$64,关卡表!BP484)</f>
        <v>218</v>
      </c>
      <c r="D484" s="3" t="s">
        <v>79</v>
      </c>
      <c r="E484" s="17">
        <f>BO484-INDEX(章节表!$J$4:$J$64,关卡表!BP484)</f>
        <v>8</v>
      </c>
      <c r="F484" s="17">
        <f t="shared" si="28"/>
        <v>8</v>
      </c>
      <c r="G484" s="17" t="str">
        <f>INDEX(章节表!$C$5:$C$64,关卡表!BP484)&amp;关卡表!E484&amp;"关"</f>
        <v>困难18章8关</v>
      </c>
      <c r="H484" s="2"/>
      <c r="I484" s="2"/>
      <c r="J484" s="17" t="str">
        <f>INDEX(章节表!$D$5:$D$64,关卡表!BP484)&amp;"-"&amp;关卡表!E484&amp;"关"</f>
        <v>马跃檀溪-8关</v>
      </c>
      <c r="K484" s="3" t="s">
        <v>424</v>
      </c>
      <c r="L484" s="2"/>
      <c r="M484" s="2">
        <v>100</v>
      </c>
      <c r="N484" s="2">
        <v>0</v>
      </c>
      <c r="O484" s="2">
        <v>0</v>
      </c>
      <c r="P484" s="2"/>
      <c r="Q484" s="17">
        <f>INDEX(章节表!$K$5:$K$64,关卡表!BP484)</f>
        <v>100</v>
      </c>
      <c r="R484" s="2"/>
      <c r="S484" s="2"/>
      <c r="T484" s="2"/>
      <c r="U484" s="2" t="s">
        <v>27</v>
      </c>
      <c r="V484" s="17">
        <f>INDEX(章节表!$M$5:$M$64,关卡表!BP484)</f>
        <v>6600</v>
      </c>
      <c r="W484" s="2" t="s">
        <v>47</v>
      </c>
      <c r="X484" s="17">
        <f>INDEX(章节表!$N$5:$N$64,关卡表!BP484)</f>
        <v>16650</v>
      </c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>
        <v>51</v>
      </c>
      <c r="AP484" s="3" t="s">
        <v>264</v>
      </c>
      <c r="AQ484" s="3" t="s">
        <v>265</v>
      </c>
      <c r="AR484" s="3" t="s">
        <v>437</v>
      </c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O484">
        <v>478</v>
      </c>
      <c r="BP484">
        <f>MATCH(BO484-1,章节表!$J$4:$J$64,1)</f>
        <v>48</v>
      </c>
    </row>
    <row r="485" spans="1:68" ht="16.5" x14ac:dyDescent="0.2">
      <c r="A485" s="17">
        <f t="shared" si="27"/>
        <v>21809</v>
      </c>
      <c r="B485" s="17">
        <f>INDEX(章节表!$E$5:$E$64,关卡表!BP485)</f>
        <v>2</v>
      </c>
      <c r="C485" s="17">
        <f>INDEX(章节表!$B$5:$B$64,关卡表!BP485)</f>
        <v>218</v>
      </c>
      <c r="D485" s="3" t="s">
        <v>79</v>
      </c>
      <c r="E485" s="17">
        <f>BO485-INDEX(章节表!$J$4:$J$64,关卡表!BP485)</f>
        <v>9</v>
      </c>
      <c r="F485" s="17">
        <f t="shared" si="28"/>
        <v>9</v>
      </c>
      <c r="G485" s="17" t="str">
        <f>INDEX(章节表!$C$5:$C$64,关卡表!BP485)&amp;关卡表!E485&amp;"关"</f>
        <v>困难18章9关</v>
      </c>
      <c r="H485" s="2"/>
      <c r="I485" s="2"/>
      <c r="J485" s="17" t="str">
        <f>INDEX(章节表!$D$5:$D$64,关卡表!BP485)&amp;"-"&amp;关卡表!E485&amp;"关"</f>
        <v>马跃檀溪-9关</v>
      </c>
      <c r="K485" s="3" t="s">
        <v>438</v>
      </c>
      <c r="L485" s="2"/>
      <c r="M485" s="2">
        <v>100</v>
      </c>
      <c r="N485" s="2">
        <v>0</v>
      </c>
      <c r="O485" s="2">
        <v>0</v>
      </c>
      <c r="P485" s="2"/>
      <c r="Q485" s="17">
        <f>INDEX(章节表!$K$5:$K$64,关卡表!BP485)</f>
        <v>100</v>
      </c>
      <c r="R485" s="2"/>
      <c r="S485" s="2"/>
      <c r="T485" s="2"/>
      <c r="U485" s="2" t="s">
        <v>27</v>
      </c>
      <c r="V485" s="17">
        <f>INDEX(章节表!$M$5:$M$64,关卡表!BP485)</f>
        <v>6600</v>
      </c>
      <c r="W485" s="2" t="s">
        <v>47</v>
      </c>
      <c r="X485" s="17">
        <f>INDEX(章节表!$N$5:$N$64,关卡表!BP485)</f>
        <v>16650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>
        <v>51</v>
      </c>
      <c r="AP485" s="3" t="s">
        <v>264</v>
      </c>
      <c r="AQ485" s="3" t="s">
        <v>265</v>
      </c>
      <c r="AR485" s="3" t="s">
        <v>437</v>
      </c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O485">
        <v>479</v>
      </c>
      <c r="BP485">
        <f>MATCH(BO485-1,章节表!$J$4:$J$64,1)</f>
        <v>48</v>
      </c>
    </row>
    <row r="486" spans="1:68" ht="16.5" x14ac:dyDescent="0.2">
      <c r="A486" s="17">
        <f t="shared" si="27"/>
        <v>21810</v>
      </c>
      <c r="B486" s="17">
        <f>INDEX(章节表!$E$5:$E$64,关卡表!BP486)</f>
        <v>2</v>
      </c>
      <c r="C486" s="17">
        <f>INDEX(章节表!$B$5:$B$64,关卡表!BP486)</f>
        <v>218</v>
      </c>
      <c r="D486" s="3" t="s">
        <v>79</v>
      </c>
      <c r="E486" s="17">
        <f>BO486-INDEX(章节表!$J$4:$J$64,关卡表!BP486)</f>
        <v>10</v>
      </c>
      <c r="F486" s="17">
        <f t="shared" si="28"/>
        <v>10</v>
      </c>
      <c r="G486" s="17" t="str">
        <f>INDEX(章节表!$C$5:$C$64,关卡表!BP486)&amp;关卡表!E486&amp;"关"</f>
        <v>困难18章10关</v>
      </c>
      <c r="H486" s="2"/>
      <c r="I486" s="2"/>
      <c r="J486" s="17" t="str">
        <f>INDEX(章节表!$D$5:$D$64,关卡表!BP486)&amp;"-"&amp;关卡表!E486&amp;"关"</f>
        <v>马跃檀溪-10关</v>
      </c>
      <c r="K486" s="3" t="s">
        <v>439</v>
      </c>
      <c r="L486" s="2"/>
      <c r="M486" s="2">
        <v>100</v>
      </c>
      <c r="N486" s="2">
        <v>1</v>
      </c>
      <c r="O486" s="2">
        <v>0</v>
      </c>
      <c r="P486" s="2"/>
      <c r="Q486" s="17">
        <f>INDEX(章节表!$K$5:$K$64,关卡表!BP486)</f>
        <v>100</v>
      </c>
      <c r="R486" s="2"/>
      <c r="S486" s="2"/>
      <c r="T486" s="2"/>
      <c r="U486" s="2" t="s">
        <v>27</v>
      </c>
      <c r="V486" s="17">
        <f>INDEX(章节表!$M$5:$M$64,关卡表!BP486)</f>
        <v>6600</v>
      </c>
      <c r="W486" s="2" t="s">
        <v>47</v>
      </c>
      <c r="X486" s="17">
        <f>INDEX(章节表!$N$5:$N$64,关卡表!BP486)</f>
        <v>16650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>
        <v>51</v>
      </c>
      <c r="AP486" s="3" t="s">
        <v>264</v>
      </c>
      <c r="AQ486" s="3" t="s">
        <v>265</v>
      </c>
      <c r="AR486" s="3" t="s">
        <v>437</v>
      </c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O486">
        <v>480</v>
      </c>
      <c r="BP486">
        <f>MATCH(BO486-1,章节表!$J$4:$J$64,1)</f>
        <v>48</v>
      </c>
    </row>
    <row r="487" spans="1:68" ht="16.5" x14ac:dyDescent="0.2">
      <c r="A487" s="17">
        <f t="shared" si="27"/>
        <v>21901</v>
      </c>
      <c r="B487" s="17">
        <f>INDEX(章节表!$E$5:$E$64,关卡表!BP487)</f>
        <v>2</v>
      </c>
      <c r="C487" s="17">
        <f>INDEX(章节表!$B$5:$B$64,关卡表!BP487)</f>
        <v>219</v>
      </c>
      <c r="D487" s="3" t="s">
        <v>79</v>
      </c>
      <c r="E487" s="17">
        <f>BO487-INDEX(章节表!$J$4:$J$64,关卡表!BP487)</f>
        <v>1</v>
      </c>
      <c r="F487" s="17">
        <f t="shared" si="28"/>
        <v>1</v>
      </c>
      <c r="G487" s="17" t="str">
        <f>INDEX(章节表!$C$5:$C$64,关卡表!BP487)&amp;关卡表!E487&amp;"关"</f>
        <v>困难19章1关</v>
      </c>
      <c r="H487" s="2"/>
      <c r="I487" s="2"/>
      <c r="J487" s="17" t="str">
        <f>INDEX(章节表!$D$5:$D$64,关卡表!BP487)&amp;"-"&amp;关卡表!E487&amp;"关"</f>
        <v>八门金锁-1关</v>
      </c>
      <c r="K487" s="3" t="s">
        <v>424</v>
      </c>
      <c r="L487" s="2"/>
      <c r="M487" s="2">
        <v>100</v>
      </c>
      <c r="N487" s="2">
        <v>0</v>
      </c>
      <c r="O487" s="2">
        <v>0</v>
      </c>
      <c r="P487" s="2"/>
      <c r="Q487" s="17">
        <f>INDEX(章节表!$K$5:$K$64,关卡表!BP487)</f>
        <v>105</v>
      </c>
      <c r="R487" s="2"/>
      <c r="S487" s="2"/>
      <c r="T487" s="2"/>
      <c r="U487" s="2" t="s">
        <v>27</v>
      </c>
      <c r="V487" s="17">
        <f>INDEX(章节表!$M$5:$M$64,关卡表!BP487)</f>
        <v>7200</v>
      </c>
      <c r="W487" s="2" t="s">
        <v>47</v>
      </c>
      <c r="X487" s="17">
        <f>INDEX(章节表!$N$5:$N$64,关卡表!BP487)</f>
        <v>18000</v>
      </c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>
        <v>51</v>
      </c>
      <c r="AP487" s="3" t="s">
        <v>264</v>
      </c>
      <c r="AQ487" s="3" t="s">
        <v>265</v>
      </c>
      <c r="AR487" s="3" t="s">
        <v>437</v>
      </c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O487">
        <v>481</v>
      </c>
      <c r="BP487">
        <f>MATCH(BO487-1,章节表!$J$4:$J$64,1)</f>
        <v>49</v>
      </c>
    </row>
    <row r="488" spans="1:68" ht="16.5" x14ac:dyDescent="0.2">
      <c r="A488" s="17">
        <f t="shared" si="27"/>
        <v>21902</v>
      </c>
      <c r="B488" s="17">
        <f>INDEX(章节表!$E$5:$E$64,关卡表!BP488)</f>
        <v>2</v>
      </c>
      <c r="C488" s="17">
        <f>INDEX(章节表!$B$5:$B$64,关卡表!BP488)</f>
        <v>219</v>
      </c>
      <c r="D488" s="3" t="s">
        <v>79</v>
      </c>
      <c r="E488" s="17">
        <f>BO488-INDEX(章节表!$J$4:$J$64,关卡表!BP488)</f>
        <v>2</v>
      </c>
      <c r="F488" s="17">
        <f t="shared" si="28"/>
        <v>2</v>
      </c>
      <c r="G488" s="17" t="str">
        <f>INDEX(章节表!$C$5:$C$64,关卡表!BP488)&amp;关卡表!E488&amp;"关"</f>
        <v>困难19章2关</v>
      </c>
      <c r="H488" s="2"/>
      <c r="I488" s="2"/>
      <c r="J488" s="17" t="str">
        <f>INDEX(章节表!$D$5:$D$64,关卡表!BP488)&amp;"-"&amp;关卡表!E488&amp;"关"</f>
        <v>八门金锁-2关</v>
      </c>
      <c r="K488" s="3" t="s">
        <v>424</v>
      </c>
      <c r="L488" s="2"/>
      <c r="M488" s="2">
        <v>100</v>
      </c>
      <c r="N488" s="2">
        <v>0</v>
      </c>
      <c r="O488" s="2">
        <v>0</v>
      </c>
      <c r="P488" s="2"/>
      <c r="Q488" s="17">
        <f>INDEX(章节表!$K$5:$K$64,关卡表!BP488)</f>
        <v>105</v>
      </c>
      <c r="R488" s="2"/>
      <c r="S488" s="2"/>
      <c r="T488" s="2"/>
      <c r="U488" s="2" t="s">
        <v>27</v>
      </c>
      <c r="V488" s="17">
        <f>INDEX(章节表!$M$5:$M$64,关卡表!BP488)</f>
        <v>7200</v>
      </c>
      <c r="W488" s="2" t="s">
        <v>47</v>
      </c>
      <c r="X488" s="17">
        <f>INDEX(章节表!$N$5:$N$64,关卡表!BP488)</f>
        <v>18000</v>
      </c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>
        <v>51</v>
      </c>
      <c r="AP488" s="3" t="s">
        <v>264</v>
      </c>
      <c r="AQ488" s="3" t="s">
        <v>265</v>
      </c>
      <c r="AR488" s="3" t="s">
        <v>437</v>
      </c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O488">
        <v>482</v>
      </c>
      <c r="BP488">
        <f>MATCH(BO488-1,章节表!$J$4:$J$64,1)</f>
        <v>49</v>
      </c>
    </row>
    <row r="489" spans="1:68" ht="16.5" x14ac:dyDescent="0.2">
      <c r="A489" s="17">
        <f t="shared" si="27"/>
        <v>21903</v>
      </c>
      <c r="B489" s="17">
        <f>INDEX(章节表!$E$5:$E$64,关卡表!BP489)</f>
        <v>2</v>
      </c>
      <c r="C489" s="17">
        <f>INDEX(章节表!$B$5:$B$64,关卡表!BP489)</f>
        <v>219</v>
      </c>
      <c r="D489" s="3" t="s">
        <v>79</v>
      </c>
      <c r="E489" s="17">
        <f>BO489-INDEX(章节表!$J$4:$J$64,关卡表!BP489)</f>
        <v>3</v>
      </c>
      <c r="F489" s="17">
        <f t="shared" si="28"/>
        <v>3</v>
      </c>
      <c r="G489" s="17" t="str">
        <f>INDEX(章节表!$C$5:$C$64,关卡表!BP489)&amp;关卡表!E489&amp;"关"</f>
        <v>困难19章3关</v>
      </c>
      <c r="H489" s="2"/>
      <c r="I489" s="2"/>
      <c r="J489" s="17" t="str">
        <f>INDEX(章节表!$D$5:$D$64,关卡表!BP489)&amp;"-"&amp;关卡表!E489&amp;"关"</f>
        <v>八门金锁-3关</v>
      </c>
      <c r="K489" s="3" t="s">
        <v>438</v>
      </c>
      <c r="L489" s="2"/>
      <c r="M489" s="2">
        <v>100</v>
      </c>
      <c r="N489" s="2">
        <v>0</v>
      </c>
      <c r="O489" s="2">
        <v>0</v>
      </c>
      <c r="P489" s="2"/>
      <c r="Q489" s="17">
        <f>INDEX(章节表!$K$5:$K$64,关卡表!BP489)</f>
        <v>105</v>
      </c>
      <c r="R489" s="2"/>
      <c r="S489" s="2"/>
      <c r="T489" s="2"/>
      <c r="U489" s="2" t="s">
        <v>27</v>
      </c>
      <c r="V489" s="17">
        <f>INDEX(章节表!$M$5:$M$64,关卡表!BP489)</f>
        <v>7200</v>
      </c>
      <c r="W489" s="2" t="s">
        <v>47</v>
      </c>
      <c r="X489" s="17">
        <f>INDEX(章节表!$N$5:$N$64,关卡表!BP489)</f>
        <v>18000</v>
      </c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>
        <v>51</v>
      </c>
      <c r="AP489" s="3" t="s">
        <v>264</v>
      </c>
      <c r="AQ489" s="3" t="s">
        <v>265</v>
      </c>
      <c r="AR489" s="3" t="s">
        <v>437</v>
      </c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O489">
        <v>483</v>
      </c>
      <c r="BP489">
        <f>MATCH(BO489-1,章节表!$J$4:$J$64,1)</f>
        <v>49</v>
      </c>
    </row>
    <row r="490" spans="1:68" ht="16.5" x14ac:dyDescent="0.2">
      <c r="A490" s="17">
        <f t="shared" si="27"/>
        <v>21904</v>
      </c>
      <c r="B490" s="17">
        <f>INDEX(章节表!$E$5:$E$64,关卡表!BP490)</f>
        <v>2</v>
      </c>
      <c r="C490" s="17">
        <f>INDEX(章节表!$B$5:$B$64,关卡表!BP490)</f>
        <v>219</v>
      </c>
      <c r="D490" s="3" t="s">
        <v>79</v>
      </c>
      <c r="E490" s="17">
        <f>BO490-INDEX(章节表!$J$4:$J$64,关卡表!BP490)</f>
        <v>4</v>
      </c>
      <c r="F490" s="17">
        <f t="shared" si="28"/>
        <v>4</v>
      </c>
      <c r="G490" s="17" t="str">
        <f>INDEX(章节表!$C$5:$C$64,关卡表!BP490)&amp;关卡表!E490&amp;"关"</f>
        <v>困难19章4关</v>
      </c>
      <c r="H490" s="2"/>
      <c r="I490" s="2"/>
      <c r="J490" s="17" t="str">
        <f>INDEX(章节表!$D$5:$D$64,关卡表!BP490)&amp;"-"&amp;关卡表!E490&amp;"关"</f>
        <v>八门金锁-4关</v>
      </c>
      <c r="K490" s="3" t="s">
        <v>424</v>
      </c>
      <c r="L490" s="2"/>
      <c r="M490" s="2">
        <v>100</v>
      </c>
      <c r="N490" s="2">
        <v>0</v>
      </c>
      <c r="O490" s="2">
        <v>0</v>
      </c>
      <c r="P490" s="2"/>
      <c r="Q490" s="17">
        <f>INDEX(章节表!$K$5:$K$64,关卡表!BP490)</f>
        <v>105</v>
      </c>
      <c r="R490" s="2"/>
      <c r="S490" s="2"/>
      <c r="T490" s="2"/>
      <c r="U490" s="2" t="s">
        <v>27</v>
      </c>
      <c r="V490" s="17">
        <f>INDEX(章节表!$M$5:$M$64,关卡表!BP490)</f>
        <v>7200</v>
      </c>
      <c r="W490" s="2" t="s">
        <v>47</v>
      </c>
      <c r="X490" s="17">
        <f>INDEX(章节表!$N$5:$N$64,关卡表!BP490)</f>
        <v>18000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>
        <v>51</v>
      </c>
      <c r="AP490" s="3" t="s">
        <v>264</v>
      </c>
      <c r="AQ490" s="3" t="s">
        <v>265</v>
      </c>
      <c r="AR490" s="3" t="s">
        <v>437</v>
      </c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O490">
        <v>484</v>
      </c>
      <c r="BP490">
        <f>MATCH(BO490-1,章节表!$J$4:$J$64,1)</f>
        <v>49</v>
      </c>
    </row>
    <row r="491" spans="1:68" ht="16.5" x14ac:dyDescent="0.2">
      <c r="A491" s="17">
        <f t="shared" si="27"/>
        <v>21905</v>
      </c>
      <c r="B491" s="17">
        <f>INDEX(章节表!$E$5:$E$64,关卡表!BP491)</f>
        <v>2</v>
      </c>
      <c r="C491" s="17">
        <f>INDEX(章节表!$B$5:$B$64,关卡表!BP491)</f>
        <v>219</v>
      </c>
      <c r="D491" s="3" t="s">
        <v>79</v>
      </c>
      <c r="E491" s="17">
        <f>BO491-INDEX(章节表!$J$4:$J$64,关卡表!BP491)</f>
        <v>5</v>
      </c>
      <c r="F491" s="17">
        <f t="shared" si="28"/>
        <v>5</v>
      </c>
      <c r="G491" s="17" t="str">
        <f>INDEX(章节表!$C$5:$C$64,关卡表!BP491)&amp;关卡表!E491&amp;"关"</f>
        <v>困难19章5关</v>
      </c>
      <c r="H491" s="2"/>
      <c r="I491" s="2"/>
      <c r="J491" s="17" t="str">
        <f>INDEX(章节表!$D$5:$D$64,关卡表!BP491)&amp;"-"&amp;关卡表!E491&amp;"关"</f>
        <v>八门金锁-5关</v>
      </c>
      <c r="K491" s="3" t="s">
        <v>424</v>
      </c>
      <c r="L491" s="2"/>
      <c r="M491" s="2">
        <v>100</v>
      </c>
      <c r="N491" s="2">
        <v>0</v>
      </c>
      <c r="O491" s="2">
        <v>0</v>
      </c>
      <c r="P491" s="2"/>
      <c r="Q491" s="17">
        <f>INDEX(章节表!$K$5:$K$64,关卡表!BP491)</f>
        <v>105</v>
      </c>
      <c r="R491" s="2"/>
      <c r="S491" s="2"/>
      <c r="T491" s="2"/>
      <c r="U491" s="2" t="s">
        <v>27</v>
      </c>
      <c r="V491" s="17">
        <f>INDEX(章节表!$M$5:$M$64,关卡表!BP491)</f>
        <v>7200</v>
      </c>
      <c r="W491" s="2" t="s">
        <v>47</v>
      </c>
      <c r="X491" s="17">
        <f>INDEX(章节表!$N$5:$N$64,关卡表!BP491)</f>
        <v>18000</v>
      </c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>
        <v>51</v>
      </c>
      <c r="AP491" s="3" t="s">
        <v>264</v>
      </c>
      <c r="AQ491" s="3" t="s">
        <v>265</v>
      </c>
      <c r="AR491" s="3" t="s">
        <v>437</v>
      </c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O491">
        <v>485</v>
      </c>
      <c r="BP491">
        <f>MATCH(BO491-1,章节表!$J$4:$J$64,1)</f>
        <v>49</v>
      </c>
    </row>
    <row r="492" spans="1:68" ht="16.5" x14ac:dyDescent="0.2">
      <c r="A492" s="17">
        <f t="shared" si="27"/>
        <v>21906</v>
      </c>
      <c r="B492" s="17">
        <f>INDEX(章节表!$E$5:$E$64,关卡表!BP492)</f>
        <v>2</v>
      </c>
      <c r="C492" s="17">
        <f>INDEX(章节表!$B$5:$B$64,关卡表!BP492)</f>
        <v>219</v>
      </c>
      <c r="D492" s="3" t="s">
        <v>79</v>
      </c>
      <c r="E492" s="17">
        <f>BO492-INDEX(章节表!$J$4:$J$64,关卡表!BP492)</f>
        <v>6</v>
      </c>
      <c r="F492" s="17">
        <f t="shared" si="28"/>
        <v>6</v>
      </c>
      <c r="G492" s="17" t="str">
        <f>INDEX(章节表!$C$5:$C$64,关卡表!BP492)&amp;关卡表!E492&amp;"关"</f>
        <v>困难19章6关</v>
      </c>
      <c r="H492" s="2"/>
      <c r="I492" s="2"/>
      <c r="J492" s="17" t="str">
        <f>INDEX(章节表!$D$5:$D$64,关卡表!BP492)&amp;"-"&amp;关卡表!E492&amp;"关"</f>
        <v>八门金锁-6关</v>
      </c>
      <c r="K492" s="3" t="s">
        <v>438</v>
      </c>
      <c r="L492" s="2"/>
      <c r="M492" s="2">
        <v>100</v>
      </c>
      <c r="N492" s="2">
        <v>0</v>
      </c>
      <c r="O492" s="2">
        <v>0</v>
      </c>
      <c r="P492" s="2"/>
      <c r="Q492" s="17">
        <f>INDEX(章节表!$K$5:$K$64,关卡表!BP492)</f>
        <v>105</v>
      </c>
      <c r="R492" s="2"/>
      <c r="S492" s="2"/>
      <c r="T492" s="2"/>
      <c r="U492" s="2" t="s">
        <v>27</v>
      </c>
      <c r="V492" s="17">
        <f>INDEX(章节表!$M$5:$M$64,关卡表!BP492)</f>
        <v>7200</v>
      </c>
      <c r="W492" s="2" t="s">
        <v>47</v>
      </c>
      <c r="X492" s="17">
        <f>INDEX(章节表!$N$5:$N$64,关卡表!BP492)</f>
        <v>18000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>
        <v>51</v>
      </c>
      <c r="AP492" s="3" t="s">
        <v>264</v>
      </c>
      <c r="AQ492" s="3" t="s">
        <v>265</v>
      </c>
      <c r="AR492" s="3" t="s">
        <v>437</v>
      </c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O492">
        <v>486</v>
      </c>
      <c r="BP492">
        <f>MATCH(BO492-1,章节表!$J$4:$J$64,1)</f>
        <v>49</v>
      </c>
    </row>
    <row r="493" spans="1:68" ht="16.5" x14ac:dyDescent="0.2">
      <c r="A493" s="17">
        <f t="shared" si="27"/>
        <v>21907</v>
      </c>
      <c r="B493" s="17">
        <f>INDEX(章节表!$E$5:$E$64,关卡表!BP493)</f>
        <v>2</v>
      </c>
      <c r="C493" s="17">
        <f>INDEX(章节表!$B$5:$B$64,关卡表!BP493)</f>
        <v>219</v>
      </c>
      <c r="D493" s="3" t="s">
        <v>79</v>
      </c>
      <c r="E493" s="17">
        <f>BO493-INDEX(章节表!$J$4:$J$64,关卡表!BP493)</f>
        <v>7</v>
      </c>
      <c r="F493" s="17">
        <f t="shared" si="28"/>
        <v>7</v>
      </c>
      <c r="G493" s="17" t="str">
        <f>INDEX(章节表!$C$5:$C$64,关卡表!BP493)&amp;关卡表!E493&amp;"关"</f>
        <v>困难19章7关</v>
      </c>
      <c r="H493" s="2"/>
      <c r="I493" s="2"/>
      <c r="J493" s="17" t="str">
        <f>INDEX(章节表!$D$5:$D$64,关卡表!BP493)&amp;"-"&amp;关卡表!E493&amp;"关"</f>
        <v>八门金锁-7关</v>
      </c>
      <c r="K493" s="3" t="s">
        <v>424</v>
      </c>
      <c r="L493" s="2"/>
      <c r="M493" s="2">
        <v>100</v>
      </c>
      <c r="N493" s="2">
        <v>0</v>
      </c>
      <c r="O493" s="2">
        <v>0</v>
      </c>
      <c r="P493" s="2"/>
      <c r="Q493" s="17">
        <f>INDEX(章节表!$K$5:$K$64,关卡表!BP493)</f>
        <v>105</v>
      </c>
      <c r="R493" s="2"/>
      <c r="S493" s="2"/>
      <c r="T493" s="2"/>
      <c r="U493" s="2" t="s">
        <v>27</v>
      </c>
      <c r="V493" s="17">
        <f>INDEX(章节表!$M$5:$M$64,关卡表!BP493)</f>
        <v>7200</v>
      </c>
      <c r="W493" s="2" t="s">
        <v>47</v>
      </c>
      <c r="X493" s="17">
        <f>INDEX(章节表!$N$5:$N$64,关卡表!BP493)</f>
        <v>18000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>
        <v>51</v>
      </c>
      <c r="AP493" s="3" t="s">
        <v>264</v>
      </c>
      <c r="AQ493" s="3" t="s">
        <v>265</v>
      </c>
      <c r="AR493" s="3" t="s">
        <v>437</v>
      </c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O493">
        <v>487</v>
      </c>
      <c r="BP493">
        <f>MATCH(BO493-1,章节表!$J$4:$J$64,1)</f>
        <v>49</v>
      </c>
    </row>
    <row r="494" spans="1:68" ht="16.5" x14ac:dyDescent="0.2">
      <c r="A494" s="17">
        <f t="shared" si="27"/>
        <v>21908</v>
      </c>
      <c r="B494" s="17">
        <f>INDEX(章节表!$E$5:$E$64,关卡表!BP494)</f>
        <v>2</v>
      </c>
      <c r="C494" s="17">
        <f>INDEX(章节表!$B$5:$B$64,关卡表!BP494)</f>
        <v>219</v>
      </c>
      <c r="D494" s="3" t="s">
        <v>79</v>
      </c>
      <c r="E494" s="17">
        <f>BO494-INDEX(章节表!$J$4:$J$64,关卡表!BP494)</f>
        <v>8</v>
      </c>
      <c r="F494" s="17">
        <f t="shared" si="28"/>
        <v>8</v>
      </c>
      <c r="G494" s="17" t="str">
        <f>INDEX(章节表!$C$5:$C$64,关卡表!BP494)&amp;关卡表!E494&amp;"关"</f>
        <v>困难19章8关</v>
      </c>
      <c r="H494" s="2"/>
      <c r="I494" s="2"/>
      <c r="J494" s="17" t="str">
        <f>INDEX(章节表!$D$5:$D$64,关卡表!BP494)&amp;"-"&amp;关卡表!E494&amp;"关"</f>
        <v>八门金锁-8关</v>
      </c>
      <c r="K494" s="3" t="s">
        <v>424</v>
      </c>
      <c r="L494" s="2"/>
      <c r="M494" s="2">
        <v>100</v>
      </c>
      <c r="N494" s="2">
        <v>0</v>
      </c>
      <c r="O494" s="2">
        <v>0</v>
      </c>
      <c r="P494" s="2"/>
      <c r="Q494" s="17">
        <f>INDEX(章节表!$K$5:$K$64,关卡表!BP494)</f>
        <v>105</v>
      </c>
      <c r="R494" s="2"/>
      <c r="S494" s="2"/>
      <c r="T494" s="2"/>
      <c r="U494" s="2" t="s">
        <v>27</v>
      </c>
      <c r="V494" s="17">
        <f>INDEX(章节表!$M$5:$M$64,关卡表!BP494)</f>
        <v>7200</v>
      </c>
      <c r="W494" s="2" t="s">
        <v>47</v>
      </c>
      <c r="X494" s="17">
        <f>INDEX(章节表!$N$5:$N$64,关卡表!BP494)</f>
        <v>18000</v>
      </c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>
        <v>51</v>
      </c>
      <c r="AP494" s="3" t="s">
        <v>264</v>
      </c>
      <c r="AQ494" s="3" t="s">
        <v>265</v>
      </c>
      <c r="AR494" s="3" t="s">
        <v>437</v>
      </c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O494">
        <v>488</v>
      </c>
      <c r="BP494">
        <f>MATCH(BO494-1,章节表!$J$4:$J$64,1)</f>
        <v>49</v>
      </c>
    </row>
    <row r="495" spans="1:68" ht="16.5" x14ac:dyDescent="0.2">
      <c r="A495" s="17">
        <f t="shared" si="27"/>
        <v>21909</v>
      </c>
      <c r="B495" s="17">
        <f>INDEX(章节表!$E$5:$E$64,关卡表!BP495)</f>
        <v>2</v>
      </c>
      <c r="C495" s="17">
        <f>INDEX(章节表!$B$5:$B$64,关卡表!BP495)</f>
        <v>219</v>
      </c>
      <c r="D495" s="3" t="s">
        <v>79</v>
      </c>
      <c r="E495" s="17">
        <f>BO495-INDEX(章节表!$J$4:$J$64,关卡表!BP495)</f>
        <v>9</v>
      </c>
      <c r="F495" s="17">
        <f t="shared" si="28"/>
        <v>9</v>
      </c>
      <c r="G495" s="17" t="str">
        <f>INDEX(章节表!$C$5:$C$64,关卡表!BP495)&amp;关卡表!E495&amp;"关"</f>
        <v>困难19章9关</v>
      </c>
      <c r="H495" s="2"/>
      <c r="I495" s="2"/>
      <c r="J495" s="17" t="str">
        <f>INDEX(章节表!$D$5:$D$64,关卡表!BP495)&amp;"-"&amp;关卡表!E495&amp;"关"</f>
        <v>八门金锁-9关</v>
      </c>
      <c r="K495" s="3" t="s">
        <v>438</v>
      </c>
      <c r="L495" s="2"/>
      <c r="M495" s="2">
        <v>100</v>
      </c>
      <c r="N495" s="2">
        <v>0</v>
      </c>
      <c r="O495" s="2">
        <v>0</v>
      </c>
      <c r="P495" s="2"/>
      <c r="Q495" s="17">
        <f>INDEX(章节表!$K$5:$K$64,关卡表!BP495)</f>
        <v>105</v>
      </c>
      <c r="R495" s="2"/>
      <c r="S495" s="2"/>
      <c r="T495" s="2"/>
      <c r="U495" s="2" t="s">
        <v>27</v>
      </c>
      <c r="V495" s="17">
        <f>INDEX(章节表!$M$5:$M$64,关卡表!BP495)</f>
        <v>7200</v>
      </c>
      <c r="W495" s="2" t="s">
        <v>47</v>
      </c>
      <c r="X495" s="17">
        <f>INDEX(章节表!$N$5:$N$64,关卡表!BP495)</f>
        <v>18000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>
        <v>51</v>
      </c>
      <c r="AP495" s="3" t="s">
        <v>264</v>
      </c>
      <c r="AQ495" s="3" t="s">
        <v>265</v>
      </c>
      <c r="AR495" s="3" t="s">
        <v>437</v>
      </c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O495">
        <v>489</v>
      </c>
      <c r="BP495">
        <f>MATCH(BO495-1,章节表!$J$4:$J$64,1)</f>
        <v>49</v>
      </c>
    </row>
    <row r="496" spans="1:68" ht="16.5" x14ac:dyDescent="0.2">
      <c r="A496" s="17">
        <f t="shared" si="27"/>
        <v>21910</v>
      </c>
      <c r="B496" s="17">
        <f>INDEX(章节表!$E$5:$E$64,关卡表!BP496)</f>
        <v>2</v>
      </c>
      <c r="C496" s="17">
        <f>INDEX(章节表!$B$5:$B$64,关卡表!BP496)</f>
        <v>219</v>
      </c>
      <c r="D496" s="3" t="s">
        <v>79</v>
      </c>
      <c r="E496" s="17">
        <f>BO496-INDEX(章节表!$J$4:$J$64,关卡表!BP496)</f>
        <v>10</v>
      </c>
      <c r="F496" s="17">
        <f t="shared" si="28"/>
        <v>10</v>
      </c>
      <c r="G496" s="17" t="str">
        <f>INDEX(章节表!$C$5:$C$64,关卡表!BP496)&amp;关卡表!E496&amp;"关"</f>
        <v>困难19章10关</v>
      </c>
      <c r="H496" s="2"/>
      <c r="I496" s="2"/>
      <c r="J496" s="17" t="str">
        <f>INDEX(章节表!$D$5:$D$64,关卡表!BP496)&amp;"-"&amp;关卡表!E496&amp;"关"</f>
        <v>八门金锁-10关</v>
      </c>
      <c r="K496" s="3" t="s">
        <v>439</v>
      </c>
      <c r="L496" s="2"/>
      <c r="M496" s="2">
        <v>100</v>
      </c>
      <c r="N496" s="2">
        <v>1</v>
      </c>
      <c r="O496" s="2">
        <v>0</v>
      </c>
      <c r="P496" s="2"/>
      <c r="Q496" s="17">
        <f>INDEX(章节表!$K$5:$K$64,关卡表!BP496)</f>
        <v>105</v>
      </c>
      <c r="R496" s="2"/>
      <c r="S496" s="2"/>
      <c r="T496" s="2"/>
      <c r="U496" s="2" t="s">
        <v>27</v>
      </c>
      <c r="V496" s="17">
        <f>INDEX(章节表!$M$5:$M$64,关卡表!BP496)</f>
        <v>7200</v>
      </c>
      <c r="W496" s="2" t="s">
        <v>47</v>
      </c>
      <c r="X496" s="17">
        <f>INDEX(章节表!$N$5:$N$64,关卡表!BP496)</f>
        <v>18000</v>
      </c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>
        <v>51</v>
      </c>
      <c r="AP496" s="3" t="s">
        <v>264</v>
      </c>
      <c r="AQ496" s="3" t="s">
        <v>265</v>
      </c>
      <c r="AR496" s="3" t="s">
        <v>437</v>
      </c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O496">
        <v>490</v>
      </c>
      <c r="BP496">
        <f>MATCH(BO496-1,章节表!$J$4:$J$64,1)</f>
        <v>49</v>
      </c>
    </row>
    <row r="497" spans="1:68" ht="16.5" x14ac:dyDescent="0.2">
      <c r="A497" s="17">
        <f t="shared" si="27"/>
        <v>22001</v>
      </c>
      <c r="B497" s="17">
        <f>INDEX(章节表!$E$5:$E$64,关卡表!BP497)</f>
        <v>2</v>
      </c>
      <c r="C497" s="17">
        <f>INDEX(章节表!$B$5:$B$64,关卡表!BP497)</f>
        <v>220</v>
      </c>
      <c r="D497" s="3" t="s">
        <v>79</v>
      </c>
      <c r="E497" s="17">
        <f>BO497-INDEX(章节表!$J$4:$J$64,关卡表!BP497)</f>
        <v>1</v>
      </c>
      <c r="F497" s="17">
        <f t="shared" si="28"/>
        <v>1</v>
      </c>
      <c r="G497" s="17" t="str">
        <f>INDEX(章节表!$C$5:$C$64,关卡表!BP497)&amp;关卡表!E497&amp;"关"</f>
        <v>困难20章1关</v>
      </c>
      <c r="H497" s="2"/>
      <c r="I497" s="2"/>
      <c r="J497" s="17" t="str">
        <f>INDEX(章节表!$D$5:$D$64,关卡表!BP497)&amp;"-"&amp;关卡表!E497&amp;"关"</f>
        <v>火烧新野-1关</v>
      </c>
      <c r="K497" s="3" t="s">
        <v>424</v>
      </c>
      <c r="L497" s="2"/>
      <c r="M497" s="2">
        <v>100</v>
      </c>
      <c r="N497" s="2">
        <v>0</v>
      </c>
      <c r="O497" s="2">
        <v>0</v>
      </c>
      <c r="P497" s="2"/>
      <c r="Q497" s="17">
        <f>INDEX(章节表!$K$5:$K$64,关卡表!BP497)</f>
        <v>110</v>
      </c>
      <c r="R497" s="2"/>
      <c r="S497" s="2"/>
      <c r="T497" s="2"/>
      <c r="U497" s="2" t="s">
        <v>27</v>
      </c>
      <c r="V497" s="17">
        <f>INDEX(章节表!$M$5:$M$64,关卡表!BP497)</f>
        <v>7800</v>
      </c>
      <c r="W497" s="2" t="s">
        <v>47</v>
      </c>
      <c r="X497" s="17">
        <f>INDEX(章节表!$N$5:$N$64,关卡表!BP497)</f>
        <v>18900</v>
      </c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>
        <v>51</v>
      </c>
      <c r="AP497" s="3" t="s">
        <v>264</v>
      </c>
      <c r="AQ497" s="3" t="s">
        <v>265</v>
      </c>
      <c r="AR497" s="3" t="s">
        <v>437</v>
      </c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O497">
        <v>491</v>
      </c>
      <c r="BP497">
        <f>MATCH(BO497-1,章节表!$J$4:$J$64,1)</f>
        <v>50</v>
      </c>
    </row>
    <row r="498" spans="1:68" ht="16.5" x14ac:dyDescent="0.2">
      <c r="A498" s="17">
        <f t="shared" si="27"/>
        <v>22002</v>
      </c>
      <c r="B498" s="17">
        <f>INDEX(章节表!$E$5:$E$64,关卡表!BP498)</f>
        <v>2</v>
      </c>
      <c r="C498" s="17">
        <f>INDEX(章节表!$B$5:$B$64,关卡表!BP498)</f>
        <v>220</v>
      </c>
      <c r="D498" s="3" t="s">
        <v>79</v>
      </c>
      <c r="E498" s="17">
        <f>BO498-INDEX(章节表!$J$4:$J$64,关卡表!BP498)</f>
        <v>2</v>
      </c>
      <c r="F498" s="17">
        <f t="shared" si="28"/>
        <v>2</v>
      </c>
      <c r="G498" s="17" t="str">
        <f>INDEX(章节表!$C$5:$C$64,关卡表!BP498)&amp;关卡表!E498&amp;"关"</f>
        <v>困难20章2关</v>
      </c>
      <c r="H498" s="2"/>
      <c r="I498" s="2"/>
      <c r="J498" s="17" t="str">
        <f>INDEX(章节表!$D$5:$D$64,关卡表!BP498)&amp;"-"&amp;关卡表!E498&amp;"关"</f>
        <v>火烧新野-2关</v>
      </c>
      <c r="K498" s="3" t="s">
        <v>424</v>
      </c>
      <c r="L498" s="2"/>
      <c r="M498" s="2">
        <v>100</v>
      </c>
      <c r="N498" s="2">
        <v>0</v>
      </c>
      <c r="O498" s="2">
        <v>0</v>
      </c>
      <c r="P498" s="2"/>
      <c r="Q498" s="17">
        <f>INDEX(章节表!$K$5:$K$64,关卡表!BP498)</f>
        <v>110</v>
      </c>
      <c r="R498" s="2"/>
      <c r="S498" s="2"/>
      <c r="T498" s="2"/>
      <c r="U498" s="2" t="s">
        <v>27</v>
      </c>
      <c r="V498" s="17">
        <f>INDEX(章节表!$M$5:$M$64,关卡表!BP498)</f>
        <v>7800</v>
      </c>
      <c r="W498" s="2" t="s">
        <v>47</v>
      </c>
      <c r="X498" s="17">
        <f>INDEX(章节表!$N$5:$N$64,关卡表!BP498)</f>
        <v>18900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>
        <v>51</v>
      </c>
      <c r="AP498" s="3" t="s">
        <v>264</v>
      </c>
      <c r="AQ498" s="3" t="s">
        <v>265</v>
      </c>
      <c r="AR498" s="3" t="s">
        <v>437</v>
      </c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O498">
        <v>492</v>
      </c>
      <c r="BP498">
        <f>MATCH(BO498-1,章节表!$J$4:$J$64,1)</f>
        <v>50</v>
      </c>
    </row>
    <row r="499" spans="1:68" ht="16.5" x14ac:dyDescent="0.2">
      <c r="A499" s="17">
        <f t="shared" si="27"/>
        <v>22003</v>
      </c>
      <c r="B499" s="17">
        <f>INDEX(章节表!$E$5:$E$64,关卡表!BP499)</f>
        <v>2</v>
      </c>
      <c r="C499" s="17">
        <f>INDEX(章节表!$B$5:$B$64,关卡表!BP499)</f>
        <v>220</v>
      </c>
      <c r="D499" s="3" t="s">
        <v>79</v>
      </c>
      <c r="E499" s="17">
        <f>BO499-INDEX(章节表!$J$4:$J$64,关卡表!BP499)</f>
        <v>3</v>
      </c>
      <c r="F499" s="17">
        <f t="shared" si="28"/>
        <v>3</v>
      </c>
      <c r="G499" s="17" t="str">
        <f>INDEX(章节表!$C$5:$C$64,关卡表!BP499)&amp;关卡表!E499&amp;"关"</f>
        <v>困难20章3关</v>
      </c>
      <c r="H499" s="2"/>
      <c r="I499" s="2"/>
      <c r="J499" s="17" t="str">
        <f>INDEX(章节表!$D$5:$D$64,关卡表!BP499)&amp;"-"&amp;关卡表!E499&amp;"关"</f>
        <v>火烧新野-3关</v>
      </c>
      <c r="K499" s="3" t="s">
        <v>438</v>
      </c>
      <c r="L499" s="2"/>
      <c r="M499" s="2">
        <v>100</v>
      </c>
      <c r="N499" s="2">
        <v>0</v>
      </c>
      <c r="O499" s="2">
        <v>0</v>
      </c>
      <c r="P499" s="2"/>
      <c r="Q499" s="17">
        <f>INDEX(章节表!$K$5:$K$64,关卡表!BP499)</f>
        <v>110</v>
      </c>
      <c r="R499" s="2"/>
      <c r="S499" s="2"/>
      <c r="T499" s="2"/>
      <c r="U499" s="2" t="s">
        <v>27</v>
      </c>
      <c r="V499" s="17">
        <f>INDEX(章节表!$M$5:$M$64,关卡表!BP499)</f>
        <v>7800</v>
      </c>
      <c r="W499" s="2" t="s">
        <v>47</v>
      </c>
      <c r="X499" s="17">
        <f>INDEX(章节表!$N$5:$N$64,关卡表!BP499)</f>
        <v>18900</v>
      </c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>
        <v>51</v>
      </c>
      <c r="AP499" s="3" t="s">
        <v>264</v>
      </c>
      <c r="AQ499" s="3" t="s">
        <v>265</v>
      </c>
      <c r="AR499" s="3" t="s">
        <v>437</v>
      </c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O499">
        <v>493</v>
      </c>
      <c r="BP499">
        <f>MATCH(BO499-1,章节表!$J$4:$J$64,1)</f>
        <v>50</v>
      </c>
    </row>
    <row r="500" spans="1:68" ht="16.5" x14ac:dyDescent="0.2">
      <c r="A500" s="17">
        <f t="shared" si="27"/>
        <v>22004</v>
      </c>
      <c r="B500" s="17">
        <f>INDEX(章节表!$E$5:$E$64,关卡表!BP500)</f>
        <v>2</v>
      </c>
      <c r="C500" s="17">
        <f>INDEX(章节表!$B$5:$B$64,关卡表!BP500)</f>
        <v>220</v>
      </c>
      <c r="D500" s="3" t="s">
        <v>79</v>
      </c>
      <c r="E500" s="17">
        <f>BO500-INDEX(章节表!$J$4:$J$64,关卡表!BP500)</f>
        <v>4</v>
      </c>
      <c r="F500" s="17">
        <f t="shared" si="28"/>
        <v>4</v>
      </c>
      <c r="G500" s="17" t="str">
        <f>INDEX(章节表!$C$5:$C$64,关卡表!BP500)&amp;关卡表!E500&amp;"关"</f>
        <v>困难20章4关</v>
      </c>
      <c r="H500" s="2"/>
      <c r="I500" s="2"/>
      <c r="J500" s="17" t="str">
        <f>INDEX(章节表!$D$5:$D$64,关卡表!BP500)&amp;"-"&amp;关卡表!E500&amp;"关"</f>
        <v>火烧新野-4关</v>
      </c>
      <c r="K500" s="3" t="s">
        <v>424</v>
      </c>
      <c r="L500" s="2"/>
      <c r="M500" s="2">
        <v>100</v>
      </c>
      <c r="N500" s="2">
        <v>0</v>
      </c>
      <c r="O500" s="2">
        <v>0</v>
      </c>
      <c r="P500" s="2"/>
      <c r="Q500" s="17">
        <f>INDEX(章节表!$K$5:$K$64,关卡表!BP500)</f>
        <v>110</v>
      </c>
      <c r="R500" s="2"/>
      <c r="S500" s="2"/>
      <c r="T500" s="2"/>
      <c r="U500" s="2" t="s">
        <v>27</v>
      </c>
      <c r="V500" s="17">
        <f>INDEX(章节表!$M$5:$M$64,关卡表!BP500)</f>
        <v>7800</v>
      </c>
      <c r="W500" s="2" t="s">
        <v>47</v>
      </c>
      <c r="X500" s="17">
        <f>INDEX(章节表!$N$5:$N$64,关卡表!BP500)</f>
        <v>18900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>
        <v>51</v>
      </c>
      <c r="AP500" s="3" t="s">
        <v>264</v>
      </c>
      <c r="AQ500" s="3" t="s">
        <v>265</v>
      </c>
      <c r="AR500" s="3" t="s">
        <v>437</v>
      </c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O500">
        <v>494</v>
      </c>
      <c r="BP500">
        <f>MATCH(BO500-1,章节表!$J$4:$J$64,1)</f>
        <v>50</v>
      </c>
    </row>
    <row r="501" spans="1:68" ht="16.5" x14ac:dyDescent="0.2">
      <c r="A501" s="17">
        <f t="shared" si="27"/>
        <v>22005</v>
      </c>
      <c r="B501" s="17">
        <f>INDEX(章节表!$E$5:$E$64,关卡表!BP501)</f>
        <v>2</v>
      </c>
      <c r="C501" s="17">
        <f>INDEX(章节表!$B$5:$B$64,关卡表!BP501)</f>
        <v>220</v>
      </c>
      <c r="D501" s="3" t="s">
        <v>79</v>
      </c>
      <c r="E501" s="17">
        <f>BO501-INDEX(章节表!$J$4:$J$64,关卡表!BP501)</f>
        <v>5</v>
      </c>
      <c r="F501" s="17">
        <f t="shared" si="28"/>
        <v>5</v>
      </c>
      <c r="G501" s="17" t="str">
        <f>INDEX(章节表!$C$5:$C$64,关卡表!BP501)&amp;关卡表!E501&amp;"关"</f>
        <v>困难20章5关</v>
      </c>
      <c r="H501" s="2"/>
      <c r="I501" s="2"/>
      <c r="J501" s="17" t="str">
        <f>INDEX(章节表!$D$5:$D$64,关卡表!BP501)&amp;"-"&amp;关卡表!E501&amp;"关"</f>
        <v>火烧新野-5关</v>
      </c>
      <c r="K501" s="3" t="s">
        <v>424</v>
      </c>
      <c r="L501" s="2"/>
      <c r="M501" s="2">
        <v>100</v>
      </c>
      <c r="N501" s="2">
        <v>0</v>
      </c>
      <c r="O501" s="2">
        <v>0</v>
      </c>
      <c r="P501" s="2"/>
      <c r="Q501" s="17">
        <f>INDEX(章节表!$K$5:$K$64,关卡表!BP501)</f>
        <v>110</v>
      </c>
      <c r="R501" s="2"/>
      <c r="S501" s="2"/>
      <c r="T501" s="2"/>
      <c r="U501" s="2" t="s">
        <v>27</v>
      </c>
      <c r="V501" s="17">
        <f>INDEX(章节表!$M$5:$M$64,关卡表!BP501)</f>
        <v>7800</v>
      </c>
      <c r="W501" s="2" t="s">
        <v>47</v>
      </c>
      <c r="X501" s="17">
        <f>INDEX(章节表!$N$5:$N$64,关卡表!BP501)</f>
        <v>18900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>
        <v>51</v>
      </c>
      <c r="AP501" s="3" t="s">
        <v>264</v>
      </c>
      <c r="AQ501" s="3" t="s">
        <v>265</v>
      </c>
      <c r="AR501" s="3" t="s">
        <v>437</v>
      </c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O501">
        <v>495</v>
      </c>
      <c r="BP501">
        <f>MATCH(BO501-1,章节表!$J$4:$J$64,1)</f>
        <v>50</v>
      </c>
    </row>
    <row r="502" spans="1:68" ht="16.5" x14ac:dyDescent="0.2">
      <c r="A502" s="17">
        <f t="shared" si="27"/>
        <v>22006</v>
      </c>
      <c r="B502" s="17">
        <f>INDEX(章节表!$E$5:$E$64,关卡表!BP502)</f>
        <v>2</v>
      </c>
      <c r="C502" s="17">
        <f>INDEX(章节表!$B$5:$B$64,关卡表!BP502)</f>
        <v>220</v>
      </c>
      <c r="D502" s="3" t="s">
        <v>79</v>
      </c>
      <c r="E502" s="17">
        <f>BO502-INDEX(章节表!$J$4:$J$64,关卡表!BP502)</f>
        <v>6</v>
      </c>
      <c r="F502" s="17">
        <f t="shared" si="28"/>
        <v>6</v>
      </c>
      <c r="G502" s="17" t="str">
        <f>INDEX(章节表!$C$5:$C$64,关卡表!BP502)&amp;关卡表!E502&amp;"关"</f>
        <v>困难20章6关</v>
      </c>
      <c r="H502" s="2"/>
      <c r="I502" s="2"/>
      <c r="J502" s="17" t="str">
        <f>INDEX(章节表!$D$5:$D$64,关卡表!BP502)&amp;"-"&amp;关卡表!E502&amp;"关"</f>
        <v>火烧新野-6关</v>
      </c>
      <c r="K502" s="3" t="s">
        <v>438</v>
      </c>
      <c r="L502" s="2"/>
      <c r="M502" s="2">
        <v>100</v>
      </c>
      <c r="N502" s="2">
        <v>0</v>
      </c>
      <c r="O502" s="2">
        <v>0</v>
      </c>
      <c r="P502" s="2"/>
      <c r="Q502" s="17">
        <f>INDEX(章节表!$K$5:$K$64,关卡表!BP502)</f>
        <v>110</v>
      </c>
      <c r="R502" s="2"/>
      <c r="S502" s="2"/>
      <c r="T502" s="2"/>
      <c r="U502" s="2" t="s">
        <v>27</v>
      </c>
      <c r="V502" s="17">
        <f>INDEX(章节表!$M$5:$M$64,关卡表!BP502)</f>
        <v>7800</v>
      </c>
      <c r="W502" s="2" t="s">
        <v>47</v>
      </c>
      <c r="X502" s="17">
        <f>INDEX(章节表!$N$5:$N$64,关卡表!BP502)</f>
        <v>18900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>
        <v>51</v>
      </c>
      <c r="AP502" s="3" t="s">
        <v>264</v>
      </c>
      <c r="AQ502" s="3" t="s">
        <v>265</v>
      </c>
      <c r="AR502" s="3" t="s">
        <v>437</v>
      </c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O502">
        <v>496</v>
      </c>
      <c r="BP502">
        <f>MATCH(BO502-1,章节表!$J$4:$J$64,1)</f>
        <v>50</v>
      </c>
    </row>
    <row r="503" spans="1:68" ht="16.5" x14ac:dyDescent="0.2">
      <c r="A503" s="17">
        <f t="shared" si="27"/>
        <v>22007</v>
      </c>
      <c r="B503" s="17">
        <f>INDEX(章节表!$E$5:$E$64,关卡表!BP503)</f>
        <v>2</v>
      </c>
      <c r="C503" s="17">
        <f>INDEX(章节表!$B$5:$B$64,关卡表!BP503)</f>
        <v>220</v>
      </c>
      <c r="D503" s="3" t="s">
        <v>79</v>
      </c>
      <c r="E503" s="17">
        <f>BO503-INDEX(章节表!$J$4:$J$64,关卡表!BP503)</f>
        <v>7</v>
      </c>
      <c r="F503" s="17">
        <f t="shared" si="28"/>
        <v>7</v>
      </c>
      <c r="G503" s="17" t="str">
        <f>INDEX(章节表!$C$5:$C$64,关卡表!BP503)&amp;关卡表!E503&amp;"关"</f>
        <v>困难20章7关</v>
      </c>
      <c r="H503" s="2"/>
      <c r="I503" s="2"/>
      <c r="J503" s="17" t="str">
        <f>INDEX(章节表!$D$5:$D$64,关卡表!BP503)&amp;"-"&amp;关卡表!E503&amp;"关"</f>
        <v>火烧新野-7关</v>
      </c>
      <c r="K503" s="3" t="s">
        <v>424</v>
      </c>
      <c r="L503" s="2"/>
      <c r="M503" s="2">
        <v>100</v>
      </c>
      <c r="N503" s="2">
        <v>0</v>
      </c>
      <c r="O503" s="2">
        <v>0</v>
      </c>
      <c r="P503" s="2"/>
      <c r="Q503" s="17">
        <f>INDEX(章节表!$K$5:$K$64,关卡表!BP503)</f>
        <v>110</v>
      </c>
      <c r="R503" s="2"/>
      <c r="S503" s="2"/>
      <c r="T503" s="2"/>
      <c r="U503" s="2" t="s">
        <v>27</v>
      </c>
      <c r="V503" s="17">
        <f>INDEX(章节表!$M$5:$M$64,关卡表!BP503)</f>
        <v>7800</v>
      </c>
      <c r="W503" s="2" t="s">
        <v>47</v>
      </c>
      <c r="X503" s="17">
        <f>INDEX(章节表!$N$5:$N$64,关卡表!BP503)</f>
        <v>18900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>
        <v>51</v>
      </c>
      <c r="AP503" s="3" t="s">
        <v>264</v>
      </c>
      <c r="AQ503" s="3" t="s">
        <v>265</v>
      </c>
      <c r="AR503" s="3" t="s">
        <v>437</v>
      </c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O503">
        <v>497</v>
      </c>
      <c r="BP503">
        <f>MATCH(BO503-1,章节表!$J$4:$J$64,1)</f>
        <v>50</v>
      </c>
    </row>
    <row r="504" spans="1:68" ht="16.5" x14ac:dyDescent="0.2">
      <c r="A504" s="17">
        <f t="shared" si="27"/>
        <v>22008</v>
      </c>
      <c r="B504" s="17">
        <f>INDEX(章节表!$E$5:$E$64,关卡表!BP504)</f>
        <v>2</v>
      </c>
      <c r="C504" s="17">
        <f>INDEX(章节表!$B$5:$B$64,关卡表!BP504)</f>
        <v>220</v>
      </c>
      <c r="D504" s="3" t="s">
        <v>79</v>
      </c>
      <c r="E504" s="17">
        <f>BO504-INDEX(章节表!$J$4:$J$64,关卡表!BP504)</f>
        <v>8</v>
      </c>
      <c r="F504" s="17">
        <f t="shared" si="28"/>
        <v>8</v>
      </c>
      <c r="G504" s="17" t="str">
        <f>INDEX(章节表!$C$5:$C$64,关卡表!BP504)&amp;关卡表!E504&amp;"关"</f>
        <v>困难20章8关</v>
      </c>
      <c r="H504" s="2"/>
      <c r="I504" s="2"/>
      <c r="J504" s="17" t="str">
        <f>INDEX(章节表!$D$5:$D$64,关卡表!BP504)&amp;"-"&amp;关卡表!E504&amp;"关"</f>
        <v>火烧新野-8关</v>
      </c>
      <c r="K504" s="3" t="s">
        <v>424</v>
      </c>
      <c r="L504" s="2"/>
      <c r="M504" s="2">
        <v>100</v>
      </c>
      <c r="N504" s="2">
        <v>0</v>
      </c>
      <c r="O504" s="2">
        <v>0</v>
      </c>
      <c r="P504" s="2"/>
      <c r="Q504" s="17">
        <f>INDEX(章节表!$K$5:$K$64,关卡表!BP504)</f>
        <v>110</v>
      </c>
      <c r="R504" s="2"/>
      <c r="S504" s="2"/>
      <c r="T504" s="2"/>
      <c r="U504" s="2" t="s">
        <v>27</v>
      </c>
      <c r="V504" s="17">
        <f>INDEX(章节表!$M$5:$M$64,关卡表!BP504)</f>
        <v>7800</v>
      </c>
      <c r="W504" s="2" t="s">
        <v>47</v>
      </c>
      <c r="X504" s="17">
        <f>INDEX(章节表!$N$5:$N$64,关卡表!BP504)</f>
        <v>18900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>
        <v>51</v>
      </c>
      <c r="AP504" s="3" t="s">
        <v>264</v>
      </c>
      <c r="AQ504" s="3" t="s">
        <v>265</v>
      </c>
      <c r="AR504" s="3" t="s">
        <v>437</v>
      </c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O504">
        <v>498</v>
      </c>
      <c r="BP504">
        <f>MATCH(BO504-1,章节表!$J$4:$J$64,1)</f>
        <v>50</v>
      </c>
    </row>
    <row r="505" spans="1:68" ht="16.5" x14ac:dyDescent="0.2">
      <c r="A505" s="17">
        <f t="shared" si="27"/>
        <v>22009</v>
      </c>
      <c r="B505" s="17">
        <f>INDEX(章节表!$E$5:$E$64,关卡表!BP505)</f>
        <v>2</v>
      </c>
      <c r="C505" s="17">
        <f>INDEX(章节表!$B$5:$B$64,关卡表!BP505)</f>
        <v>220</v>
      </c>
      <c r="D505" s="3" t="s">
        <v>79</v>
      </c>
      <c r="E505" s="17">
        <f>BO505-INDEX(章节表!$J$4:$J$64,关卡表!BP505)</f>
        <v>9</v>
      </c>
      <c r="F505" s="17">
        <f t="shared" si="28"/>
        <v>9</v>
      </c>
      <c r="G505" s="17" t="str">
        <f>INDEX(章节表!$C$5:$C$64,关卡表!BP505)&amp;关卡表!E505&amp;"关"</f>
        <v>困难20章9关</v>
      </c>
      <c r="H505" s="2"/>
      <c r="I505" s="2"/>
      <c r="J505" s="17" t="str">
        <f>INDEX(章节表!$D$5:$D$64,关卡表!BP505)&amp;"-"&amp;关卡表!E505&amp;"关"</f>
        <v>火烧新野-9关</v>
      </c>
      <c r="K505" s="3" t="s">
        <v>438</v>
      </c>
      <c r="L505" s="2"/>
      <c r="M505" s="2">
        <v>100</v>
      </c>
      <c r="N505" s="2">
        <v>0</v>
      </c>
      <c r="O505" s="2">
        <v>0</v>
      </c>
      <c r="P505" s="2"/>
      <c r="Q505" s="17">
        <f>INDEX(章节表!$K$5:$K$64,关卡表!BP505)</f>
        <v>110</v>
      </c>
      <c r="R505" s="2"/>
      <c r="S505" s="2"/>
      <c r="T505" s="2"/>
      <c r="U505" s="2" t="s">
        <v>27</v>
      </c>
      <c r="V505" s="17">
        <f>INDEX(章节表!$M$5:$M$64,关卡表!BP505)</f>
        <v>7800</v>
      </c>
      <c r="W505" s="2" t="s">
        <v>47</v>
      </c>
      <c r="X505" s="17">
        <f>INDEX(章节表!$N$5:$N$64,关卡表!BP505)</f>
        <v>18900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>
        <v>51</v>
      </c>
      <c r="AP505" s="3" t="s">
        <v>264</v>
      </c>
      <c r="AQ505" s="3" t="s">
        <v>265</v>
      </c>
      <c r="AR505" s="3" t="s">
        <v>437</v>
      </c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O505">
        <v>499</v>
      </c>
      <c r="BP505">
        <f>MATCH(BO505-1,章节表!$J$4:$J$64,1)</f>
        <v>50</v>
      </c>
    </row>
    <row r="506" spans="1:68" ht="16.5" x14ac:dyDescent="0.2">
      <c r="A506" s="17">
        <f t="shared" si="27"/>
        <v>22010</v>
      </c>
      <c r="B506" s="17">
        <f>INDEX(章节表!$E$5:$E$64,关卡表!BP506)</f>
        <v>2</v>
      </c>
      <c r="C506" s="17">
        <f>INDEX(章节表!$B$5:$B$64,关卡表!BP506)</f>
        <v>220</v>
      </c>
      <c r="D506" s="3" t="s">
        <v>79</v>
      </c>
      <c r="E506" s="17">
        <f>BO506-INDEX(章节表!$J$4:$J$64,关卡表!BP506)</f>
        <v>10</v>
      </c>
      <c r="F506" s="17">
        <f t="shared" si="28"/>
        <v>10</v>
      </c>
      <c r="G506" s="17" t="str">
        <f>INDEX(章节表!$C$5:$C$64,关卡表!BP506)&amp;关卡表!E506&amp;"关"</f>
        <v>困难20章10关</v>
      </c>
      <c r="H506" s="2"/>
      <c r="I506" s="2"/>
      <c r="J506" s="17" t="str">
        <f>INDEX(章节表!$D$5:$D$64,关卡表!BP506)&amp;"-"&amp;关卡表!E506&amp;"关"</f>
        <v>火烧新野-10关</v>
      </c>
      <c r="K506" s="3" t="s">
        <v>439</v>
      </c>
      <c r="L506" s="2"/>
      <c r="M506" s="2">
        <v>100</v>
      </c>
      <c r="N506" s="2">
        <v>1</v>
      </c>
      <c r="O506" s="2">
        <v>0</v>
      </c>
      <c r="P506" s="2"/>
      <c r="Q506" s="17">
        <f>INDEX(章节表!$K$5:$K$64,关卡表!BP506)</f>
        <v>110</v>
      </c>
      <c r="R506" s="2"/>
      <c r="S506" s="2"/>
      <c r="T506" s="2"/>
      <c r="U506" s="2" t="s">
        <v>27</v>
      </c>
      <c r="V506" s="17">
        <f>INDEX(章节表!$M$5:$M$64,关卡表!BP506)</f>
        <v>7800</v>
      </c>
      <c r="W506" s="2" t="s">
        <v>47</v>
      </c>
      <c r="X506" s="17">
        <f>INDEX(章节表!$N$5:$N$64,关卡表!BP506)</f>
        <v>18900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>
        <v>51</v>
      </c>
      <c r="AP506" s="3" t="s">
        <v>264</v>
      </c>
      <c r="AQ506" s="3" t="s">
        <v>265</v>
      </c>
      <c r="AR506" s="3" t="s">
        <v>437</v>
      </c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O506">
        <v>500</v>
      </c>
      <c r="BP506">
        <f>MATCH(BO506-1,章节表!$J$4:$J$64,1)</f>
        <v>50</v>
      </c>
    </row>
    <row r="507" spans="1:68" ht="16.5" x14ac:dyDescent="0.2">
      <c r="A507" s="17">
        <f t="shared" si="27"/>
        <v>22101</v>
      </c>
      <c r="B507" s="17">
        <f>INDEX(章节表!$E$5:$E$64,关卡表!BP507)</f>
        <v>2</v>
      </c>
      <c r="C507" s="17">
        <f>INDEX(章节表!$B$5:$B$64,关卡表!BP507)</f>
        <v>221</v>
      </c>
      <c r="D507" s="3" t="s">
        <v>79</v>
      </c>
      <c r="E507" s="17">
        <f>BO507-INDEX(章节表!$J$4:$J$64,关卡表!BP507)</f>
        <v>1</v>
      </c>
      <c r="F507" s="17">
        <f t="shared" si="28"/>
        <v>1</v>
      </c>
      <c r="G507" s="17" t="str">
        <f>INDEX(章节表!$C$5:$C$64,关卡表!BP507)&amp;关卡表!E507&amp;"关"</f>
        <v>困难21章1关</v>
      </c>
      <c r="H507" s="2"/>
      <c r="I507" s="2"/>
      <c r="J507" s="17" t="str">
        <f>INDEX(章节表!$D$5:$D$64,关卡表!BP507)&amp;"-"&amp;关卡表!E507&amp;"关"</f>
        <v>三顾茅庐-1关</v>
      </c>
      <c r="K507" s="3" t="s">
        <v>424</v>
      </c>
      <c r="L507" s="2"/>
      <c r="M507" s="2">
        <v>100</v>
      </c>
      <c r="N507" s="2">
        <v>0</v>
      </c>
      <c r="O507" s="2">
        <v>0</v>
      </c>
      <c r="P507" s="2"/>
      <c r="Q507" s="17">
        <f>INDEX(章节表!$K$5:$K$64,关卡表!BP507)</f>
        <v>115</v>
      </c>
      <c r="R507" s="2"/>
      <c r="S507" s="2"/>
      <c r="T507" s="2"/>
      <c r="U507" s="2" t="s">
        <v>27</v>
      </c>
      <c r="V507" s="17">
        <f>INDEX(章节表!$M$5:$M$64,关卡表!BP507)</f>
        <v>8400</v>
      </c>
      <c r="W507" s="2" t="s">
        <v>47</v>
      </c>
      <c r="X507" s="17">
        <f>INDEX(章节表!$N$5:$N$64,关卡表!BP507)</f>
        <v>20250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>
        <v>51</v>
      </c>
      <c r="AP507" s="3" t="s">
        <v>264</v>
      </c>
      <c r="AQ507" s="3" t="s">
        <v>265</v>
      </c>
      <c r="AR507" s="3" t="s">
        <v>437</v>
      </c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O507">
        <v>501</v>
      </c>
      <c r="BP507">
        <f>MATCH(BO507-1,章节表!$J$4:$J$64,1)</f>
        <v>51</v>
      </c>
    </row>
    <row r="508" spans="1:68" ht="16.5" x14ac:dyDescent="0.2">
      <c r="A508" s="17">
        <f t="shared" si="27"/>
        <v>22102</v>
      </c>
      <c r="B508" s="17">
        <f>INDEX(章节表!$E$5:$E$64,关卡表!BP508)</f>
        <v>2</v>
      </c>
      <c r="C508" s="17">
        <f>INDEX(章节表!$B$5:$B$64,关卡表!BP508)</f>
        <v>221</v>
      </c>
      <c r="D508" s="3" t="s">
        <v>79</v>
      </c>
      <c r="E508" s="17">
        <f>BO508-INDEX(章节表!$J$4:$J$64,关卡表!BP508)</f>
        <v>2</v>
      </c>
      <c r="F508" s="17">
        <f t="shared" si="28"/>
        <v>2</v>
      </c>
      <c r="G508" s="17" t="str">
        <f>INDEX(章节表!$C$5:$C$64,关卡表!BP508)&amp;关卡表!E508&amp;"关"</f>
        <v>困难21章2关</v>
      </c>
      <c r="H508" s="2"/>
      <c r="I508" s="2"/>
      <c r="J508" s="17" t="str">
        <f>INDEX(章节表!$D$5:$D$64,关卡表!BP508)&amp;"-"&amp;关卡表!E508&amp;"关"</f>
        <v>三顾茅庐-2关</v>
      </c>
      <c r="K508" s="3" t="s">
        <v>424</v>
      </c>
      <c r="L508" s="2"/>
      <c r="M508" s="2">
        <v>100</v>
      </c>
      <c r="N508" s="2">
        <v>0</v>
      </c>
      <c r="O508" s="2">
        <v>0</v>
      </c>
      <c r="P508" s="2"/>
      <c r="Q508" s="17">
        <f>INDEX(章节表!$K$5:$K$64,关卡表!BP508)</f>
        <v>115</v>
      </c>
      <c r="R508" s="2"/>
      <c r="S508" s="2"/>
      <c r="T508" s="2"/>
      <c r="U508" s="2" t="s">
        <v>27</v>
      </c>
      <c r="V508" s="17">
        <f>INDEX(章节表!$M$5:$M$64,关卡表!BP508)</f>
        <v>8400</v>
      </c>
      <c r="W508" s="2" t="s">
        <v>47</v>
      </c>
      <c r="X508" s="17">
        <f>INDEX(章节表!$N$5:$N$64,关卡表!BP508)</f>
        <v>20250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>
        <v>51</v>
      </c>
      <c r="AP508" s="3" t="s">
        <v>264</v>
      </c>
      <c r="AQ508" s="3" t="s">
        <v>265</v>
      </c>
      <c r="AR508" s="3" t="s">
        <v>437</v>
      </c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O508">
        <v>502</v>
      </c>
      <c r="BP508">
        <f>MATCH(BO508-1,章节表!$J$4:$J$64,1)</f>
        <v>51</v>
      </c>
    </row>
    <row r="509" spans="1:68" ht="16.5" x14ac:dyDescent="0.2">
      <c r="A509" s="17">
        <f t="shared" si="27"/>
        <v>22103</v>
      </c>
      <c r="B509" s="17">
        <f>INDEX(章节表!$E$5:$E$64,关卡表!BP509)</f>
        <v>2</v>
      </c>
      <c r="C509" s="17">
        <f>INDEX(章节表!$B$5:$B$64,关卡表!BP509)</f>
        <v>221</v>
      </c>
      <c r="D509" s="3" t="s">
        <v>79</v>
      </c>
      <c r="E509" s="17">
        <f>BO509-INDEX(章节表!$J$4:$J$64,关卡表!BP509)</f>
        <v>3</v>
      </c>
      <c r="F509" s="17">
        <f t="shared" si="28"/>
        <v>3</v>
      </c>
      <c r="G509" s="17" t="str">
        <f>INDEX(章节表!$C$5:$C$64,关卡表!BP509)&amp;关卡表!E509&amp;"关"</f>
        <v>困难21章3关</v>
      </c>
      <c r="H509" s="2"/>
      <c r="I509" s="2"/>
      <c r="J509" s="17" t="str">
        <f>INDEX(章节表!$D$5:$D$64,关卡表!BP509)&amp;"-"&amp;关卡表!E509&amp;"关"</f>
        <v>三顾茅庐-3关</v>
      </c>
      <c r="K509" s="3" t="s">
        <v>438</v>
      </c>
      <c r="L509" s="2"/>
      <c r="M509" s="2">
        <v>100</v>
      </c>
      <c r="N509" s="2">
        <v>0</v>
      </c>
      <c r="O509" s="2">
        <v>0</v>
      </c>
      <c r="P509" s="2"/>
      <c r="Q509" s="17">
        <f>INDEX(章节表!$K$5:$K$64,关卡表!BP509)</f>
        <v>115</v>
      </c>
      <c r="R509" s="2"/>
      <c r="S509" s="2"/>
      <c r="T509" s="2"/>
      <c r="U509" s="2" t="s">
        <v>27</v>
      </c>
      <c r="V509" s="17">
        <f>INDEX(章节表!$M$5:$M$64,关卡表!BP509)</f>
        <v>8400</v>
      </c>
      <c r="W509" s="2" t="s">
        <v>47</v>
      </c>
      <c r="X509" s="17">
        <f>INDEX(章节表!$N$5:$N$64,关卡表!BP509)</f>
        <v>20250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>
        <v>51</v>
      </c>
      <c r="AP509" s="3" t="s">
        <v>264</v>
      </c>
      <c r="AQ509" s="3" t="s">
        <v>265</v>
      </c>
      <c r="AR509" s="3" t="s">
        <v>437</v>
      </c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O509">
        <v>503</v>
      </c>
      <c r="BP509">
        <f>MATCH(BO509-1,章节表!$J$4:$J$64,1)</f>
        <v>51</v>
      </c>
    </row>
    <row r="510" spans="1:68" ht="16.5" x14ac:dyDescent="0.2">
      <c r="A510" s="17">
        <f t="shared" si="27"/>
        <v>22104</v>
      </c>
      <c r="B510" s="17">
        <f>INDEX(章节表!$E$5:$E$64,关卡表!BP510)</f>
        <v>2</v>
      </c>
      <c r="C510" s="17">
        <f>INDEX(章节表!$B$5:$B$64,关卡表!BP510)</f>
        <v>221</v>
      </c>
      <c r="D510" s="3" t="s">
        <v>79</v>
      </c>
      <c r="E510" s="17">
        <f>BO510-INDEX(章节表!$J$4:$J$64,关卡表!BP510)</f>
        <v>4</v>
      </c>
      <c r="F510" s="17">
        <f t="shared" si="28"/>
        <v>4</v>
      </c>
      <c r="G510" s="17" t="str">
        <f>INDEX(章节表!$C$5:$C$64,关卡表!BP510)&amp;关卡表!E510&amp;"关"</f>
        <v>困难21章4关</v>
      </c>
      <c r="H510" s="2"/>
      <c r="I510" s="2"/>
      <c r="J510" s="17" t="str">
        <f>INDEX(章节表!$D$5:$D$64,关卡表!BP510)&amp;"-"&amp;关卡表!E510&amp;"关"</f>
        <v>三顾茅庐-4关</v>
      </c>
      <c r="K510" s="3" t="s">
        <v>424</v>
      </c>
      <c r="L510" s="2"/>
      <c r="M510" s="2">
        <v>100</v>
      </c>
      <c r="N510" s="2">
        <v>0</v>
      </c>
      <c r="O510" s="2">
        <v>0</v>
      </c>
      <c r="P510" s="2"/>
      <c r="Q510" s="17">
        <f>INDEX(章节表!$K$5:$K$64,关卡表!BP510)</f>
        <v>115</v>
      </c>
      <c r="R510" s="2"/>
      <c r="S510" s="2"/>
      <c r="T510" s="2"/>
      <c r="U510" s="2" t="s">
        <v>27</v>
      </c>
      <c r="V510" s="17">
        <f>INDEX(章节表!$M$5:$M$64,关卡表!BP510)</f>
        <v>8400</v>
      </c>
      <c r="W510" s="2" t="s">
        <v>47</v>
      </c>
      <c r="X510" s="17">
        <f>INDEX(章节表!$N$5:$N$64,关卡表!BP510)</f>
        <v>20250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>
        <v>51</v>
      </c>
      <c r="AP510" s="3" t="s">
        <v>264</v>
      </c>
      <c r="AQ510" s="3" t="s">
        <v>265</v>
      </c>
      <c r="AR510" s="3" t="s">
        <v>437</v>
      </c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O510">
        <v>504</v>
      </c>
      <c r="BP510">
        <f>MATCH(BO510-1,章节表!$J$4:$J$64,1)</f>
        <v>51</v>
      </c>
    </row>
    <row r="511" spans="1:68" ht="16.5" x14ac:dyDescent="0.2">
      <c r="A511" s="17">
        <f t="shared" si="27"/>
        <v>22105</v>
      </c>
      <c r="B511" s="17">
        <f>INDEX(章节表!$E$5:$E$64,关卡表!BP511)</f>
        <v>2</v>
      </c>
      <c r="C511" s="17">
        <f>INDEX(章节表!$B$5:$B$64,关卡表!BP511)</f>
        <v>221</v>
      </c>
      <c r="D511" s="3" t="s">
        <v>79</v>
      </c>
      <c r="E511" s="17">
        <f>BO511-INDEX(章节表!$J$4:$J$64,关卡表!BP511)</f>
        <v>5</v>
      </c>
      <c r="F511" s="17">
        <f t="shared" si="28"/>
        <v>5</v>
      </c>
      <c r="G511" s="17" t="str">
        <f>INDEX(章节表!$C$5:$C$64,关卡表!BP511)&amp;关卡表!E511&amp;"关"</f>
        <v>困难21章5关</v>
      </c>
      <c r="H511" s="2"/>
      <c r="I511" s="2"/>
      <c r="J511" s="17" t="str">
        <f>INDEX(章节表!$D$5:$D$64,关卡表!BP511)&amp;"-"&amp;关卡表!E511&amp;"关"</f>
        <v>三顾茅庐-5关</v>
      </c>
      <c r="K511" s="3" t="s">
        <v>424</v>
      </c>
      <c r="L511" s="2"/>
      <c r="M511" s="2">
        <v>100</v>
      </c>
      <c r="N511" s="2">
        <v>0</v>
      </c>
      <c r="O511" s="2">
        <v>0</v>
      </c>
      <c r="P511" s="2"/>
      <c r="Q511" s="17">
        <f>INDEX(章节表!$K$5:$K$64,关卡表!BP511)</f>
        <v>115</v>
      </c>
      <c r="R511" s="2"/>
      <c r="S511" s="2"/>
      <c r="T511" s="2"/>
      <c r="U511" s="2" t="s">
        <v>27</v>
      </c>
      <c r="V511" s="17">
        <f>INDEX(章节表!$M$5:$M$64,关卡表!BP511)</f>
        <v>8400</v>
      </c>
      <c r="W511" s="2" t="s">
        <v>47</v>
      </c>
      <c r="X511" s="17">
        <f>INDEX(章节表!$N$5:$N$64,关卡表!BP511)</f>
        <v>20250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>
        <v>51</v>
      </c>
      <c r="AP511" s="3" t="s">
        <v>264</v>
      </c>
      <c r="AQ511" s="3" t="s">
        <v>265</v>
      </c>
      <c r="AR511" s="3" t="s">
        <v>437</v>
      </c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O511">
        <v>505</v>
      </c>
      <c r="BP511">
        <f>MATCH(BO511-1,章节表!$J$4:$J$64,1)</f>
        <v>51</v>
      </c>
    </row>
    <row r="512" spans="1:68" ht="16.5" x14ac:dyDescent="0.2">
      <c r="A512" s="17">
        <f t="shared" si="27"/>
        <v>22106</v>
      </c>
      <c r="B512" s="17">
        <f>INDEX(章节表!$E$5:$E$64,关卡表!BP512)</f>
        <v>2</v>
      </c>
      <c r="C512" s="17">
        <f>INDEX(章节表!$B$5:$B$64,关卡表!BP512)</f>
        <v>221</v>
      </c>
      <c r="D512" s="3" t="s">
        <v>79</v>
      </c>
      <c r="E512" s="17">
        <f>BO512-INDEX(章节表!$J$4:$J$64,关卡表!BP512)</f>
        <v>6</v>
      </c>
      <c r="F512" s="17">
        <f t="shared" si="28"/>
        <v>6</v>
      </c>
      <c r="G512" s="17" t="str">
        <f>INDEX(章节表!$C$5:$C$64,关卡表!BP512)&amp;关卡表!E512&amp;"关"</f>
        <v>困难21章6关</v>
      </c>
      <c r="H512" s="2"/>
      <c r="I512" s="2"/>
      <c r="J512" s="17" t="str">
        <f>INDEX(章节表!$D$5:$D$64,关卡表!BP512)&amp;"-"&amp;关卡表!E512&amp;"关"</f>
        <v>三顾茅庐-6关</v>
      </c>
      <c r="K512" s="3" t="s">
        <v>438</v>
      </c>
      <c r="L512" s="2"/>
      <c r="M512" s="2">
        <v>100</v>
      </c>
      <c r="N512" s="2">
        <v>0</v>
      </c>
      <c r="O512" s="2">
        <v>0</v>
      </c>
      <c r="P512" s="2"/>
      <c r="Q512" s="17">
        <f>INDEX(章节表!$K$5:$K$64,关卡表!BP512)</f>
        <v>115</v>
      </c>
      <c r="R512" s="2"/>
      <c r="S512" s="2"/>
      <c r="T512" s="2"/>
      <c r="U512" s="2" t="s">
        <v>27</v>
      </c>
      <c r="V512" s="17">
        <f>INDEX(章节表!$M$5:$M$64,关卡表!BP512)</f>
        <v>8400</v>
      </c>
      <c r="W512" s="2" t="s">
        <v>47</v>
      </c>
      <c r="X512" s="17">
        <f>INDEX(章节表!$N$5:$N$64,关卡表!BP512)</f>
        <v>20250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>
        <v>51</v>
      </c>
      <c r="AP512" s="3" t="s">
        <v>264</v>
      </c>
      <c r="AQ512" s="3" t="s">
        <v>265</v>
      </c>
      <c r="AR512" s="3" t="s">
        <v>437</v>
      </c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O512">
        <v>506</v>
      </c>
      <c r="BP512">
        <f>MATCH(BO512-1,章节表!$J$4:$J$64,1)</f>
        <v>51</v>
      </c>
    </row>
    <row r="513" spans="1:68" ht="16.5" x14ac:dyDescent="0.2">
      <c r="A513" s="17">
        <f t="shared" si="27"/>
        <v>22107</v>
      </c>
      <c r="B513" s="17">
        <f>INDEX(章节表!$E$5:$E$64,关卡表!BP513)</f>
        <v>2</v>
      </c>
      <c r="C513" s="17">
        <f>INDEX(章节表!$B$5:$B$64,关卡表!BP513)</f>
        <v>221</v>
      </c>
      <c r="D513" s="3" t="s">
        <v>79</v>
      </c>
      <c r="E513" s="17">
        <f>BO513-INDEX(章节表!$J$4:$J$64,关卡表!BP513)</f>
        <v>7</v>
      </c>
      <c r="F513" s="17">
        <f t="shared" si="28"/>
        <v>7</v>
      </c>
      <c r="G513" s="17" t="str">
        <f>INDEX(章节表!$C$5:$C$64,关卡表!BP513)&amp;关卡表!E513&amp;"关"</f>
        <v>困难21章7关</v>
      </c>
      <c r="H513" s="2"/>
      <c r="I513" s="2"/>
      <c r="J513" s="17" t="str">
        <f>INDEX(章节表!$D$5:$D$64,关卡表!BP513)&amp;"-"&amp;关卡表!E513&amp;"关"</f>
        <v>三顾茅庐-7关</v>
      </c>
      <c r="K513" s="3" t="s">
        <v>424</v>
      </c>
      <c r="L513" s="2"/>
      <c r="M513" s="2">
        <v>100</v>
      </c>
      <c r="N513" s="2">
        <v>0</v>
      </c>
      <c r="O513" s="2">
        <v>0</v>
      </c>
      <c r="P513" s="2"/>
      <c r="Q513" s="17">
        <f>INDEX(章节表!$K$5:$K$64,关卡表!BP513)</f>
        <v>115</v>
      </c>
      <c r="R513" s="2"/>
      <c r="S513" s="2"/>
      <c r="T513" s="2"/>
      <c r="U513" s="2" t="s">
        <v>27</v>
      </c>
      <c r="V513" s="17">
        <f>INDEX(章节表!$M$5:$M$64,关卡表!BP513)</f>
        <v>8400</v>
      </c>
      <c r="W513" s="2" t="s">
        <v>47</v>
      </c>
      <c r="X513" s="17">
        <f>INDEX(章节表!$N$5:$N$64,关卡表!BP513)</f>
        <v>20250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>
        <v>51</v>
      </c>
      <c r="AP513" s="3" t="s">
        <v>264</v>
      </c>
      <c r="AQ513" s="3" t="s">
        <v>265</v>
      </c>
      <c r="AR513" s="3" t="s">
        <v>437</v>
      </c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O513">
        <v>507</v>
      </c>
      <c r="BP513">
        <f>MATCH(BO513-1,章节表!$J$4:$J$64,1)</f>
        <v>51</v>
      </c>
    </row>
    <row r="514" spans="1:68" ht="16.5" x14ac:dyDescent="0.2">
      <c r="A514" s="17">
        <f t="shared" si="27"/>
        <v>22108</v>
      </c>
      <c r="B514" s="17">
        <f>INDEX(章节表!$E$5:$E$64,关卡表!BP514)</f>
        <v>2</v>
      </c>
      <c r="C514" s="17">
        <f>INDEX(章节表!$B$5:$B$64,关卡表!BP514)</f>
        <v>221</v>
      </c>
      <c r="D514" s="3" t="s">
        <v>79</v>
      </c>
      <c r="E514" s="17">
        <f>BO514-INDEX(章节表!$J$4:$J$64,关卡表!BP514)</f>
        <v>8</v>
      </c>
      <c r="F514" s="17">
        <f t="shared" si="28"/>
        <v>8</v>
      </c>
      <c r="G514" s="17" t="str">
        <f>INDEX(章节表!$C$5:$C$64,关卡表!BP514)&amp;关卡表!E514&amp;"关"</f>
        <v>困难21章8关</v>
      </c>
      <c r="H514" s="2"/>
      <c r="I514" s="2"/>
      <c r="J514" s="17" t="str">
        <f>INDEX(章节表!$D$5:$D$64,关卡表!BP514)&amp;"-"&amp;关卡表!E514&amp;"关"</f>
        <v>三顾茅庐-8关</v>
      </c>
      <c r="K514" s="3" t="s">
        <v>424</v>
      </c>
      <c r="L514" s="2"/>
      <c r="M514" s="2">
        <v>100</v>
      </c>
      <c r="N514" s="2">
        <v>0</v>
      </c>
      <c r="O514" s="2">
        <v>0</v>
      </c>
      <c r="P514" s="2"/>
      <c r="Q514" s="17">
        <f>INDEX(章节表!$K$5:$K$64,关卡表!BP514)</f>
        <v>115</v>
      </c>
      <c r="R514" s="2"/>
      <c r="S514" s="2"/>
      <c r="T514" s="2"/>
      <c r="U514" s="2" t="s">
        <v>27</v>
      </c>
      <c r="V514" s="17">
        <f>INDEX(章节表!$M$5:$M$64,关卡表!BP514)</f>
        <v>8400</v>
      </c>
      <c r="W514" s="2" t="s">
        <v>47</v>
      </c>
      <c r="X514" s="17">
        <f>INDEX(章节表!$N$5:$N$64,关卡表!BP514)</f>
        <v>20250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>
        <v>51</v>
      </c>
      <c r="AP514" s="3" t="s">
        <v>264</v>
      </c>
      <c r="AQ514" s="3" t="s">
        <v>265</v>
      </c>
      <c r="AR514" s="3" t="s">
        <v>437</v>
      </c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O514">
        <v>508</v>
      </c>
      <c r="BP514">
        <f>MATCH(BO514-1,章节表!$J$4:$J$64,1)</f>
        <v>51</v>
      </c>
    </row>
    <row r="515" spans="1:68" ht="16.5" x14ac:dyDescent="0.2">
      <c r="A515" s="17">
        <f t="shared" si="27"/>
        <v>22109</v>
      </c>
      <c r="B515" s="17">
        <f>INDEX(章节表!$E$5:$E$64,关卡表!BP515)</f>
        <v>2</v>
      </c>
      <c r="C515" s="17">
        <f>INDEX(章节表!$B$5:$B$64,关卡表!BP515)</f>
        <v>221</v>
      </c>
      <c r="D515" s="3" t="s">
        <v>79</v>
      </c>
      <c r="E515" s="17">
        <f>BO515-INDEX(章节表!$J$4:$J$64,关卡表!BP515)</f>
        <v>9</v>
      </c>
      <c r="F515" s="17">
        <f t="shared" si="28"/>
        <v>9</v>
      </c>
      <c r="G515" s="17" t="str">
        <f>INDEX(章节表!$C$5:$C$64,关卡表!BP515)&amp;关卡表!E515&amp;"关"</f>
        <v>困难21章9关</v>
      </c>
      <c r="H515" s="2"/>
      <c r="I515" s="2"/>
      <c r="J515" s="17" t="str">
        <f>INDEX(章节表!$D$5:$D$64,关卡表!BP515)&amp;"-"&amp;关卡表!E515&amp;"关"</f>
        <v>三顾茅庐-9关</v>
      </c>
      <c r="K515" s="3" t="s">
        <v>438</v>
      </c>
      <c r="L515" s="2"/>
      <c r="M515" s="2">
        <v>100</v>
      </c>
      <c r="N515" s="2">
        <v>0</v>
      </c>
      <c r="O515" s="2">
        <v>0</v>
      </c>
      <c r="P515" s="2"/>
      <c r="Q515" s="17">
        <f>INDEX(章节表!$K$5:$K$64,关卡表!BP515)</f>
        <v>115</v>
      </c>
      <c r="R515" s="2"/>
      <c r="S515" s="2"/>
      <c r="T515" s="2"/>
      <c r="U515" s="2" t="s">
        <v>27</v>
      </c>
      <c r="V515" s="17">
        <f>INDEX(章节表!$M$5:$M$64,关卡表!BP515)</f>
        <v>8400</v>
      </c>
      <c r="W515" s="2" t="s">
        <v>47</v>
      </c>
      <c r="X515" s="17">
        <f>INDEX(章节表!$N$5:$N$64,关卡表!BP515)</f>
        <v>20250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>
        <v>51</v>
      </c>
      <c r="AP515" s="3" t="s">
        <v>264</v>
      </c>
      <c r="AQ515" s="3" t="s">
        <v>265</v>
      </c>
      <c r="AR515" s="3" t="s">
        <v>437</v>
      </c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O515">
        <v>509</v>
      </c>
      <c r="BP515">
        <f>MATCH(BO515-1,章节表!$J$4:$J$64,1)</f>
        <v>51</v>
      </c>
    </row>
    <row r="516" spans="1:68" ht="16.5" x14ac:dyDescent="0.2">
      <c r="A516" s="17">
        <f t="shared" si="27"/>
        <v>22110</v>
      </c>
      <c r="B516" s="17">
        <f>INDEX(章节表!$E$5:$E$64,关卡表!BP516)</f>
        <v>2</v>
      </c>
      <c r="C516" s="17">
        <f>INDEX(章节表!$B$5:$B$64,关卡表!BP516)</f>
        <v>221</v>
      </c>
      <c r="D516" s="3" t="s">
        <v>79</v>
      </c>
      <c r="E516" s="17">
        <f>BO516-INDEX(章节表!$J$4:$J$64,关卡表!BP516)</f>
        <v>10</v>
      </c>
      <c r="F516" s="17">
        <f t="shared" si="28"/>
        <v>10</v>
      </c>
      <c r="G516" s="17" t="str">
        <f>INDEX(章节表!$C$5:$C$64,关卡表!BP516)&amp;关卡表!E516&amp;"关"</f>
        <v>困难21章10关</v>
      </c>
      <c r="H516" s="2"/>
      <c r="I516" s="2"/>
      <c r="J516" s="17" t="str">
        <f>INDEX(章节表!$D$5:$D$64,关卡表!BP516)&amp;"-"&amp;关卡表!E516&amp;"关"</f>
        <v>三顾茅庐-10关</v>
      </c>
      <c r="K516" s="3" t="s">
        <v>439</v>
      </c>
      <c r="L516" s="2"/>
      <c r="M516" s="2">
        <v>100</v>
      </c>
      <c r="N516" s="2">
        <v>1</v>
      </c>
      <c r="O516" s="2">
        <v>0</v>
      </c>
      <c r="P516" s="2"/>
      <c r="Q516" s="17">
        <f>INDEX(章节表!$K$5:$K$64,关卡表!BP516)</f>
        <v>115</v>
      </c>
      <c r="R516" s="2"/>
      <c r="S516" s="2"/>
      <c r="T516" s="2"/>
      <c r="U516" s="2" t="s">
        <v>27</v>
      </c>
      <c r="V516" s="17">
        <f>INDEX(章节表!$M$5:$M$64,关卡表!BP516)</f>
        <v>8400</v>
      </c>
      <c r="W516" s="2" t="s">
        <v>47</v>
      </c>
      <c r="X516" s="17">
        <f>INDEX(章节表!$N$5:$N$64,关卡表!BP516)</f>
        <v>20250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>
        <v>51</v>
      </c>
      <c r="AP516" s="3" t="s">
        <v>264</v>
      </c>
      <c r="AQ516" s="3" t="s">
        <v>265</v>
      </c>
      <c r="AR516" s="3" t="s">
        <v>437</v>
      </c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O516">
        <v>510</v>
      </c>
      <c r="BP516">
        <f>MATCH(BO516-1,章节表!$J$4:$J$64,1)</f>
        <v>51</v>
      </c>
    </row>
    <row r="517" spans="1:68" ht="16.5" x14ac:dyDescent="0.2">
      <c r="A517" s="17">
        <f t="shared" si="27"/>
        <v>22201</v>
      </c>
      <c r="B517" s="17">
        <f>INDEX(章节表!$E$5:$E$64,关卡表!BP517)</f>
        <v>2</v>
      </c>
      <c r="C517" s="17">
        <f>INDEX(章节表!$B$5:$B$64,关卡表!BP517)</f>
        <v>222</v>
      </c>
      <c r="D517" s="3" t="s">
        <v>79</v>
      </c>
      <c r="E517" s="17">
        <f>BO517-INDEX(章节表!$J$4:$J$64,关卡表!BP517)</f>
        <v>1</v>
      </c>
      <c r="F517" s="17">
        <f t="shared" si="28"/>
        <v>1</v>
      </c>
      <c r="G517" s="17" t="str">
        <f>INDEX(章节表!$C$5:$C$64,关卡表!BP517)&amp;关卡表!E517&amp;"关"</f>
        <v>困难22章1关</v>
      </c>
      <c r="H517" s="2"/>
      <c r="I517" s="2"/>
      <c r="J517" s="17" t="str">
        <f>INDEX(章节表!$D$5:$D$64,关卡表!BP517)&amp;"-"&amp;关卡表!E517&amp;"关"</f>
        <v>讨伐黄祖-1关</v>
      </c>
      <c r="K517" s="3" t="s">
        <v>424</v>
      </c>
      <c r="L517" s="2"/>
      <c r="M517" s="2">
        <v>100</v>
      </c>
      <c r="N517" s="2">
        <v>0</v>
      </c>
      <c r="O517" s="2">
        <v>0</v>
      </c>
      <c r="P517" s="2"/>
      <c r="Q517" s="17">
        <f>INDEX(章节表!$K$5:$K$64,关卡表!BP517)</f>
        <v>120</v>
      </c>
      <c r="R517" s="2"/>
      <c r="S517" s="2"/>
      <c r="T517" s="2"/>
      <c r="U517" s="2" t="s">
        <v>27</v>
      </c>
      <c r="V517" s="17">
        <f>INDEX(章节表!$M$5:$M$64,关卡表!BP517)</f>
        <v>9000</v>
      </c>
      <c r="W517" s="2" t="s">
        <v>47</v>
      </c>
      <c r="X517" s="17">
        <f>INDEX(章节表!$N$5:$N$64,关卡表!BP517)</f>
        <v>21150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>
        <v>51</v>
      </c>
      <c r="AP517" s="3" t="s">
        <v>264</v>
      </c>
      <c r="AQ517" s="3" t="s">
        <v>265</v>
      </c>
      <c r="AR517" s="3" t="s">
        <v>437</v>
      </c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O517">
        <v>511</v>
      </c>
      <c r="BP517">
        <f>MATCH(BO517-1,章节表!$J$4:$J$64,1)</f>
        <v>52</v>
      </c>
    </row>
    <row r="518" spans="1:68" ht="16.5" x14ac:dyDescent="0.2">
      <c r="A518" s="17">
        <f t="shared" si="27"/>
        <v>22202</v>
      </c>
      <c r="B518" s="17">
        <f>INDEX(章节表!$E$5:$E$64,关卡表!BP518)</f>
        <v>2</v>
      </c>
      <c r="C518" s="17">
        <f>INDEX(章节表!$B$5:$B$64,关卡表!BP518)</f>
        <v>222</v>
      </c>
      <c r="D518" s="3" t="s">
        <v>79</v>
      </c>
      <c r="E518" s="17">
        <f>BO518-INDEX(章节表!$J$4:$J$64,关卡表!BP518)</f>
        <v>2</v>
      </c>
      <c r="F518" s="17">
        <f t="shared" si="28"/>
        <v>2</v>
      </c>
      <c r="G518" s="17" t="str">
        <f>INDEX(章节表!$C$5:$C$64,关卡表!BP518)&amp;关卡表!E518&amp;"关"</f>
        <v>困难22章2关</v>
      </c>
      <c r="H518" s="2"/>
      <c r="I518" s="2"/>
      <c r="J518" s="17" t="str">
        <f>INDEX(章节表!$D$5:$D$64,关卡表!BP518)&amp;"-"&amp;关卡表!E518&amp;"关"</f>
        <v>讨伐黄祖-2关</v>
      </c>
      <c r="K518" s="3" t="s">
        <v>424</v>
      </c>
      <c r="L518" s="2"/>
      <c r="M518" s="2">
        <v>100</v>
      </c>
      <c r="N518" s="2">
        <v>0</v>
      </c>
      <c r="O518" s="2">
        <v>0</v>
      </c>
      <c r="P518" s="2"/>
      <c r="Q518" s="17">
        <f>INDEX(章节表!$K$5:$K$64,关卡表!BP518)</f>
        <v>120</v>
      </c>
      <c r="R518" s="2"/>
      <c r="S518" s="2"/>
      <c r="T518" s="2"/>
      <c r="U518" s="2" t="s">
        <v>27</v>
      </c>
      <c r="V518" s="17">
        <f>INDEX(章节表!$M$5:$M$64,关卡表!BP518)</f>
        <v>9000</v>
      </c>
      <c r="W518" s="2" t="s">
        <v>47</v>
      </c>
      <c r="X518" s="17">
        <f>INDEX(章节表!$N$5:$N$64,关卡表!BP518)</f>
        <v>21150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>
        <v>51</v>
      </c>
      <c r="AP518" s="3" t="s">
        <v>264</v>
      </c>
      <c r="AQ518" s="3" t="s">
        <v>265</v>
      </c>
      <c r="AR518" s="3" t="s">
        <v>437</v>
      </c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O518">
        <v>512</v>
      </c>
      <c r="BP518">
        <f>MATCH(BO518-1,章节表!$J$4:$J$64,1)</f>
        <v>52</v>
      </c>
    </row>
    <row r="519" spans="1:68" ht="16.5" x14ac:dyDescent="0.2">
      <c r="A519" s="17">
        <f t="shared" si="27"/>
        <v>22203</v>
      </c>
      <c r="B519" s="17">
        <f>INDEX(章节表!$E$5:$E$64,关卡表!BP519)</f>
        <v>2</v>
      </c>
      <c r="C519" s="17">
        <f>INDEX(章节表!$B$5:$B$64,关卡表!BP519)</f>
        <v>222</v>
      </c>
      <c r="D519" s="3" t="s">
        <v>79</v>
      </c>
      <c r="E519" s="17">
        <f>BO519-INDEX(章节表!$J$4:$J$64,关卡表!BP519)</f>
        <v>3</v>
      </c>
      <c r="F519" s="17">
        <f t="shared" si="28"/>
        <v>3</v>
      </c>
      <c r="G519" s="17" t="str">
        <f>INDEX(章节表!$C$5:$C$64,关卡表!BP519)&amp;关卡表!E519&amp;"关"</f>
        <v>困难22章3关</v>
      </c>
      <c r="H519" s="2"/>
      <c r="I519" s="2"/>
      <c r="J519" s="17" t="str">
        <f>INDEX(章节表!$D$5:$D$64,关卡表!BP519)&amp;"-"&amp;关卡表!E519&amp;"关"</f>
        <v>讨伐黄祖-3关</v>
      </c>
      <c r="K519" s="3" t="s">
        <v>438</v>
      </c>
      <c r="L519" s="2"/>
      <c r="M519" s="2">
        <v>100</v>
      </c>
      <c r="N519" s="2">
        <v>0</v>
      </c>
      <c r="O519" s="2">
        <v>0</v>
      </c>
      <c r="P519" s="2"/>
      <c r="Q519" s="17">
        <f>INDEX(章节表!$K$5:$K$64,关卡表!BP519)</f>
        <v>120</v>
      </c>
      <c r="R519" s="2"/>
      <c r="S519" s="2"/>
      <c r="T519" s="2"/>
      <c r="U519" s="2" t="s">
        <v>27</v>
      </c>
      <c r="V519" s="17">
        <f>INDEX(章节表!$M$5:$M$64,关卡表!BP519)</f>
        <v>9000</v>
      </c>
      <c r="W519" s="2" t="s">
        <v>47</v>
      </c>
      <c r="X519" s="17">
        <f>INDEX(章节表!$N$5:$N$64,关卡表!BP519)</f>
        <v>21150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>
        <v>51</v>
      </c>
      <c r="AP519" s="3" t="s">
        <v>264</v>
      </c>
      <c r="AQ519" s="3" t="s">
        <v>265</v>
      </c>
      <c r="AR519" s="3" t="s">
        <v>437</v>
      </c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O519">
        <v>513</v>
      </c>
      <c r="BP519">
        <f>MATCH(BO519-1,章节表!$J$4:$J$64,1)</f>
        <v>52</v>
      </c>
    </row>
    <row r="520" spans="1:68" ht="16.5" x14ac:dyDescent="0.2">
      <c r="A520" s="17">
        <f t="shared" ref="A520:A583" si="29">C520*100+E520</f>
        <v>22204</v>
      </c>
      <c r="B520" s="17">
        <f>INDEX(章节表!$E$5:$E$64,关卡表!BP520)</f>
        <v>2</v>
      </c>
      <c r="C520" s="17">
        <f>INDEX(章节表!$B$5:$B$64,关卡表!BP520)</f>
        <v>222</v>
      </c>
      <c r="D520" s="3" t="s">
        <v>79</v>
      </c>
      <c r="E520" s="17">
        <f>BO520-INDEX(章节表!$J$4:$J$64,关卡表!BP520)</f>
        <v>4</v>
      </c>
      <c r="F520" s="17">
        <f t="shared" ref="F520:F583" si="30">E520</f>
        <v>4</v>
      </c>
      <c r="G520" s="17" t="str">
        <f>INDEX(章节表!$C$5:$C$64,关卡表!BP520)&amp;关卡表!E520&amp;"关"</f>
        <v>困难22章4关</v>
      </c>
      <c r="H520" s="2"/>
      <c r="I520" s="2"/>
      <c r="J520" s="17" t="str">
        <f>INDEX(章节表!$D$5:$D$64,关卡表!BP520)&amp;"-"&amp;关卡表!E520&amp;"关"</f>
        <v>讨伐黄祖-4关</v>
      </c>
      <c r="K520" s="3" t="s">
        <v>424</v>
      </c>
      <c r="L520" s="2"/>
      <c r="M520" s="2">
        <v>100</v>
      </c>
      <c r="N520" s="2">
        <v>0</v>
      </c>
      <c r="O520" s="2">
        <v>0</v>
      </c>
      <c r="P520" s="2"/>
      <c r="Q520" s="17">
        <f>INDEX(章节表!$K$5:$K$64,关卡表!BP520)</f>
        <v>120</v>
      </c>
      <c r="R520" s="2"/>
      <c r="S520" s="2"/>
      <c r="T520" s="2"/>
      <c r="U520" s="2" t="s">
        <v>27</v>
      </c>
      <c r="V520" s="17">
        <f>INDEX(章节表!$M$5:$M$64,关卡表!BP520)</f>
        <v>9000</v>
      </c>
      <c r="W520" s="2" t="s">
        <v>47</v>
      </c>
      <c r="X520" s="17">
        <f>INDEX(章节表!$N$5:$N$64,关卡表!BP520)</f>
        <v>21150</v>
      </c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>
        <v>51</v>
      </c>
      <c r="AP520" s="3" t="s">
        <v>264</v>
      </c>
      <c r="AQ520" s="3" t="s">
        <v>265</v>
      </c>
      <c r="AR520" s="3" t="s">
        <v>437</v>
      </c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O520">
        <v>514</v>
      </c>
      <c r="BP520">
        <f>MATCH(BO520-1,章节表!$J$4:$J$64,1)</f>
        <v>52</v>
      </c>
    </row>
    <row r="521" spans="1:68" ht="16.5" x14ac:dyDescent="0.2">
      <c r="A521" s="17">
        <f t="shared" si="29"/>
        <v>22205</v>
      </c>
      <c r="B521" s="17">
        <f>INDEX(章节表!$E$5:$E$64,关卡表!BP521)</f>
        <v>2</v>
      </c>
      <c r="C521" s="17">
        <f>INDEX(章节表!$B$5:$B$64,关卡表!BP521)</f>
        <v>222</v>
      </c>
      <c r="D521" s="3" t="s">
        <v>79</v>
      </c>
      <c r="E521" s="17">
        <f>BO521-INDEX(章节表!$J$4:$J$64,关卡表!BP521)</f>
        <v>5</v>
      </c>
      <c r="F521" s="17">
        <f t="shared" si="30"/>
        <v>5</v>
      </c>
      <c r="G521" s="17" t="str">
        <f>INDEX(章节表!$C$5:$C$64,关卡表!BP521)&amp;关卡表!E521&amp;"关"</f>
        <v>困难22章5关</v>
      </c>
      <c r="H521" s="2"/>
      <c r="I521" s="2"/>
      <c r="J521" s="17" t="str">
        <f>INDEX(章节表!$D$5:$D$64,关卡表!BP521)&amp;"-"&amp;关卡表!E521&amp;"关"</f>
        <v>讨伐黄祖-5关</v>
      </c>
      <c r="K521" s="3" t="s">
        <v>424</v>
      </c>
      <c r="L521" s="2"/>
      <c r="M521" s="2">
        <v>100</v>
      </c>
      <c r="N521" s="2">
        <v>0</v>
      </c>
      <c r="O521" s="2">
        <v>0</v>
      </c>
      <c r="P521" s="2"/>
      <c r="Q521" s="17">
        <f>INDEX(章节表!$K$5:$K$64,关卡表!BP521)</f>
        <v>120</v>
      </c>
      <c r="R521" s="2"/>
      <c r="S521" s="2"/>
      <c r="T521" s="2"/>
      <c r="U521" s="2" t="s">
        <v>27</v>
      </c>
      <c r="V521" s="17">
        <f>INDEX(章节表!$M$5:$M$64,关卡表!BP521)</f>
        <v>9000</v>
      </c>
      <c r="W521" s="2" t="s">
        <v>47</v>
      </c>
      <c r="X521" s="17">
        <f>INDEX(章节表!$N$5:$N$64,关卡表!BP521)</f>
        <v>21150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>
        <v>51</v>
      </c>
      <c r="AP521" s="3" t="s">
        <v>264</v>
      </c>
      <c r="AQ521" s="3" t="s">
        <v>265</v>
      </c>
      <c r="AR521" s="3" t="s">
        <v>437</v>
      </c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O521">
        <v>515</v>
      </c>
      <c r="BP521">
        <f>MATCH(BO521-1,章节表!$J$4:$J$64,1)</f>
        <v>52</v>
      </c>
    </row>
    <row r="522" spans="1:68" ht="16.5" x14ac:dyDescent="0.2">
      <c r="A522" s="17">
        <f t="shared" si="29"/>
        <v>22206</v>
      </c>
      <c r="B522" s="17">
        <f>INDEX(章节表!$E$5:$E$64,关卡表!BP522)</f>
        <v>2</v>
      </c>
      <c r="C522" s="17">
        <f>INDEX(章节表!$B$5:$B$64,关卡表!BP522)</f>
        <v>222</v>
      </c>
      <c r="D522" s="3" t="s">
        <v>79</v>
      </c>
      <c r="E522" s="17">
        <f>BO522-INDEX(章节表!$J$4:$J$64,关卡表!BP522)</f>
        <v>6</v>
      </c>
      <c r="F522" s="17">
        <f t="shared" si="30"/>
        <v>6</v>
      </c>
      <c r="G522" s="17" t="str">
        <f>INDEX(章节表!$C$5:$C$64,关卡表!BP522)&amp;关卡表!E522&amp;"关"</f>
        <v>困难22章6关</v>
      </c>
      <c r="H522" s="2"/>
      <c r="I522" s="2"/>
      <c r="J522" s="17" t="str">
        <f>INDEX(章节表!$D$5:$D$64,关卡表!BP522)&amp;"-"&amp;关卡表!E522&amp;"关"</f>
        <v>讨伐黄祖-6关</v>
      </c>
      <c r="K522" s="3" t="s">
        <v>438</v>
      </c>
      <c r="L522" s="2"/>
      <c r="M522" s="2">
        <v>100</v>
      </c>
      <c r="N522" s="2">
        <v>0</v>
      </c>
      <c r="O522" s="2">
        <v>0</v>
      </c>
      <c r="P522" s="2"/>
      <c r="Q522" s="17">
        <f>INDEX(章节表!$K$5:$K$64,关卡表!BP522)</f>
        <v>120</v>
      </c>
      <c r="R522" s="2"/>
      <c r="S522" s="2"/>
      <c r="T522" s="2"/>
      <c r="U522" s="2" t="s">
        <v>27</v>
      </c>
      <c r="V522" s="17">
        <f>INDEX(章节表!$M$5:$M$64,关卡表!BP522)</f>
        <v>9000</v>
      </c>
      <c r="W522" s="2" t="s">
        <v>47</v>
      </c>
      <c r="X522" s="17">
        <f>INDEX(章节表!$N$5:$N$64,关卡表!BP522)</f>
        <v>21150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>
        <v>51</v>
      </c>
      <c r="AP522" s="3" t="s">
        <v>264</v>
      </c>
      <c r="AQ522" s="3" t="s">
        <v>265</v>
      </c>
      <c r="AR522" s="3" t="s">
        <v>437</v>
      </c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O522">
        <v>516</v>
      </c>
      <c r="BP522">
        <f>MATCH(BO522-1,章节表!$J$4:$J$64,1)</f>
        <v>52</v>
      </c>
    </row>
    <row r="523" spans="1:68" ht="16.5" x14ac:dyDescent="0.2">
      <c r="A523" s="17">
        <f t="shared" si="29"/>
        <v>22207</v>
      </c>
      <c r="B523" s="17">
        <f>INDEX(章节表!$E$5:$E$64,关卡表!BP523)</f>
        <v>2</v>
      </c>
      <c r="C523" s="17">
        <f>INDEX(章节表!$B$5:$B$64,关卡表!BP523)</f>
        <v>222</v>
      </c>
      <c r="D523" s="3" t="s">
        <v>79</v>
      </c>
      <c r="E523" s="17">
        <f>BO523-INDEX(章节表!$J$4:$J$64,关卡表!BP523)</f>
        <v>7</v>
      </c>
      <c r="F523" s="17">
        <f t="shared" si="30"/>
        <v>7</v>
      </c>
      <c r="G523" s="17" t="str">
        <f>INDEX(章节表!$C$5:$C$64,关卡表!BP523)&amp;关卡表!E523&amp;"关"</f>
        <v>困难22章7关</v>
      </c>
      <c r="H523" s="2"/>
      <c r="I523" s="2"/>
      <c r="J523" s="17" t="str">
        <f>INDEX(章节表!$D$5:$D$64,关卡表!BP523)&amp;"-"&amp;关卡表!E523&amp;"关"</f>
        <v>讨伐黄祖-7关</v>
      </c>
      <c r="K523" s="3" t="s">
        <v>424</v>
      </c>
      <c r="L523" s="2"/>
      <c r="M523" s="2">
        <v>100</v>
      </c>
      <c r="N523" s="2">
        <v>0</v>
      </c>
      <c r="O523" s="2">
        <v>0</v>
      </c>
      <c r="P523" s="2"/>
      <c r="Q523" s="17">
        <f>INDEX(章节表!$K$5:$K$64,关卡表!BP523)</f>
        <v>120</v>
      </c>
      <c r="R523" s="2"/>
      <c r="S523" s="2"/>
      <c r="T523" s="2"/>
      <c r="U523" s="2" t="s">
        <v>27</v>
      </c>
      <c r="V523" s="17">
        <f>INDEX(章节表!$M$5:$M$64,关卡表!BP523)</f>
        <v>9000</v>
      </c>
      <c r="W523" s="2" t="s">
        <v>47</v>
      </c>
      <c r="X523" s="17">
        <f>INDEX(章节表!$N$5:$N$64,关卡表!BP523)</f>
        <v>21150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>
        <v>51</v>
      </c>
      <c r="AP523" s="3" t="s">
        <v>264</v>
      </c>
      <c r="AQ523" s="3" t="s">
        <v>265</v>
      </c>
      <c r="AR523" s="3" t="s">
        <v>437</v>
      </c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O523">
        <v>517</v>
      </c>
      <c r="BP523">
        <f>MATCH(BO523-1,章节表!$J$4:$J$64,1)</f>
        <v>52</v>
      </c>
    </row>
    <row r="524" spans="1:68" ht="16.5" x14ac:dyDescent="0.2">
      <c r="A524" s="17">
        <f t="shared" si="29"/>
        <v>22208</v>
      </c>
      <c r="B524" s="17">
        <f>INDEX(章节表!$E$5:$E$64,关卡表!BP524)</f>
        <v>2</v>
      </c>
      <c r="C524" s="17">
        <f>INDEX(章节表!$B$5:$B$64,关卡表!BP524)</f>
        <v>222</v>
      </c>
      <c r="D524" s="3" t="s">
        <v>79</v>
      </c>
      <c r="E524" s="17">
        <f>BO524-INDEX(章节表!$J$4:$J$64,关卡表!BP524)</f>
        <v>8</v>
      </c>
      <c r="F524" s="17">
        <f t="shared" si="30"/>
        <v>8</v>
      </c>
      <c r="G524" s="17" t="str">
        <f>INDEX(章节表!$C$5:$C$64,关卡表!BP524)&amp;关卡表!E524&amp;"关"</f>
        <v>困难22章8关</v>
      </c>
      <c r="H524" s="2"/>
      <c r="I524" s="2"/>
      <c r="J524" s="17" t="str">
        <f>INDEX(章节表!$D$5:$D$64,关卡表!BP524)&amp;"-"&amp;关卡表!E524&amp;"关"</f>
        <v>讨伐黄祖-8关</v>
      </c>
      <c r="K524" s="3" t="s">
        <v>424</v>
      </c>
      <c r="L524" s="2"/>
      <c r="M524" s="2">
        <v>100</v>
      </c>
      <c r="N524" s="2">
        <v>0</v>
      </c>
      <c r="O524" s="2">
        <v>0</v>
      </c>
      <c r="P524" s="2"/>
      <c r="Q524" s="17">
        <f>INDEX(章节表!$K$5:$K$64,关卡表!BP524)</f>
        <v>120</v>
      </c>
      <c r="R524" s="2"/>
      <c r="S524" s="2"/>
      <c r="T524" s="2"/>
      <c r="U524" s="2" t="s">
        <v>27</v>
      </c>
      <c r="V524" s="17">
        <f>INDEX(章节表!$M$5:$M$64,关卡表!BP524)</f>
        <v>9000</v>
      </c>
      <c r="W524" s="2" t="s">
        <v>47</v>
      </c>
      <c r="X524" s="17">
        <f>INDEX(章节表!$N$5:$N$64,关卡表!BP524)</f>
        <v>21150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>
        <v>51</v>
      </c>
      <c r="AP524" s="3" t="s">
        <v>264</v>
      </c>
      <c r="AQ524" s="3" t="s">
        <v>265</v>
      </c>
      <c r="AR524" s="3" t="s">
        <v>437</v>
      </c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O524">
        <v>518</v>
      </c>
      <c r="BP524">
        <f>MATCH(BO524-1,章节表!$J$4:$J$64,1)</f>
        <v>52</v>
      </c>
    </row>
    <row r="525" spans="1:68" ht="16.5" x14ac:dyDescent="0.2">
      <c r="A525" s="17">
        <f t="shared" si="29"/>
        <v>22209</v>
      </c>
      <c r="B525" s="17">
        <f>INDEX(章节表!$E$5:$E$64,关卡表!BP525)</f>
        <v>2</v>
      </c>
      <c r="C525" s="17">
        <f>INDEX(章节表!$B$5:$B$64,关卡表!BP525)</f>
        <v>222</v>
      </c>
      <c r="D525" s="3" t="s">
        <v>79</v>
      </c>
      <c r="E525" s="17">
        <f>BO525-INDEX(章节表!$J$4:$J$64,关卡表!BP525)</f>
        <v>9</v>
      </c>
      <c r="F525" s="17">
        <f t="shared" si="30"/>
        <v>9</v>
      </c>
      <c r="G525" s="17" t="str">
        <f>INDEX(章节表!$C$5:$C$64,关卡表!BP525)&amp;关卡表!E525&amp;"关"</f>
        <v>困难22章9关</v>
      </c>
      <c r="H525" s="2"/>
      <c r="I525" s="2"/>
      <c r="J525" s="17" t="str">
        <f>INDEX(章节表!$D$5:$D$64,关卡表!BP525)&amp;"-"&amp;关卡表!E525&amp;"关"</f>
        <v>讨伐黄祖-9关</v>
      </c>
      <c r="K525" s="3" t="s">
        <v>438</v>
      </c>
      <c r="L525" s="2"/>
      <c r="M525" s="2">
        <v>100</v>
      </c>
      <c r="N525" s="2">
        <v>0</v>
      </c>
      <c r="O525" s="2">
        <v>0</v>
      </c>
      <c r="P525" s="2"/>
      <c r="Q525" s="17">
        <f>INDEX(章节表!$K$5:$K$64,关卡表!BP525)</f>
        <v>120</v>
      </c>
      <c r="R525" s="2"/>
      <c r="S525" s="2"/>
      <c r="T525" s="2"/>
      <c r="U525" s="2" t="s">
        <v>27</v>
      </c>
      <c r="V525" s="17">
        <f>INDEX(章节表!$M$5:$M$64,关卡表!BP525)</f>
        <v>9000</v>
      </c>
      <c r="W525" s="2" t="s">
        <v>47</v>
      </c>
      <c r="X525" s="17">
        <f>INDEX(章节表!$N$5:$N$64,关卡表!BP525)</f>
        <v>21150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>
        <v>51</v>
      </c>
      <c r="AP525" s="3" t="s">
        <v>264</v>
      </c>
      <c r="AQ525" s="3" t="s">
        <v>265</v>
      </c>
      <c r="AR525" s="3" t="s">
        <v>437</v>
      </c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O525">
        <v>519</v>
      </c>
      <c r="BP525">
        <f>MATCH(BO525-1,章节表!$J$4:$J$64,1)</f>
        <v>52</v>
      </c>
    </row>
    <row r="526" spans="1:68" ht="16.5" x14ac:dyDescent="0.2">
      <c r="A526" s="17">
        <f t="shared" si="29"/>
        <v>22210</v>
      </c>
      <c r="B526" s="17">
        <f>INDEX(章节表!$E$5:$E$64,关卡表!BP526)</f>
        <v>2</v>
      </c>
      <c r="C526" s="17">
        <f>INDEX(章节表!$B$5:$B$64,关卡表!BP526)</f>
        <v>222</v>
      </c>
      <c r="D526" s="3" t="s">
        <v>79</v>
      </c>
      <c r="E526" s="17">
        <f>BO526-INDEX(章节表!$J$4:$J$64,关卡表!BP526)</f>
        <v>10</v>
      </c>
      <c r="F526" s="17">
        <f t="shared" si="30"/>
        <v>10</v>
      </c>
      <c r="G526" s="17" t="str">
        <f>INDEX(章节表!$C$5:$C$64,关卡表!BP526)&amp;关卡表!E526&amp;"关"</f>
        <v>困难22章10关</v>
      </c>
      <c r="H526" s="2"/>
      <c r="I526" s="2"/>
      <c r="J526" s="17" t="str">
        <f>INDEX(章节表!$D$5:$D$64,关卡表!BP526)&amp;"-"&amp;关卡表!E526&amp;"关"</f>
        <v>讨伐黄祖-10关</v>
      </c>
      <c r="K526" s="3" t="s">
        <v>439</v>
      </c>
      <c r="L526" s="2"/>
      <c r="M526" s="2">
        <v>100</v>
      </c>
      <c r="N526" s="2">
        <v>1</v>
      </c>
      <c r="O526" s="2">
        <v>0</v>
      </c>
      <c r="P526" s="2"/>
      <c r="Q526" s="17">
        <f>INDEX(章节表!$K$5:$K$64,关卡表!BP526)</f>
        <v>120</v>
      </c>
      <c r="R526" s="2"/>
      <c r="S526" s="2"/>
      <c r="T526" s="2"/>
      <c r="U526" s="2" t="s">
        <v>27</v>
      </c>
      <c r="V526" s="17">
        <f>INDEX(章节表!$M$5:$M$64,关卡表!BP526)</f>
        <v>9000</v>
      </c>
      <c r="W526" s="2" t="s">
        <v>47</v>
      </c>
      <c r="X526" s="17">
        <f>INDEX(章节表!$N$5:$N$64,关卡表!BP526)</f>
        <v>21150</v>
      </c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>
        <v>51</v>
      </c>
      <c r="AP526" s="3" t="s">
        <v>264</v>
      </c>
      <c r="AQ526" s="3" t="s">
        <v>265</v>
      </c>
      <c r="AR526" s="3" t="s">
        <v>437</v>
      </c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O526">
        <v>520</v>
      </c>
      <c r="BP526">
        <f>MATCH(BO526-1,章节表!$J$4:$J$64,1)</f>
        <v>52</v>
      </c>
    </row>
    <row r="527" spans="1:68" ht="16.5" x14ac:dyDescent="0.2">
      <c r="A527" s="17">
        <f t="shared" si="29"/>
        <v>22301</v>
      </c>
      <c r="B527" s="17">
        <f>INDEX(章节表!$E$5:$E$64,关卡表!BP527)</f>
        <v>2</v>
      </c>
      <c r="C527" s="17">
        <f>INDEX(章节表!$B$5:$B$64,关卡表!BP527)</f>
        <v>223</v>
      </c>
      <c r="D527" s="3" t="s">
        <v>79</v>
      </c>
      <c r="E527" s="17">
        <f>BO527-INDEX(章节表!$J$4:$J$64,关卡表!BP527)</f>
        <v>1</v>
      </c>
      <c r="F527" s="17">
        <f t="shared" si="30"/>
        <v>1</v>
      </c>
      <c r="G527" s="17" t="str">
        <f>INDEX(章节表!$C$5:$C$64,关卡表!BP527)&amp;关卡表!E527&amp;"关"</f>
        <v>困难23章1关</v>
      </c>
      <c r="H527" s="2"/>
      <c r="I527" s="2"/>
      <c r="J527" s="17" t="str">
        <f>INDEX(章节表!$D$5:$D$64,关卡表!BP527)&amp;"-"&amp;关卡表!E527&amp;"关"</f>
        <v>火烧博望坡-1关</v>
      </c>
      <c r="K527" s="3" t="s">
        <v>424</v>
      </c>
      <c r="L527" s="2"/>
      <c r="M527" s="2">
        <v>100</v>
      </c>
      <c r="N527" s="2">
        <v>0</v>
      </c>
      <c r="O527" s="2">
        <v>0</v>
      </c>
      <c r="P527" s="2"/>
      <c r="Q527" s="17">
        <f>INDEX(章节表!$K$5:$K$64,关卡表!BP527)</f>
        <v>125</v>
      </c>
      <c r="R527" s="2"/>
      <c r="S527" s="2"/>
      <c r="T527" s="2"/>
      <c r="U527" s="2" t="s">
        <v>27</v>
      </c>
      <c r="V527" s="17">
        <f>INDEX(章节表!$M$5:$M$64,关卡表!BP527)</f>
        <v>9600</v>
      </c>
      <c r="W527" s="2" t="s">
        <v>47</v>
      </c>
      <c r="X527" s="17">
        <f>INDEX(章节表!$N$5:$N$64,关卡表!BP527)</f>
        <v>22500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>
        <v>51</v>
      </c>
      <c r="AP527" s="3" t="s">
        <v>264</v>
      </c>
      <c r="AQ527" s="3" t="s">
        <v>265</v>
      </c>
      <c r="AR527" s="3" t="s">
        <v>437</v>
      </c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O527">
        <v>521</v>
      </c>
      <c r="BP527">
        <f>MATCH(BO527-1,章节表!$J$4:$J$64,1)</f>
        <v>53</v>
      </c>
    </row>
    <row r="528" spans="1:68" ht="16.5" x14ac:dyDescent="0.2">
      <c r="A528" s="17">
        <f t="shared" si="29"/>
        <v>22302</v>
      </c>
      <c r="B528" s="17">
        <f>INDEX(章节表!$E$5:$E$64,关卡表!BP528)</f>
        <v>2</v>
      </c>
      <c r="C528" s="17">
        <f>INDEX(章节表!$B$5:$B$64,关卡表!BP528)</f>
        <v>223</v>
      </c>
      <c r="D528" s="3" t="s">
        <v>79</v>
      </c>
      <c r="E528" s="17">
        <f>BO528-INDEX(章节表!$J$4:$J$64,关卡表!BP528)</f>
        <v>2</v>
      </c>
      <c r="F528" s="17">
        <f t="shared" si="30"/>
        <v>2</v>
      </c>
      <c r="G528" s="17" t="str">
        <f>INDEX(章节表!$C$5:$C$64,关卡表!BP528)&amp;关卡表!E528&amp;"关"</f>
        <v>困难23章2关</v>
      </c>
      <c r="H528" s="2"/>
      <c r="I528" s="2"/>
      <c r="J528" s="17" t="str">
        <f>INDEX(章节表!$D$5:$D$64,关卡表!BP528)&amp;"-"&amp;关卡表!E528&amp;"关"</f>
        <v>火烧博望坡-2关</v>
      </c>
      <c r="K528" s="3" t="s">
        <v>424</v>
      </c>
      <c r="L528" s="2"/>
      <c r="M528" s="2">
        <v>100</v>
      </c>
      <c r="N528" s="2">
        <v>0</v>
      </c>
      <c r="O528" s="2">
        <v>0</v>
      </c>
      <c r="P528" s="2"/>
      <c r="Q528" s="17">
        <f>INDEX(章节表!$K$5:$K$64,关卡表!BP528)</f>
        <v>125</v>
      </c>
      <c r="R528" s="2"/>
      <c r="S528" s="2"/>
      <c r="T528" s="2"/>
      <c r="U528" s="2" t="s">
        <v>27</v>
      </c>
      <c r="V528" s="17">
        <f>INDEX(章节表!$M$5:$M$64,关卡表!BP528)</f>
        <v>9600</v>
      </c>
      <c r="W528" s="2" t="s">
        <v>47</v>
      </c>
      <c r="X528" s="17">
        <f>INDEX(章节表!$N$5:$N$64,关卡表!BP528)</f>
        <v>22500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>
        <v>51</v>
      </c>
      <c r="AP528" s="3" t="s">
        <v>264</v>
      </c>
      <c r="AQ528" s="3" t="s">
        <v>265</v>
      </c>
      <c r="AR528" s="3" t="s">
        <v>437</v>
      </c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O528">
        <v>522</v>
      </c>
      <c r="BP528">
        <f>MATCH(BO528-1,章节表!$J$4:$J$64,1)</f>
        <v>53</v>
      </c>
    </row>
    <row r="529" spans="1:68" ht="16.5" x14ac:dyDescent="0.2">
      <c r="A529" s="17">
        <f t="shared" si="29"/>
        <v>22303</v>
      </c>
      <c r="B529" s="17">
        <f>INDEX(章节表!$E$5:$E$64,关卡表!BP529)</f>
        <v>2</v>
      </c>
      <c r="C529" s="17">
        <f>INDEX(章节表!$B$5:$B$64,关卡表!BP529)</f>
        <v>223</v>
      </c>
      <c r="D529" s="3" t="s">
        <v>79</v>
      </c>
      <c r="E529" s="17">
        <f>BO529-INDEX(章节表!$J$4:$J$64,关卡表!BP529)</f>
        <v>3</v>
      </c>
      <c r="F529" s="17">
        <f t="shared" si="30"/>
        <v>3</v>
      </c>
      <c r="G529" s="17" t="str">
        <f>INDEX(章节表!$C$5:$C$64,关卡表!BP529)&amp;关卡表!E529&amp;"关"</f>
        <v>困难23章3关</v>
      </c>
      <c r="H529" s="2"/>
      <c r="I529" s="2"/>
      <c r="J529" s="17" t="str">
        <f>INDEX(章节表!$D$5:$D$64,关卡表!BP529)&amp;"-"&amp;关卡表!E529&amp;"关"</f>
        <v>火烧博望坡-3关</v>
      </c>
      <c r="K529" s="3" t="s">
        <v>438</v>
      </c>
      <c r="L529" s="2"/>
      <c r="M529" s="2">
        <v>100</v>
      </c>
      <c r="N529" s="2">
        <v>0</v>
      </c>
      <c r="O529" s="2">
        <v>0</v>
      </c>
      <c r="P529" s="2"/>
      <c r="Q529" s="17">
        <f>INDEX(章节表!$K$5:$K$64,关卡表!BP529)</f>
        <v>125</v>
      </c>
      <c r="R529" s="2"/>
      <c r="S529" s="2"/>
      <c r="T529" s="2"/>
      <c r="U529" s="2" t="s">
        <v>27</v>
      </c>
      <c r="V529" s="17">
        <f>INDEX(章节表!$M$5:$M$64,关卡表!BP529)</f>
        <v>9600</v>
      </c>
      <c r="W529" s="2" t="s">
        <v>47</v>
      </c>
      <c r="X529" s="17">
        <f>INDEX(章节表!$N$5:$N$64,关卡表!BP529)</f>
        <v>22500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>
        <v>51</v>
      </c>
      <c r="AP529" s="3" t="s">
        <v>264</v>
      </c>
      <c r="AQ529" s="3" t="s">
        <v>265</v>
      </c>
      <c r="AR529" s="3" t="s">
        <v>437</v>
      </c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O529">
        <v>523</v>
      </c>
      <c r="BP529">
        <f>MATCH(BO529-1,章节表!$J$4:$J$64,1)</f>
        <v>53</v>
      </c>
    </row>
    <row r="530" spans="1:68" ht="16.5" x14ac:dyDescent="0.2">
      <c r="A530" s="17">
        <f t="shared" si="29"/>
        <v>22304</v>
      </c>
      <c r="B530" s="17">
        <f>INDEX(章节表!$E$5:$E$64,关卡表!BP530)</f>
        <v>2</v>
      </c>
      <c r="C530" s="17">
        <f>INDEX(章节表!$B$5:$B$64,关卡表!BP530)</f>
        <v>223</v>
      </c>
      <c r="D530" s="3" t="s">
        <v>79</v>
      </c>
      <c r="E530" s="17">
        <f>BO530-INDEX(章节表!$J$4:$J$64,关卡表!BP530)</f>
        <v>4</v>
      </c>
      <c r="F530" s="17">
        <f t="shared" si="30"/>
        <v>4</v>
      </c>
      <c r="G530" s="17" t="str">
        <f>INDEX(章节表!$C$5:$C$64,关卡表!BP530)&amp;关卡表!E530&amp;"关"</f>
        <v>困难23章4关</v>
      </c>
      <c r="H530" s="2"/>
      <c r="I530" s="2"/>
      <c r="J530" s="17" t="str">
        <f>INDEX(章节表!$D$5:$D$64,关卡表!BP530)&amp;"-"&amp;关卡表!E530&amp;"关"</f>
        <v>火烧博望坡-4关</v>
      </c>
      <c r="K530" s="3" t="s">
        <v>424</v>
      </c>
      <c r="L530" s="2"/>
      <c r="M530" s="2">
        <v>100</v>
      </c>
      <c r="N530" s="2">
        <v>0</v>
      </c>
      <c r="O530" s="2">
        <v>0</v>
      </c>
      <c r="P530" s="2"/>
      <c r="Q530" s="17">
        <f>INDEX(章节表!$K$5:$K$64,关卡表!BP530)</f>
        <v>125</v>
      </c>
      <c r="R530" s="2"/>
      <c r="S530" s="2"/>
      <c r="T530" s="2"/>
      <c r="U530" s="2" t="s">
        <v>27</v>
      </c>
      <c r="V530" s="17">
        <f>INDEX(章节表!$M$5:$M$64,关卡表!BP530)</f>
        <v>9600</v>
      </c>
      <c r="W530" s="2" t="s">
        <v>47</v>
      </c>
      <c r="X530" s="17">
        <f>INDEX(章节表!$N$5:$N$64,关卡表!BP530)</f>
        <v>22500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>
        <v>51</v>
      </c>
      <c r="AP530" s="3" t="s">
        <v>264</v>
      </c>
      <c r="AQ530" s="3" t="s">
        <v>265</v>
      </c>
      <c r="AR530" s="3" t="s">
        <v>437</v>
      </c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O530">
        <v>524</v>
      </c>
      <c r="BP530">
        <f>MATCH(BO530-1,章节表!$J$4:$J$64,1)</f>
        <v>53</v>
      </c>
    </row>
    <row r="531" spans="1:68" ht="16.5" x14ac:dyDescent="0.2">
      <c r="A531" s="17">
        <f t="shared" si="29"/>
        <v>22305</v>
      </c>
      <c r="B531" s="17">
        <f>INDEX(章节表!$E$5:$E$64,关卡表!BP531)</f>
        <v>2</v>
      </c>
      <c r="C531" s="17">
        <f>INDEX(章节表!$B$5:$B$64,关卡表!BP531)</f>
        <v>223</v>
      </c>
      <c r="D531" s="3" t="s">
        <v>79</v>
      </c>
      <c r="E531" s="17">
        <f>BO531-INDEX(章节表!$J$4:$J$64,关卡表!BP531)</f>
        <v>5</v>
      </c>
      <c r="F531" s="17">
        <f t="shared" si="30"/>
        <v>5</v>
      </c>
      <c r="G531" s="17" t="str">
        <f>INDEX(章节表!$C$5:$C$64,关卡表!BP531)&amp;关卡表!E531&amp;"关"</f>
        <v>困难23章5关</v>
      </c>
      <c r="H531" s="2"/>
      <c r="I531" s="2"/>
      <c r="J531" s="17" t="str">
        <f>INDEX(章节表!$D$5:$D$64,关卡表!BP531)&amp;"-"&amp;关卡表!E531&amp;"关"</f>
        <v>火烧博望坡-5关</v>
      </c>
      <c r="K531" s="3" t="s">
        <v>424</v>
      </c>
      <c r="L531" s="2"/>
      <c r="M531" s="2">
        <v>100</v>
      </c>
      <c r="N531" s="2">
        <v>0</v>
      </c>
      <c r="O531" s="2">
        <v>0</v>
      </c>
      <c r="P531" s="2"/>
      <c r="Q531" s="17">
        <f>INDEX(章节表!$K$5:$K$64,关卡表!BP531)</f>
        <v>125</v>
      </c>
      <c r="R531" s="2"/>
      <c r="S531" s="2"/>
      <c r="T531" s="2"/>
      <c r="U531" s="2" t="s">
        <v>27</v>
      </c>
      <c r="V531" s="17">
        <f>INDEX(章节表!$M$5:$M$64,关卡表!BP531)</f>
        <v>9600</v>
      </c>
      <c r="W531" s="2" t="s">
        <v>47</v>
      </c>
      <c r="X531" s="17">
        <f>INDEX(章节表!$N$5:$N$64,关卡表!BP531)</f>
        <v>22500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>
        <v>51</v>
      </c>
      <c r="AP531" s="3" t="s">
        <v>264</v>
      </c>
      <c r="AQ531" s="3" t="s">
        <v>265</v>
      </c>
      <c r="AR531" s="3" t="s">
        <v>437</v>
      </c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O531">
        <v>525</v>
      </c>
      <c r="BP531">
        <f>MATCH(BO531-1,章节表!$J$4:$J$64,1)</f>
        <v>53</v>
      </c>
    </row>
    <row r="532" spans="1:68" ht="16.5" x14ac:dyDescent="0.2">
      <c r="A532" s="17">
        <f t="shared" si="29"/>
        <v>22306</v>
      </c>
      <c r="B532" s="17">
        <f>INDEX(章节表!$E$5:$E$64,关卡表!BP532)</f>
        <v>2</v>
      </c>
      <c r="C532" s="17">
        <f>INDEX(章节表!$B$5:$B$64,关卡表!BP532)</f>
        <v>223</v>
      </c>
      <c r="D532" s="3" t="s">
        <v>79</v>
      </c>
      <c r="E532" s="17">
        <f>BO532-INDEX(章节表!$J$4:$J$64,关卡表!BP532)</f>
        <v>6</v>
      </c>
      <c r="F532" s="17">
        <f t="shared" si="30"/>
        <v>6</v>
      </c>
      <c r="G532" s="17" t="str">
        <f>INDEX(章节表!$C$5:$C$64,关卡表!BP532)&amp;关卡表!E532&amp;"关"</f>
        <v>困难23章6关</v>
      </c>
      <c r="H532" s="2"/>
      <c r="I532" s="2"/>
      <c r="J532" s="17" t="str">
        <f>INDEX(章节表!$D$5:$D$64,关卡表!BP532)&amp;"-"&amp;关卡表!E532&amp;"关"</f>
        <v>火烧博望坡-6关</v>
      </c>
      <c r="K532" s="3" t="s">
        <v>438</v>
      </c>
      <c r="L532" s="2"/>
      <c r="M532" s="2">
        <v>100</v>
      </c>
      <c r="N532" s="2">
        <v>0</v>
      </c>
      <c r="O532" s="2">
        <v>0</v>
      </c>
      <c r="P532" s="2"/>
      <c r="Q532" s="17">
        <f>INDEX(章节表!$K$5:$K$64,关卡表!BP532)</f>
        <v>125</v>
      </c>
      <c r="R532" s="2"/>
      <c r="S532" s="2"/>
      <c r="T532" s="2"/>
      <c r="U532" s="2" t="s">
        <v>27</v>
      </c>
      <c r="V532" s="17">
        <f>INDEX(章节表!$M$5:$M$64,关卡表!BP532)</f>
        <v>9600</v>
      </c>
      <c r="W532" s="2" t="s">
        <v>47</v>
      </c>
      <c r="X532" s="17">
        <f>INDEX(章节表!$N$5:$N$64,关卡表!BP532)</f>
        <v>22500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>
        <v>51</v>
      </c>
      <c r="AP532" s="3" t="s">
        <v>264</v>
      </c>
      <c r="AQ532" s="3" t="s">
        <v>265</v>
      </c>
      <c r="AR532" s="3" t="s">
        <v>437</v>
      </c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O532">
        <v>526</v>
      </c>
      <c r="BP532">
        <f>MATCH(BO532-1,章节表!$J$4:$J$64,1)</f>
        <v>53</v>
      </c>
    </row>
    <row r="533" spans="1:68" ht="16.5" x14ac:dyDescent="0.2">
      <c r="A533" s="17">
        <f t="shared" si="29"/>
        <v>22307</v>
      </c>
      <c r="B533" s="17">
        <f>INDEX(章节表!$E$5:$E$64,关卡表!BP533)</f>
        <v>2</v>
      </c>
      <c r="C533" s="17">
        <f>INDEX(章节表!$B$5:$B$64,关卡表!BP533)</f>
        <v>223</v>
      </c>
      <c r="D533" s="3" t="s">
        <v>79</v>
      </c>
      <c r="E533" s="17">
        <f>BO533-INDEX(章节表!$J$4:$J$64,关卡表!BP533)</f>
        <v>7</v>
      </c>
      <c r="F533" s="17">
        <f t="shared" si="30"/>
        <v>7</v>
      </c>
      <c r="G533" s="17" t="str">
        <f>INDEX(章节表!$C$5:$C$64,关卡表!BP533)&amp;关卡表!E533&amp;"关"</f>
        <v>困难23章7关</v>
      </c>
      <c r="H533" s="2"/>
      <c r="I533" s="2"/>
      <c r="J533" s="17" t="str">
        <f>INDEX(章节表!$D$5:$D$64,关卡表!BP533)&amp;"-"&amp;关卡表!E533&amp;"关"</f>
        <v>火烧博望坡-7关</v>
      </c>
      <c r="K533" s="3" t="s">
        <v>424</v>
      </c>
      <c r="L533" s="2"/>
      <c r="M533" s="2">
        <v>100</v>
      </c>
      <c r="N533" s="2">
        <v>0</v>
      </c>
      <c r="O533" s="2">
        <v>0</v>
      </c>
      <c r="P533" s="2"/>
      <c r="Q533" s="17">
        <f>INDEX(章节表!$K$5:$K$64,关卡表!BP533)</f>
        <v>125</v>
      </c>
      <c r="R533" s="2"/>
      <c r="S533" s="2"/>
      <c r="T533" s="2"/>
      <c r="U533" s="2" t="s">
        <v>27</v>
      </c>
      <c r="V533" s="17">
        <f>INDEX(章节表!$M$5:$M$64,关卡表!BP533)</f>
        <v>9600</v>
      </c>
      <c r="W533" s="2" t="s">
        <v>47</v>
      </c>
      <c r="X533" s="17">
        <f>INDEX(章节表!$N$5:$N$64,关卡表!BP533)</f>
        <v>22500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>
        <v>51</v>
      </c>
      <c r="AP533" s="3" t="s">
        <v>264</v>
      </c>
      <c r="AQ533" s="3" t="s">
        <v>265</v>
      </c>
      <c r="AR533" s="3" t="s">
        <v>437</v>
      </c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O533">
        <v>527</v>
      </c>
      <c r="BP533">
        <f>MATCH(BO533-1,章节表!$J$4:$J$64,1)</f>
        <v>53</v>
      </c>
    </row>
    <row r="534" spans="1:68" ht="16.5" x14ac:dyDescent="0.2">
      <c r="A534" s="17">
        <f t="shared" si="29"/>
        <v>22308</v>
      </c>
      <c r="B534" s="17">
        <f>INDEX(章节表!$E$5:$E$64,关卡表!BP534)</f>
        <v>2</v>
      </c>
      <c r="C534" s="17">
        <f>INDEX(章节表!$B$5:$B$64,关卡表!BP534)</f>
        <v>223</v>
      </c>
      <c r="D534" s="3" t="s">
        <v>79</v>
      </c>
      <c r="E534" s="17">
        <f>BO534-INDEX(章节表!$J$4:$J$64,关卡表!BP534)</f>
        <v>8</v>
      </c>
      <c r="F534" s="17">
        <f t="shared" si="30"/>
        <v>8</v>
      </c>
      <c r="G534" s="17" t="str">
        <f>INDEX(章节表!$C$5:$C$64,关卡表!BP534)&amp;关卡表!E534&amp;"关"</f>
        <v>困难23章8关</v>
      </c>
      <c r="H534" s="2"/>
      <c r="I534" s="2"/>
      <c r="J534" s="17" t="str">
        <f>INDEX(章节表!$D$5:$D$64,关卡表!BP534)&amp;"-"&amp;关卡表!E534&amp;"关"</f>
        <v>火烧博望坡-8关</v>
      </c>
      <c r="K534" s="3" t="s">
        <v>424</v>
      </c>
      <c r="L534" s="2"/>
      <c r="M534" s="2">
        <v>100</v>
      </c>
      <c r="N534" s="2">
        <v>0</v>
      </c>
      <c r="O534" s="2">
        <v>0</v>
      </c>
      <c r="P534" s="2"/>
      <c r="Q534" s="17">
        <f>INDEX(章节表!$K$5:$K$64,关卡表!BP534)</f>
        <v>125</v>
      </c>
      <c r="R534" s="2"/>
      <c r="S534" s="2"/>
      <c r="T534" s="2"/>
      <c r="U534" s="2" t="s">
        <v>27</v>
      </c>
      <c r="V534" s="17">
        <f>INDEX(章节表!$M$5:$M$64,关卡表!BP534)</f>
        <v>9600</v>
      </c>
      <c r="W534" s="2" t="s">
        <v>47</v>
      </c>
      <c r="X534" s="17">
        <f>INDEX(章节表!$N$5:$N$64,关卡表!BP534)</f>
        <v>22500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>
        <v>51</v>
      </c>
      <c r="AP534" s="3" t="s">
        <v>264</v>
      </c>
      <c r="AQ534" s="3" t="s">
        <v>265</v>
      </c>
      <c r="AR534" s="3" t="s">
        <v>437</v>
      </c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O534">
        <v>528</v>
      </c>
      <c r="BP534">
        <f>MATCH(BO534-1,章节表!$J$4:$J$64,1)</f>
        <v>53</v>
      </c>
    </row>
    <row r="535" spans="1:68" ht="16.5" x14ac:dyDescent="0.2">
      <c r="A535" s="17">
        <f t="shared" si="29"/>
        <v>22309</v>
      </c>
      <c r="B535" s="17">
        <f>INDEX(章节表!$E$5:$E$64,关卡表!BP535)</f>
        <v>2</v>
      </c>
      <c r="C535" s="17">
        <f>INDEX(章节表!$B$5:$B$64,关卡表!BP535)</f>
        <v>223</v>
      </c>
      <c r="D535" s="3" t="s">
        <v>79</v>
      </c>
      <c r="E535" s="17">
        <f>BO535-INDEX(章节表!$J$4:$J$64,关卡表!BP535)</f>
        <v>9</v>
      </c>
      <c r="F535" s="17">
        <f t="shared" si="30"/>
        <v>9</v>
      </c>
      <c r="G535" s="17" t="str">
        <f>INDEX(章节表!$C$5:$C$64,关卡表!BP535)&amp;关卡表!E535&amp;"关"</f>
        <v>困难23章9关</v>
      </c>
      <c r="H535" s="2"/>
      <c r="I535" s="2"/>
      <c r="J535" s="17" t="str">
        <f>INDEX(章节表!$D$5:$D$64,关卡表!BP535)&amp;"-"&amp;关卡表!E535&amp;"关"</f>
        <v>火烧博望坡-9关</v>
      </c>
      <c r="K535" s="3" t="s">
        <v>438</v>
      </c>
      <c r="L535" s="2"/>
      <c r="M535" s="2">
        <v>100</v>
      </c>
      <c r="N535" s="2">
        <v>0</v>
      </c>
      <c r="O535" s="2">
        <v>0</v>
      </c>
      <c r="P535" s="2"/>
      <c r="Q535" s="17">
        <f>INDEX(章节表!$K$5:$K$64,关卡表!BP535)</f>
        <v>125</v>
      </c>
      <c r="R535" s="2"/>
      <c r="S535" s="2"/>
      <c r="T535" s="2"/>
      <c r="U535" s="2" t="s">
        <v>27</v>
      </c>
      <c r="V535" s="17">
        <f>INDEX(章节表!$M$5:$M$64,关卡表!BP535)</f>
        <v>9600</v>
      </c>
      <c r="W535" s="2" t="s">
        <v>47</v>
      </c>
      <c r="X535" s="17">
        <f>INDEX(章节表!$N$5:$N$64,关卡表!BP535)</f>
        <v>22500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>
        <v>51</v>
      </c>
      <c r="AP535" s="3" t="s">
        <v>264</v>
      </c>
      <c r="AQ535" s="3" t="s">
        <v>265</v>
      </c>
      <c r="AR535" s="3" t="s">
        <v>437</v>
      </c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O535">
        <v>529</v>
      </c>
      <c r="BP535">
        <f>MATCH(BO535-1,章节表!$J$4:$J$64,1)</f>
        <v>53</v>
      </c>
    </row>
    <row r="536" spans="1:68" ht="16.5" x14ac:dyDescent="0.2">
      <c r="A536" s="17">
        <f t="shared" si="29"/>
        <v>22310</v>
      </c>
      <c r="B536" s="17">
        <f>INDEX(章节表!$E$5:$E$64,关卡表!BP536)</f>
        <v>2</v>
      </c>
      <c r="C536" s="17">
        <f>INDEX(章节表!$B$5:$B$64,关卡表!BP536)</f>
        <v>223</v>
      </c>
      <c r="D536" s="3" t="s">
        <v>79</v>
      </c>
      <c r="E536" s="17">
        <f>BO536-INDEX(章节表!$J$4:$J$64,关卡表!BP536)</f>
        <v>10</v>
      </c>
      <c r="F536" s="17">
        <f t="shared" si="30"/>
        <v>10</v>
      </c>
      <c r="G536" s="17" t="str">
        <f>INDEX(章节表!$C$5:$C$64,关卡表!BP536)&amp;关卡表!E536&amp;"关"</f>
        <v>困难23章10关</v>
      </c>
      <c r="H536" s="2"/>
      <c r="I536" s="2"/>
      <c r="J536" s="17" t="str">
        <f>INDEX(章节表!$D$5:$D$64,关卡表!BP536)&amp;"-"&amp;关卡表!E536&amp;"关"</f>
        <v>火烧博望坡-10关</v>
      </c>
      <c r="K536" s="3" t="s">
        <v>439</v>
      </c>
      <c r="L536" s="2"/>
      <c r="M536" s="2">
        <v>100</v>
      </c>
      <c r="N536" s="2">
        <v>1</v>
      </c>
      <c r="O536" s="2">
        <v>0</v>
      </c>
      <c r="P536" s="2"/>
      <c r="Q536" s="17">
        <f>INDEX(章节表!$K$5:$K$64,关卡表!BP536)</f>
        <v>125</v>
      </c>
      <c r="R536" s="2"/>
      <c r="S536" s="2"/>
      <c r="T536" s="2"/>
      <c r="U536" s="2" t="s">
        <v>27</v>
      </c>
      <c r="V536" s="17">
        <f>INDEX(章节表!$M$5:$M$64,关卡表!BP536)</f>
        <v>9600</v>
      </c>
      <c r="W536" s="2" t="s">
        <v>47</v>
      </c>
      <c r="X536" s="17">
        <f>INDEX(章节表!$N$5:$N$64,关卡表!BP536)</f>
        <v>22500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>
        <v>51</v>
      </c>
      <c r="AP536" s="3" t="s">
        <v>264</v>
      </c>
      <c r="AQ536" s="3" t="s">
        <v>265</v>
      </c>
      <c r="AR536" s="3" t="s">
        <v>437</v>
      </c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O536">
        <v>530</v>
      </c>
      <c r="BP536">
        <f>MATCH(BO536-1,章节表!$J$4:$J$64,1)</f>
        <v>53</v>
      </c>
    </row>
    <row r="537" spans="1:68" ht="16.5" x14ac:dyDescent="0.2">
      <c r="A537" s="17">
        <f t="shared" si="29"/>
        <v>22401</v>
      </c>
      <c r="B537" s="17">
        <f>INDEX(章节表!$E$5:$E$64,关卡表!BP537)</f>
        <v>2</v>
      </c>
      <c r="C537" s="17">
        <f>INDEX(章节表!$B$5:$B$64,关卡表!BP537)</f>
        <v>224</v>
      </c>
      <c r="D537" s="3" t="s">
        <v>79</v>
      </c>
      <c r="E537" s="17">
        <f>BO537-INDEX(章节表!$J$4:$J$64,关卡表!BP537)</f>
        <v>1</v>
      </c>
      <c r="F537" s="17">
        <f t="shared" si="30"/>
        <v>1</v>
      </c>
      <c r="G537" s="17" t="str">
        <f>INDEX(章节表!$C$5:$C$64,关卡表!BP537)&amp;关卡表!E537&amp;"关"</f>
        <v>困难24章1关</v>
      </c>
      <c r="H537" s="2"/>
      <c r="I537" s="2"/>
      <c r="J537" s="17" t="str">
        <f>INDEX(章节表!$D$5:$D$64,关卡表!BP537)&amp;"-"&amp;关卡表!E537&amp;"关"</f>
        <v>板桥怒吼-1关</v>
      </c>
      <c r="K537" s="3" t="s">
        <v>424</v>
      </c>
      <c r="L537" s="2"/>
      <c r="M537" s="2">
        <v>100</v>
      </c>
      <c r="N537" s="2">
        <v>0</v>
      </c>
      <c r="O537" s="2">
        <v>0</v>
      </c>
      <c r="P537" s="2"/>
      <c r="Q537" s="17">
        <f>INDEX(章节表!$K$5:$K$64,关卡表!BP537)</f>
        <v>130</v>
      </c>
      <c r="R537" s="2"/>
      <c r="S537" s="2"/>
      <c r="T537" s="2"/>
      <c r="U537" s="2" t="s">
        <v>27</v>
      </c>
      <c r="V537" s="17">
        <f>INDEX(章节表!$M$5:$M$64,关卡表!BP537)</f>
        <v>10200</v>
      </c>
      <c r="W537" s="2" t="s">
        <v>47</v>
      </c>
      <c r="X537" s="17">
        <f>INDEX(章节表!$N$5:$N$64,关卡表!BP537)</f>
        <v>24750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>
        <v>51</v>
      </c>
      <c r="AP537" s="3" t="s">
        <v>264</v>
      </c>
      <c r="AQ537" s="3" t="s">
        <v>265</v>
      </c>
      <c r="AR537" s="3" t="s">
        <v>437</v>
      </c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O537">
        <v>531</v>
      </c>
      <c r="BP537">
        <f>MATCH(BO537-1,章节表!$J$4:$J$64,1)</f>
        <v>54</v>
      </c>
    </row>
    <row r="538" spans="1:68" ht="16.5" x14ac:dyDescent="0.2">
      <c r="A538" s="17">
        <f t="shared" si="29"/>
        <v>22402</v>
      </c>
      <c r="B538" s="17">
        <f>INDEX(章节表!$E$5:$E$64,关卡表!BP538)</f>
        <v>2</v>
      </c>
      <c r="C538" s="17">
        <f>INDEX(章节表!$B$5:$B$64,关卡表!BP538)</f>
        <v>224</v>
      </c>
      <c r="D538" s="3" t="s">
        <v>79</v>
      </c>
      <c r="E538" s="17">
        <f>BO538-INDEX(章节表!$J$4:$J$64,关卡表!BP538)</f>
        <v>2</v>
      </c>
      <c r="F538" s="17">
        <f t="shared" si="30"/>
        <v>2</v>
      </c>
      <c r="G538" s="17" t="str">
        <f>INDEX(章节表!$C$5:$C$64,关卡表!BP538)&amp;关卡表!E538&amp;"关"</f>
        <v>困难24章2关</v>
      </c>
      <c r="H538" s="2"/>
      <c r="I538" s="2"/>
      <c r="J538" s="17" t="str">
        <f>INDEX(章节表!$D$5:$D$64,关卡表!BP538)&amp;"-"&amp;关卡表!E538&amp;"关"</f>
        <v>板桥怒吼-2关</v>
      </c>
      <c r="K538" s="3" t="s">
        <v>424</v>
      </c>
      <c r="L538" s="2"/>
      <c r="M538" s="2">
        <v>100</v>
      </c>
      <c r="N538" s="2">
        <v>0</v>
      </c>
      <c r="O538" s="2">
        <v>0</v>
      </c>
      <c r="P538" s="2"/>
      <c r="Q538" s="17">
        <f>INDEX(章节表!$K$5:$K$64,关卡表!BP538)</f>
        <v>130</v>
      </c>
      <c r="R538" s="2"/>
      <c r="S538" s="2"/>
      <c r="T538" s="2"/>
      <c r="U538" s="2" t="s">
        <v>27</v>
      </c>
      <c r="V538" s="17">
        <f>INDEX(章节表!$M$5:$M$64,关卡表!BP538)</f>
        <v>10200</v>
      </c>
      <c r="W538" s="2" t="s">
        <v>47</v>
      </c>
      <c r="X538" s="17">
        <f>INDEX(章节表!$N$5:$N$64,关卡表!BP538)</f>
        <v>24750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>
        <v>51</v>
      </c>
      <c r="AP538" s="3" t="s">
        <v>264</v>
      </c>
      <c r="AQ538" s="3" t="s">
        <v>265</v>
      </c>
      <c r="AR538" s="3" t="s">
        <v>437</v>
      </c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O538">
        <v>532</v>
      </c>
      <c r="BP538">
        <f>MATCH(BO538-1,章节表!$J$4:$J$64,1)</f>
        <v>54</v>
      </c>
    </row>
    <row r="539" spans="1:68" ht="16.5" x14ac:dyDescent="0.2">
      <c r="A539" s="17">
        <f t="shared" si="29"/>
        <v>22403</v>
      </c>
      <c r="B539" s="17">
        <f>INDEX(章节表!$E$5:$E$64,关卡表!BP539)</f>
        <v>2</v>
      </c>
      <c r="C539" s="17">
        <f>INDEX(章节表!$B$5:$B$64,关卡表!BP539)</f>
        <v>224</v>
      </c>
      <c r="D539" s="3" t="s">
        <v>79</v>
      </c>
      <c r="E539" s="17">
        <f>BO539-INDEX(章节表!$J$4:$J$64,关卡表!BP539)</f>
        <v>3</v>
      </c>
      <c r="F539" s="17">
        <f t="shared" si="30"/>
        <v>3</v>
      </c>
      <c r="G539" s="17" t="str">
        <f>INDEX(章节表!$C$5:$C$64,关卡表!BP539)&amp;关卡表!E539&amp;"关"</f>
        <v>困难24章3关</v>
      </c>
      <c r="H539" s="2"/>
      <c r="I539" s="2"/>
      <c r="J539" s="17" t="str">
        <f>INDEX(章节表!$D$5:$D$64,关卡表!BP539)&amp;"-"&amp;关卡表!E539&amp;"关"</f>
        <v>板桥怒吼-3关</v>
      </c>
      <c r="K539" s="3" t="s">
        <v>438</v>
      </c>
      <c r="L539" s="2"/>
      <c r="M539" s="2">
        <v>100</v>
      </c>
      <c r="N539" s="2">
        <v>0</v>
      </c>
      <c r="O539" s="2">
        <v>0</v>
      </c>
      <c r="P539" s="2"/>
      <c r="Q539" s="17">
        <f>INDEX(章节表!$K$5:$K$64,关卡表!BP539)</f>
        <v>130</v>
      </c>
      <c r="R539" s="2"/>
      <c r="S539" s="2"/>
      <c r="T539" s="2"/>
      <c r="U539" s="2" t="s">
        <v>27</v>
      </c>
      <c r="V539" s="17">
        <f>INDEX(章节表!$M$5:$M$64,关卡表!BP539)</f>
        <v>10200</v>
      </c>
      <c r="W539" s="2" t="s">
        <v>47</v>
      </c>
      <c r="X539" s="17">
        <f>INDEX(章节表!$N$5:$N$64,关卡表!BP539)</f>
        <v>24750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>
        <v>51</v>
      </c>
      <c r="AP539" s="3" t="s">
        <v>264</v>
      </c>
      <c r="AQ539" s="3" t="s">
        <v>265</v>
      </c>
      <c r="AR539" s="3" t="s">
        <v>437</v>
      </c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O539">
        <v>533</v>
      </c>
      <c r="BP539">
        <f>MATCH(BO539-1,章节表!$J$4:$J$64,1)</f>
        <v>54</v>
      </c>
    </row>
    <row r="540" spans="1:68" ht="16.5" x14ac:dyDescent="0.2">
      <c r="A540" s="17">
        <f t="shared" si="29"/>
        <v>22404</v>
      </c>
      <c r="B540" s="17">
        <f>INDEX(章节表!$E$5:$E$64,关卡表!BP540)</f>
        <v>2</v>
      </c>
      <c r="C540" s="17">
        <f>INDEX(章节表!$B$5:$B$64,关卡表!BP540)</f>
        <v>224</v>
      </c>
      <c r="D540" s="3" t="s">
        <v>79</v>
      </c>
      <c r="E540" s="17">
        <f>BO540-INDEX(章节表!$J$4:$J$64,关卡表!BP540)</f>
        <v>4</v>
      </c>
      <c r="F540" s="17">
        <f t="shared" si="30"/>
        <v>4</v>
      </c>
      <c r="G540" s="17" t="str">
        <f>INDEX(章节表!$C$5:$C$64,关卡表!BP540)&amp;关卡表!E540&amp;"关"</f>
        <v>困难24章4关</v>
      </c>
      <c r="H540" s="2"/>
      <c r="I540" s="2"/>
      <c r="J540" s="17" t="str">
        <f>INDEX(章节表!$D$5:$D$64,关卡表!BP540)&amp;"-"&amp;关卡表!E540&amp;"关"</f>
        <v>板桥怒吼-4关</v>
      </c>
      <c r="K540" s="3" t="s">
        <v>424</v>
      </c>
      <c r="L540" s="2"/>
      <c r="M540" s="2">
        <v>100</v>
      </c>
      <c r="N540" s="2">
        <v>0</v>
      </c>
      <c r="O540" s="2">
        <v>0</v>
      </c>
      <c r="P540" s="2"/>
      <c r="Q540" s="17">
        <f>INDEX(章节表!$K$5:$K$64,关卡表!BP540)</f>
        <v>130</v>
      </c>
      <c r="R540" s="2"/>
      <c r="S540" s="2"/>
      <c r="T540" s="2"/>
      <c r="U540" s="2" t="s">
        <v>27</v>
      </c>
      <c r="V540" s="17">
        <f>INDEX(章节表!$M$5:$M$64,关卡表!BP540)</f>
        <v>10200</v>
      </c>
      <c r="W540" s="2" t="s">
        <v>47</v>
      </c>
      <c r="X540" s="17">
        <f>INDEX(章节表!$N$5:$N$64,关卡表!BP540)</f>
        <v>24750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>
        <v>51</v>
      </c>
      <c r="AP540" s="3" t="s">
        <v>264</v>
      </c>
      <c r="AQ540" s="3" t="s">
        <v>265</v>
      </c>
      <c r="AR540" s="3" t="s">
        <v>437</v>
      </c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O540">
        <v>534</v>
      </c>
      <c r="BP540">
        <f>MATCH(BO540-1,章节表!$J$4:$J$64,1)</f>
        <v>54</v>
      </c>
    </row>
    <row r="541" spans="1:68" ht="16.5" x14ac:dyDescent="0.2">
      <c r="A541" s="17">
        <f t="shared" si="29"/>
        <v>22405</v>
      </c>
      <c r="B541" s="17">
        <f>INDEX(章节表!$E$5:$E$64,关卡表!BP541)</f>
        <v>2</v>
      </c>
      <c r="C541" s="17">
        <f>INDEX(章节表!$B$5:$B$64,关卡表!BP541)</f>
        <v>224</v>
      </c>
      <c r="D541" s="3" t="s">
        <v>79</v>
      </c>
      <c r="E541" s="17">
        <f>BO541-INDEX(章节表!$J$4:$J$64,关卡表!BP541)</f>
        <v>5</v>
      </c>
      <c r="F541" s="17">
        <f t="shared" si="30"/>
        <v>5</v>
      </c>
      <c r="G541" s="17" t="str">
        <f>INDEX(章节表!$C$5:$C$64,关卡表!BP541)&amp;关卡表!E541&amp;"关"</f>
        <v>困难24章5关</v>
      </c>
      <c r="H541" s="2"/>
      <c r="I541" s="2"/>
      <c r="J541" s="17" t="str">
        <f>INDEX(章节表!$D$5:$D$64,关卡表!BP541)&amp;"-"&amp;关卡表!E541&amp;"关"</f>
        <v>板桥怒吼-5关</v>
      </c>
      <c r="K541" s="3" t="s">
        <v>424</v>
      </c>
      <c r="L541" s="2"/>
      <c r="M541" s="2">
        <v>100</v>
      </c>
      <c r="N541" s="2">
        <v>0</v>
      </c>
      <c r="O541" s="2">
        <v>0</v>
      </c>
      <c r="P541" s="2"/>
      <c r="Q541" s="17">
        <f>INDEX(章节表!$K$5:$K$64,关卡表!BP541)</f>
        <v>130</v>
      </c>
      <c r="R541" s="2"/>
      <c r="S541" s="2"/>
      <c r="T541" s="2"/>
      <c r="U541" s="2" t="s">
        <v>27</v>
      </c>
      <c r="V541" s="17">
        <f>INDEX(章节表!$M$5:$M$64,关卡表!BP541)</f>
        <v>10200</v>
      </c>
      <c r="W541" s="2" t="s">
        <v>47</v>
      </c>
      <c r="X541" s="17">
        <f>INDEX(章节表!$N$5:$N$64,关卡表!BP541)</f>
        <v>24750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>
        <v>51</v>
      </c>
      <c r="AP541" s="3" t="s">
        <v>264</v>
      </c>
      <c r="AQ541" s="3" t="s">
        <v>265</v>
      </c>
      <c r="AR541" s="3" t="s">
        <v>437</v>
      </c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O541">
        <v>535</v>
      </c>
      <c r="BP541">
        <f>MATCH(BO541-1,章节表!$J$4:$J$64,1)</f>
        <v>54</v>
      </c>
    </row>
    <row r="542" spans="1:68" ht="16.5" x14ac:dyDescent="0.2">
      <c r="A542" s="17">
        <f t="shared" si="29"/>
        <v>22406</v>
      </c>
      <c r="B542" s="17">
        <f>INDEX(章节表!$E$5:$E$64,关卡表!BP542)</f>
        <v>2</v>
      </c>
      <c r="C542" s="17">
        <f>INDEX(章节表!$B$5:$B$64,关卡表!BP542)</f>
        <v>224</v>
      </c>
      <c r="D542" s="3" t="s">
        <v>79</v>
      </c>
      <c r="E542" s="17">
        <f>BO542-INDEX(章节表!$J$4:$J$64,关卡表!BP542)</f>
        <v>6</v>
      </c>
      <c r="F542" s="17">
        <f t="shared" si="30"/>
        <v>6</v>
      </c>
      <c r="G542" s="17" t="str">
        <f>INDEX(章节表!$C$5:$C$64,关卡表!BP542)&amp;关卡表!E542&amp;"关"</f>
        <v>困难24章6关</v>
      </c>
      <c r="H542" s="2"/>
      <c r="I542" s="2"/>
      <c r="J542" s="17" t="str">
        <f>INDEX(章节表!$D$5:$D$64,关卡表!BP542)&amp;"-"&amp;关卡表!E542&amp;"关"</f>
        <v>板桥怒吼-6关</v>
      </c>
      <c r="K542" s="3" t="s">
        <v>438</v>
      </c>
      <c r="L542" s="2"/>
      <c r="M542" s="2">
        <v>100</v>
      </c>
      <c r="N542" s="2">
        <v>0</v>
      </c>
      <c r="O542" s="2">
        <v>0</v>
      </c>
      <c r="P542" s="2"/>
      <c r="Q542" s="17">
        <f>INDEX(章节表!$K$5:$K$64,关卡表!BP542)</f>
        <v>130</v>
      </c>
      <c r="R542" s="2"/>
      <c r="S542" s="2"/>
      <c r="T542" s="2"/>
      <c r="U542" s="2" t="s">
        <v>27</v>
      </c>
      <c r="V542" s="17">
        <f>INDEX(章节表!$M$5:$M$64,关卡表!BP542)</f>
        <v>10200</v>
      </c>
      <c r="W542" s="2" t="s">
        <v>47</v>
      </c>
      <c r="X542" s="17">
        <f>INDEX(章节表!$N$5:$N$64,关卡表!BP542)</f>
        <v>24750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>
        <v>51</v>
      </c>
      <c r="AP542" s="3" t="s">
        <v>264</v>
      </c>
      <c r="AQ542" s="3" t="s">
        <v>265</v>
      </c>
      <c r="AR542" s="3" t="s">
        <v>437</v>
      </c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O542">
        <v>536</v>
      </c>
      <c r="BP542">
        <f>MATCH(BO542-1,章节表!$J$4:$J$64,1)</f>
        <v>54</v>
      </c>
    </row>
    <row r="543" spans="1:68" ht="16.5" x14ac:dyDescent="0.2">
      <c r="A543" s="17">
        <f t="shared" si="29"/>
        <v>22407</v>
      </c>
      <c r="B543" s="17">
        <f>INDEX(章节表!$E$5:$E$64,关卡表!BP543)</f>
        <v>2</v>
      </c>
      <c r="C543" s="17">
        <f>INDEX(章节表!$B$5:$B$64,关卡表!BP543)</f>
        <v>224</v>
      </c>
      <c r="D543" s="3" t="s">
        <v>79</v>
      </c>
      <c r="E543" s="17">
        <f>BO543-INDEX(章节表!$J$4:$J$64,关卡表!BP543)</f>
        <v>7</v>
      </c>
      <c r="F543" s="17">
        <f t="shared" si="30"/>
        <v>7</v>
      </c>
      <c r="G543" s="17" t="str">
        <f>INDEX(章节表!$C$5:$C$64,关卡表!BP543)&amp;关卡表!E543&amp;"关"</f>
        <v>困难24章7关</v>
      </c>
      <c r="H543" s="2"/>
      <c r="I543" s="2"/>
      <c r="J543" s="17" t="str">
        <f>INDEX(章节表!$D$5:$D$64,关卡表!BP543)&amp;"-"&amp;关卡表!E543&amp;"关"</f>
        <v>板桥怒吼-7关</v>
      </c>
      <c r="K543" s="3" t="s">
        <v>424</v>
      </c>
      <c r="L543" s="2"/>
      <c r="M543" s="2">
        <v>100</v>
      </c>
      <c r="N543" s="2">
        <v>0</v>
      </c>
      <c r="O543" s="2">
        <v>0</v>
      </c>
      <c r="P543" s="2"/>
      <c r="Q543" s="17">
        <f>INDEX(章节表!$K$5:$K$64,关卡表!BP543)</f>
        <v>130</v>
      </c>
      <c r="R543" s="2"/>
      <c r="S543" s="2"/>
      <c r="T543" s="2"/>
      <c r="U543" s="2" t="s">
        <v>27</v>
      </c>
      <c r="V543" s="17">
        <f>INDEX(章节表!$M$5:$M$64,关卡表!BP543)</f>
        <v>10200</v>
      </c>
      <c r="W543" s="2" t="s">
        <v>47</v>
      </c>
      <c r="X543" s="17">
        <f>INDEX(章节表!$N$5:$N$64,关卡表!BP543)</f>
        <v>24750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>
        <v>51</v>
      </c>
      <c r="AP543" s="3" t="s">
        <v>264</v>
      </c>
      <c r="AQ543" s="3" t="s">
        <v>265</v>
      </c>
      <c r="AR543" s="3" t="s">
        <v>437</v>
      </c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O543">
        <v>537</v>
      </c>
      <c r="BP543">
        <f>MATCH(BO543-1,章节表!$J$4:$J$64,1)</f>
        <v>54</v>
      </c>
    </row>
    <row r="544" spans="1:68" ht="16.5" x14ac:dyDescent="0.2">
      <c r="A544" s="17">
        <f t="shared" si="29"/>
        <v>22408</v>
      </c>
      <c r="B544" s="17">
        <f>INDEX(章节表!$E$5:$E$64,关卡表!BP544)</f>
        <v>2</v>
      </c>
      <c r="C544" s="17">
        <f>INDEX(章节表!$B$5:$B$64,关卡表!BP544)</f>
        <v>224</v>
      </c>
      <c r="D544" s="3" t="s">
        <v>79</v>
      </c>
      <c r="E544" s="17">
        <f>BO544-INDEX(章节表!$J$4:$J$64,关卡表!BP544)</f>
        <v>8</v>
      </c>
      <c r="F544" s="17">
        <f t="shared" si="30"/>
        <v>8</v>
      </c>
      <c r="G544" s="17" t="str">
        <f>INDEX(章节表!$C$5:$C$64,关卡表!BP544)&amp;关卡表!E544&amp;"关"</f>
        <v>困难24章8关</v>
      </c>
      <c r="H544" s="2"/>
      <c r="I544" s="2"/>
      <c r="J544" s="17" t="str">
        <f>INDEX(章节表!$D$5:$D$64,关卡表!BP544)&amp;"-"&amp;关卡表!E544&amp;"关"</f>
        <v>板桥怒吼-8关</v>
      </c>
      <c r="K544" s="3" t="s">
        <v>424</v>
      </c>
      <c r="L544" s="2"/>
      <c r="M544" s="2">
        <v>100</v>
      </c>
      <c r="N544" s="2">
        <v>0</v>
      </c>
      <c r="O544" s="2">
        <v>0</v>
      </c>
      <c r="P544" s="2"/>
      <c r="Q544" s="17">
        <f>INDEX(章节表!$K$5:$K$64,关卡表!BP544)</f>
        <v>130</v>
      </c>
      <c r="R544" s="2"/>
      <c r="S544" s="2"/>
      <c r="T544" s="2"/>
      <c r="U544" s="2" t="s">
        <v>27</v>
      </c>
      <c r="V544" s="17">
        <f>INDEX(章节表!$M$5:$M$64,关卡表!BP544)</f>
        <v>10200</v>
      </c>
      <c r="W544" s="2" t="s">
        <v>47</v>
      </c>
      <c r="X544" s="17">
        <f>INDEX(章节表!$N$5:$N$64,关卡表!BP544)</f>
        <v>24750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>
        <v>51</v>
      </c>
      <c r="AP544" s="3" t="s">
        <v>264</v>
      </c>
      <c r="AQ544" s="3" t="s">
        <v>265</v>
      </c>
      <c r="AR544" s="3" t="s">
        <v>437</v>
      </c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O544">
        <v>538</v>
      </c>
      <c r="BP544">
        <f>MATCH(BO544-1,章节表!$J$4:$J$64,1)</f>
        <v>54</v>
      </c>
    </row>
    <row r="545" spans="1:68" ht="16.5" x14ac:dyDescent="0.2">
      <c r="A545" s="17">
        <f t="shared" si="29"/>
        <v>22409</v>
      </c>
      <c r="B545" s="17">
        <f>INDEX(章节表!$E$5:$E$64,关卡表!BP545)</f>
        <v>2</v>
      </c>
      <c r="C545" s="17">
        <f>INDEX(章节表!$B$5:$B$64,关卡表!BP545)</f>
        <v>224</v>
      </c>
      <c r="D545" s="3" t="s">
        <v>79</v>
      </c>
      <c r="E545" s="17">
        <f>BO545-INDEX(章节表!$J$4:$J$64,关卡表!BP545)</f>
        <v>9</v>
      </c>
      <c r="F545" s="17">
        <f t="shared" si="30"/>
        <v>9</v>
      </c>
      <c r="G545" s="17" t="str">
        <f>INDEX(章节表!$C$5:$C$64,关卡表!BP545)&amp;关卡表!E545&amp;"关"</f>
        <v>困难24章9关</v>
      </c>
      <c r="H545" s="2"/>
      <c r="I545" s="2"/>
      <c r="J545" s="17" t="str">
        <f>INDEX(章节表!$D$5:$D$64,关卡表!BP545)&amp;"-"&amp;关卡表!E545&amp;"关"</f>
        <v>板桥怒吼-9关</v>
      </c>
      <c r="K545" s="3" t="s">
        <v>438</v>
      </c>
      <c r="L545" s="2"/>
      <c r="M545" s="2">
        <v>100</v>
      </c>
      <c r="N545" s="2">
        <v>0</v>
      </c>
      <c r="O545" s="2">
        <v>0</v>
      </c>
      <c r="P545" s="2"/>
      <c r="Q545" s="17">
        <f>INDEX(章节表!$K$5:$K$64,关卡表!BP545)</f>
        <v>130</v>
      </c>
      <c r="R545" s="2"/>
      <c r="S545" s="2"/>
      <c r="T545" s="2"/>
      <c r="U545" s="2" t="s">
        <v>27</v>
      </c>
      <c r="V545" s="17">
        <f>INDEX(章节表!$M$5:$M$64,关卡表!BP545)</f>
        <v>10200</v>
      </c>
      <c r="W545" s="2" t="s">
        <v>47</v>
      </c>
      <c r="X545" s="17">
        <f>INDEX(章节表!$N$5:$N$64,关卡表!BP545)</f>
        <v>24750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>
        <v>51</v>
      </c>
      <c r="AP545" s="3" t="s">
        <v>264</v>
      </c>
      <c r="AQ545" s="3" t="s">
        <v>265</v>
      </c>
      <c r="AR545" s="3" t="s">
        <v>437</v>
      </c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O545">
        <v>539</v>
      </c>
      <c r="BP545">
        <f>MATCH(BO545-1,章节表!$J$4:$J$64,1)</f>
        <v>54</v>
      </c>
    </row>
    <row r="546" spans="1:68" ht="16.5" x14ac:dyDescent="0.2">
      <c r="A546" s="17">
        <f t="shared" si="29"/>
        <v>22410</v>
      </c>
      <c r="B546" s="17">
        <f>INDEX(章节表!$E$5:$E$64,关卡表!BP546)</f>
        <v>2</v>
      </c>
      <c r="C546" s="17">
        <f>INDEX(章节表!$B$5:$B$64,关卡表!BP546)</f>
        <v>224</v>
      </c>
      <c r="D546" s="3" t="s">
        <v>79</v>
      </c>
      <c r="E546" s="17">
        <f>BO546-INDEX(章节表!$J$4:$J$64,关卡表!BP546)</f>
        <v>10</v>
      </c>
      <c r="F546" s="17">
        <f t="shared" si="30"/>
        <v>10</v>
      </c>
      <c r="G546" s="17" t="str">
        <f>INDEX(章节表!$C$5:$C$64,关卡表!BP546)&amp;关卡表!E546&amp;"关"</f>
        <v>困难24章10关</v>
      </c>
      <c r="H546" s="2"/>
      <c r="I546" s="2"/>
      <c r="J546" s="17" t="str">
        <f>INDEX(章节表!$D$5:$D$64,关卡表!BP546)&amp;"-"&amp;关卡表!E546&amp;"关"</f>
        <v>板桥怒吼-10关</v>
      </c>
      <c r="K546" s="3" t="s">
        <v>439</v>
      </c>
      <c r="L546" s="2"/>
      <c r="M546" s="2">
        <v>100</v>
      </c>
      <c r="N546" s="2">
        <v>1</v>
      </c>
      <c r="O546" s="2">
        <v>0</v>
      </c>
      <c r="P546" s="2"/>
      <c r="Q546" s="17">
        <f>INDEX(章节表!$K$5:$K$64,关卡表!BP546)</f>
        <v>130</v>
      </c>
      <c r="R546" s="2"/>
      <c r="S546" s="2"/>
      <c r="T546" s="2"/>
      <c r="U546" s="2" t="s">
        <v>27</v>
      </c>
      <c r="V546" s="17">
        <f>INDEX(章节表!$M$5:$M$64,关卡表!BP546)</f>
        <v>10200</v>
      </c>
      <c r="W546" s="2" t="s">
        <v>47</v>
      </c>
      <c r="X546" s="17">
        <f>INDEX(章节表!$N$5:$N$64,关卡表!BP546)</f>
        <v>24750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>
        <v>51</v>
      </c>
      <c r="AP546" s="3" t="s">
        <v>264</v>
      </c>
      <c r="AQ546" s="3" t="s">
        <v>265</v>
      </c>
      <c r="AR546" s="3" t="s">
        <v>437</v>
      </c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O546">
        <v>540</v>
      </c>
      <c r="BP546">
        <f>MATCH(BO546-1,章节表!$J$4:$J$64,1)</f>
        <v>54</v>
      </c>
    </row>
    <row r="547" spans="1:68" ht="16.5" x14ac:dyDescent="0.2">
      <c r="A547" s="17">
        <f t="shared" si="29"/>
        <v>22501</v>
      </c>
      <c r="B547" s="17">
        <f>INDEX(章节表!$E$5:$E$64,关卡表!BP547)</f>
        <v>2</v>
      </c>
      <c r="C547" s="17">
        <f>INDEX(章节表!$B$5:$B$64,关卡表!BP547)</f>
        <v>225</v>
      </c>
      <c r="D547" s="3" t="s">
        <v>79</v>
      </c>
      <c r="E547" s="17">
        <f>BO547-INDEX(章节表!$J$4:$J$64,关卡表!BP547)</f>
        <v>1</v>
      </c>
      <c r="F547" s="17">
        <f t="shared" si="30"/>
        <v>1</v>
      </c>
      <c r="G547" s="17" t="str">
        <f>INDEX(章节表!$C$5:$C$64,关卡表!BP547)&amp;关卡表!E547&amp;"关"</f>
        <v>困难25章1关</v>
      </c>
      <c r="H547" s="2"/>
      <c r="I547" s="2"/>
      <c r="J547" s="17" t="str">
        <f>INDEX(章节表!$D$5:$D$64,关卡表!BP547)&amp;"-"&amp;关卡表!E547&amp;"关"</f>
        <v>舌战群儒-1关</v>
      </c>
      <c r="K547" s="3" t="s">
        <v>424</v>
      </c>
      <c r="L547" s="2"/>
      <c r="M547" s="2">
        <v>100</v>
      </c>
      <c r="N547" s="2">
        <v>0</v>
      </c>
      <c r="O547" s="2">
        <v>0</v>
      </c>
      <c r="P547" s="2"/>
      <c r="Q547" s="17">
        <f>INDEX(章节表!$K$5:$K$64,关卡表!BP547)</f>
        <v>135</v>
      </c>
      <c r="R547" s="2"/>
      <c r="S547" s="2"/>
      <c r="T547" s="2"/>
      <c r="U547" s="2" t="s">
        <v>27</v>
      </c>
      <c r="V547" s="17">
        <f>INDEX(章节表!$M$5:$M$64,关卡表!BP547)</f>
        <v>10800</v>
      </c>
      <c r="W547" s="2" t="s">
        <v>47</v>
      </c>
      <c r="X547" s="17">
        <f>INDEX(章节表!$N$5:$N$64,关卡表!BP547)</f>
        <v>27000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>
        <v>51</v>
      </c>
      <c r="AP547" s="3" t="s">
        <v>264</v>
      </c>
      <c r="AQ547" s="3" t="s">
        <v>265</v>
      </c>
      <c r="AR547" s="3" t="s">
        <v>437</v>
      </c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O547">
        <v>541</v>
      </c>
      <c r="BP547">
        <f>MATCH(BO547-1,章节表!$J$4:$J$64,1)</f>
        <v>55</v>
      </c>
    </row>
    <row r="548" spans="1:68" ht="16.5" x14ac:dyDescent="0.2">
      <c r="A548" s="17">
        <f t="shared" si="29"/>
        <v>22502</v>
      </c>
      <c r="B548" s="17">
        <f>INDEX(章节表!$E$5:$E$64,关卡表!BP548)</f>
        <v>2</v>
      </c>
      <c r="C548" s="17">
        <f>INDEX(章节表!$B$5:$B$64,关卡表!BP548)</f>
        <v>225</v>
      </c>
      <c r="D548" s="3" t="s">
        <v>79</v>
      </c>
      <c r="E548" s="17">
        <f>BO548-INDEX(章节表!$J$4:$J$64,关卡表!BP548)</f>
        <v>2</v>
      </c>
      <c r="F548" s="17">
        <f t="shared" si="30"/>
        <v>2</v>
      </c>
      <c r="G548" s="17" t="str">
        <f>INDEX(章节表!$C$5:$C$64,关卡表!BP548)&amp;关卡表!E548&amp;"关"</f>
        <v>困难25章2关</v>
      </c>
      <c r="H548" s="2"/>
      <c r="I548" s="2"/>
      <c r="J548" s="17" t="str">
        <f>INDEX(章节表!$D$5:$D$64,关卡表!BP548)&amp;"-"&amp;关卡表!E548&amp;"关"</f>
        <v>舌战群儒-2关</v>
      </c>
      <c r="K548" s="3" t="s">
        <v>424</v>
      </c>
      <c r="L548" s="2"/>
      <c r="M548" s="2">
        <v>100</v>
      </c>
      <c r="N548" s="2">
        <v>0</v>
      </c>
      <c r="O548" s="2">
        <v>0</v>
      </c>
      <c r="P548" s="2"/>
      <c r="Q548" s="17">
        <f>INDEX(章节表!$K$5:$K$64,关卡表!BP548)</f>
        <v>135</v>
      </c>
      <c r="R548" s="2"/>
      <c r="S548" s="2"/>
      <c r="T548" s="2"/>
      <c r="U548" s="2" t="s">
        <v>27</v>
      </c>
      <c r="V548" s="17">
        <f>INDEX(章节表!$M$5:$M$64,关卡表!BP548)</f>
        <v>10800</v>
      </c>
      <c r="W548" s="2" t="s">
        <v>47</v>
      </c>
      <c r="X548" s="17">
        <f>INDEX(章节表!$N$5:$N$64,关卡表!BP548)</f>
        <v>27000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>
        <v>51</v>
      </c>
      <c r="AP548" s="3" t="s">
        <v>264</v>
      </c>
      <c r="AQ548" s="3" t="s">
        <v>265</v>
      </c>
      <c r="AR548" s="3" t="s">
        <v>437</v>
      </c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O548">
        <v>542</v>
      </c>
      <c r="BP548">
        <f>MATCH(BO548-1,章节表!$J$4:$J$64,1)</f>
        <v>55</v>
      </c>
    </row>
    <row r="549" spans="1:68" ht="16.5" x14ac:dyDescent="0.2">
      <c r="A549" s="17">
        <f t="shared" si="29"/>
        <v>22503</v>
      </c>
      <c r="B549" s="17">
        <f>INDEX(章节表!$E$5:$E$64,关卡表!BP549)</f>
        <v>2</v>
      </c>
      <c r="C549" s="17">
        <f>INDEX(章节表!$B$5:$B$64,关卡表!BP549)</f>
        <v>225</v>
      </c>
      <c r="D549" s="3" t="s">
        <v>79</v>
      </c>
      <c r="E549" s="17">
        <f>BO549-INDEX(章节表!$J$4:$J$64,关卡表!BP549)</f>
        <v>3</v>
      </c>
      <c r="F549" s="17">
        <f t="shared" si="30"/>
        <v>3</v>
      </c>
      <c r="G549" s="17" t="str">
        <f>INDEX(章节表!$C$5:$C$64,关卡表!BP549)&amp;关卡表!E549&amp;"关"</f>
        <v>困难25章3关</v>
      </c>
      <c r="H549" s="2"/>
      <c r="I549" s="2"/>
      <c r="J549" s="17" t="str">
        <f>INDEX(章节表!$D$5:$D$64,关卡表!BP549)&amp;"-"&amp;关卡表!E549&amp;"关"</f>
        <v>舌战群儒-3关</v>
      </c>
      <c r="K549" s="3" t="s">
        <v>438</v>
      </c>
      <c r="L549" s="2"/>
      <c r="M549" s="2">
        <v>100</v>
      </c>
      <c r="N549" s="2">
        <v>0</v>
      </c>
      <c r="O549" s="2">
        <v>0</v>
      </c>
      <c r="P549" s="2"/>
      <c r="Q549" s="17">
        <f>INDEX(章节表!$K$5:$K$64,关卡表!BP549)</f>
        <v>135</v>
      </c>
      <c r="R549" s="2"/>
      <c r="S549" s="2"/>
      <c r="T549" s="2"/>
      <c r="U549" s="2" t="s">
        <v>27</v>
      </c>
      <c r="V549" s="17">
        <f>INDEX(章节表!$M$5:$M$64,关卡表!BP549)</f>
        <v>10800</v>
      </c>
      <c r="W549" s="2" t="s">
        <v>47</v>
      </c>
      <c r="X549" s="17">
        <f>INDEX(章节表!$N$5:$N$64,关卡表!BP549)</f>
        <v>27000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>
        <v>51</v>
      </c>
      <c r="AP549" s="3" t="s">
        <v>264</v>
      </c>
      <c r="AQ549" s="3" t="s">
        <v>265</v>
      </c>
      <c r="AR549" s="3" t="s">
        <v>437</v>
      </c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O549">
        <v>543</v>
      </c>
      <c r="BP549">
        <f>MATCH(BO549-1,章节表!$J$4:$J$64,1)</f>
        <v>55</v>
      </c>
    </row>
    <row r="550" spans="1:68" ht="16.5" x14ac:dyDescent="0.2">
      <c r="A550" s="17">
        <f t="shared" si="29"/>
        <v>22504</v>
      </c>
      <c r="B550" s="17">
        <f>INDEX(章节表!$E$5:$E$64,关卡表!BP550)</f>
        <v>2</v>
      </c>
      <c r="C550" s="17">
        <f>INDEX(章节表!$B$5:$B$64,关卡表!BP550)</f>
        <v>225</v>
      </c>
      <c r="D550" s="3" t="s">
        <v>79</v>
      </c>
      <c r="E550" s="17">
        <f>BO550-INDEX(章节表!$J$4:$J$64,关卡表!BP550)</f>
        <v>4</v>
      </c>
      <c r="F550" s="17">
        <f t="shared" si="30"/>
        <v>4</v>
      </c>
      <c r="G550" s="17" t="str">
        <f>INDEX(章节表!$C$5:$C$64,关卡表!BP550)&amp;关卡表!E550&amp;"关"</f>
        <v>困难25章4关</v>
      </c>
      <c r="H550" s="2"/>
      <c r="I550" s="2"/>
      <c r="J550" s="17" t="str">
        <f>INDEX(章节表!$D$5:$D$64,关卡表!BP550)&amp;"-"&amp;关卡表!E550&amp;"关"</f>
        <v>舌战群儒-4关</v>
      </c>
      <c r="K550" s="3" t="s">
        <v>424</v>
      </c>
      <c r="L550" s="2"/>
      <c r="M550" s="2">
        <v>100</v>
      </c>
      <c r="N550" s="2">
        <v>0</v>
      </c>
      <c r="O550" s="2">
        <v>0</v>
      </c>
      <c r="P550" s="2"/>
      <c r="Q550" s="17">
        <f>INDEX(章节表!$K$5:$K$64,关卡表!BP550)</f>
        <v>135</v>
      </c>
      <c r="R550" s="2"/>
      <c r="S550" s="2"/>
      <c r="T550" s="2"/>
      <c r="U550" s="2" t="s">
        <v>27</v>
      </c>
      <c r="V550" s="17">
        <f>INDEX(章节表!$M$5:$M$64,关卡表!BP550)</f>
        <v>10800</v>
      </c>
      <c r="W550" s="2" t="s">
        <v>47</v>
      </c>
      <c r="X550" s="17">
        <f>INDEX(章节表!$N$5:$N$64,关卡表!BP550)</f>
        <v>27000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>
        <v>51</v>
      </c>
      <c r="AP550" s="3" t="s">
        <v>264</v>
      </c>
      <c r="AQ550" s="3" t="s">
        <v>265</v>
      </c>
      <c r="AR550" s="3" t="s">
        <v>437</v>
      </c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O550">
        <v>544</v>
      </c>
      <c r="BP550">
        <f>MATCH(BO550-1,章节表!$J$4:$J$64,1)</f>
        <v>55</v>
      </c>
    </row>
    <row r="551" spans="1:68" ht="16.5" x14ac:dyDescent="0.2">
      <c r="A551" s="17">
        <f t="shared" si="29"/>
        <v>22505</v>
      </c>
      <c r="B551" s="17">
        <f>INDEX(章节表!$E$5:$E$64,关卡表!BP551)</f>
        <v>2</v>
      </c>
      <c r="C551" s="17">
        <f>INDEX(章节表!$B$5:$B$64,关卡表!BP551)</f>
        <v>225</v>
      </c>
      <c r="D551" s="3" t="s">
        <v>79</v>
      </c>
      <c r="E551" s="17">
        <f>BO551-INDEX(章节表!$J$4:$J$64,关卡表!BP551)</f>
        <v>5</v>
      </c>
      <c r="F551" s="17">
        <f t="shared" si="30"/>
        <v>5</v>
      </c>
      <c r="G551" s="17" t="str">
        <f>INDEX(章节表!$C$5:$C$64,关卡表!BP551)&amp;关卡表!E551&amp;"关"</f>
        <v>困难25章5关</v>
      </c>
      <c r="H551" s="2"/>
      <c r="I551" s="2"/>
      <c r="J551" s="17" t="str">
        <f>INDEX(章节表!$D$5:$D$64,关卡表!BP551)&amp;"-"&amp;关卡表!E551&amp;"关"</f>
        <v>舌战群儒-5关</v>
      </c>
      <c r="K551" s="3" t="s">
        <v>424</v>
      </c>
      <c r="L551" s="2"/>
      <c r="M551" s="2">
        <v>100</v>
      </c>
      <c r="N551" s="2">
        <v>0</v>
      </c>
      <c r="O551" s="2">
        <v>0</v>
      </c>
      <c r="P551" s="2"/>
      <c r="Q551" s="17">
        <f>INDEX(章节表!$K$5:$K$64,关卡表!BP551)</f>
        <v>135</v>
      </c>
      <c r="R551" s="2"/>
      <c r="S551" s="2"/>
      <c r="T551" s="2"/>
      <c r="U551" s="2" t="s">
        <v>27</v>
      </c>
      <c r="V551" s="17">
        <f>INDEX(章节表!$M$5:$M$64,关卡表!BP551)</f>
        <v>10800</v>
      </c>
      <c r="W551" s="2" t="s">
        <v>47</v>
      </c>
      <c r="X551" s="17">
        <f>INDEX(章节表!$N$5:$N$64,关卡表!BP551)</f>
        <v>27000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>
        <v>51</v>
      </c>
      <c r="AP551" s="3" t="s">
        <v>264</v>
      </c>
      <c r="AQ551" s="3" t="s">
        <v>265</v>
      </c>
      <c r="AR551" s="3" t="s">
        <v>437</v>
      </c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O551">
        <v>545</v>
      </c>
      <c r="BP551">
        <f>MATCH(BO551-1,章节表!$J$4:$J$64,1)</f>
        <v>55</v>
      </c>
    </row>
    <row r="552" spans="1:68" ht="16.5" x14ac:dyDescent="0.2">
      <c r="A552" s="17">
        <f t="shared" si="29"/>
        <v>22506</v>
      </c>
      <c r="B552" s="17">
        <f>INDEX(章节表!$E$5:$E$64,关卡表!BP552)</f>
        <v>2</v>
      </c>
      <c r="C552" s="17">
        <f>INDEX(章节表!$B$5:$B$64,关卡表!BP552)</f>
        <v>225</v>
      </c>
      <c r="D552" s="3" t="s">
        <v>79</v>
      </c>
      <c r="E552" s="17">
        <f>BO552-INDEX(章节表!$J$4:$J$64,关卡表!BP552)</f>
        <v>6</v>
      </c>
      <c r="F552" s="17">
        <f t="shared" si="30"/>
        <v>6</v>
      </c>
      <c r="G552" s="17" t="str">
        <f>INDEX(章节表!$C$5:$C$64,关卡表!BP552)&amp;关卡表!E552&amp;"关"</f>
        <v>困难25章6关</v>
      </c>
      <c r="H552" s="2"/>
      <c r="I552" s="2"/>
      <c r="J552" s="17" t="str">
        <f>INDEX(章节表!$D$5:$D$64,关卡表!BP552)&amp;"-"&amp;关卡表!E552&amp;"关"</f>
        <v>舌战群儒-6关</v>
      </c>
      <c r="K552" s="3" t="s">
        <v>438</v>
      </c>
      <c r="L552" s="2"/>
      <c r="M552" s="2">
        <v>100</v>
      </c>
      <c r="N552" s="2">
        <v>0</v>
      </c>
      <c r="O552" s="2">
        <v>0</v>
      </c>
      <c r="P552" s="2"/>
      <c r="Q552" s="17">
        <f>INDEX(章节表!$K$5:$K$64,关卡表!BP552)</f>
        <v>135</v>
      </c>
      <c r="R552" s="2"/>
      <c r="S552" s="2"/>
      <c r="T552" s="2"/>
      <c r="U552" s="2" t="s">
        <v>27</v>
      </c>
      <c r="V552" s="17">
        <f>INDEX(章节表!$M$5:$M$64,关卡表!BP552)</f>
        <v>10800</v>
      </c>
      <c r="W552" s="2" t="s">
        <v>47</v>
      </c>
      <c r="X552" s="17">
        <f>INDEX(章节表!$N$5:$N$64,关卡表!BP552)</f>
        <v>27000</v>
      </c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>
        <v>51</v>
      </c>
      <c r="AP552" s="3" t="s">
        <v>264</v>
      </c>
      <c r="AQ552" s="3" t="s">
        <v>265</v>
      </c>
      <c r="AR552" s="3" t="s">
        <v>437</v>
      </c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O552">
        <v>546</v>
      </c>
      <c r="BP552">
        <f>MATCH(BO552-1,章节表!$J$4:$J$64,1)</f>
        <v>55</v>
      </c>
    </row>
    <row r="553" spans="1:68" ht="16.5" x14ac:dyDescent="0.2">
      <c r="A553" s="17">
        <f t="shared" si="29"/>
        <v>22507</v>
      </c>
      <c r="B553" s="17">
        <f>INDEX(章节表!$E$5:$E$64,关卡表!BP553)</f>
        <v>2</v>
      </c>
      <c r="C553" s="17">
        <f>INDEX(章节表!$B$5:$B$64,关卡表!BP553)</f>
        <v>225</v>
      </c>
      <c r="D553" s="3" t="s">
        <v>79</v>
      </c>
      <c r="E553" s="17">
        <f>BO553-INDEX(章节表!$J$4:$J$64,关卡表!BP553)</f>
        <v>7</v>
      </c>
      <c r="F553" s="17">
        <f t="shared" si="30"/>
        <v>7</v>
      </c>
      <c r="G553" s="17" t="str">
        <f>INDEX(章节表!$C$5:$C$64,关卡表!BP553)&amp;关卡表!E553&amp;"关"</f>
        <v>困难25章7关</v>
      </c>
      <c r="H553" s="2"/>
      <c r="I553" s="2"/>
      <c r="J553" s="17" t="str">
        <f>INDEX(章节表!$D$5:$D$64,关卡表!BP553)&amp;"-"&amp;关卡表!E553&amp;"关"</f>
        <v>舌战群儒-7关</v>
      </c>
      <c r="K553" s="3" t="s">
        <v>424</v>
      </c>
      <c r="L553" s="2"/>
      <c r="M553" s="2">
        <v>100</v>
      </c>
      <c r="N553" s="2">
        <v>0</v>
      </c>
      <c r="O553" s="2">
        <v>0</v>
      </c>
      <c r="P553" s="2"/>
      <c r="Q553" s="17">
        <f>INDEX(章节表!$K$5:$K$64,关卡表!BP553)</f>
        <v>135</v>
      </c>
      <c r="R553" s="2"/>
      <c r="S553" s="2"/>
      <c r="T553" s="2"/>
      <c r="U553" s="2" t="s">
        <v>27</v>
      </c>
      <c r="V553" s="17">
        <f>INDEX(章节表!$M$5:$M$64,关卡表!BP553)</f>
        <v>10800</v>
      </c>
      <c r="W553" s="2" t="s">
        <v>47</v>
      </c>
      <c r="X553" s="17">
        <f>INDEX(章节表!$N$5:$N$64,关卡表!BP553)</f>
        <v>27000</v>
      </c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>
        <v>51</v>
      </c>
      <c r="AP553" s="3" t="s">
        <v>264</v>
      </c>
      <c r="AQ553" s="3" t="s">
        <v>265</v>
      </c>
      <c r="AR553" s="3" t="s">
        <v>437</v>
      </c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O553">
        <v>547</v>
      </c>
      <c r="BP553">
        <f>MATCH(BO553-1,章节表!$J$4:$J$64,1)</f>
        <v>55</v>
      </c>
    </row>
    <row r="554" spans="1:68" ht="16.5" x14ac:dyDescent="0.2">
      <c r="A554" s="17">
        <f t="shared" si="29"/>
        <v>22508</v>
      </c>
      <c r="B554" s="17">
        <f>INDEX(章节表!$E$5:$E$64,关卡表!BP554)</f>
        <v>2</v>
      </c>
      <c r="C554" s="17">
        <f>INDEX(章节表!$B$5:$B$64,关卡表!BP554)</f>
        <v>225</v>
      </c>
      <c r="D554" s="3" t="s">
        <v>79</v>
      </c>
      <c r="E554" s="17">
        <f>BO554-INDEX(章节表!$J$4:$J$64,关卡表!BP554)</f>
        <v>8</v>
      </c>
      <c r="F554" s="17">
        <f t="shared" si="30"/>
        <v>8</v>
      </c>
      <c r="G554" s="17" t="str">
        <f>INDEX(章节表!$C$5:$C$64,关卡表!BP554)&amp;关卡表!E554&amp;"关"</f>
        <v>困难25章8关</v>
      </c>
      <c r="H554" s="2"/>
      <c r="I554" s="2"/>
      <c r="J554" s="17" t="str">
        <f>INDEX(章节表!$D$5:$D$64,关卡表!BP554)&amp;"-"&amp;关卡表!E554&amp;"关"</f>
        <v>舌战群儒-8关</v>
      </c>
      <c r="K554" s="3" t="s">
        <v>424</v>
      </c>
      <c r="L554" s="2"/>
      <c r="M554" s="2">
        <v>100</v>
      </c>
      <c r="N554" s="2">
        <v>0</v>
      </c>
      <c r="O554" s="2">
        <v>0</v>
      </c>
      <c r="P554" s="2"/>
      <c r="Q554" s="17">
        <f>INDEX(章节表!$K$5:$K$64,关卡表!BP554)</f>
        <v>135</v>
      </c>
      <c r="R554" s="2"/>
      <c r="S554" s="2"/>
      <c r="T554" s="2"/>
      <c r="U554" s="2" t="s">
        <v>27</v>
      </c>
      <c r="V554" s="17">
        <f>INDEX(章节表!$M$5:$M$64,关卡表!BP554)</f>
        <v>10800</v>
      </c>
      <c r="W554" s="2" t="s">
        <v>47</v>
      </c>
      <c r="X554" s="17">
        <f>INDEX(章节表!$N$5:$N$64,关卡表!BP554)</f>
        <v>27000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>
        <v>51</v>
      </c>
      <c r="AP554" s="3" t="s">
        <v>264</v>
      </c>
      <c r="AQ554" s="3" t="s">
        <v>265</v>
      </c>
      <c r="AR554" s="3" t="s">
        <v>437</v>
      </c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O554">
        <v>548</v>
      </c>
      <c r="BP554">
        <f>MATCH(BO554-1,章节表!$J$4:$J$64,1)</f>
        <v>55</v>
      </c>
    </row>
    <row r="555" spans="1:68" ht="16.5" x14ac:dyDescent="0.2">
      <c r="A555" s="17">
        <f t="shared" si="29"/>
        <v>22509</v>
      </c>
      <c r="B555" s="17">
        <f>INDEX(章节表!$E$5:$E$64,关卡表!BP555)</f>
        <v>2</v>
      </c>
      <c r="C555" s="17">
        <f>INDEX(章节表!$B$5:$B$64,关卡表!BP555)</f>
        <v>225</v>
      </c>
      <c r="D555" s="3" t="s">
        <v>79</v>
      </c>
      <c r="E555" s="17">
        <f>BO555-INDEX(章节表!$J$4:$J$64,关卡表!BP555)</f>
        <v>9</v>
      </c>
      <c r="F555" s="17">
        <f t="shared" si="30"/>
        <v>9</v>
      </c>
      <c r="G555" s="17" t="str">
        <f>INDEX(章节表!$C$5:$C$64,关卡表!BP555)&amp;关卡表!E555&amp;"关"</f>
        <v>困难25章9关</v>
      </c>
      <c r="H555" s="2"/>
      <c r="I555" s="2"/>
      <c r="J555" s="17" t="str">
        <f>INDEX(章节表!$D$5:$D$64,关卡表!BP555)&amp;"-"&amp;关卡表!E555&amp;"关"</f>
        <v>舌战群儒-9关</v>
      </c>
      <c r="K555" s="3" t="s">
        <v>438</v>
      </c>
      <c r="L555" s="2"/>
      <c r="M555" s="2">
        <v>100</v>
      </c>
      <c r="N555" s="2">
        <v>0</v>
      </c>
      <c r="O555" s="2">
        <v>0</v>
      </c>
      <c r="P555" s="2"/>
      <c r="Q555" s="17">
        <f>INDEX(章节表!$K$5:$K$64,关卡表!BP555)</f>
        <v>135</v>
      </c>
      <c r="R555" s="2"/>
      <c r="S555" s="2"/>
      <c r="T555" s="2"/>
      <c r="U555" s="2" t="s">
        <v>27</v>
      </c>
      <c r="V555" s="17">
        <f>INDEX(章节表!$M$5:$M$64,关卡表!BP555)</f>
        <v>10800</v>
      </c>
      <c r="W555" s="2" t="s">
        <v>47</v>
      </c>
      <c r="X555" s="17">
        <f>INDEX(章节表!$N$5:$N$64,关卡表!BP555)</f>
        <v>27000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>
        <v>51</v>
      </c>
      <c r="AP555" s="3" t="s">
        <v>264</v>
      </c>
      <c r="AQ555" s="3" t="s">
        <v>265</v>
      </c>
      <c r="AR555" s="3" t="s">
        <v>437</v>
      </c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O555">
        <v>549</v>
      </c>
      <c r="BP555">
        <f>MATCH(BO555-1,章节表!$J$4:$J$64,1)</f>
        <v>55</v>
      </c>
    </row>
    <row r="556" spans="1:68" ht="16.5" x14ac:dyDescent="0.2">
      <c r="A556" s="17">
        <f t="shared" si="29"/>
        <v>22510</v>
      </c>
      <c r="B556" s="17">
        <f>INDEX(章节表!$E$5:$E$64,关卡表!BP556)</f>
        <v>2</v>
      </c>
      <c r="C556" s="17">
        <f>INDEX(章节表!$B$5:$B$64,关卡表!BP556)</f>
        <v>225</v>
      </c>
      <c r="D556" s="3" t="s">
        <v>79</v>
      </c>
      <c r="E556" s="17">
        <f>BO556-INDEX(章节表!$J$4:$J$64,关卡表!BP556)</f>
        <v>10</v>
      </c>
      <c r="F556" s="17">
        <f t="shared" si="30"/>
        <v>10</v>
      </c>
      <c r="G556" s="17" t="str">
        <f>INDEX(章节表!$C$5:$C$64,关卡表!BP556)&amp;关卡表!E556&amp;"关"</f>
        <v>困难25章10关</v>
      </c>
      <c r="H556" s="2"/>
      <c r="I556" s="2"/>
      <c r="J556" s="17" t="str">
        <f>INDEX(章节表!$D$5:$D$64,关卡表!BP556)&amp;"-"&amp;关卡表!E556&amp;"关"</f>
        <v>舌战群儒-10关</v>
      </c>
      <c r="K556" s="3" t="s">
        <v>439</v>
      </c>
      <c r="L556" s="2"/>
      <c r="M556" s="2">
        <v>100</v>
      </c>
      <c r="N556" s="2">
        <v>1</v>
      </c>
      <c r="O556" s="2">
        <v>0</v>
      </c>
      <c r="P556" s="2"/>
      <c r="Q556" s="17">
        <f>INDEX(章节表!$K$5:$K$64,关卡表!BP556)</f>
        <v>135</v>
      </c>
      <c r="R556" s="2"/>
      <c r="S556" s="2"/>
      <c r="T556" s="2"/>
      <c r="U556" s="2" t="s">
        <v>27</v>
      </c>
      <c r="V556" s="17">
        <f>INDEX(章节表!$M$5:$M$64,关卡表!BP556)</f>
        <v>10800</v>
      </c>
      <c r="W556" s="2" t="s">
        <v>47</v>
      </c>
      <c r="X556" s="17">
        <f>INDEX(章节表!$N$5:$N$64,关卡表!BP556)</f>
        <v>27000</v>
      </c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>
        <v>51</v>
      </c>
      <c r="AP556" s="3" t="s">
        <v>264</v>
      </c>
      <c r="AQ556" s="3" t="s">
        <v>265</v>
      </c>
      <c r="AR556" s="3" t="s">
        <v>437</v>
      </c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O556">
        <v>550</v>
      </c>
      <c r="BP556">
        <f>MATCH(BO556-1,章节表!$J$4:$J$64,1)</f>
        <v>55</v>
      </c>
    </row>
    <row r="557" spans="1:68" ht="16.5" x14ac:dyDescent="0.2">
      <c r="A557" s="17">
        <f t="shared" si="29"/>
        <v>22601</v>
      </c>
      <c r="B557" s="17">
        <f>INDEX(章节表!$E$5:$E$64,关卡表!BP557)</f>
        <v>2</v>
      </c>
      <c r="C557" s="17">
        <f>INDEX(章节表!$B$5:$B$64,关卡表!BP557)</f>
        <v>226</v>
      </c>
      <c r="D557" s="3" t="s">
        <v>79</v>
      </c>
      <c r="E557" s="17">
        <f>BO557-INDEX(章节表!$J$4:$J$64,关卡表!BP557)</f>
        <v>1</v>
      </c>
      <c r="F557" s="17">
        <f t="shared" si="30"/>
        <v>1</v>
      </c>
      <c r="G557" s="17" t="str">
        <f>INDEX(章节表!$C$5:$C$64,关卡表!BP557)&amp;关卡表!E557&amp;"关"</f>
        <v>困难26章1关</v>
      </c>
      <c r="H557" s="2"/>
      <c r="I557" s="2"/>
      <c r="J557" s="17" t="str">
        <f>INDEX(章节表!$D$5:$D$64,关卡表!BP557)&amp;"-"&amp;关卡表!E557&amp;"关"</f>
        <v>蒋干盗书-1关</v>
      </c>
      <c r="K557" s="3" t="s">
        <v>424</v>
      </c>
      <c r="L557" s="2"/>
      <c r="M557" s="2">
        <v>100</v>
      </c>
      <c r="N557" s="2">
        <v>0</v>
      </c>
      <c r="O557" s="2">
        <v>0</v>
      </c>
      <c r="P557" s="2"/>
      <c r="Q557" s="17">
        <f>INDEX(章节表!$K$5:$K$64,关卡表!BP557)</f>
        <v>140</v>
      </c>
      <c r="R557" s="2"/>
      <c r="S557" s="2"/>
      <c r="T557" s="2"/>
      <c r="U557" s="2" t="s">
        <v>27</v>
      </c>
      <c r="V557" s="17">
        <f>INDEX(章节表!$M$5:$M$64,关卡表!BP557)</f>
        <v>11400</v>
      </c>
      <c r="W557" s="2" t="s">
        <v>47</v>
      </c>
      <c r="X557" s="17">
        <f>INDEX(章节表!$N$5:$N$64,关卡表!BP557)</f>
        <v>29250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>
        <v>51</v>
      </c>
      <c r="AP557" s="3" t="s">
        <v>264</v>
      </c>
      <c r="AQ557" s="3" t="s">
        <v>265</v>
      </c>
      <c r="AR557" s="3" t="s">
        <v>437</v>
      </c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O557">
        <v>551</v>
      </c>
      <c r="BP557">
        <f>MATCH(BO557-1,章节表!$J$4:$J$64,1)</f>
        <v>56</v>
      </c>
    </row>
    <row r="558" spans="1:68" ht="16.5" x14ac:dyDescent="0.2">
      <c r="A558" s="17">
        <f t="shared" si="29"/>
        <v>22602</v>
      </c>
      <c r="B558" s="17">
        <f>INDEX(章节表!$E$5:$E$64,关卡表!BP558)</f>
        <v>2</v>
      </c>
      <c r="C558" s="17">
        <f>INDEX(章节表!$B$5:$B$64,关卡表!BP558)</f>
        <v>226</v>
      </c>
      <c r="D558" s="3" t="s">
        <v>79</v>
      </c>
      <c r="E558" s="17">
        <f>BO558-INDEX(章节表!$J$4:$J$64,关卡表!BP558)</f>
        <v>2</v>
      </c>
      <c r="F558" s="17">
        <f t="shared" si="30"/>
        <v>2</v>
      </c>
      <c r="G558" s="17" t="str">
        <f>INDEX(章节表!$C$5:$C$64,关卡表!BP558)&amp;关卡表!E558&amp;"关"</f>
        <v>困难26章2关</v>
      </c>
      <c r="H558" s="2"/>
      <c r="I558" s="2"/>
      <c r="J558" s="17" t="str">
        <f>INDEX(章节表!$D$5:$D$64,关卡表!BP558)&amp;"-"&amp;关卡表!E558&amp;"关"</f>
        <v>蒋干盗书-2关</v>
      </c>
      <c r="K558" s="3" t="s">
        <v>424</v>
      </c>
      <c r="L558" s="2"/>
      <c r="M558" s="2">
        <v>100</v>
      </c>
      <c r="N558" s="2">
        <v>0</v>
      </c>
      <c r="O558" s="2">
        <v>0</v>
      </c>
      <c r="P558" s="2"/>
      <c r="Q558" s="17">
        <f>INDEX(章节表!$K$5:$K$64,关卡表!BP558)</f>
        <v>140</v>
      </c>
      <c r="R558" s="2"/>
      <c r="S558" s="2"/>
      <c r="T558" s="2"/>
      <c r="U558" s="2" t="s">
        <v>27</v>
      </c>
      <c r="V558" s="17">
        <f>INDEX(章节表!$M$5:$M$64,关卡表!BP558)</f>
        <v>11400</v>
      </c>
      <c r="W558" s="2" t="s">
        <v>47</v>
      </c>
      <c r="X558" s="17">
        <f>INDEX(章节表!$N$5:$N$64,关卡表!BP558)</f>
        <v>29250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>
        <v>51</v>
      </c>
      <c r="AP558" s="3" t="s">
        <v>264</v>
      </c>
      <c r="AQ558" s="3" t="s">
        <v>265</v>
      </c>
      <c r="AR558" s="3" t="s">
        <v>437</v>
      </c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O558">
        <v>552</v>
      </c>
      <c r="BP558">
        <f>MATCH(BO558-1,章节表!$J$4:$J$64,1)</f>
        <v>56</v>
      </c>
    </row>
    <row r="559" spans="1:68" ht="16.5" x14ac:dyDescent="0.2">
      <c r="A559" s="17">
        <f t="shared" si="29"/>
        <v>22603</v>
      </c>
      <c r="B559" s="17">
        <f>INDEX(章节表!$E$5:$E$64,关卡表!BP559)</f>
        <v>2</v>
      </c>
      <c r="C559" s="17">
        <f>INDEX(章节表!$B$5:$B$64,关卡表!BP559)</f>
        <v>226</v>
      </c>
      <c r="D559" s="3" t="s">
        <v>79</v>
      </c>
      <c r="E559" s="17">
        <f>BO559-INDEX(章节表!$J$4:$J$64,关卡表!BP559)</f>
        <v>3</v>
      </c>
      <c r="F559" s="17">
        <f t="shared" si="30"/>
        <v>3</v>
      </c>
      <c r="G559" s="17" t="str">
        <f>INDEX(章节表!$C$5:$C$64,关卡表!BP559)&amp;关卡表!E559&amp;"关"</f>
        <v>困难26章3关</v>
      </c>
      <c r="H559" s="2"/>
      <c r="I559" s="2"/>
      <c r="J559" s="17" t="str">
        <f>INDEX(章节表!$D$5:$D$64,关卡表!BP559)&amp;"-"&amp;关卡表!E559&amp;"关"</f>
        <v>蒋干盗书-3关</v>
      </c>
      <c r="K559" s="3" t="s">
        <v>438</v>
      </c>
      <c r="L559" s="2"/>
      <c r="M559" s="2">
        <v>100</v>
      </c>
      <c r="N559" s="2">
        <v>0</v>
      </c>
      <c r="O559" s="2">
        <v>0</v>
      </c>
      <c r="P559" s="2"/>
      <c r="Q559" s="17">
        <f>INDEX(章节表!$K$5:$K$64,关卡表!BP559)</f>
        <v>140</v>
      </c>
      <c r="R559" s="2"/>
      <c r="S559" s="2"/>
      <c r="T559" s="2"/>
      <c r="U559" s="2" t="s">
        <v>27</v>
      </c>
      <c r="V559" s="17">
        <f>INDEX(章节表!$M$5:$M$64,关卡表!BP559)</f>
        <v>11400</v>
      </c>
      <c r="W559" s="2" t="s">
        <v>47</v>
      </c>
      <c r="X559" s="17">
        <f>INDEX(章节表!$N$5:$N$64,关卡表!BP559)</f>
        <v>29250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>
        <v>51</v>
      </c>
      <c r="AP559" s="3" t="s">
        <v>264</v>
      </c>
      <c r="AQ559" s="3" t="s">
        <v>265</v>
      </c>
      <c r="AR559" s="3" t="s">
        <v>437</v>
      </c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O559">
        <v>553</v>
      </c>
      <c r="BP559">
        <f>MATCH(BO559-1,章节表!$J$4:$J$64,1)</f>
        <v>56</v>
      </c>
    </row>
    <row r="560" spans="1:68" ht="16.5" x14ac:dyDescent="0.2">
      <c r="A560" s="17">
        <f t="shared" si="29"/>
        <v>22604</v>
      </c>
      <c r="B560" s="17">
        <f>INDEX(章节表!$E$5:$E$64,关卡表!BP560)</f>
        <v>2</v>
      </c>
      <c r="C560" s="17">
        <f>INDEX(章节表!$B$5:$B$64,关卡表!BP560)</f>
        <v>226</v>
      </c>
      <c r="D560" s="3" t="s">
        <v>79</v>
      </c>
      <c r="E560" s="17">
        <f>BO560-INDEX(章节表!$J$4:$J$64,关卡表!BP560)</f>
        <v>4</v>
      </c>
      <c r="F560" s="17">
        <f t="shared" si="30"/>
        <v>4</v>
      </c>
      <c r="G560" s="17" t="str">
        <f>INDEX(章节表!$C$5:$C$64,关卡表!BP560)&amp;关卡表!E560&amp;"关"</f>
        <v>困难26章4关</v>
      </c>
      <c r="H560" s="2"/>
      <c r="I560" s="2"/>
      <c r="J560" s="17" t="str">
        <f>INDEX(章节表!$D$5:$D$64,关卡表!BP560)&amp;"-"&amp;关卡表!E560&amp;"关"</f>
        <v>蒋干盗书-4关</v>
      </c>
      <c r="K560" s="3" t="s">
        <v>424</v>
      </c>
      <c r="L560" s="2"/>
      <c r="M560" s="2">
        <v>100</v>
      </c>
      <c r="N560" s="2">
        <v>0</v>
      </c>
      <c r="O560" s="2">
        <v>0</v>
      </c>
      <c r="P560" s="2"/>
      <c r="Q560" s="17">
        <f>INDEX(章节表!$K$5:$K$64,关卡表!BP560)</f>
        <v>140</v>
      </c>
      <c r="R560" s="2"/>
      <c r="S560" s="2"/>
      <c r="T560" s="2"/>
      <c r="U560" s="2" t="s">
        <v>27</v>
      </c>
      <c r="V560" s="17">
        <f>INDEX(章节表!$M$5:$M$64,关卡表!BP560)</f>
        <v>11400</v>
      </c>
      <c r="W560" s="2" t="s">
        <v>47</v>
      </c>
      <c r="X560" s="17">
        <f>INDEX(章节表!$N$5:$N$64,关卡表!BP560)</f>
        <v>29250</v>
      </c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>
        <v>51</v>
      </c>
      <c r="AP560" s="3" t="s">
        <v>264</v>
      </c>
      <c r="AQ560" s="3" t="s">
        <v>265</v>
      </c>
      <c r="AR560" s="3" t="s">
        <v>437</v>
      </c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O560">
        <v>554</v>
      </c>
      <c r="BP560">
        <f>MATCH(BO560-1,章节表!$J$4:$J$64,1)</f>
        <v>56</v>
      </c>
    </row>
    <row r="561" spans="1:68" ht="16.5" x14ac:dyDescent="0.2">
      <c r="A561" s="17">
        <f t="shared" si="29"/>
        <v>22605</v>
      </c>
      <c r="B561" s="17">
        <f>INDEX(章节表!$E$5:$E$64,关卡表!BP561)</f>
        <v>2</v>
      </c>
      <c r="C561" s="17">
        <f>INDEX(章节表!$B$5:$B$64,关卡表!BP561)</f>
        <v>226</v>
      </c>
      <c r="D561" s="3" t="s">
        <v>79</v>
      </c>
      <c r="E561" s="17">
        <f>BO561-INDEX(章节表!$J$4:$J$64,关卡表!BP561)</f>
        <v>5</v>
      </c>
      <c r="F561" s="17">
        <f t="shared" si="30"/>
        <v>5</v>
      </c>
      <c r="G561" s="17" t="str">
        <f>INDEX(章节表!$C$5:$C$64,关卡表!BP561)&amp;关卡表!E561&amp;"关"</f>
        <v>困难26章5关</v>
      </c>
      <c r="H561" s="2"/>
      <c r="I561" s="2"/>
      <c r="J561" s="17" t="str">
        <f>INDEX(章节表!$D$5:$D$64,关卡表!BP561)&amp;"-"&amp;关卡表!E561&amp;"关"</f>
        <v>蒋干盗书-5关</v>
      </c>
      <c r="K561" s="3" t="s">
        <v>424</v>
      </c>
      <c r="L561" s="2"/>
      <c r="M561" s="2">
        <v>100</v>
      </c>
      <c r="N561" s="2">
        <v>0</v>
      </c>
      <c r="O561" s="2">
        <v>0</v>
      </c>
      <c r="P561" s="2"/>
      <c r="Q561" s="17">
        <f>INDEX(章节表!$K$5:$K$64,关卡表!BP561)</f>
        <v>140</v>
      </c>
      <c r="R561" s="2"/>
      <c r="S561" s="2"/>
      <c r="T561" s="2"/>
      <c r="U561" s="2" t="s">
        <v>27</v>
      </c>
      <c r="V561" s="17">
        <f>INDEX(章节表!$M$5:$M$64,关卡表!BP561)</f>
        <v>11400</v>
      </c>
      <c r="W561" s="2" t="s">
        <v>47</v>
      </c>
      <c r="X561" s="17">
        <f>INDEX(章节表!$N$5:$N$64,关卡表!BP561)</f>
        <v>29250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>
        <v>51</v>
      </c>
      <c r="AP561" s="3" t="s">
        <v>264</v>
      </c>
      <c r="AQ561" s="3" t="s">
        <v>265</v>
      </c>
      <c r="AR561" s="3" t="s">
        <v>437</v>
      </c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O561">
        <v>555</v>
      </c>
      <c r="BP561">
        <f>MATCH(BO561-1,章节表!$J$4:$J$64,1)</f>
        <v>56</v>
      </c>
    </row>
    <row r="562" spans="1:68" ht="16.5" x14ac:dyDescent="0.2">
      <c r="A562" s="17">
        <f t="shared" si="29"/>
        <v>22606</v>
      </c>
      <c r="B562" s="17">
        <f>INDEX(章节表!$E$5:$E$64,关卡表!BP562)</f>
        <v>2</v>
      </c>
      <c r="C562" s="17">
        <f>INDEX(章节表!$B$5:$B$64,关卡表!BP562)</f>
        <v>226</v>
      </c>
      <c r="D562" s="3" t="s">
        <v>79</v>
      </c>
      <c r="E562" s="17">
        <f>BO562-INDEX(章节表!$J$4:$J$64,关卡表!BP562)</f>
        <v>6</v>
      </c>
      <c r="F562" s="17">
        <f t="shared" si="30"/>
        <v>6</v>
      </c>
      <c r="G562" s="17" t="str">
        <f>INDEX(章节表!$C$5:$C$64,关卡表!BP562)&amp;关卡表!E562&amp;"关"</f>
        <v>困难26章6关</v>
      </c>
      <c r="H562" s="2"/>
      <c r="I562" s="2"/>
      <c r="J562" s="17" t="str">
        <f>INDEX(章节表!$D$5:$D$64,关卡表!BP562)&amp;"-"&amp;关卡表!E562&amp;"关"</f>
        <v>蒋干盗书-6关</v>
      </c>
      <c r="K562" s="3" t="s">
        <v>438</v>
      </c>
      <c r="L562" s="2"/>
      <c r="M562" s="2">
        <v>100</v>
      </c>
      <c r="N562" s="2">
        <v>0</v>
      </c>
      <c r="O562" s="2">
        <v>0</v>
      </c>
      <c r="P562" s="2"/>
      <c r="Q562" s="17">
        <f>INDEX(章节表!$K$5:$K$64,关卡表!BP562)</f>
        <v>140</v>
      </c>
      <c r="R562" s="2"/>
      <c r="S562" s="2"/>
      <c r="T562" s="2"/>
      <c r="U562" s="2" t="s">
        <v>27</v>
      </c>
      <c r="V562" s="17">
        <f>INDEX(章节表!$M$5:$M$64,关卡表!BP562)</f>
        <v>11400</v>
      </c>
      <c r="W562" s="2" t="s">
        <v>47</v>
      </c>
      <c r="X562" s="17">
        <f>INDEX(章节表!$N$5:$N$64,关卡表!BP562)</f>
        <v>29250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>
        <v>51</v>
      </c>
      <c r="AP562" s="3" t="s">
        <v>264</v>
      </c>
      <c r="AQ562" s="3" t="s">
        <v>265</v>
      </c>
      <c r="AR562" s="3" t="s">
        <v>437</v>
      </c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O562">
        <v>556</v>
      </c>
      <c r="BP562">
        <f>MATCH(BO562-1,章节表!$J$4:$J$64,1)</f>
        <v>56</v>
      </c>
    </row>
    <row r="563" spans="1:68" ht="16.5" x14ac:dyDescent="0.2">
      <c r="A563" s="17">
        <f t="shared" si="29"/>
        <v>22607</v>
      </c>
      <c r="B563" s="17">
        <f>INDEX(章节表!$E$5:$E$64,关卡表!BP563)</f>
        <v>2</v>
      </c>
      <c r="C563" s="17">
        <f>INDEX(章节表!$B$5:$B$64,关卡表!BP563)</f>
        <v>226</v>
      </c>
      <c r="D563" s="3" t="s">
        <v>79</v>
      </c>
      <c r="E563" s="17">
        <f>BO563-INDEX(章节表!$J$4:$J$64,关卡表!BP563)</f>
        <v>7</v>
      </c>
      <c r="F563" s="17">
        <f t="shared" si="30"/>
        <v>7</v>
      </c>
      <c r="G563" s="17" t="str">
        <f>INDEX(章节表!$C$5:$C$64,关卡表!BP563)&amp;关卡表!E563&amp;"关"</f>
        <v>困难26章7关</v>
      </c>
      <c r="H563" s="2"/>
      <c r="I563" s="2"/>
      <c r="J563" s="17" t="str">
        <f>INDEX(章节表!$D$5:$D$64,关卡表!BP563)&amp;"-"&amp;关卡表!E563&amp;"关"</f>
        <v>蒋干盗书-7关</v>
      </c>
      <c r="K563" s="3" t="s">
        <v>424</v>
      </c>
      <c r="L563" s="2"/>
      <c r="M563" s="2">
        <v>100</v>
      </c>
      <c r="N563" s="2">
        <v>0</v>
      </c>
      <c r="O563" s="2">
        <v>0</v>
      </c>
      <c r="P563" s="2"/>
      <c r="Q563" s="17">
        <f>INDEX(章节表!$K$5:$K$64,关卡表!BP563)</f>
        <v>140</v>
      </c>
      <c r="R563" s="2"/>
      <c r="S563" s="2"/>
      <c r="T563" s="2"/>
      <c r="U563" s="2" t="s">
        <v>27</v>
      </c>
      <c r="V563" s="17">
        <f>INDEX(章节表!$M$5:$M$64,关卡表!BP563)</f>
        <v>11400</v>
      </c>
      <c r="W563" s="2" t="s">
        <v>47</v>
      </c>
      <c r="X563" s="17">
        <f>INDEX(章节表!$N$5:$N$64,关卡表!BP563)</f>
        <v>29250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>
        <v>51</v>
      </c>
      <c r="AP563" s="3" t="s">
        <v>264</v>
      </c>
      <c r="AQ563" s="3" t="s">
        <v>265</v>
      </c>
      <c r="AR563" s="3" t="s">
        <v>437</v>
      </c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O563">
        <v>557</v>
      </c>
      <c r="BP563">
        <f>MATCH(BO563-1,章节表!$J$4:$J$64,1)</f>
        <v>56</v>
      </c>
    </row>
    <row r="564" spans="1:68" ht="16.5" x14ac:dyDescent="0.2">
      <c r="A564" s="17">
        <f t="shared" si="29"/>
        <v>22608</v>
      </c>
      <c r="B564" s="17">
        <f>INDEX(章节表!$E$5:$E$64,关卡表!BP564)</f>
        <v>2</v>
      </c>
      <c r="C564" s="17">
        <f>INDEX(章节表!$B$5:$B$64,关卡表!BP564)</f>
        <v>226</v>
      </c>
      <c r="D564" s="3" t="s">
        <v>79</v>
      </c>
      <c r="E564" s="17">
        <f>BO564-INDEX(章节表!$J$4:$J$64,关卡表!BP564)</f>
        <v>8</v>
      </c>
      <c r="F564" s="17">
        <f t="shared" si="30"/>
        <v>8</v>
      </c>
      <c r="G564" s="17" t="str">
        <f>INDEX(章节表!$C$5:$C$64,关卡表!BP564)&amp;关卡表!E564&amp;"关"</f>
        <v>困难26章8关</v>
      </c>
      <c r="H564" s="2"/>
      <c r="I564" s="2"/>
      <c r="J564" s="17" t="str">
        <f>INDEX(章节表!$D$5:$D$64,关卡表!BP564)&amp;"-"&amp;关卡表!E564&amp;"关"</f>
        <v>蒋干盗书-8关</v>
      </c>
      <c r="K564" s="3" t="s">
        <v>424</v>
      </c>
      <c r="L564" s="2"/>
      <c r="M564" s="2">
        <v>100</v>
      </c>
      <c r="N564" s="2">
        <v>0</v>
      </c>
      <c r="O564" s="2">
        <v>0</v>
      </c>
      <c r="P564" s="2"/>
      <c r="Q564" s="17">
        <f>INDEX(章节表!$K$5:$K$64,关卡表!BP564)</f>
        <v>140</v>
      </c>
      <c r="R564" s="2"/>
      <c r="S564" s="2"/>
      <c r="T564" s="2"/>
      <c r="U564" s="2" t="s">
        <v>27</v>
      </c>
      <c r="V564" s="17">
        <f>INDEX(章节表!$M$5:$M$64,关卡表!BP564)</f>
        <v>11400</v>
      </c>
      <c r="W564" s="2" t="s">
        <v>47</v>
      </c>
      <c r="X564" s="17">
        <f>INDEX(章节表!$N$5:$N$64,关卡表!BP564)</f>
        <v>29250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>
        <v>51</v>
      </c>
      <c r="AP564" s="3" t="s">
        <v>264</v>
      </c>
      <c r="AQ564" s="3" t="s">
        <v>265</v>
      </c>
      <c r="AR564" s="3" t="s">
        <v>437</v>
      </c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O564">
        <v>558</v>
      </c>
      <c r="BP564">
        <f>MATCH(BO564-1,章节表!$J$4:$J$64,1)</f>
        <v>56</v>
      </c>
    </row>
    <row r="565" spans="1:68" ht="16.5" x14ac:dyDescent="0.2">
      <c r="A565" s="17">
        <f t="shared" si="29"/>
        <v>22609</v>
      </c>
      <c r="B565" s="17">
        <f>INDEX(章节表!$E$5:$E$64,关卡表!BP565)</f>
        <v>2</v>
      </c>
      <c r="C565" s="17">
        <f>INDEX(章节表!$B$5:$B$64,关卡表!BP565)</f>
        <v>226</v>
      </c>
      <c r="D565" s="3" t="s">
        <v>79</v>
      </c>
      <c r="E565" s="17">
        <f>BO565-INDEX(章节表!$J$4:$J$64,关卡表!BP565)</f>
        <v>9</v>
      </c>
      <c r="F565" s="17">
        <f t="shared" si="30"/>
        <v>9</v>
      </c>
      <c r="G565" s="17" t="str">
        <f>INDEX(章节表!$C$5:$C$64,关卡表!BP565)&amp;关卡表!E565&amp;"关"</f>
        <v>困难26章9关</v>
      </c>
      <c r="H565" s="2"/>
      <c r="I565" s="2"/>
      <c r="J565" s="17" t="str">
        <f>INDEX(章节表!$D$5:$D$64,关卡表!BP565)&amp;"-"&amp;关卡表!E565&amp;"关"</f>
        <v>蒋干盗书-9关</v>
      </c>
      <c r="K565" s="3" t="s">
        <v>438</v>
      </c>
      <c r="L565" s="2"/>
      <c r="M565" s="2">
        <v>100</v>
      </c>
      <c r="N565" s="2">
        <v>0</v>
      </c>
      <c r="O565" s="2">
        <v>0</v>
      </c>
      <c r="P565" s="2"/>
      <c r="Q565" s="17">
        <f>INDEX(章节表!$K$5:$K$64,关卡表!BP565)</f>
        <v>140</v>
      </c>
      <c r="R565" s="2"/>
      <c r="S565" s="2"/>
      <c r="T565" s="2"/>
      <c r="U565" s="2" t="s">
        <v>27</v>
      </c>
      <c r="V565" s="17">
        <f>INDEX(章节表!$M$5:$M$64,关卡表!BP565)</f>
        <v>11400</v>
      </c>
      <c r="W565" s="2" t="s">
        <v>47</v>
      </c>
      <c r="X565" s="17">
        <f>INDEX(章节表!$N$5:$N$64,关卡表!BP565)</f>
        <v>29250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>
        <v>51</v>
      </c>
      <c r="AP565" s="3" t="s">
        <v>264</v>
      </c>
      <c r="AQ565" s="3" t="s">
        <v>265</v>
      </c>
      <c r="AR565" s="3" t="s">
        <v>437</v>
      </c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O565">
        <v>559</v>
      </c>
      <c r="BP565">
        <f>MATCH(BO565-1,章节表!$J$4:$J$64,1)</f>
        <v>56</v>
      </c>
    </row>
    <row r="566" spans="1:68" ht="16.5" x14ac:dyDescent="0.2">
      <c r="A566" s="17">
        <f t="shared" si="29"/>
        <v>22610</v>
      </c>
      <c r="B566" s="17">
        <f>INDEX(章节表!$E$5:$E$64,关卡表!BP566)</f>
        <v>2</v>
      </c>
      <c r="C566" s="17">
        <f>INDEX(章节表!$B$5:$B$64,关卡表!BP566)</f>
        <v>226</v>
      </c>
      <c r="D566" s="3" t="s">
        <v>79</v>
      </c>
      <c r="E566" s="17">
        <f>BO566-INDEX(章节表!$J$4:$J$64,关卡表!BP566)</f>
        <v>10</v>
      </c>
      <c r="F566" s="17">
        <f t="shared" si="30"/>
        <v>10</v>
      </c>
      <c r="G566" s="17" t="str">
        <f>INDEX(章节表!$C$5:$C$64,关卡表!BP566)&amp;关卡表!E566&amp;"关"</f>
        <v>困难26章10关</v>
      </c>
      <c r="H566" s="2"/>
      <c r="I566" s="2"/>
      <c r="J566" s="17" t="str">
        <f>INDEX(章节表!$D$5:$D$64,关卡表!BP566)&amp;"-"&amp;关卡表!E566&amp;"关"</f>
        <v>蒋干盗书-10关</v>
      </c>
      <c r="K566" s="3" t="s">
        <v>439</v>
      </c>
      <c r="L566" s="2"/>
      <c r="M566" s="2">
        <v>100</v>
      </c>
      <c r="N566" s="2">
        <v>1</v>
      </c>
      <c r="O566" s="2">
        <v>0</v>
      </c>
      <c r="P566" s="2"/>
      <c r="Q566" s="17">
        <f>INDEX(章节表!$K$5:$K$64,关卡表!BP566)</f>
        <v>140</v>
      </c>
      <c r="R566" s="2"/>
      <c r="S566" s="2"/>
      <c r="T566" s="2"/>
      <c r="U566" s="2" t="s">
        <v>27</v>
      </c>
      <c r="V566" s="17">
        <f>INDEX(章节表!$M$5:$M$64,关卡表!BP566)</f>
        <v>11400</v>
      </c>
      <c r="W566" s="2" t="s">
        <v>47</v>
      </c>
      <c r="X566" s="17">
        <f>INDEX(章节表!$N$5:$N$64,关卡表!BP566)</f>
        <v>29250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>
        <v>51</v>
      </c>
      <c r="AP566" s="3" t="s">
        <v>264</v>
      </c>
      <c r="AQ566" s="3" t="s">
        <v>265</v>
      </c>
      <c r="AR566" s="3" t="s">
        <v>437</v>
      </c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O566">
        <v>560</v>
      </c>
      <c r="BP566">
        <f>MATCH(BO566-1,章节表!$J$4:$J$64,1)</f>
        <v>56</v>
      </c>
    </row>
    <row r="567" spans="1:68" ht="16.5" x14ac:dyDescent="0.2">
      <c r="A567" s="17">
        <f t="shared" si="29"/>
        <v>22701</v>
      </c>
      <c r="B567" s="17">
        <f>INDEX(章节表!$E$5:$E$64,关卡表!BP567)</f>
        <v>2</v>
      </c>
      <c r="C567" s="17">
        <f>INDEX(章节表!$B$5:$B$64,关卡表!BP567)</f>
        <v>227</v>
      </c>
      <c r="D567" s="3" t="s">
        <v>79</v>
      </c>
      <c r="E567" s="17">
        <f>BO567-INDEX(章节表!$J$4:$J$64,关卡表!BP567)</f>
        <v>1</v>
      </c>
      <c r="F567" s="17">
        <f t="shared" si="30"/>
        <v>1</v>
      </c>
      <c r="G567" s="17" t="str">
        <f>INDEX(章节表!$C$5:$C$64,关卡表!BP567)&amp;关卡表!E567&amp;"关"</f>
        <v>困难27章1关</v>
      </c>
      <c r="H567" s="2"/>
      <c r="I567" s="2"/>
      <c r="J567" s="17" t="str">
        <f>INDEX(章节表!$D$5:$D$64,关卡表!BP567)&amp;"-"&amp;关卡表!E567&amp;"关"</f>
        <v>草船借箭-1关</v>
      </c>
      <c r="K567" s="3" t="s">
        <v>424</v>
      </c>
      <c r="L567" s="2"/>
      <c r="M567" s="2">
        <v>100</v>
      </c>
      <c r="N567" s="2">
        <v>0</v>
      </c>
      <c r="O567" s="2">
        <v>0</v>
      </c>
      <c r="P567" s="2"/>
      <c r="Q567" s="17">
        <f>INDEX(章节表!$K$5:$K$64,关卡表!BP567)</f>
        <v>145</v>
      </c>
      <c r="R567" s="2"/>
      <c r="S567" s="2"/>
      <c r="T567" s="2"/>
      <c r="U567" s="2" t="s">
        <v>27</v>
      </c>
      <c r="V567" s="17">
        <f>INDEX(章节表!$M$5:$M$64,关卡表!BP567)</f>
        <v>12000</v>
      </c>
      <c r="W567" s="2" t="s">
        <v>47</v>
      </c>
      <c r="X567" s="17">
        <f>INDEX(章节表!$N$5:$N$64,关卡表!BP567)</f>
        <v>31500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>
        <v>51</v>
      </c>
      <c r="AP567" s="3" t="s">
        <v>264</v>
      </c>
      <c r="AQ567" s="3" t="s">
        <v>265</v>
      </c>
      <c r="AR567" s="3" t="s">
        <v>437</v>
      </c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O567">
        <v>561</v>
      </c>
      <c r="BP567">
        <f>MATCH(BO567-1,章节表!$J$4:$J$64,1)</f>
        <v>57</v>
      </c>
    </row>
    <row r="568" spans="1:68" ht="16.5" x14ac:dyDescent="0.2">
      <c r="A568" s="17">
        <f t="shared" si="29"/>
        <v>22702</v>
      </c>
      <c r="B568" s="17">
        <f>INDEX(章节表!$E$5:$E$64,关卡表!BP568)</f>
        <v>2</v>
      </c>
      <c r="C568" s="17">
        <f>INDEX(章节表!$B$5:$B$64,关卡表!BP568)</f>
        <v>227</v>
      </c>
      <c r="D568" s="3" t="s">
        <v>79</v>
      </c>
      <c r="E568" s="17">
        <f>BO568-INDEX(章节表!$J$4:$J$64,关卡表!BP568)</f>
        <v>2</v>
      </c>
      <c r="F568" s="17">
        <f t="shared" si="30"/>
        <v>2</v>
      </c>
      <c r="G568" s="17" t="str">
        <f>INDEX(章节表!$C$5:$C$64,关卡表!BP568)&amp;关卡表!E568&amp;"关"</f>
        <v>困难27章2关</v>
      </c>
      <c r="H568" s="2"/>
      <c r="I568" s="2"/>
      <c r="J568" s="17" t="str">
        <f>INDEX(章节表!$D$5:$D$64,关卡表!BP568)&amp;"-"&amp;关卡表!E568&amp;"关"</f>
        <v>草船借箭-2关</v>
      </c>
      <c r="K568" s="3" t="s">
        <v>424</v>
      </c>
      <c r="L568" s="2"/>
      <c r="M568" s="2">
        <v>100</v>
      </c>
      <c r="N568" s="2">
        <v>0</v>
      </c>
      <c r="O568" s="2">
        <v>0</v>
      </c>
      <c r="P568" s="2"/>
      <c r="Q568" s="17">
        <f>INDEX(章节表!$K$5:$K$64,关卡表!BP568)</f>
        <v>145</v>
      </c>
      <c r="R568" s="2"/>
      <c r="S568" s="2"/>
      <c r="T568" s="2"/>
      <c r="U568" s="2" t="s">
        <v>27</v>
      </c>
      <c r="V568" s="17">
        <f>INDEX(章节表!$M$5:$M$64,关卡表!BP568)</f>
        <v>12000</v>
      </c>
      <c r="W568" s="2" t="s">
        <v>47</v>
      </c>
      <c r="X568" s="17">
        <f>INDEX(章节表!$N$5:$N$64,关卡表!BP568)</f>
        <v>31500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>
        <v>51</v>
      </c>
      <c r="AP568" s="3" t="s">
        <v>264</v>
      </c>
      <c r="AQ568" s="3" t="s">
        <v>265</v>
      </c>
      <c r="AR568" s="3" t="s">
        <v>437</v>
      </c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O568">
        <v>562</v>
      </c>
      <c r="BP568">
        <f>MATCH(BO568-1,章节表!$J$4:$J$64,1)</f>
        <v>57</v>
      </c>
    </row>
    <row r="569" spans="1:68" ht="16.5" x14ac:dyDescent="0.2">
      <c r="A569" s="17">
        <f t="shared" si="29"/>
        <v>22703</v>
      </c>
      <c r="B569" s="17">
        <f>INDEX(章节表!$E$5:$E$64,关卡表!BP569)</f>
        <v>2</v>
      </c>
      <c r="C569" s="17">
        <f>INDEX(章节表!$B$5:$B$64,关卡表!BP569)</f>
        <v>227</v>
      </c>
      <c r="D569" s="3" t="s">
        <v>79</v>
      </c>
      <c r="E569" s="17">
        <f>BO569-INDEX(章节表!$J$4:$J$64,关卡表!BP569)</f>
        <v>3</v>
      </c>
      <c r="F569" s="17">
        <f t="shared" si="30"/>
        <v>3</v>
      </c>
      <c r="G569" s="17" t="str">
        <f>INDEX(章节表!$C$5:$C$64,关卡表!BP569)&amp;关卡表!E569&amp;"关"</f>
        <v>困难27章3关</v>
      </c>
      <c r="H569" s="2"/>
      <c r="I569" s="2"/>
      <c r="J569" s="17" t="str">
        <f>INDEX(章节表!$D$5:$D$64,关卡表!BP569)&amp;"-"&amp;关卡表!E569&amp;"关"</f>
        <v>草船借箭-3关</v>
      </c>
      <c r="K569" s="3" t="s">
        <v>438</v>
      </c>
      <c r="L569" s="2"/>
      <c r="M569" s="2">
        <v>100</v>
      </c>
      <c r="N569" s="2">
        <v>0</v>
      </c>
      <c r="O569" s="2">
        <v>0</v>
      </c>
      <c r="P569" s="2"/>
      <c r="Q569" s="17">
        <f>INDEX(章节表!$K$5:$K$64,关卡表!BP569)</f>
        <v>145</v>
      </c>
      <c r="R569" s="2"/>
      <c r="S569" s="2"/>
      <c r="T569" s="2"/>
      <c r="U569" s="2" t="s">
        <v>27</v>
      </c>
      <c r="V569" s="17">
        <f>INDEX(章节表!$M$5:$M$64,关卡表!BP569)</f>
        <v>12000</v>
      </c>
      <c r="W569" s="2" t="s">
        <v>47</v>
      </c>
      <c r="X569" s="17">
        <f>INDEX(章节表!$N$5:$N$64,关卡表!BP569)</f>
        <v>31500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>
        <v>51</v>
      </c>
      <c r="AP569" s="3" t="s">
        <v>264</v>
      </c>
      <c r="AQ569" s="3" t="s">
        <v>265</v>
      </c>
      <c r="AR569" s="3" t="s">
        <v>437</v>
      </c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O569">
        <v>563</v>
      </c>
      <c r="BP569">
        <f>MATCH(BO569-1,章节表!$J$4:$J$64,1)</f>
        <v>57</v>
      </c>
    </row>
    <row r="570" spans="1:68" ht="16.5" x14ac:dyDescent="0.2">
      <c r="A570" s="17">
        <f t="shared" si="29"/>
        <v>22704</v>
      </c>
      <c r="B570" s="17">
        <f>INDEX(章节表!$E$5:$E$64,关卡表!BP570)</f>
        <v>2</v>
      </c>
      <c r="C570" s="17">
        <f>INDEX(章节表!$B$5:$B$64,关卡表!BP570)</f>
        <v>227</v>
      </c>
      <c r="D570" s="3" t="s">
        <v>79</v>
      </c>
      <c r="E570" s="17">
        <f>BO570-INDEX(章节表!$J$4:$J$64,关卡表!BP570)</f>
        <v>4</v>
      </c>
      <c r="F570" s="17">
        <f t="shared" si="30"/>
        <v>4</v>
      </c>
      <c r="G570" s="17" t="str">
        <f>INDEX(章节表!$C$5:$C$64,关卡表!BP570)&amp;关卡表!E570&amp;"关"</f>
        <v>困难27章4关</v>
      </c>
      <c r="H570" s="2"/>
      <c r="I570" s="2"/>
      <c r="J570" s="17" t="str">
        <f>INDEX(章节表!$D$5:$D$64,关卡表!BP570)&amp;"-"&amp;关卡表!E570&amp;"关"</f>
        <v>草船借箭-4关</v>
      </c>
      <c r="K570" s="3" t="s">
        <v>424</v>
      </c>
      <c r="L570" s="2"/>
      <c r="M570" s="2">
        <v>100</v>
      </c>
      <c r="N570" s="2">
        <v>0</v>
      </c>
      <c r="O570" s="2">
        <v>0</v>
      </c>
      <c r="P570" s="2"/>
      <c r="Q570" s="17">
        <f>INDEX(章节表!$K$5:$K$64,关卡表!BP570)</f>
        <v>145</v>
      </c>
      <c r="R570" s="2"/>
      <c r="S570" s="2"/>
      <c r="T570" s="2"/>
      <c r="U570" s="2" t="s">
        <v>27</v>
      </c>
      <c r="V570" s="17">
        <f>INDEX(章节表!$M$5:$M$64,关卡表!BP570)</f>
        <v>12000</v>
      </c>
      <c r="W570" s="2" t="s">
        <v>47</v>
      </c>
      <c r="X570" s="17">
        <f>INDEX(章节表!$N$5:$N$64,关卡表!BP570)</f>
        <v>31500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>
        <v>51</v>
      </c>
      <c r="AP570" s="3" t="s">
        <v>264</v>
      </c>
      <c r="AQ570" s="3" t="s">
        <v>265</v>
      </c>
      <c r="AR570" s="3" t="s">
        <v>437</v>
      </c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O570">
        <v>564</v>
      </c>
      <c r="BP570">
        <f>MATCH(BO570-1,章节表!$J$4:$J$64,1)</f>
        <v>57</v>
      </c>
    </row>
    <row r="571" spans="1:68" ht="16.5" x14ac:dyDescent="0.2">
      <c r="A571" s="17">
        <f t="shared" si="29"/>
        <v>22705</v>
      </c>
      <c r="B571" s="17">
        <f>INDEX(章节表!$E$5:$E$64,关卡表!BP571)</f>
        <v>2</v>
      </c>
      <c r="C571" s="17">
        <f>INDEX(章节表!$B$5:$B$64,关卡表!BP571)</f>
        <v>227</v>
      </c>
      <c r="D571" s="3" t="s">
        <v>79</v>
      </c>
      <c r="E571" s="17">
        <f>BO571-INDEX(章节表!$J$4:$J$64,关卡表!BP571)</f>
        <v>5</v>
      </c>
      <c r="F571" s="17">
        <f t="shared" si="30"/>
        <v>5</v>
      </c>
      <c r="G571" s="17" t="str">
        <f>INDEX(章节表!$C$5:$C$64,关卡表!BP571)&amp;关卡表!E571&amp;"关"</f>
        <v>困难27章5关</v>
      </c>
      <c r="H571" s="2"/>
      <c r="I571" s="2"/>
      <c r="J571" s="17" t="str">
        <f>INDEX(章节表!$D$5:$D$64,关卡表!BP571)&amp;"-"&amp;关卡表!E571&amp;"关"</f>
        <v>草船借箭-5关</v>
      </c>
      <c r="K571" s="3" t="s">
        <v>424</v>
      </c>
      <c r="L571" s="2"/>
      <c r="M571" s="2">
        <v>100</v>
      </c>
      <c r="N571" s="2">
        <v>0</v>
      </c>
      <c r="O571" s="2">
        <v>0</v>
      </c>
      <c r="P571" s="2"/>
      <c r="Q571" s="17">
        <f>INDEX(章节表!$K$5:$K$64,关卡表!BP571)</f>
        <v>145</v>
      </c>
      <c r="R571" s="2"/>
      <c r="S571" s="2"/>
      <c r="T571" s="2"/>
      <c r="U571" s="2" t="s">
        <v>27</v>
      </c>
      <c r="V571" s="17">
        <f>INDEX(章节表!$M$5:$M$64,关卡表!BP571)</f>
        <v>12000</v>
      </c>
      <c r="W571" s="2" t="s">
        <v>47</v>
      </c>
      <c r="X571" s="17">
        <f>INDEX(章节表!$N$5:$N$64,关卡表!BP571)</f>
        <v>31500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>
        <v>51</v>
      </c>
      <c r="AP571" s="3" t="s">
        <v>264</v>
      </c>
      <c r="AQ571" s="3" t="s">
        <v>265</v>
      </c>
      <c r="AR571" s="3" t="s">
        <v>437</v>
      </c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O571">
        <v>565</v>
      </c>
      <c r="BP571">
        <f>MATCH(BO571-1,章节表!$J$4:$J$64,1)</f>
        <v>57</v>
      </c>
    </row>
    <row r="572" spans="1:68" ht="16.5" x14ac:dyDescent="0.2">
      <c r="A572" s="17">
        <f t="shared" si="29"/>
        <v>22706</v>
      </c>
      <c r="B572" s="17">
        <f>INDEX(章节表!$E$5:$E$64,关卡表!BP572)</f>
        <v>2</v>
      </c>
      <c r="C572" s="17">
        <f>INDEX(章节表!$B$5:$B$64,关卡表!BP572)</f>
        <v>227</v>
      </c>
      <c r="D572" s="3" t="s">
        <v>79</v>
      </c>
      <c r="E572" s="17">
        <f>BO572-INDEX(章节表!$J$4:$J$64,关卡表!BP572)</f>
        <v>6</v>
      </c>
      <c r="F572" s="17">
        <f t="shared" si="30"/>
        <v>6</v>
      </c>
      <c r="G572" s="17" t="str">
        <f>INDEX(章节表!$C$5:$C$64,关卡表!BP572)&amp;关卡表!E572&amp;"关"</f>
        <v>困难27章6关</v>
      </c>
      <c r="H572" s="2"/>
      <c r="I572" s="2"/>
      <c r="J572" s="17" t="str">
        <f>INDEX(章节表!$D$5:$D$64,关卡表!BP572)&amp;"-"&amp;关卡表!E572&amp;"关"</f>
        <v>草船借箭-6关</v>
      </c>
      <c r="K572" s="3" t="s">
        <v>438</v>
      </c>
      <c r="L572" s="2"/>
      <c r="M572" s="2">
        <v>100</v>
      </c>
      <c r="N572" s="2">
        <v>0</v>
      </c>
      <c r="O572" s="2">
        <v>0</v>
      </c>
      <c r="P572" s="2"/>
      <c r="Q572" s="17">
        <f>INDEX(章节表!$K$5:$K$64,关卡表!BP572)</f>
        <v>145</v>
      </c>
      <c r="R572" s="2"/>
      <c r="S572" s="2"/>
      <c r="T572" s="2"/>
      <c r="U572" s="2" t="s">
        <v>27</v>
      </c>
      <c r="V572" s="17">
        <f>INDEX(章节表!$M$5:$M$64,关卡表!BP572)</f>
        <v>12000</v>
      </c>
      <c r="W572" s="2" t="s">
        <v>47</v>
      </c>
      <c r="X572" s="17">
        <f>INDEX(章节表!$N$5:$N$64,关卡表!BP572)</f>
        <v>31500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>
        <v>51</v>
      </c>
      <c r="AP572" s="3" t="s">
        <v>264</v>
      </c>
      <c r="AQ572" s="3" t="s">
        <v>265</v>
      </c>
      <c r="AR572" s="3" t="s">
        <v>437</v>
      </c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O572">
        <v>566</v>
      </c>
      <c r="BP572">
        <f>MATCH(BO572-1,章节表!$J$4:$J$64,1)</f>
        <v>57</v>
      </c>
    </row>
    <row r="573" spans="1:68" ht="16.5" x14ac:dyDescent="0.2">
      <c r="A573" s="17">
        <f t="shared" si="29"/>
        <v>22707</v>
      </c>
      <c r="B573" s="17">
        <f>INDEX(章节表!$E$5:$E$64,关卡表!BP573)</f>
        <v>2</v>
      </c>
      <c r="C573" s="17">
        <f>INDEX(章节表!$B$5:$B$64,关卡表!BP573)</f>
        <v>227</v>
      </c>
      <c r="D573" s="3" t="s">
        <v>79</v>
      </c>
      <c r="E573" s="17">
        <f>BO573-INDEX(章节表!$J$4:$J$64,关卡表!BP573)</f>
        <v>7</v>
      </c>
      <c r="F573" s="17">
        <f t="shared" si="30"/>
        <v>7</v>
      </c>
      <c r="G573" s="17" t="str">
        <f>INDEX(章节表!$C$5:$C$64,关卡表!BP573)&amp;关卡表!E573&amp;"关"</f>
        <v>困难27章7关</v>
      </c>
      <c r="H573" s="2"/>
      <c r="I573" s="2"/>
      <c r="J573" s="17" t="str">
        <f>INDEX(章节表!$D$5:$D$64,关卡表!BP573)&amp;"-"&amp;关卡表!E573&amp;"关"</f>
        <v>草船借箭-7关</v>
      </c>
      <c r="K573" s="3" t="s">
        <v>424</v>
      </c>
      <c r="L573" s="2"/>
      <c r="M573" s="2">
        <v>100</v>
      </c>
      <c r="N573" s="2">
        <v>0</v>
      </c>
      <c r="O573" s="2">
        <v>0</v>
      </c>
      <c r="P573" s="2"/>
      <c r="Q573" s="17">
        <f>INDEX(章节表!$K$5:$K$64,关卡表!BP573)</f>
        <v>145</v>
      </c>
      <c r="R573" s="2"/>
      <c r="S573" s="2"/>
      <c r="T573" s="2"/>
      <c r="U573" s="2" t="s">
        <v>27</v>
      </c>
      <c r="V573" s="17">
        <f>INDEX(章节表!$M$5:$M$64,关卡表!BP573)</f>
        <v>12000</v>
      </c>
      <c r="W573" s="2" t="s">
        <v>47</v>
      </c>
      <c r="X573" s="17">
        <f>INDEX(章节表!$N$5:$N$64,关卡表!BP573)</f>
        <v>31500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>
        <v>51</v>
      </c>
      <c r="AP573" s="3" t="s">
        <v>264</v>
      </c>
      <c r="AQ573" s="3" t="s">
        <v>265</v>
      </c>
      <c r="AR573" s="3" t="s">
        <v>437</v>
      </c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O573">
        <v>567</v>
      </c>
      <c r="BP573">
        <f>MATCH(BO573-1,章节表!$J$4:$J$64,1)</f>
        <v>57</v>
      </c>
    </row>
    <row r="574" spans="1:68" ht="16.5" x14ac:dyDescent="0.2">
      <c r="A574" s="17">
        <f t="shared" si="29"/>
        <v>22708</v>
      </c>
      <c r="B574" s="17">
        <f>INDEX(章节表!$E$5:$E$64,关卡表!BP574)</f>
        <v>2</v>
      </c>
      <c r="C574" s="17">
        <f>INDEX(章节表!$B$5:$B$64,关卡表!BP574)</f>
        <v>227</v>
      </c>
      <c r="D574" s="3" t="s">
        <v>79</v>
      </c>
      <c r="E574" s="17">
        <f>BO574-INDEX(章节表!$J$4:$J$64,关卡表!BP574)</f>
        <v>8</v>
      </c>
      <c r="F574" s="17">
        <f t="shared" si="30"/>
        <v>8</v>
      </c>
      <c r="G574" s="17" t="str">
        <f>INDEX(章节表!$C$5:$C$64,关卡表!BP574)&amp;关卡表!E574&amp;"关"</f>
        <v>困难27章8关</v>
      </c>
      <c r="H574" s="2"/>
      <c r="I574" s="2"/>
      <c r="J574" s="17" t="str">
        <f>INDEX(章节表!$D$5:$D$64,关卡表!BP574)&amp;"-"&amp;关卡表!E574&amp;"关"</f>
        <v>草船借箭-8关</v>
      </c>
      <c r="K574" s="3" t="s">
        <v>424</v>
      </c>
      <c r="L574" s="2"/>
      <c r="M574" s="2">
        <v>100</v>
      </c>
      <c r="N574" s="2">
        <v>0</v>
      </c>
      <c r="O574" s="2">
        <v>0</v>
      </c>
      <c r="P574" s="2"/>
      <c r="Q574" s="17">
        <f>INDEX(章节表!$K$5:$K$64,关卡表!BP574)</f>
        <v>145</v>
      </c>
      <c r="R574" s="2"/>
      <c r="S574" s="2"/>
      <c r="T574" s="2"/>
      <c r="U574" s="2" t="s">
        <v>27</v>
      </c>
      <c r="V574" s="17">
        <f>INDEX(章节表!$M$5:$M$64,关卡表!BP574)</f>
        <v>12000</v>
      </c>
      <c r="W574" s="2" t="s">
        <v>47</v>
      </c>
      <c r="X574" s="17">
        <f>INDEX(章节表!$N$5:$N$64,关卡表!BP574)</f>
        <v>31500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>
        <v>51</v>
      </c>
      <c r="AP574" s="3" t="s">
        <v>264</v>
      </c>
      <c r="AQ574" s="3" t="s">
        <v>265</v>
      </c>
      <c r="AR574" s="3" t="s">
        <v>437</v>
      </c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O574">
        <v>568</v>
      </c>
      <c r="BP574">
        <f>MATCH(BO574-1,章节表!$J$4:$J$64,1)</f>
        <v>57</v>
      </c>
    </row>
    <row r="575" spans="1:68" ht="16.5" x14ac:dyDescent="0.2">
      <c r="A575" s="17">
        <f t="shared" si="29"/>
        <v>22709</v>
      </c>
      <c r="B575" s="17">
        <f>INDEX(章节表!$E$5:$E$64,关卡表!BP575)</f>
        <v>2</v>
      </c>
      <c r="C575" s="17">
        <f>INDEX(章节表!$B$5:$B$64,关卡表!BP575)</f>
        <v>227</v>
      </c>
      <c r="D575" s="3" t="s">
        <v>79</v>
      </c>
      <c r="E575" s="17">
        <f>BO575-INDEX(章节表!$J$4:$J$64,关卡表!BP575)</f>
        <v>9</v>
      </c>
      <c r="F575" s="17">
        <f t="shared" si="30"/>
        <v>9</v>
      </c>
      <c r="G575" s="17" t="str">
        <f>INDEX(章节表!$C$5:$C$64,关卡表!BP575)&amp;关卡表!E575&amp;"关"</f>
        <v>困难27章9关</v>
      </c>
      <c r="H575" s="2"/>
      <c r="I575" s="2"/>
      <c r="J575" s="17" t="str">
        <f>INDEX(章节表!$D$5:$D$64,关卡表!BP575)&amp;"-"&amp;关卡表!E575&amp;"关"</f>
        <v>草船借箭-9关</v>
      </c>
      <c r="K575" s="3" t="s">
        <v>438</v>
      </c>
      <c r="L575" s="2"/>
      <c r="M575" s="2">
        <v>100</v>
      </c>
      <c r="N575" s="2">
        <v>0</v>
      </c>
      <c r="O575" s="2">
        <v>0</v>
      </c>
      <c r="P575" s="2"/>
      <c r="Q575" s="17">
        <f>INDEX(章节表!$K$5:$K$64,关卡表!BP575)</f>
        <v>145</v>
      </c>
      <c r="R575" s="2"/>
      <c r="S575" s="2"/>
      <c r="T575" s="2"/>
      <c r="U575" s="2" t="s">
        <v>27</v>
      </c>
      <c r="V575" s="17">
        <f>INDEX(章节表!$M$5:$M$64,关卡表!BP575)</f>
        <v>12000</v>
      </c>
      <c r="W575" s="2" t="s">
        <v>47</v>
      </c>
      <c r="X575" s="17">
        <f>INDEX(章节表!$N$5:$N$64,关卡表!BP575)</f>
        <v>31500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>
        <v>51</v>
      </c>
      <c r="AP575" s="3" t="s">
        <v>264</v>
      </c>
      <c r="AQ575" s="3" t="s">
        <v>265</v>
      </c>
      <c r="AR575" s="3" t="s">
        <v>437</v>
      </c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O575">
        <v>569</v>
      </c>
      <c r="BP575">
        <f>MATCH(BO575-1,章节表!$J$4:$J$64,1)</f>
        <v>57</v>
      </c>
    </row>
    <row r="576" spans="1:68" ht="16.5" x14ac:dyDescent="0.2">
      <c r="A576" s="17">
        <f t="shared" si="29"/>
        <v>22710</v>
      </c>
      <c r="B576" s="17">
        <f>INDEX(章节表!$E$5:$E$64,关卡表!BP576)</f>
        <v>2</v>
      </c>
      <c r="C576" s="17">
        <f>INDEX(章节表!$B$5:$B$64,关卡表!BP576)</f>
        <v>227</v>
      </c>
      <c r="D576" s="3" t="s">
        <v>79</v>
      </c>
      <c r="E576" s="17">
        <f>BO576-INDEX(章节表!$J$4:$J$64,关卡表!BP576)</f>
        <v>10</v>
      </c>
      <c r="F576" s="17">
        <f t="shared" si="30"/>
        <v>10</v>
      </c>
      <c r="G576" s="17" t="str">
        <f>INDEX(章节表!$C$5:$C$64,关卡表!BP576)&amp;关卡表!E576&amp;"关"</f>
        <v>困难27章10关</v>
      </c>
      <c r="H576" s="2"/>
      <c r="I576" s="2"/>
      <c r="J576" s="17" t="str">
        <f>INDEX(章节表!$D$5:$D$64,关卡表!BP576)&amp;"-"&amp;关卡表!E576&amp;"关"</f>
        <v>草船借箭-10关</v>
      </c>
      <c r="K576" s="3" t="s">
        <v>439</v>
      </c>
      <c r="L576" s="2"/>
      <c r="M576" s="2">
        <v>100</v>
      </c>
      <c r="N576" s="2">
        <v>1</v>
      </c>
      <c r="O576" s="2">
        <v>0</v>
      </c>
      <c r="P576" s="2"/>
      <c r="Q576" s="17">
        <f>INDEX(章节表!$K$5:$K$64,关卡表!BP576)</f>
        <v>145</v>
      </c>
      <c r="R576" s="2"/>
      <c r="S576" s="2"/>
      <c r="T576" s="2"/>
      <c r="U576" s="2" t="s">
        <v>27</v>
      </c>
      <c r="V576" s="17">
        <f>INDEX(章节表!$M$5:$M$64,关卡表!BP576)</f>
        <v>12000</v>
      </c>
      <c r="W576" s="2" t="s">
        <v>47</v>
      </c>
      <c r="X576" s="17">
        <f>INDEX(章节表!$N$5:$N$64,关卡表!BP576)</f>
        <v>31500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>
        <v>51</v>
      </c>
      <c r="AP576" s="3" t="s">
        <v>264</v>
      </c>
      <c r="AQ576" s="3" t="s">
        <v>265</v>
      </c>
      <c r="AR576" s="3" t="s">
        <v>437</v>
      </c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O576">
        <v>570</v>
      </c>
      <c r="BP576">
        <f>MATCH(BO576-1,章节表!$J$4:$J$64,1)</f>
        <v>57</v>
      </c>
    </row>
    <row r="577" spans="1:68" ht="16.5" x14ac:dyDescent="0.2">
      <c r="A577" s="17">
        <f t="shared" si="29"/>
        <v>22801</v>
      </c>
      <c r="B577" s="17">
        <f>INDEX(章节表!$E$5:$E$64,关卡表!BP577)</f>
        <v>2</v>
      </c>
      <c r="C577" s="17">
        <f>INDEX(章节表!$B$5:$B$64,关卡表!BP577)</f>
        <v>228</v>
      </c>
      <c r="D577" s="3" t="s">
        <v>79</v>
      </c>
      <c r="E577" s="17">
        <f>BO577-INDEX(章节表!$J$4:$J$64,关卡表!BP577)</f>
        <v>1</v>
      </c>
      <c r="F577" s="17">
        <f t="shared" si="30"/>
        <v>1</v>
      </c>
      <c r="G577" s="17" t="str">
        <f>INDEX(章节表!$C$5:$C$64,关卡表!BP577)&amp;关卡表!E577&amp;"关"</f>
        <v>困难28章1关</v>
      </c>
      <c r="H577" s="2"/>
      <c r="I577" s="2"/>
      <c r="J577" s="17" t="str">
        <f>INDEX(章节表!$D$5:$D$64,关卡表!BP577)&amp;"-"&amp;关卡表!E577&amp;"关"</f>
        <v>苦肉计-1关</v>
      </c>
      <c r="K577" s="3" t="s">
        <v>424</v>
      </c>
      <c r="L577" s="2"/>
      <c r="M577" s="2">
        <v>100</v>
      </c>
      <c r="N577" s="2">
        <v>0</v>
      </c>
      <c r="O577" s="2">
        <v>0</v>
      </c>
      <c r="P577" s="2"/>
      <c r="Q577" s="17">
        <f>INDEX(章节表!$K$5:$K$64,关卡表!BP577)</f>
        <v>150</v>
      </c>
      <c r="R577" s="2"/>
      <c r="S577" s="2"/>
      <c r="T577" s="2"/>
      <c r="U577" s="2" t="s">
        <v>27</v>
      </c>
      <c r="V577" s="17">
        <f>INDEX(章节表!$M$5:$M$64,关卡表!BP577)</f>
        <v>12600</v>
      </c>
      <c r="W577" s="2" t="s">
        <v>47</v>
      </c>
      <c r="X577" s="17">
        <f>INDEX(章节表!$N$5:$N$64,关卡表!BP577)</f>
        <v>33750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>
        <v>51</v>
      </c>
      <c r="AP577" s="3" t="s">
        <v>264</v>
      </c>
      <c r="AQ577" s="3" t="s">
        <v>265</v>
      </c>
      <c r="AR577" s="3" t="s">
        <v>437</v>
      </c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O577">
        <v>571</v>
      </c>
      <c r="BP577">
        <f>MATCH(BO577-1,章节表!$J$4:$J$64,1)</f>
        <v>58</v>
      </c>
    </row>
    <row r="578" spans="1:68" ht="16.5" x14ac:dyDescent="0.2">
      <c r="A578" s="17">
        <f t="shared" si="29"/>
        <v>22802</v>
      </c>
      <c r="B578" s="17">
        <f>INDEX(章节表!$E$5:$E$64,关卡表!BP578)</f>
        <v>2</v>
      </c>
      <c r="C578" s="17">
        <f>INDEX(章节表!$B$5:$B$64,关卡表!BP578)</f>
        <v>228</v>
      </c>
      <c r="D578" s="3" t="s">
        <v>79</v>
      </c>
      <c r="E578" s="17">
        <f>BO578-INDEX(章节表!$J$4:$J$64,关卡表!BP578)</f>
        <v>2</v>
      </c>
      <c r="F578" s="17">
        <f t="shared" si="30"/>
        <v>2</v>
      </c>
      <c r="G578" s="17" t="str">
        <f>INDEX(章节表!$C$5:$C$64,关卡表!BP578)&amp;关卡表!E578&amp;"关"</f>
        <v>困难28章2关</v>
      </c>
      <c r="H578" s="2"/>
      <c r="I578" s="2"/>
      <c r="J578" s="17" t="str">
        <f>INDEX(章节表!$D$5:$D$64,关卡表!BP578)&amp;"-"&amp;关卡表!E578&amp;"关"</f>
        <v>苦肉计-2关</v>
      </c>
      <c r="K578" s="3" t="s">
        <v>424</v>
      </c>
      <c r="L578" s="2"/>
      <c r="M578" s="2">
        <v>100</v>
      </c>
      <c r="N578" s="2">
        <v>0</v>
      </c>
      <c r="O578" s="2">
        <v>0</v>
      </c>
      <c r="P578" s="2"/>
      <c r="Q578" s="17">
        <f>INDEX(章节表!$K$5:$K$64,关卡表!BP578)</f>
        <v>150</v>
      </c>
      <c r="R578" s="2"/>
      <c r="S578" s="2"/>
      <c r="T578" s="2"/>
      <c r="U578" s="2" t="s">
        <v>27</v>
      </c>
      <c r="V578" s="17">
        <f>INDEX(章节表!$M$5:$M$64,关卡表!BP578)</f>
        <v>12600</v>
      </c>
      <c r="W578" s="2" t="s">
        <v>47</v>
      </c>
      <c r="X578" s="17">
        <f>INDEX(章节表!$N$5:$N$64,关卡表!BP578)</f>
        <v>33750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>
        <v>51</v>
      </c>
      <c r="AP578" s="3" t="s">
        <v>264</v>
      </c>
      <c r="AQ578" s="3" t="s">
        <v>265</v>
      </c>
      <c r="AR578" s="3" t="s">
        <v>437</v>
      </c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O578">
        <v>572</v>
      </c>
      <c r="BP578">
        <f>MATCH(BO578-1,章节表!$J$4:$J$64,1)</f>
        <v>58</v>
      </c>
    </row>
    <row r="579" spans="1:68" ht="16.5" x14ac:dyDescent="0.2">
      <c r="A579" s="17">
        <f t="shared" si="29"/>
        <v>22803</v>
      </c>
      <c r="B579" s="17">
        <f>INDEX(章节表!$E$5:$E$64,关卡表!BP579)</f>
        <v>2</v>
      </c>
      <c r="C579" s="17">
        <f>INDEX(章节表!$B$5:$B$64,关卡表!BP579)</f>
        <v>228</v>
      </c>
      <c r="D579" s="3" t="s">
        <v>79</v>
      </c>
      <c r="E579" s="17">
        <f>BO579-INDEX(章节表!$J$4:$J$64,关卡表!BP579)</f>
        <v>3</v>
      </c>
      <c r="F579" s="17">
        <f t="shared" si="30"/>
        <v>3</v>
      </c>
      <c r="G579" s="17" t="str">
        <f>INDEX(章节表!$C$5:$C$64,关卡表!BP579)&amp;关卡表!E579&amp;"关"</f>
        <v>困难28章3关</v>
      </c>
      <c r="H579" s="2"/>
      <c r="I579" s="2"/>
      <c r="J579" s="17" t="str">
        <f>INDEX(章节表!$D$5:$D$64,关卡表!BP579)&amp;"-"&amp;关卡表!E579&amp;"关"</f>
        <v>苦肉计-3关</v>
      </c>
      <c r="K579" s="3" t="s">
        <v>438</v>
      </c>
      <c r="L579" s="2"/>
      <c r="M579" s="2">
        <v>100</v>
      </c>
      <c r="N579" s="2">
        <v>0</v>
      </c>
      <c r="O579" s="2">
        <v>0</v>
      </c>
      <c r="P579" s="2"/>
      <c r="Q579" s="17">
        <f>INDEX(章节表!$K$5:$K$64,关卡表!BP579)</f>
        <v>150</v>
      </c>
      <c r="R579" s="2"/>
      <c r="S579" s="2"/>
      <c r="T579" s="2"/>
      <c r="U579" s="2" t="s">
        <v>27</v>
      </c>
      <c r="V579" s="17">
        <f>INDEX(章节表!$M$5:$M$64,关卡表!BP579)</f>
        <v>12600</v>
      </c>
      <c r="W579" s="2" t="s">
        <v>47</v>
      </c>
      <c r="X579" s="17">
        <f>INDEX(章节表!$N$5:$N$64,关卡表!BP579)</f>
        <v>33750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>
        <v>51</v>
      </c>
      <c r="AP579" s="3" t="s">
        <v>264</v>
      </c>
      <c r="AQ579" s="3" t="s">
        <v>265</v>
      </c>
      <c r="AR579" s="3" t="s">
        <v>437</v>
      </c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O579">
        <v>573</v>
      </c>
      <c r="BP579">
        <f>MATCH(BO579-1,章节表!$J$4:$J$64,1)</f>
        <v>58</v>
      </c>
    </row>
    <row r="580" spans="1:68" ht="16.5" x14ac:dyDescent="0.2">
      <c r="A580" s="17">
        <f t="shared" si="29"/>
        <v>22804</v>
      </c>
      <c r="B580" s="17">
        <f>INDEX(章节表!$E$5:$E$64,关卡表!BP580)</f>
        <v>2</v>
      </c>
      <c r="C580" s="17">
        <f>INDEX(章节表!$B$5:$B$64,关卡表!BP580)</f>
        <v>228</v>
      </c>
      <c r="D580" s="3" t="s">
        <v>79</v>
      </c>
      <c r="E580" s="17">
        <f>BO580-INDEX(章节表!$J$4:$J$64,关卡表!BP580)</f>
        <v>4</v>
      </c>
      <c r="F580" s="17">
        <f t="shared" si="30"/>
        <v>4</v>
      </c>
      <c r="G580" s="17" t="str">
        <f>INDEX(章节表!$C$5:$C$64,关卡表!BP580)&amp;关卡表!E580&amp;"关"</f>
        <v>困难28章4关</v>
      </c>
      <c r="H580" s="2"/>
      <c r="I580" s="2"/>
      <c r="J580" s="17" t="str">
        <f>INDEX(章节表!$D$5:$D$64,关卡表!BP580)&amp;"-"&amp;关卡表!E580&amp;"关"</f>
        <v>苦肉计-4关</v>
      </c>
      <c r="K580" s="3" t="s">
        <v>424</v>
      </c>
      <c r="L580" s="2"/>
      <c r="M580" s="2">
        <v>100</v>
      </c>
      <c r="N580" s="2">
        <v>0</v>
      </c>
      <c r="O580" s="2">
        <v>0</v>
      </c>
      <c r="P580" s="2"/>
      <c r="Q580" s="17">
        <f>INDEX(章节表!$K$5:$K$64,关卡表!BP580)</f>
        <v>150</v>
      </c>
      <c r="R580" s="2"/>
      <c r="S580" s="2"/>
      <c r="T580" s="2"/>
      <c r="U580" s="2" t="s">
        <v>27</v>
      </c>
      <c r="V580" s="17">
        <f>INDEX(章节表!$M$5:$M$64,关卡表!BP580)</f>
        <v>12600</v>
      </c>
      <c r="W580" s="2" t="s">
        <v>47</v>
      </c>
      <c r="X580" s="17">
        <f>INDEX(章节表!$N$5:$N$64,关卡表!BP580)</f>
        <v>33750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>
        <v>51</v>
      </c>
      <c r="AP580" s="3" t="s">
        <v>264</v>
      </c>
      <c r="AQ580" s="3" t="s">
        <v>265</v>
      </c>
      <c r="AR580" s="3" t="s">
        <v>437</v>
      </c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O580">
        <v>574</v>
      </c>
      <c r="BP580">
        <f>MATCH(BO580-1,章节表!$J$4:$J$64,1)</f>
        <v>58</v>
      </c>
    </row>
    <row r="581" spans="1:68" ht="16.5" x14ac:dyDescent="0.2">
      <c r="A581" s="17">
        <f t="shared" si="29"/>
        <v>22805</v>
      </c>
      <c r="B581" s="17">
        <f>INDEX(章节表!$E$5:$E$64,关卡表!BP581)</f>
        <v>2</v>
      </c>
      <c r="C581" s="17">
        <f>INDEX(章节表!$B$5:$B$64,关卡表!BP581)</f>
        <v>228</v>
      </c>
      <c r="D581" s="3" t="s">
        <v>79</v>
      </c>
      <c r="E581" s="17">
        <f>BO581-INDEX(章节表!$J$4:$J$64,关卡表!BP581)</f>
        <v>5</v>
      </c>
      <c r="F581" s="17">
        <f t="shared" si="30"/>
        <v>5</v>
      </c>
      <c r="G581" s="17" t="str">
        <f>INDEX(章节表!$C$5:$C$64,关卡表!BP581)&amp;关卡表!E581&amp;"关"</f>
        <v>困难28章5关</v>
      </c>
      <c r="H581" s="2"/>
      <c r="I581" s="2"/>
      <c r="J581" s="17" t="str">
        <f>INDEX(章节表!$D$5:$D$64,关卡表!BP581)&amp;"-"&amp;关卡表!E581&amp;"关"</f>
        <v>苦肉计-5关</v>
      </c>
      <c r="K581" s="3" t="s">
        <v>424</v>
      </c>
      <c r="L581" s="2"/>
      <c r="M581" s="2">
        <v>100</v>
      </c>
      <c r="N581" s="2">
        <v>0</v>
      </c>
      <c r="O581" s="2">
        <v>0</v>
      </c>
      <c r="P581" s="2"/>
      <c r="Q581" s="17">
        <f>INDEX(章节表!$K$5:$K$64,关卡表!BP581)</f>
        <v>150</v>
      </c>
      <c r="R581" s="2"/>
      <c r="S581" s="2"/>
      <c r="T581" s="2"/>
      <c r="U581" s="2" t="s">
        <v>27</v>
      </c>
      <c r="V581" s="17">
        <f>INDEX(章节表!$M$5:$M$64,关卡表!BP581)</f>
        <v>12600</v>
      </c>
      <c r="W581" s="2" t="s">
        <v>47</v>
      </c>
      <c r="X581" s="17">
        <f>INDEX(章节表!$N$5:$N$64,关卡表!BP581)</f>
        <v>33750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>
        <v>51</v>
      </c>
      <c r="AP581" s="3" t="s">
        <v>264</v>
      </c>
      <c r="AQ581" s="3" t="s">
        <v>265</v>
      </c>
      <c r="AR581" s="3" t="s">
        <v>437</v>
      </c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O581">
        <v>575</v>
      </c>
      <c r="BP581">
        <f>MATCH(BO581-1,章节表!$J$4:$J$64,1)</f>
        <v>58</v>
      </c>
    </row>
    <row r="582" spans="1:68" ht="16.5" x14ac:dyDescent="0.2">
      <c r="A582" s="17">
        <f t="shared" si="29"/>
        <v>22806</v>
      </c>
      <c r="B582" s="17">
        <f>INDEX(章节表!$E$5:$E$64,关卡表!BP582)</f>
        <v>2</v>
      </c>
      <c r="C582" s="17">
        <f>INDEX(章节表!$B$5:$B$64,关卡表!BP582)</f>
        <v>228</v>
      </c>
      <c r="D582" s="3" t="s">
        <v>79</v>
      </c>
      <c r="E582" s="17">
        <f>BO582-INDEX(章节表!$J$4:$J$64,关卡表!BP582)</f>
        <v>6</v>
      </c>
      <c r="F582" s="17">
        <f t="shared" si="30"/>
        <v>6</v>
      </c>
      <c r="G582" s="17" t="str">
        <f>INDEX(章节表!$C$5:$C$64,关卡表!BP582)&amp;关卡表!E582&amp;"关"</f>
        <v>困难28章6关</v>
      </c>
      <c r="H582" s="2"/>
      <c r="I582" s="2"/>
      <c r="J582" s="17" t="str">
        <f>INDEX(章节表!$D$5:$D$64,关卡表!BP582)&amp;"-"&amp;关卡表!E582&amp;"关"</f>
        <v>苦肉计-6关</v>
      </c>
      <c r="K582" s="3" t="s">
        <v>438</v>
      </c>
      <c r="L582" s="2"/>
      <c r="M582" s="2">
        <v>100</v>
      </c>
      <c r="N582" s="2">
        <v>0</v>
      </c>
      <c r="O582" s="2">
        <v>0</v>
      </c>
      <c r="P582" s="2"/>
      <c r="Q582" s="17">
        <f>INDEX(章节表!$K$5:$K$64,关卡表!BP582)</f>
        <v>150</v>
      </c>
      <c r="R582" s="2"/>
      <c r="S582" s="2"/>
      <c r="T582" s="2"/>
      <c r="U582" s="2" t="s">
        <v>27</v>
      </c>
      <c r="V582" s="17">
        <f>INDEX(章节表!$M$5:$M$64,关卡表!BP582)</f>
        <v>12600</v>
      </c>
      <c r="W582" s="2" t="s">
        <v>47</v>
      </c>
      <c r="X582" s="17">
        <f>INDEX(章节表!$N$5:$N$64,关卡表!BP582)</f>
        <v>33750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>
        <v>51</v>
      </c>
      <c r="AP582" s="3" t="s">
        <v>264</v>
      </c>
      <c r="AQ582" s="3" t="s">
        <v>265</v>
      </c>
      <c r="AR582" s="3" t="s">
        <v>437</v>
      </c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O582">
        <v>576</v>
      </c>
      <c r="BP582">
        <f>MATCH(BO582-1,章节表!$J$4:$J$64,1)</f>
        <v>58</v>
      </c>
    </row>
    <row r="583" spans="1:68" ht="16.5" x14ac:dyDescent="0.2">
      <c r="A583" s="17">
        <f t="shared" si="29"/>
        <v>22807</v>
      </c>
      <c r="B583" s="17">
        <f>INDEX(章节表!$E$5:$E$64,关卡表!BP583)</f>
        <v>2</v>
      </c>
      <c r="C583" s="17">
        <f>INDEX(章节表!$B$5:$B$64,关卡表!BP583)</f>
        <v>228</v>
      </c>
      <c r="D583" s="3" t="s">
        <v>79</v>
      </c>
      <c r="E583" s="17">
        <f>BO583-INDEX(章节表!$J$4:$J$64,关卡表!BP583)</f>
        <v>7</v>
      </c>
      <c r="F583" s="17">
        <f t="shared" si="30"/>
        <v>7</v>
      </c>
      <c r="G583" s="17" t="str">
        <f>INDEX(章节表!$C$5:$C$64,关卡表!BP583)&amp;关卡表!E583&amp;"关"</f>
        <v>困难28章7关</v>
      </c>
      <c r="H583" s="2"/>
      <c r="I583" s="2"/>
      <c r="J583" s="17" t="str">
        <f>INDEX(章节表!$D$5:$D$64,关卡表!BP583)&amp;"-"&amp;关卡表!E583&amp;"关"</f>
        <v>苦肉计-7关</v>
      </c>
      <c r="K583" s="3" t="s">
        <v>424</v>
      </c>
      <c r="L583" s="2"/>
      <c r="M583" s="2">
        <v>100</v>
      </c>
      <c r="N583" s="2">
        <v>0</v>
      </c>
      <c r="O583" s="2">
        <v>0</v>
      </c>
      <c r="P583" s="2"/>
      <c r="Q583" s="17">
        <f>INDEX(章节表!$K$5:$K$64,关卡表!BP583)</f>
        <v>150</v>
      </c>
      <c r="R583" s="2"/>
      <c r="S583" s="2"/>
      <c r="T583" s="2"/>
      <c r="U583" s="2" t="s">
        <v>27</v>
      </c>
      <c r="V583" s="17">
        <f>INDEX(章节表!$M$5:$M$64,关卡表!BP583)</f>
        <v>12600</v>
      </c>
      <c r="W583" s="2" t="s">
        <v>47</v>
      </c>
      <c r="X583" s="17">
        <f>INDEX(章节表!$N$5:$N$64,关卡表!BP583)</f>
        <v>33750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>
        <v>51</v>
      </c>
      <c r="AP583" s="3" t="s">
        <v>264</v>
      </c>
      <c r="AQ583" s="3" t="s">
        <v>265</v>
      </c>
      <c r="AR583" s="3" t="s">
        <v>437</v>
      </c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O583">
        <v>577</v>
      </c>
      <c r="BP583">
        <f>MATCH(BO583-1,章节表!$J$4:$J$64,1)</f>
        <v>58</v>
      </c>
    </row>
    <row r="584" spans="1:68" ht="16.5" x14ac:dyDescent="0.2">
      <c r="A584" s="17">
        <f t="shared" ref="A584:A606" si="31">C584*100+E584</f>
        <v>22808</v>
      </c>
      <c r="B584" s="17">
        <f>INDEX(章节表!$E$5:$E$64,关卡表!BP584)</f>
        <v>2</v>
      </c>
      <c r="C584" s="17">
        <f>INDEX(章节表!$B$5:$B$64,关卡表!BP584)</f>
        <v>228</v>
      </c>
      <c r="D584" s="3" t="s">
        <v>79</v>
      </c>
      <c r="E584" s="17">
        <f>BO584-INDEX(章节表!$J$4:$J$64,关卡表!BP584)</f>
        <v>8</v>
      </c>
      <c r="F584" s="17">
        <f t="shared" ref="F584:F606" si="32">E584</f>
        <v>8</v>
      </c>
      <c r="G584" s="17" t="str">
        <f>INDEX(章节表!$C$5:$C$64,关卡表!BP584)&amp;关卡表!E584&amp;"关"</f>
        <v>困难28章8关</v>
      </c>
      <c r="H584" s="2"/>
      <c r="I584" s="2"/>
      <c r="J584" s="17" t="str">
        <f>INDEX(章节表!$D$5:$D$64,关卡表!BP584)&amp;"-"&amp;关卡表!E584&amp;"关"</f>
        <v>苦肉计-8关</v>
      </c>
      <c r="K584" s="3" t="s">
        <v>424</v>
      </c>
      <c r="L584" s="2"/>
      <c r="M584" s="2">
        <v>100</v>
      </c>
      <c r="N584" s="2">
        <v>0</v>
      </c>
      <c r="O584" s="2">
        <v>0</v>
      </c>
      <c r="P584" s="2"/>
      <c r="Q584" s="17">
        <f>INDEX(章节表!$K$5:$K$64,关卡表!BP584)</f>
        <v>150</v>
      </c>
      <c r="R584" s="2"/>
      <c r="S584" s="2"/>
      <c r="T584" s="2"/>
      <c r="U584" s="2" t="s">
        <v>27</v>
      </c>
      <c r="V584" s="17">
        <f>INDEX(章节表!$M$5:$M$64,关卡表!BP584)</f>
        <v>12600</v>
      </c>
      <c r="W584" s="2" t="s">
        <v>47</v>
      </c>
      <c r="X584" s="17">
        <f>INDEX(章节表!$N$5:$N$64,关卡表!BP584)</f>
        <v>33750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>
        <v>51</v>
      </c>
      <c r="AP584" s="3" t="s">
        <v>264</v>
      </c>
      <c r="AQ584" s="3" t="s">
        <v>265</v>
      </c>
      <c r="AR584" s="3" t="s">
        <v>437</v>
      </c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O584">
        <v>578</v>
      </c>
      <c r="BP584">
        <f>MATCH(BO584-1,章节表!$J$4:$J$64,1)</f>
        <v>58</v>
      </c>
    </row>
    <row r="585" spans="1:68" ht="16.5" x14ac:dyDescent="0.2">
      <c r="A585" s="17">
        <f t="shared" si="31"/>
        <v>22809</v>
      </c>
      <c r="B585" s="17">
        <f>INDEX(章节表!$E$5:$E$64,关卡表!BP585)</f>
        <v>2</v>
      </c>
      <c r="C585" s="17">
        <f>INDEX(章节表!$B$5:$B$64,关卡表!BP585)</f>
        <v>228</v>
      </c>
      <c r="D585" s="3" t="s">
        <v>79</v>
      </c>
      <c r="E585" s="17">
        <f>BO585-INDEX(章节表!$J$4:$J$64,关卡表!BP585)</f>
        <v>9</v>
      </c>
      <c r="F585" s="17">
        <f t="shared" si="32"/>
        <v>9</v>
      </c>
      <c r="G585" s="17" t="str">
        <f>INDEX(章节表!$C$5:$C$64,关卡表!BP585)&amp;关卡表!E585&amp;"关"</f>
        <v>困难28章9关</v>
      </c>
      <c r="H585" s="2"/>
      <c r="I585" s="2"/>
      <c r="J585" s="17" t="str">
        <f>INDEX(章节表!$D$5:$D$64,关卡表!BP585)&amp;"-"&amp;关卡表!E585&amp;"关"</f>
        <v>苦肉计-9关</v>
      </c>
      <c r="K585" s="3" t="s">
        <v>438</v>
      </c>
      <c r="L585" s="2"/>
      <c r="M585" s="2">
        <v>100</v>
      </c>
      <c r="N585" s="2">
        <v>0</v>
      </c>
      <c r="O585" s="2">
        <v>0</v>
      </c>
      <c r="P585" s="2"/>
      <c r="Q585" s="17">
        <f>INDEX(章节表!$K$5:$K$64,关卡表!BP585)</f>
        <v>150</v>
      </c>
      <c r="R585" s="2"/>
      <c r="S585" s="2"/>
      <c r="T585" s="2"/>
      <c r="U585" s="2" t="s">
        <v>27</v>
      </c>
      <c r="V585" s="17">
        <f>INDEX(章节表!$M$5:$M$64,关卡表!BP585)</f>
        <v>12600</v>
      </c>
      <c r="W585" s="2" t="s">
        <v>47</v>
      </c>
      <c r="X585" s="17">
        <f>INDEX(章节表!$N$5:$N$64,关卡表!BP585)</f>
        <v>33750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>
        <v>51</v>
      </c>
      <c r="AP585" s="3" t="s">
        <v>264</v>
      </c>
      <c r="AQ585" s="3" t="s">
        <v>265</v>
      </c>
      <c r="AR585" s="3" t="s">
        <v>437</v>
      </c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O585">
        <v>579</v>
      </c>
      <c r="BP585">
        <f>MATCH(BO585-1,章节表!$J$4:$J$64,1)</f>
        <v>58</v>
      </c>
    </row>
    <row r="586" spans="1:68" ht="16.5" x14ac:dyDescent="0.2">
      <c r="A586" s="17">
        <f t="shared" si="31"/>
        <v>22810</v>
      </c>
      <c r="B586" s="17">
        <f>INDEX(章节表!$E$5:$E$64,关卡表!BP586)</f>
        <v>2</v>
      </c>
      <c r="C586" s="17">
        <f>INDEX(章节表!$B$5:$B$64,关卡表!BP586)</f>
        <v>228</v>
      </c>
      <c r="D586" s="3" t="s">
        <v>79</v>
      </c>
      <c r="E586" s="17">
        <f>BO586-INDEX(章节表!$J$4:$J$64,关卡表!BP586)</f>
        <v>10</v>
      </c>
      <c r="F586" s="17">
        <f t="shared" si="32"/>
        <v>10</v>
      </c>
      <c r="G586" s="17" t="str">
        <f>INDEX(章节表!$C$5:$C$64,关卡表!BP586)&amp;关卡表!E586&amp;"关"</f>
        <v>困难28章10关</v>
      </c>
      <c r="H586" s="2"/>
      <c r="I586" s="2"/>
      <c r="J586" s="17" t="str">
        <f>INDEX(章节表!$D$5:$D$64,关卡表!BP586)&amp;"-"&amp;关卡表!E586&amp;"关"</f>
        <v>苦肉计-10关</v>
      </c>
      <c r="K586" s="3" t="s">
        <v>439</v>
      </c>
      <c r="L586" s="2"/>
      <c r="M586" s="2">
        <v>100</v>
      </c>
      <c r="N586" s="2">
        <v>1</v>
      </c>
      <c r="O586" s="2">
        <v>0</v>
      </c>
      <c r="P586" s="2"/>
      <c r="Q586" s="17">
        <f>INDEX(章节表!$K$5:$K$64,关卡表!BP586)</f>
        <v>150</v>
      </c>
      <c r="R586" s="2"/>
      <c r="S586" s="2"/>
      <c r="T586" s="2"/>
      <c r="U586" s="2" t="s">
        <v>27</v>
      </c>
      <c r="V586" s="17">
        <f>INDEX(章节表!$M$5:$M$64,关卡表!BP586)</f>
        <v>12600</v>
      </c>
      <c r="W586" s="2" t="s">
        <v>47</v>
      </c>
      <c r="X586" s="17">
        <f>INDEX(章节表!$N$5:$N$64,关卡表!BP586)</f>
        <v>33750</v>
      </c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>
        <v>51</v>
      </c>
      <c r="AP586" s="3" t="s">
        <v>264</v>
      </c>
      <c r="AQ586" s="3" t="s">
        <v>265</v>
      </c>
      <c r="AR586" s="3" t="s">
        <v>437</v>
      </c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O586">
        <v>580</v>
      </c>
      <c r="BP586">
        <f>MATCH(BO586-1,章节表!$J$4:$J$64,1)</f>
        <v>58</v>
      </c>
    </row>
    <row r="587" spans="1:68" ht="16.5" x14ac:dyDescent="0.2">
      <c r="A587" s="17">
        <f t="shared" si="31"/>
        <v>22901</v>
      </c>
      <c r="B587" s="17">
        <f>INDEX(章节表!$E$5:$E$64,关卡表!BP587)</f>
        <v>2</v>
      </c>
      <c r="C587" s="17">
        <f>INDEX(章节表!$B$5:$B$64,关卡表!BP587)</f>
        <v>229</v>
      </c>
      <c r="D587" s="3" t="s">
        <v>79</v>
      </c>
      <c r="E587" s="17">
        <f>BO587-INDEX(章节表!$J$4:$J$64,关卡表!BP587)</f>
        <v>1</v>
      </c>
      <c r="F587" s="17">
        <f t="shared" si="32"/>
        <v>1</v>
      </c>
      <c r="G587" s="17" t="str">
        <f>INDEX(章节表!$C$5:$C$64,关卡表!BP587)&amp;关卡表!E587&amp;"关"</f>
        <v>困难29章1关</v>
      </c>
      <c r="H587" s="2"/>
      <c r="I587" s="2"/>
      <c r="J587" s="17" t="str">
        <f>INDEX(章节表!$D$5:$D$64,关卡表!BP587)&amp;"-"&amp;关卡表!E587&amp;"关"</f>
        <v>火烧赤壁-1关</v>
      </c>
      <c r="K587" s="3" t="s">
        <v>424</v>
      </c>
      <c r="L587" s="2"/>
      <c r="M587" s="2">
        <v>100</v>
      </c>
      <c r="N587" s="2">
        <v>0</v>
      </c>
      <c r="O587" s="2">
        <v>0</v>
      </c>
      <c r="P587" s="2"/>
      <c r="Q587" s="17">
        <f>INDEX(章节表!$K$5:$K$64,关卡表!BP587)</f>
        <v>150</v>
      </c>
      <c r="R587" s="2"/>
      <c r="S587" s="2"/>
      <c r="T587" s="2"/>
      <c r="U587" s="2" t="s">
        <v>27</v>
      </c>
      <c r="V587" s="17">
        <f>INDEX(章节表!$M$5:$M$64,关卡表!BP587)</f>
        <v>13200</v>
      </c>
      <c r="W587" s="2" t="s">
        <v>47</v>
      </c>
      <c r="X587" s="17">
        <f>INDEX(章节表!$N$5:$N$64,关卡表!BP587)</f>
        <v>36000</v>
      </c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>
        <v>51</v>
      </c>
      <c r="AP587" s="3" t="s">
        <v>264</v>
      </c>
      <c r="AQ587" s="3" t="s">
        <v>265</v>
      </c>
      <c r="AR587" s="3" t="s">
        <v>437</v>
      </c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O587">
        <v>581</v>
      </c>
      <c r="BP587">
        <f>MATCH(BO587-1,章节表!$J$4:$J$64,1)</f>
        <v>59</v>
      </c>
    </row>
    <row r="588" spans="1:68" ht="16.5" x14ac:dyDescent="0.2">
      <c r="A588" s="17">
        <f t="shared" si="31"/>
        <v>22902</v>
      </c>
      <c r="B588" s="17">
        <f>INDEX(章节表!$E$5:$E$64,关卡表!BP588)</f>
        <v>2</v>
      </c>
      <c r="C588" s="17">
        <f>INDEX(章节表!$B$5:$B$64,关卡表!BP588)</f>
        <v>229</v>
      </c>
      <c r="D588" s="3" t="s">
        <v>79</v>
      </c>
      <c r="E588" s="17">
        <f>BO588-INDEX(章节表!$J$4:$J$64,关卡表!BP588)</f>
        <v>2</v>
      </c>
      <c r="F588" s="17">
        <f t="shared" si="32"/>
        <v>2</v>
      </c>
      <c r="G588" s="17" t="str">
        <f>INDEX(章节表!$C$5:$C$64,关卡表!BP588)&amp;关卡表!E588&amp;"关"</f>
        <v>困难29章2关</v>
      </c>
      <c r="H588" s="2"/>
      <c r="I588" s="2"/>
      <c r="J588" s="17" t="str">
        <f>INDEX(章节表!$D$5:$D$64,关卡表!BP588)&amp;"-"&amp;关卡表!E588&amp;"关"</f>
        <v>火烧赤壁-2关</v>
      </c>
      <c r="K588" s="3" t="s">
        <v>424</v>
      </c>
      <c r="L588" s="2"/>
      <c r="M588" s="2">
        <v>100</v>
      </c>
      <c r="N588" s="2">
        <v>0</v>
      </c>
      <c r="O588" s="2">
        <v>0</v>
      </c>
      <c r="P588" s="2"/>
      <c r="Q588" s="17">
        <f>INDEX(章节表!$K$5:$K$64,关卡表!BP588)</f>
        <v>150</v>
      </c>
      <c r="R588" s="2"/>
      <c r="S588" s="2"/>
      <c r="T588" s="2"/>
      <c r="U588" s="2" t="s">
        <v>27</v>
      </c>
      <c r="V588" s="17">
        <f>INDEX(章节表!$M$5:$M$64,关卡表!BP588)</f>
        <v>13200</v>
      </c>
      <c r="W588" s="2" t="s">
        <v>47</v>
      </c>
      <c r="X588" s="17">
        <f>INDEX(章节表!$N$5:$N$64,关卡表!BP588)</f>
        <v>36000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>
        <v>51</v>
      </c>
      <c r="AP588" s="3" t="s">
        <v>264</v>
      </c>
      <c r="AQ588" s="3" t="s">
        <v>265</v>
      </c>
      <c r="AR588" s="3" t="s">
        <v>437</v>
      </c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O588">
        <v>582</v>
      </c>
      <c r="BP588">
        <f>MATCH(BO588-1,章节表!$J$4:$J$64,1)</f>
        <v>59</v>
      </c>
    </row>
    <row r="589" spans="1:68" ht="16.5" x14ac:dyDescent="0.2">
      <c r="A589" s="17">
        <f t="shared" si="31"/>
        <v>22903</v>
      </c>
      <c r="B589" s="17">
        <f>INDEX(章节表!$E$5:$E$64,关卡表!BP589)</f>
        <v>2</v>
      </c>
      <c r="C589" s="17">
        <f>INDEX(章节表!$B$5:$B$64,关卡表!BP589)</f>
        <v>229</v>
      </c>
      <c r="D589" s="3" t="s">
        <v>79</v>
      </c>
      <c r="E589" s="17">
        <f>BO589-INDEX(章节表!$J$4:$J$64,关卡表!BP589)</f>
        <v>3</v>
      </c>
      <c r="F589" s="17">
        <f t="shared" si="32"/>
        <v>3</v>
      </c>
      <c r="G589" s="17" t="str">
        <f>INDEX(章节表!$C$5:$C$64,关卡表!BP589)&amp;关卡表!E589&amp;"关"</f>
        <v>困难29章3关</v>
      </c>
      <c r="H589" s="2"/>
      <c r="I589" s="2"/>
      <c r="J589" s="17" t="str">
        <f>INDEX(章节表!$D$5:$D$64,关卡表!BP589)&amp;"-"&amp;关卡表!E589&amp;"关"</f>
        <v>火烧赤壁-3关</v>
      </c>
      <c r="K589" s="3" t="s">
        <v>438</v>
      </c>
      <c r="L589" s="2"/>
      <c r="M589" s="2">
        <v>100</v>
      </c>
      <c r="N589" s="2">
        <v>0</v>
      </c>
      <c r="O589" s="2">
        <v>0</v>
      </c>
      <c r="P589" s="2"/>
      <c r="Q589" s="17">
        <f>INDEX(章节表!$K$5:$K$64,关卡表!BP589)</f>
        <v>150</v>
      </c>
      <c r="R589" s="2"/>
      <c r="S589" s="2"/>
      <c r="T589" s="2"/>
      <c r="U589" s="2" t="s">
        <v>27</v>
      </c>
      <c r="V589" s="17">
        <f>INDEX(章节表!$M$5:$M$64,关卡表!BP589)</f>
        <v>13200</v>
      </c>
      <c r="W589" s="2" t="s">
        <v>47</v>
      </c>
      <c r="X589" s="17">
        <f>INDEX(章节表!$N$5:$N$64,关卡表!BP589)</f>
        <v>36000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>
        <v>51</v>
      </c>
      <c r="AP589" s="3" t="s">
        <v>264</v>
      </c>
      <c r="AQ589" s="3" t="s">
        <v>265</v>
      </c>
      <c r="AR589" s="3" t="s">
        <v>437</v>
      </c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O589">
        <v>583</v>
      </c>
      <c r="BP589">
        <f>MATCH(BO589-1,章节表!$J$4:$J$64,1)</f>
        <v>59</v>
      </c>
    </row>
    <row r="590" spans="1:68" ht="16.5" x14ac:dyDescent="0.2">
      <c r="A590" s="17">
        <f t="shared" si="31"/>
        <v>22904</v>
      </c>
      <c r="B590" s="17">
        <f>INDEX(章节表!$E$5:$E$64,关卡表!BP590)</f>
        <v>2</v>
      </c>
      <c r="C590" s="17">
        <f>INDEX(章节表!$B$5:$B$64,关卡表!BP590)</f>
        <v>229</v>
      </c>
      <c r="D590" s="3" t="s">
        <v>79</v>
      </c>
      <c r="E590" s="17">
        <f>BO590-INDEX(章节表!$J$4:$J$64,关卡表!BP590)</f>
        <v>4</v>
      </c>
      <c r="F590" s="17">
        <f t="shared" si="32"/>
        <v>4</v>
      </c>
      <c r="G590" s="17" t="str">
        <f>INDEX(章节表!$C$5:$C$64,关卡表!BP590)&amp;关卡表!E590&amp;"关"</f>
        <v>困难29章4关</v>
      </c>
      <c r="H590" s="2"/>
      <c r="I590" s="2"/>
      <c r="J590" s="17" t="str">
        <f>INDEX(章节表!$D$5:$D$64,关卡表!BP590)&amp;"-"&amp;关卡表!E590&amp;"关"</f>
        <v>火烧赤壁-4关</v>
      </c>
      <c r="K590" s="3" t="s">
        <v>424</v>
      </c>
      <c r="L590" s="2"/>
      <c r="M590" s="2">
        <v>100</v>
      </c>
      <c r="N590" s="2">
        <v>0</v>
      </c>
      <c r="O590" s="2">
        <v>0</v>
      </c>
      <c r="P590" s="2"/>
      <c r="Q590" s="17">
        <f>INDEX(章节表!$K$5:$K$64,关卡表!BP590)</f>
        <v>150</v>
      </c>
      <c r="R590" s="2"/>
      <c r="S590" s="2"/>
      <c r="T590" s="2"/>
      <c r="U590" s="2" t="s">
        <v>27</v>
      </c>
      <c r="V590" s="17">
        <f>INDEX(章节表!$M$5:$M$64,关卡表!BP590)</f>
        <v>13200</v>
      </c>
      <c r="W590" s="2" t="s">
        <v>47</v>
      </c>
      <c r="X590" s="17">
        <f>INDEX(章节表!$N$5:$N$64,关卡表!BP590)</f>
        <v>36000</v>
      </c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>
        <v>51</v>
      </c>
      <c r="AP590" s="3" t="s">
        <v>264</v>
      </c>
      <c r="AQ590" s="3" t="s">
        <v>265</v>
      </c>
      <c r="AR590" s="3" t="s">
        <v>437</v>
      </c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O590">
        <v>584</v>
      </c>
      <c r="BP590">
        <f>MATCH(BO590-1,章节表!$J$4:$J$64,1)</f>
        <v>59</v>
      </c>
    </row>
    <row r="591" spans="1:68" ht="16.5" x14ac:dyDescent="0.2">
      <c r="A591" s="17">
        <f t="shared" si="31"/>
        <v>22905</v>
      </c>
      <c r="B591" s="17">
        <f>INDEX(章节表!$E$5:$E$64,关卡表!BP591)</f>
        <v>2</v>
      </c>
      <c r="C591" s="17">
        <f>INDEX(章节表!$B$5:$B$64,关卡表!BP591)</f>
        <v>229</v>
      </c>
      <c r="D591" s="3" t="s">
        <v>79</v>
      </c>
      <c r="E591" s="17">
        <f>BO591-INDEX(章节表!$J$4:$J$64,关卡表!BP591)</f>
        <v>5</v>
      </c>
      <c r="F591" s="17">
        <f t="shared" si="32"/>
        <v>5</v>
      </c>
      <c r="G591" s="17" t="str">
        <f>INDEX(章节表!$C$5:$C$64,关卡表!BP591)&amp;关卡表!E591&amp;"关"</f>
        <v>困难29章5关</v>
      </c>
      <c r="H591" s="2"/>
      <c r="I591" s="2"/>
      <c r="J591" s="17" t="str">
        <f>INDEX(章节表!$D$5:$D$64,关卡表!BP591)&amp;"-"&amp;关卡表!E591&amp;"关"</f>
        <v>火烧赤壁-5关</v>
      </c>
      <c r="K591" s="3" t="s">
        <v>424</v>
      </c>
      <c r="L591" s="2"/>
      <c r="M591" s="2">
        <v>100</v>
      </c>
      <c r="N591" s="2">
        <v>0</v>
      </c>
      <c r="O591" s="2">
        <v>0</v>
      </c>
      <c r="P591" s="2"/>
      <c r="Q591" s="17">
        <f>INDEX(章节表!$K$5:$K$64,关卡表!BP591)</f>
        <v>150</v>
      </c>
      <c r="R591" s="2"/>
      <c r="S591" s="2"/>
      <c r="T591" s="2"/>
      <c r="U591" s="2" t="s">
        <v>27</v>
      </c>
      <c r="V591" s="17">
        <f>INDEX(章节表!$M$5:$M$64,关卡表!BP591)</f>
        <v>13200</v>
      </c>
      <c r="W591" s="2" t="s">
        <v>47</v>
      </c>
      <c r="X591" s="17">
        <f>INDEX(章节表!$N$5:$N$64,关卡表!BP591)</f>
        <v>36000</v>
      </c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>
        <v>51</v>
      </c>
      <c r="AP591" s="3" t="s">
        <v>264</v>
      </c>
      <c r="AQ591" s="3" t="s">
        <v>265</v>
      </c>
      <c r="AR591" s="3" t="s">
        <v>437</v>
      </c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O591">
        <v>585</v>
      </c>
      <c r="BP591">
        <f>MATCH(BO591-1,章节表!$J$4:$J$64,1)</f>
        <v>59</v>
      </c>
    </row>
    <row r="592" spans="1:68" ht="16.5" x14ac:dyDescent="0.2">
      <c r="A592" s="17">
        <f t="shared" si="31"/>
        <v>22906</v>
      </c>
      <c r="B592" s="17">
        <f>INDEX(章节表!$E$5:$E$64,关卡表!BP592)</f>
        <v>2</v>
      </c>
      <c r="C592" s="17">
        <f>INDEX(章节表!$B$5:$B$64,关卡表!BP592)</f>
        <v>229</v>
      </c>
      <c r="D592" s="3" t="s">
        <v>79</v>
      </c>
      <c r="E592" s="17">
        <f>BO592-INDEX(章节表!$J$4:$J$64,关卡表!BP592)</f>
        <v>6</v>
      </c>
      <c r="F592" s="17">
        <f t="shared" si="32"/>
        <v>6</v>
      </c>
      <c r="G592" s="17" t="str">
        <f>INDEX(章节表!$C$5:$C$64,关卡表!BP592)&amp;关卡表!E592&amp;"关"</f>
        <v>困难29章6关</v>
      </c>
      <c r="H592" s="2"/>
      <c r="I592" s="2"/>
      <c r="J592" s="17" t="str">
        <f>INDEX(章节表!$D$5:$D$64,关卡表!BP592)&amp;"-"&amp;关卡表!E592&amp;"关"</f>
        <v>火烧赤壁-6关</v>
      </c>
      <c r="K592" s="3" t="s">
        <v>438</v>
      </c>
      <c r="L592" s="2"/>
      <c r="M592" s="2">
        <v>100</v>
      </c>
      <c r="N592" s="2">
        <v>0</v>
      </c>
      <c r="O592" s="2">
        <v>0</v>
      </c>
      <c r="P592" s="2"/>
      <c r="Q592" s="17">
        <f>INDEX(章节表!$K$5:$K$64,关卡表!BP592)</f>
        <v>150</v>
      </c>
      <c r="R592" s="2"/>
      <c r="S592" s="2"/>
      <c r="T592" s="2"/>
      <c r="U592" s="2" t="s">
        <v>27</v>
      </c>
      <c r="V592" s="17">
        <f>INDEX(章节表!$M$5:$M$64,关卡表!BP592)</f>
        <v>13200</v>
      </c>
      <c r="W592" s="2" t="s">
        <v>47</v>
      </c>
      <c r="X592" s="17">
        <f>INDEX(章节表!$N$5:$N$64,关卡表!BP592)</f>
        <v>36000</v>
      </c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>
        <v>51</v>
      </c>
      <c r="AP592" s="3" t="s">
        <v>264</v>
      </c>
      <c r="AQ592" s="3" t="s">
        <v>265</v>
      </c>
      <c r="AR592" s="3" t="s">
        <v>437</v>
      </c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O592">
        <v>586</v>
      </c>
      <c r="BP592">
        <f>MATCH(BO592-1,章节表!$J$4:$J$64,1)</f>
        <v>59</v>
      </c>
    </row>
    <row r="593" spans="1:68" ht="16.5" x14ac:dyDescent="0.2">
      <c r="A593" s="17">
        <f t="shared" si="31"/>
        <v>22907</v>
      </c>
      <c r="B593" s="17">
        <f>INDEX(章节表!$E$5:$E$64,关卡表!BP593)</f>
        <v>2</v>
      </c>
      <c r="C593" s="17">
        <f>INDEX(章节表!$B$5:$B$64,关卡表!BP593)</f>
        <v>229</v>
      </c>
      <c r="D593" s="3" t="s">
        <v>79</v>
      </c>
      <c r="E593" s="17">
        <f>BO593-INDEX(章节表!$J$4:$J$64,关卡表!BP593)</f>
        <v>7</v>
      </c>
      <c r="F593" s="17">
        <f t="shared" si="32"/>
        <v>7</v>
      </c>
      <c r="G593" s="17" t="str">
        <f>INDEX(章节表!$C$5:$C$64,关卡表!BP593)&amp;关卡表!E593&amp;"关"</f>
        <v>困难29章7关</v>
      </c>
      <c r="H593" s="2"/>
      <c r="I593" s="2"/>
      <c r="J593" s="17" t="str">
        <f>INDEX(章节表!$D$5:$D$64,关卡表!BP593)&amp;"-"&amp;关卡表!E593&amp;"关"</f>
        <v>火烧赤壁-7关</v>
      </c>
      <c r="K593" s="3" t="s">
        <v>424</v>
      </c>
      <c r="L593" s="2"/>
      <c r="M593" s="2">
        <v>100</v>
      </c>
      <c r="N593" s="2">
        <v>0</v>
      </c>
      <c r="O593" s="2">
        <v>0</v>
      </c>
      <c r="P593" s="2"/>
      <c r="Q593" s="17">
        <f>INDEX(章节表!$K$5:$K$64,关卡表!BP593)</f>
        <v>150</v>
      </c>
      <c r="R593" s="2"/>
      <c r="S593" s="2"/>
      <c r="T593" s="2"/>
      <c r="U593" s="2" t="s">
        <v>27</v>
      </c>
      <c r="V593" s="17">
        <f>INDEX(章节表!$M$5:$M$64,关卡表!BP593)</f>
        <v>13200</v>
      </c>
      <c r="W593" s="2" t="s">
        <v>47</v>
      </c>
      <c r="X593" s="17">
        <f>INDEX(章节表!$N$5:$N$64,关卡表!BP593)</f>
        <v>36000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>
        <v>51</v>
      </c>
      <c r="AP593" s="3" t="s">
        <v>264</v>
      </c>
      <c r="AQ593" s="3" t="s">
        <v>265</v>
      </c>
      <c r="AR593" s="3" t="s">
        <v>437</v>
      </c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O593">
        <v>587</v>
      </c>
      <c r="BP593">
        <f>MATCH(BO593-1,章节表!$J$4:$J$64,1)</f>
        <v>59</v>
      </c>
    </row>
    <row r="594" spans="1:68" ht="16.5" x14ac:dyDescent="0.2">
      <c r="A594" s="17">
        <f t="shared" si="31"/>
        <v>22908</v>
      </c>
      <c r="B594" s="17">
        <f>INDEX(章节表!$E$5:$E$64,关卡表!BP594)</f>
        <v>2</v>
      </c>
      <c r="C594" s="17">
        <f>INDEX(章节表!$B$5:$B$64,关卡表!BP594)</f>
        <v>229</v>
      </c>
      <c r="D594" s="3" t="s">
        <v>79</v>
      </c>
      <c r="E594" s="17">
        <f>BO594-INDEX(章节表!$J$4:$J$64,关卡表!BP594)</f>
        <v>8</v>
      </c>
      <c r="F594" s="17">
        <f t="shared" si="32"/>
        <v>8</v>
      </c>
      <c r="G594" s="17" t="str">
        <f>INDEX(章节表!$C$5:$C$64,关卡表!BP594)&amp;关卡表!E594&amp;"关"</f>
        <v>困难29章8关</v>
      </c>
      <c r="H594" s="2"/>
      <c r="I594" s="2"/>
      <c r="J594" s="17" t="str">
        <f>INDEX(章节表!$D$5:$D$64,关卡表!BP594)&amp;"-"&amp;关卡表!E594&amp;"关"</f>
        <v>火烧赤壁-8关</v>
      </c>
      <c r="K594" s="3" t="s">
        <v>424</v>
      </c>
      <c r="L594" s="2"/>
      <c r="M594" s="2">
        <v>100</v>
      </c>
      <c r="N594" s="2">
        <v>0</v>
      </c>
      <c r="O594" s="2">
        <v>0</v>
      </c>
      <c r="P594" s="2"/>
      <c r="Q594" s="17">
        <f>INDEX(章节表!$K$5:$K$64,关卡表!BP594)</f>
        <v>150</v>
      </c>
      <c r="R594" s="2"/>
      <c r="S594" s="2"/>
      <c r="T594" s="2"/>
      <c r="U594" s="2" t="s">
        <v>27</v>
      </c>
      <c r="V594" s="17">
        <f>INDEX(章节表!$M$5:$M$64,关卡表!BP594)</f>
        <v>13200</v>
      </c>
      <c r="W594" s="2" t="s">
        <v>47</v>
      </c>
      <c r="X594" s="17">
        <f>INDEX(章节表!$N$5:$N$64,关卡表!BP594)</f>
        <v>36000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>
        <v>51</v>
      </c>
      <c r="AP594" s="3" t="s">
        <v>264</v>
      </c>
      <c r="AQ594" s="3" t="s">
        <v>265</v>
      </c>
      <c r="AR594" s="3" t="s">
        <v>437</v>
      </c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O594">
        <v>588</v>
      </c>
      <c r="BP594">
        <f>MATCH(BO594-1,章节表!$J$4:$J$64,1)</f>
        <v>59</v>
      </c>
    </row>
    <row r="595" spans="1:68" ht="16.5" x14ac:dyDescent="0.2">
      <c r="A595" s="17">
        <f t="shared" si="31"/>
        <v>22909</v>
      </c>
      <c r="B595" s="17">
        <f>INDEX(章节表!$E$5:$E$64,关卡表!BP595)</f>
        <v>2</v>
      </c>
      <c r="C595" s="17">
        <f>INDEX(章节表!$B$5:$B$64,关卡表!BP595)</f>
        <v>229</v>
      </c>
      <c r="D595" s="3" t="s">
        <v>79</v>
      </c>
      <c r="E595" s="17">
        <f>BO595-INDEX(章节表!$J$4:$J$64,关卡表!BP595)</f>
        <v>9</v>
      </c>
      <c r="F595" s="17">
        <f t="shared" si="32"/>
        <v>9</v>
      </c>
      <c r="G595" s="17" t="str">
        <f>INDEX(章节表!$C$5:$C$64,关卡表!BP595)&amp;关卡表!E595&amp;"关"</f>
        <v>困难29章9关</v>
      </c>
      <c r="H595" s="2"/>
      <c r="I595" s="2"/>
      <c r="J595" s="17" t="str">
        <f>INDEX(章节表!$D$5:$D$64,关卡表!BP595)&amp;"-"&amp;关卡表!E595&amp;"关"</f>
        <v>火烧赤壁-9关</v>
      </c>
      <c r="K595" s="3" t="s">
        <v>438</v>
      </c>
      <c r="L595" s="2"/>
      <c r="M595" s="2">
        <v>100</v>
      </c>
      <c r="N595" s="2">
        <v>0</v>
      </c>
      <c r="O595" s="2">
        <v>0</v>
      </c>
      <c r="P595" s="2"/>
      <c r="Q595" s="17">
        <f>INDEX(章节表!$K$5:$K$64,关卡表!BP595)</f>
        <v>150</v>
      </c>
      <c r="R595" s="2"/>
      <c r="S595" s="2"/>
      <c r="T595" s="2"/>
      <c r="U595" s="2" t="s">
        <v>27</v>
      </c>
      <c r="V595" s="17">
        <f>INDEX(章节表!$M$5:$M$64,关卡表!BP595)</f>
        <v>13200</v>
      </c>
      <c r="W595" s="2" t="s">
        <v>47</v>
      </c>
      <c r="X595" s="17">
        <f>INDEX(章节表!$N$5:$N$64,关卡表!BP595)</f>
        <v>36000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>
        <v>51</v>
      </c>
      <c r="AP595" s="3" t="s">
        <v>264</v>
      </c>
      <c r="AQ595" s="3" t="s">
        <v>265</v>
      </c>
      <c r="AR595" s="3" t="s">
        <v>437</v>
      </c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O595">
        <v>589</v>
      </c>
      <c r="BP595">
        <f>MATCH(BO595-1,章节表!$J$4:$J$64,1)</f>
        <v>59</v>
      </c>
    </row>
    <row r="596" spans="1:68" ht="16.5" x14ac:dyDescent="0.2">
      <c r="A596" s="17">
        <f t="shared" si="31"/>
        <v>22910</v>
      </c>
      <c r="B596" s="17">
        <f>INDEX(章节表!$E$5:$E$64,关卡表!BP596)</f>
        <v>2</v>
      </c>
      <c r="C596" s="17">
        <f>INDEX(章节表!$B$5:$B$64,关卡表!BP596)</f>
        <v>229</v>
      </c>
      <c r="D596" s="3" t="s">
        <v>79</v>
      </c>
      <c r="E596" s="17">
        <f>BO596-INDEX(章节表!$J$4:$J$64,关卡表!BP596)</f>
        <v>10</v>
      </c>
      <c r="F596" s="17">
        <f t="shared" si="32"/>
        <v>10</v>
      </c>
      <c r="G596" s="17" t="str">
        <f>INDEX(章节表!$C$5:$C$64,关卡表!BP596)&amp;关卡表!E596&amp;"关"</f>
        <v>困难29章10关</v>
      </c>
      <c r="H596" s="2"/>
      <c r="I596" s="2"/>
      <c r="J596" s="17" t="str">
        <f>INDEX(章节表!$D$5:$D$64,关卡表!BP596)&amp;"-"&amp;关卡表!E596&amp;"关"</f>
        <v>火烧赤壁-10关</v>
      </c>
      <c r="K596" s="3" t="s">
        <v>439</v>
      </c>
      <c r="L596" s="2"/>
      <c r="M596" s="2">
        <v>100</v>
      </c>
      <c r="N596" s="2">
        <v>1</v>
      </c>
      <c r="O596" s="2">
        <v>0</v>
      </c>
      <c r="P596" s="2"/>
      <c r="Q596" s="17">
        <f>INDEX(章节表!$K$5:$K$64,关卡表!BP596)</f>
        <v>150</v>
      </c>
      <c r="R596" s="2"/>
      <c r="S596" s="2"/>
      <c r="T596" s="2"/>
      <c r="U596" s="2" t="s">
        <v>27</v>
      </c>
      <c r="V596" s="17">
        <f>INDEX(章节表!$M$5:$M$64,关卡表!BP596)</f>
        <v>13200</v>
      </c>
      <c r="W596" s="2" t="s">
        <v>47</v>
      </c>
      <c r="X596" s="17">
        <f>INDEX(章节表!$N$5:$N$64,关卡表!BP596)</f>
        <v>36000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>
        <v>51</v>
      </c>
      <c r="AP596" s="3" t="s">
        <v>264</v>
      </c>
      <c r="AQ596" s="3" t="s">
        <v>265</v>
      </c>
      <c r="AR596" s="3" t="s">
        <v>437</v>
      </c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O596">
        <v>590</v>
      </c>
      <c r="BP596">
        <f>MATCH(BO596-1,章节表!$J$4:$J$64,1)</f>
        <v>59</v>
      </c>
    </row>
    <row r="597" spans="1:68" ht="16.5" x14ac:dyDescent="0.2">
      <c r="A597" s="17">
        <f t="shared" si="31"/>
        <v>23001</v>
      </c>
      <c r="B597" s="17">
        <f>INDEX(章节表!$E$5:$E$64,关卡表!BP597)</f>
        <v>2</v>
      </c>
      <c r="C597" s="17">
        <f>INDEX(章节表!$B$5:$B$64,关卡表!BP597)</f>
        <v>230</v>
      </c>
      <c r="D597" s="3" t="s">
        <v>79</v>
      </c>
      <c r="E597" s="17">
        <f>BO597-INDEX(章节表!$J$4:$J$64,关卡表!BP597)</f>
        <v>1</v>
      </c>
      <c r="F597" s="17">
        <f t="shared" si="32"/>
        <v>1</v>
      </c>
      <c r="G597" s="17" t="str">
        <f>INDEX(章节表!$C$5:$C$64,关卡表!BP597)&amp;关卡表!E597&amp;"关"</f>
        <v>困难30章1关</v>
      </c>
      <c r="H597" s="2"/>
      <c r="I597" s="2"/>
      <c r="J597" s="17" t="str">
        <f>INDEX(章节表!$D$5:$D$64,关卡表!BP597)&amp;"-"&amp;关卡表!E597&amp;"关"</f>
        <v>华容道-1关</v>
      </c>
      <c r="K597" s="3" t="s">
        <v>424</v>
      </c>
      <c r="L597" s="2"/>
      <c r="M597" s="2">
        <v>100</v>
      </c>
      <c r="N597" s="2">
        <v>0</v>
      </c>
      <c r="O597" s="2">
        <v>0</v>
      </c>
      <c r="P597" s="2"/>
      <c r="Q597" s="17">
        <f>INDEX(章节表!$K$5:$K$64,关卡表!BP597)</f>
        <v>150</v>
      </c>
      <c r="R597" s="2"/>
      <c r="S597" s="2"/>
      <c r="T597" s="2"/>
      <c r="U597" s="2" t="s">
        <v>27</v>
      </c>
      <c r="V597" s="17">
        <f>INDEX(章节表!$M$5:$M$64,关卡表!BP597)</f>
        <v>13200</v>
      </c>
      <c r="W597" s="2" t="s">
        <v>47</v>
      </c>
      <c r="X597" s="17">
        <f>INDEX(章节表!$N$5:$N$64,关卡表!BP597)</f>
        <v>43200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>
        <v>51</v>
      </c>
      <c r="AP597" s="3" t="s">
        <v>264</v>
      </c>
      <c r="AQ597" s="3" t="s">
        <v>265</v>
      </c>
      <c r="AR597" s="3" t="s">
        <v>437</v>
      </c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O597">
        <v>591</v>
      </c>
      <c r="BP597">
        <f>MATCH(BO597-1,章节表!$J$4:$J$64,1)</f>
        <v>60</v>
      </c>
    </row>
    <row r="598" spans="1:68" ht="16.5" x14ac:dyDescent="0.2">
      <c r="A598" s="17">
        <f t="shared" si="31"/>
        <v>23002</v>
      </c>
      <c r="B598" s="17">
        <f>INDEX(章节表!$E$5:$E$64,关卡表!BP598)</f>
        <v>2</v>
      </c>
      <c r="C598" s="17">
        <f>INDEX(章节表!$B$5:$B$64,关卡表!BP598)</f>
        <v>230</v>
      </c>
      <c r="D598" s="3" t="s">
        <v>79</v>
      </c>
      <c r="E598" s="17">
        <f>BO598-INDEX(章节表!$J$4:$J$64,关卡表!BP598)</f>
        <v>2</v>
      </c>
      <c r="F598" s="17">
        <f t="shared" si="32"/>
        <v>2</v>
      </c>
      <c r="G598" s="17" t="str">
        <f>INDEX(章节表!$C$5:$C$64,关卡表!BP598)&amp;关卡表!E598&amp;"关"</f>
        <v>困难30章2关</v>
      </c>
      <c r="H598" s="2"/>
      <c r="I598" s="2"/>
      <c r="J598" s="17" t="str">
        <f>INDEX(章节表!$D$5:$D$64,关卡表!BP598)&amp;"-"&amp;关卡表!E598&amp;"关"</f>
        <v>华容道-2关</v>
      </c>
      <c r="K598" s="3" t="s">
        <v>424</v>
      </c>
      <c r="L598" s="2"/>
      <c r="M598" s="2">
        <v>100</v>
      </c>
      <c r="N598" s="2">
        <v>0</v>
      </c>
      <c r="O598" s="2">
        <v>0</v>
      </c>
      <c r="P598" s="2"/>
      <c r="Q598" s="17">
        <f>INDEX(章节表!$K$5:$K$64,关卡表!BP598)</f>
        <v>150</v>
      </c>
      <c r="R598" s="2"/>
      <c r="S598" s="2"/>
      <c r="T598" s="2"/>
      <c r="U598" s="2" t="s">
        <v>27</v>
      </c>
      <c r="V598" s="17">
        <f>INDEX(章节表!$M$5:$M$64,关卡表!BP598)</f>
        <v>13200</v>
      </c>
      <c r="W598" s="2" t="s">
        <v>47</v>
      </c>
      <c r="X598" s="17">
        <f>INDEX(章节表!$N$5:$N$64,关卡表!BP598)</f>
        <v>43200</v>
      </c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>
        <v>51</v>
      </c>
      <c r="AP598" s="3" t="s">
        <v>264</v>
      </c>
      <c r="AQ598" s="3" t="s">
        <v>265</v>
      </c>
      <c r="AR598" s="3" t="s">
        <v>437</v>
      </c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O598">
        <v>592</v>
      </c>
      <c r="BP598">
        <f>MATCH(BO598-1,章节表!$J$4:$J$64,1)</f>
        <v>60</v>
      </c>
    </row>
    <row r="599" spans="1:68" ht="16.5" x14ac:dyDescent="0.2">
      <c r="A599" s="17">
        <f t="shared" si="31"/>
        <v>23003</v>
      </c>
      <c r="B599" s="17">
        <f>INDEX(章节表!$E$5:$E$64,关卡表!BP599)</f>
        <v>2</v>
      </c>
      <c r="C599" s="17">
        <f>INDEX(章节表!$B$5:$B$64,关卡表!BP599)</f>
        <v>230</v>
      </c>
      <c r="D599" s="3" t="s">
        <v>79</v>
      </c>
      <c r="E599" s="17">
        <f>BO599-INDEX(章节表!$J$4:$J$64,关卡表!BP599)</f>
        <v>3</v>
      </c>
      <c r="F599" s="17">
        <f t="shared" si="32"/>
        <v>3</v>
      </c>
      <c r="G599" s="17" t="str">
        <f>INDEX(章节表!$C$5:$C$64,关卡表!BP599)&amp;关卡表!E599&amp;"关"</f>
        <v>困难30章3关</v>
      </c>
      <c r="H599" s="2"/>
      <c r="I599" s="2"/>
      <c r="J599" s="17" t="str">
        <f>INDEX(章节表!$D$5:$D$64,关卡表!BP599)&amp;"-"&amp;关卡表!E599&amp;"关"</f>
        <v>华容道-3关</v>
      </c>
      <c r="K599" s="3" t="s">
        <v>438</v>
      </c>
      <c r="L599" s="2"/>
      <c r="M599" s="2">
        <v>100</v>
      </c>
      <c r="N599" s="2">
        <v>0</v>
      </c>
      <c r="O599" s="2">
        <v>0</v>
      </c>
      <c r="P599" s="2"/>
      <c r="Q599" s="17">
        <f>INDEX(章节表!$K$5:$K$64,关卡表!BP599)</f>
        <v>150</v>
      </c>
      <c r="R599" s="2"/>
      <c r="S599" s="2"/>
      <c r="T599" s="2"/>
      <c r="U599" s="2" t="s">
        <v>27</v>
      </c>
      <c r="V599" s="17">
        <f>INDEX(章节表!$M$5:$M$64,关卡表!BP599)</f>
        <v>13200</v>
      </c>
      <c r="W599" s="2" t="s">
        <v>47</v>
      </c>
      <c r="X599" s="17">
        <f>INDEX(章节表!$N$5:$N$64,关卡表!BP599)</f>
        <v>43200</v>
      </c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>
        <v>51</v>
      </c>
      <c r="AP599" s="3" t="s">
        <v>264</v>
      </c>
      <c r="AQ599" s="3" t="s">
        <v>265</v>
      </c>
      <c r="AR599" s="3" t="s">
        <v>437</v>
      </c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O599">
        <v>593</v>
      </c>
      <c r="BP599">
        <f>MATCH(BO599-1,章节表!$J$4:$J$64,1)</f>
        <v>60</v>
      </c>
    </row>
    <row r="600" spans="1:68" ht="16.5" x14ac:dyDescent="0.2">
      <c r="A600" s="17">
        <f t="shared" si="31"/>
        <v>23004</v>
      </c>
      <c r="B600" s="17">
        <f>INDEX(章节表!$E$5:$E$64,关卡表!BP600)</f>
        <v>2</v>
      </c>
      <c r="C600" s="17">
        <f>INDEX(章节表!$B$5:$B$64,关卡表!BP600)</f>
        <v>230</v>
      </c>
      <c r="D600" s="3" t="s">
        <v>79</v>
      </c>
      <c r="E600" s="17">
        <f>BO600-INDEX(章节表!$J$4:$J$64,关卡表!BP600)</f>
        <v>4</v>
      </c>
      <c r="F600" s="17">
        <f t="shared" si="32"/>
        <v>4</v>
      </c>
      <c r="G600" s="17" t="str">
        <f>INDEX(章节表!$C$5:$C$64,关卡表!BP600)&amp;关卡表!E600&amp;"关"</f>
        <v>困难30章4关</v>
      </c>
      <c r="H600" s="2"/>
      <c r="I600" s="2"/>
      <c r="J600" s="17" t="str">
        <f>INDEX(章节表!$D$5:$D$64,关卡表!BP600)&amp;"-"&amp;关卡表!E600&amp;"关"</f>
        <v>华容道-4关</v>
      </c>
      <c r="K600" s="3" t="s">
        <v>424</v>
      </c>
      <c r="L600" s="2"/>
      <c r="M600" s="2">
        <v>100</v>
      </c>
      <c r="N600" s="2">
        <v>0</v>
      </c>
      <c r="O600" s="2">
        <v>0</v>
      </c>
      <c r="P600" s="2"/>
      <c r="Q600" s="17">
        <f>INDEX(章节表!$K$5:$K$64,关卡表!BP600)</f>
        <v>150</v>
      </c>
      <c r="R600" s="2"/>
      <c r="S600" s="2"/>
      <c r="T600" s="2"/>
      <c r="U600" s="2" t="s">
        <v>27</v>
      </c>
      <c r="V600" s="17">
        <f>INDEX(章节表!$M$5:$M$64,关卡表!BP600)</f>
        <v>13200</v>
      </c>
      <c r="W600" s="2" t="s">
        <v>47</v>
      </c>
      <c r="X600" s="17">
        <f>INDEX(章节表!$N$5:$N$64,关卡表!BP600)</f>
        <v>43200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>
        <v>51</v>
      </c>
      <c r="AP600" s="3" t="s">
        <v>264</v>
      </c>
      <c r="AQ600" s="3" t="s">
        <v>265</v>
      </c>
      <c r="AR600" s="3" t="s">
        <v>437</v>
      </c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O600">
        <v>594</v>
      </c>
      <c r="BP600">
        <f>MATCH(BO600-1,章节表!$J$4:$J$64,1)</f>
        <v>60</v>
      </c>
    </row>
    <row r="601" spans="1:68" ht="16.5" x14ac:dyDescent="0.2">
      <c r="A601" s="17">
        <f t="shared" si="31"/>
        <v>23005</v>
      </c>
      <c r="B601" s="17">
        <f>INDEX(章节表!$E$5:$E$64,关卡表!BP601)</f>
        <v>2</v>
      </c>
      <c r="C601" s="17">
        <f>INDEX(章节表!$B$5:$B$64,关卡表!BP601)</f>
        <v>230</v>
      </c>
      <c r="D601" s="3" t="s">
        <v>79</v>
      </c>
      <c r="E601" s="17">
        <f>BO601-INDEX(章节表!$J$4:$J$64,关卡表!BP601)</f>
        <v>5</v>
      </c>
      <c r="F601" s="17">
        <f t="shared" si="32"/>
        <v>5</v>
      </c>
      <c r="G601" s="17" t="str">
        <f>INDEX(章节表!$C$5:$C$64,关卡表!BP601)&amp;关卡表!E601&amp;"关"</f>
        <v>困难30章5关</v>
      </c>
      <c r="H601" s="2"/>
      <c r="I601" s="2"/>
      <c r="J601" s="17" t="str">
        <f>INDEX(章节表!$D$5:$D$64,关卡表!BP601)&amp;"-"&amp;关卡表!E601&amp;"关"</f>
        <v>华容道-5关</v>
      </c>
      <c r="K601" s="3" t="s">
        <v>424</v>
      </c>
      <c r="L601" s="2"/>
      <c r="M601" s="2">
        <v>100</v>
      </c>
      <c r="N601" s="2">
        <v>0</v>
      </c>
      <c r="O601" s="2">
        <v>0</v>
      </c>
      <c r="P601" s="2"/>
      <c r="Q601" s="17">
        <f>INDEX(章节表!$K$5:$K$64,关卡表!BP601)</f>
        <v>150</v>
      </c>
      <c r="R601" s="2"/>
      <c r="S601" s="2"/>
      <c r="T601" s="2"/>
      <c r="U601" s="2" t="s">
        <v>27</v>
      </c>
      <c r="V601" s="17">
        <f>INDEX(章节表!$M$5:$M$64,关卡表!BP601)</f>
        <v>13200</v>
      </c>
      <c r="W601" s="2" t="s">
        <v>47</v>
      </c>
      <c r="X601" s="17">
        <f>INDEX(章节表!$N$5:$N$64,关卡表!BP601)</f>
        <v>43200</v>
      </c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>
        <v>51</v>
      </c>
      <c r="AP601" s="3" t="s">
        <v>264</v>
      </c>
      <c r="AQ601" s="3" t="s">
        <v>265</v>
      </c>
      <c r="AR601" s="3" t="s">
        <v>437</v>
      </c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O601">
        <v>595</v>
      </c>
      <c r="BP601">
        <f>MATCH(BO601-1,章节表!$J$4:$J$64,1)</f>
        <v>60</v>
      </c>
    </row>
    <row r="602" spans="1:68" ht="16.5" x14ac:dyDescent="0.2">
      <c r="A602" s="17">
        <f t="shared" si="31"/>
        <v>23006</v>
      </c>
      <c r="B602" s="17">
        <f>INDEX(章节表!$E$5:$E$64,关卡表!BP602)</f>
        <v>2</v>
      </c>
      <c r="C602" s="17">
        <f>INDEX(章节表!$B$5:$B$64,关卡表!BP602)</f>
        <v>230</v>
      </c>
      <c r="D602" s="3" t="s">
        <v>79</v>
      </c>
      <c r="E602" s="17">
        <f>BO602-INDEX(章节表!$J$4:$J$64,关卡表!BP602)</f>
        <v>6</v>
      </c>
      <c r="F602" s="17">
        <f t="shared" si="32"/>
        <v>6</v>
      </c>
      <c r="G602" s="17" t="str">
        <f>INDEX(章节表!$C$5:$C$64,关卡表!BP602)&amp;关卡表!E602&amp;"关"</f>
        <v>困难30章6关</v>
      </c>
      <c r="H602" s="2"/>
      <c r="I602" s="2"/>
      <c r="J602" s="17" t="str">
        <f>INDEX(章节表!$D$5:$D$64,关卡表!BP602)&amp;"-"&amp;关卡表!E602&amp;"关"</f>
        <v>华容道-6关</v>
      </c>
      <c r="K602" s="3" t="s">
        <v>438</v>
      </c>
      <c r="L602" s="2"/>
      <c r="M602" s="2">
        <v>100</v>
      </c>
      <c r="N602" s="2">
        <v>0</v>
      </c>
      <c r="O602" s="2">
        <v>0</v>
      </c>
      <c r="P602" s="2"/>
      <c r="Q602" s="17">
        <f>INDEX(章节表!$K$5:$K$64,关卡表!BP602)</f>
        <v>150</v>
      </c>
      <c r="R602" s="2"/>
      <c r="S602" s="2"/>
      <c r="T602" s="2"/>
      <c r="U602" s="2" t="s">
        <v>27</v>
      </c>
      <c r="V602" s="17">
        <f>INDEX(章节表!$M$5:$M$64,关卡表!BP602)</f>
        <v>13200</v>
      </c>
      <c r="W602" s="2" t="s">
        <v>47</v>
      </c>
      <c r="X602" s="17">
        <f>INDEX(章节表!$N$5:$N$64,关卡表!BP602)</f>
        <v>43200</v>
      </c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>
        <v>51</v>
      </c>
      <c r="AP602" s="3" t="s">
        <v>264</v>
      </c>
      <c r="AQ602" s="3" t="s">
        <v>265</v>
      </c>
      <c r="AR602" s="3" t="s">
        <v>437</v>
      </c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O602">
        <v>596</v>
      </c>
      <c r="BP602">
        <f>MATCH(BO602-1,章节表!$J$4:$J$64,1)</f>
        <v>60</v>
      </c>
    </row>
    <row r="603" spans="1:68" ht="16.5" x14ac:dyDescent="0.2">
      <c r="A603" s="17">
        <f t="shared" si="31"/>
        <v>23007</v>
      </c>
      <c r="B603" s="17">
        <f>INDEX(章节表!$E$5:$E$64,关卡表!BP603)</f>
        <v>2</v>
      </c>
      <c r="C603" s="17">
        <f>INDEX(章节表!$B$5:$B$64,关卡表!BP603)</f>
        <v>230</v>
      </c>
      <c r="D603" s="3" t="s">
        <v>79</v>
      </c>
      <c r="E603" s="17">
        <f>BO603-INDEX(章节表!$J$4:$J$64,关卡表!BP603)</f>
        <v>7</v>
      </c>
      <c r="F603" s="17">
        <f t="shared" si="32"/>
        <v>7</v>
      </c>
      <c r="G603" s="17" t="str">
        <f>INDEX(章节表!$C$5:$C$64,关卡表!BP603)&amp;关卡表!E603&amp;"关"</f>
        <v>困难30章7关</v>
      </c>
      <c r="H603" s="2"/>
      <c r="I603" s="2"/>
      <c r="J603" s="17" t="str">
        <f>INDEX(章节表!$D$5:$D$64,关卡表!BP603)&amp;"-"&amp;关卡表!E603&amp;"关"</f>
        <v>华容道-7关</v>
      </c>
      <c r="K603" s="3" t="s">
        <v>424</v>
      </c>
      <c r="L603" s="2"/>
      <c r="M603" s="2">
        <v>100</v>
      </c>
      <c r="N603" s="2">
        <v>0</v>
      </c>
      <c r="O603" s="2">
        <v>0</v>
      </c>
      <c r="P603" s="2"/>
      <c r="Q603" s="17">
        <f>INDEX(章节表!$K$5:$K$64,关卡表!BP603)</f>
        <v>150</v>
      </c>
      <c r="R603" s="2"/>
      <c r="S603" s="2"/>
      <c r="T603" s="2"/>
      <c r="U603" s="2" t="s">
        <v>27</v>
      </c>
      <c r="V603" s="17">
        <f>INDEX(章节表!$M$5:$M$64,关卡表!BP603)</f>
        <v>13200</v>
      </c>
      <c r="W603" s="2" t="s">
        <v>47</v>
      </c>
      <c r="X603" s="17">
        <f>INDEX(章节表!$N$5:$N$64,关卡表!BP603)</f>
        <v>43200</v>
      </c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>
        <v>51</v>
      </c>
      <c r="AP603" s="3" t="s">
        <v>264</v>
      </c>
      <c r="AQ603" s="3" t="s">
        <v>265</v>
      </c>
      <c r="AR603" s="3" t="s">
        <v>437</v>
      </c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O603">
        <v>597</v>
      </c>
      <c r="BP603">
        <f>MATCH(BO603-1,章节表!$J$4:$J$64,1)</f>
        <v>60</v>
      </c>
    </row>
    <row r="604" spans="1:68" ht="16.5" x14ac:dyDescent="0.2">
      <c r="A604" s="17">
        <f t="shared" si="31"/>
        <v>23008</v>
      </c>
      <c r="B604" s="17">
        <f>INDEX(章节表!$E$5:$E$64,关卡表!BP604)</f>
        <v>2</v>
      </c>
      <c r="C604" s="17">
        <f>INDEX(章节表!$B$5:$B$64,关卡表!BP604)</f>
        <v>230</v>
      </c>
      <c r="D604" s="3" t="s">
        <v>79</v>
      </c>
      <c r="E604" s="17">
        <f>BO604-INDEX(章节表!$J$4:$J$64,关卡表!BP604)</f>
        <v>8</v>
      </c>
      <c r="F604" s="17">
        <f t="shared" si="32"/>
        <v>8</v>
      </c>
      <c r="G604" s="17" t="str">
        <f>INDEX(章节表!$C$5:$C$64,关卡表!BP604)&amp;关卡表!E604&amp;"关"</f>
        <v>困难30章8关</v>
      </c>
      <c r="H604" s="2"/>
      <c r="I604" s="2"/>
      <c r="J604" s="17" t="str">
        <f>INDEX(章节表!$D$5:$D$64,关卡表!BP604)&amp;"-"&amp;关卡表!E604&amp;"关"</f>
        <v>华容道-8关</v>
      </c>
      <c r="K604" s="3" t="s">
        <v>424</v>
      </c>
      <c r="L604" s="2"/>
      <c r="M604" s="2">
        <v>100</v>
      </c>
      <c r="N604" s="2">
        <v>0</v>
      </c>
      <c r="O604" s="2">
        <v>0</v>
      </c>
      <c r="P604" s="2"/>
      <c r="Q604" s="17">
        <f>INDEX(章节表!$K$5:$K$64,关卡表!BP604)</f>
        <v>150</v>
      </c>
      <c r="R604" s="2"/>
      <c r="S604" s="2"/>
      <c r="T604" s="2"/>
      <c r="U604" s="2" t="s">
        <v>27</v>
      </c>
      <c r="V604" s="17">
        <f>INDEX(章节表!$M$5:$M$64,关卡表!BP604)</f>
        <v>13200</v>
      </c>
      <c r="W604" s="2" t="s">
        <v>47</v>
      </c>
      <c r="X604" s="17">
        <f>INDEX(章节表!$N$5:$N$64,关卡表!BP604)</f>
        <v>43200</v>
      </c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>
        <v>51</v>
      </c>
      <c r="AP604" s="3" t="s">
        <v>264</v>
      </c>
      <c r="AQ604" s="3" t="s">
        <v>265</v>
      </c>
      <c r="AR604" s="3" t="s">
        <v>437</v>
      </c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O604">
        <v>598</v>
      </c>
      <c r="BP604">
        <f>MATCH(BO604-1,章节表!$J$4:$J$64,1)</f>
        <v>60</v>
      </c>
    </row>
    <row r="605" spans="1:68" ht="16.5" x14ac:dyDescent="0.2">
      <c r="A605" s="17">
        <f t="shared" si="31"/>
        <v>23009</v>
      </c>
      <c r="B605" s="17">
        <f>INDEX(章节表!$E$5:$E$64,关卡表!BP605)</f>
        <v>2</v>
      </c>
      <c r="C605" s="17">
        <f>INDEX(章节表!$B$5:$B$64,关卡表!BP605)</f>
        <v>230</v>
      </c>
      <c r="D605" s="3" t="s">
        <v>79</v>
      </c>
      <c r="E605" s="17">
        <f>BO605-INDEX(章节表!$J$4:$J$64,关卡表!BP605)</f>
        <v>9</v>
      </c>
      <c r="F605" s="17">
        <f t="shared" si="32"/>
        <v>9</v>
      </c>
      <c r="G605" s="17" t="str">
        <f>INDEX(章节表!$C$5:$C$64,关卡表!BP605)&amp;关卡表!E605&amp;"关"</f>
        <v>困难30章9关</v>
      </c>
      <c r="H605" s="2"/>
      <c r="I605" s="2"/>
      <c r="J605" s="17" t="str">
        <f>INDEX(章节表!$D$5:$D$64,关卡表!BP605)&amp;"-"&amp;关卡表!E605&amp;"关"</f>
        <v>华容道-9关</v>
      </c>
      <c r="K605" s="3" t="s">
        <v>438</v>
      </c>
      <c r="L605" s="2"/>
      <c r="M605" s="2">
        <v>100</v>
      </c>
      <c r="N605" s="2">
        <v>0</v>
      </c>
      <c r="O605" s="2">
        <v>0</v>
      </c>
      <c r="P605" s="2"/>
      <c r="Q605" s="17">
        <f>INDEX(章节表!$K$5:$K$64,关卡表!BP605)</f>
        <v>150</v>
      </c>
      <c r="R605" s="2"/>
      <c r="S605" s="2"/>
      <c r="T605" s="2"/>
      <c r="U605" s="2" t="s">
        <v>27</v>
      </c>
      <c r="V605" s="17">
        <f>INDEX(章节表!$M$5:$M$64,关卡表!BP605)</f>
        <v>13200</v>
      </c>
      <c r="W605" s="2" t="s">
        <v>47</v>
      </c>
      <c r="X605" s="17">
        <f>INDEX(章节表!$N$5:$N$64,关卡表!BP605)</f>
        <v>43200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>
        <v>51</v>
      </c>
      <c r="AP605" s="3" t="s">
        <v>264</v>
      </c>
      <c r="AQ605" s="3" t="s">
        <v>265</v>
      </c>
      <c r="AR605" s="3" t="s">
        <v>437</v>
      </c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O605">
        <v>599</v>
      </c>
      <c r="BP605">
        <f>MATCH(BO605-1,章节表!$J$4:$J$64,1)</f>
        <v>60</v>
      </c>
    </row>
    <row r="606" spans="1:68" ht="16.5" x14ac:dyDescent="0.2">
      <c r="A606" s="17">
        <f t="shared" si="31"/>
        <v>23010</v>
      </c>
      <c r="B606" s="17">
        <f>INDEX(章节表!$E$5:$E$64,关卡表!BP606)</f>
        <v>2</v>
      </c>
      <c r="C606" s="17">
        <f>INDEX(章节表!$B$5:$B$64,关卡表!BP606)</f>
        <v>230</v>
      </c>
      <c r="D606" s="3" t="s">
        <v>79</v>
      </c>
      <c r="E606" s="17">
        <f>BO606-INDEX(章节表!$J$4:$J$64,关卡表!BP606)</f>
        <v>10</v>
      </c>
      <c r="F606" s="17">
        <f t="shared" si="32"/>
        <v>10</v>
      </c>
      <c r="G606" s="17" t="str">
        <f>INDEX(章节表!$C$5:$C$64,关卡表!BP606)&amp;关卡表!E606&amp;"关"</f>
        <v>困难30章10关</v>
      </c>
      <c r="H606" s="2"/>
      <c r="I606" s="2"/>
      <c r="J606" s="17" t="str">
        <f>INDEX(章节表!$D$5:$D$64,关卡表!BP606)&amp;"-"&amp;关卡表!E606&amp;"关"</f>
        <v>华容道-10关</v>
      </c>
      <c r="K606" s="3" t="s">
        <v>439</v>
      </c>
      <c r="L606" s="2"/>
      <c r="M606" s="2">
        <v>100</v>
      </c>
      <c r="N606" s="2">
        <v>1</v>
      </c>
      <c r="O606" s="2">
        <v>0</v>
      </c>
      <c r="P606" s="2"/>
      <c r="Q606" s="17">
        <f>INDEX(章节表!$K$5:$K$64,关卡表!BP606)</f>
        <v>150</v>
      </c>
      <c r="R606" s="2"/>
      <c r="S606" s="2"/>
      <c r="T606" s="2"/>
      <c r="U606" s="2" t="s">
        <v>27</v>
      </c>
      <c r="V606" s="17">
        <f>INDEX(章节表!$M$5:$M$64,关卡表!BP606)</f>
        <v>13200</v>
      </c>
      <c r="W606" s="2" t="s">
        <v>47</v>
      </c>
      <c r="X606" s="17">
        <f>INDEX(章节表!$N$5:$N$64,关卡表!BP606)</f>
        <v>43200</v>
      </c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>
        <v>51</v>
      </c>
      <c r="AP606" s="3" t="s">
        <v>264</v>
      </c>
      <c r="AQ606" s="3" t="s">
        <v>265</v>
      </c>
      <c r="AR606" s="3" t="s">
        <v>437</v>
      </c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O606">
        <v>600</v>
      </c>
      <c r="BP606">
        <f>MATCH(BO606-1,章节表!$J$4:$J$64,1)</f>
        <v>60</v>
      </c>
    </row>
    <row r="607" spans="1:68" x14ac:dyDescent="0.2">
      <c r="M607" s="6"/>
    </row>
    <row r="608" spans="1:68" x14ac:dyDescent="0.2">
      <c r="M608" s="6"/>
    </row>
    <row r="609" spans="13:13" x14ac:dyDescent="0.2">
      <c r="M609" s="6"/>
    </row>
  </sheetData>
  <autoFilter ref="A3:AT417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topLeftCell="F1" workbookViewId="0">
      <selection activeCell="H5" sqref="H5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28" customWidth="1"/>
    <col min="9" max="9" width="17" customWidth="1"/>
    <col min="10" max="10" width="28" customWidth="1"/>
    <col min="11" max="11" width="15.625" customWidth="1"/>
    <col min="12" max="12" width="14" customWidth="1"/>
    <col min="13" max="17" width="14.625" customWidth="1"/>
  </cols>
  <sheetData>
    <row r="1" spans="1:17" ht="15" x14ac:dyDescent="0.2">
      <c r="A1" s="4" t="s">
        <v>85</v>
      </c>
      <c r="B1" s="4" t="s">
        <v>67</v>
      </c>
      <c r="C1" s="4" t="s">
        <v>8</v>
      </c>
      <c r="D1" s="4" t="s">
        <v>454</v>
      </c>
      <c r="E1" s="4" t="s">
        <v>11</v>
      </c>
      <c r="F1" s="4" t="s">
        <v>453</v>
      </c>
      <c r="G1" s="4" t="s">
        <v>10</v>
      </c>
      <c r="H1" s="4" t="s">
        <v>470</v>
      </c>
      <c r="I1" s="4" t="s">
        <v>472</v>
      </c>
      <c r="J1" s="4" t="s">
        <v>471</v>
      </c>
      <c r="K1" s="4" t="s">
        <v>473</v>
      </c>
      <c r="L1" s="4" t="s">
        <v>474</v>
      </c>
      <c r="M1" s="4" t="s">
        <v>475</v>
      </c>
      <c r="N1" s="4" t="s">
        <v>476</v>
      </c>
      <c r="O1" s="4" t="s">
        <v>477</v>
      </c>
      <c r="P1" s="4" t="s">
        <v>478</v>
      </c>
      <c r="Q1" s="4" t="s">
        <v>479</v>
      </c>
    </row>
    <row r="2" spans="1:17" x14ac:dyDescent="0.2">
      <c r="A2" t="s">
        <v>22</v>
      </c>
      <c r="B2" t="s">
        <v>52</v>
      </c>
      <c r="C2" t="s">
        <v>164</v>
      </c>
      <c r="D2" t="s">
        <v>15</v>
      </c>
      <c r="E2" t="s">
        <v>175</v>
      </c>
      <c r="F2" t="s">
        <v>12</v>
      </c>
      <c r="G2" t="s">
        <v>22</v>
      </c>
      <c r="H2" t="s">
        <v>110</v>
      </c>
      <c r="I2" t="s">
        <v>125</v>
      </c>
      <c r="J2" t="s">
        <v>110</v>
      </c>
      <c r="K2" t="s">
        <v>125</v>
      </c>
      <c r="L2" t="s">
        <v>110</v>
      </c>
      <c r="M2" t="s">
        <v>125</v>
      </c>
      <c r="N2" t="s">
        <v>110</v>
      </c>
      <c r="O2" t="s">
        <v>125</v>
      </c>
      <c r="P2" t="s">
        <v>110</v>
      </c>
      <c r="Q2" t="s">
        <v>125</v>
      </c>
    </row>
    <row r="3" spans="1:17" ht="17.25" customHeight="1" x14ac:dyDescent="0.2">
      <c r="A3" s="1" t="s">
        <v>84</v>
      </c>
      <c r="B3" s="1" t="s">
        <v>169</v>
      </c>
      <c r="C3" s="1" t="s">
        <v>16</v>
      </c>
      <c r="D3" s="1" t="s">
        <v>17</v>
      </c>
      <c r="E3" s="1" t="s">
        <v>18</v>
      </c>
      <c r="F3" s="1" t="s">
        <v>31</v>
      </c>
      <c r="G3" s="1" t="s">
        <v>19</v>
      </c>
      <c r="H3" s="1" t="s">
        <v>20</v>
      </c>
      <c r="I3" s="1" t="s">
        <v>23</v>
      </c>
      <c r="J3" s="1" t="s">
        <v>21</v>
      </c>
      <c r="K3" s="1" t="s">
        <v>24</v>
      </c>
      <c r="L3" s="1" t="s">
        <v>440</v>
      </c>
      <c r="M3" s="1" t="s">
        <v>25</v>
      </c>
      <c r="N3" s="1" t="s">
        <v>270</v>
      </c>
      <c r="O3" s="1" t="s">
        <v>271</v>
      </c>
      <c r="P3" s="1" t="s">
        <v>445</v>
      </c>
      <c r="Q3" s="1" t="s">
        <v>446</v>
      </c>
    </row>
    <row r="4" spans="1:17" ht="17.45" customHeight="1" x14ac:dyDescent="0.2">
      <c r="A4" s="2">
        <v>11011</v>
      </c>
      <c r="B4" s="2">
        <v>1</v>
      </c>
      <c r="C4" s="2">
        <v>101</v>
      </c>
      <c r="D4" s="3" t="s">
        <v>644</v>
      </c>
      <c r="E4" s="2">
        <v>1</v>
      </c>
      <c r="F4" s="2" t="s">
        <v>645</v>
      </c>
      <c r="G4" s="2">
        <v>10</v>
      </c>
      <c r="H4" s="3" t="s">
        <v>26</v>
      </c>
      <c r="I4" s="2">
        <v>50</v>
      </c>
      <c r="J4" s="2" t="s">
        <v>211</v>
      </c>
      <c r="K4" s="2">
        <v>8</v>
      </c>
      <c r="L4" s="2" t="s">
        <v>27</v>
      </c>
      <c r="M4" s="2">
        <v>600</v>
      </c>
      <c r="N4" s="2"/>
      <c r="O4" s="2"/>
      <c r="P4" s="13"/>
      <c r="Q4" s="13"/>
    </row>
    <row r="5" spans="1:17" ht="17.45" customHeight="1" x14ac:dyDescent="0.2">
      <c r="A5" s="2">
        <v>11012</v>
      </c>
      <c r="B5" s="2">
        <v>1</v>
      </c>
      <c r="C5" s="2">
        <v>101</v>
      </c>
      <c r="D5" s="3" t="s">
        <v>644</v>
      </c>
      <c r="E5" s="2">
        <v>2</v>
      </c>
      <c r="F5" s="2" t="s">
        <v>646</v>
      </c>
      <c r="G5" s="2">
        <v>20</v>
      </c>
      <c r="H5" s="3" t="s">
        <v>218</v>
      </c>
      <c r="I5" s="2">
        <v>2</v>
      </c>
      <c r="J5" s="2" t="s">
        <v>211</v>
      </c>
      <c r="K5" s="2">
        <v>15</v>
      </c>
      <c r="L5" s="2" t="s">
        <v>27</v>
      </c>
      <c r="M5" s="2">
        <v>1200</v>
      </c>
      <c r="N5" s="2"/>
      <c r="O5" s="2"/>
      <c r="P5" s="13"/>
      <c r="Q5" s="13"/>
    </row>
    <row r="6" spans="1:17" ht="17.45" customHeight="1" x14ac:dyDescent="0.2">
      <c r="A6" s="2">
        <v>11013</v>
      </c>
      <c r="B6" s="2">
        <v>1</v>
      </c>
      <c r="C6" s="2">
        <v>101</v>
      </c>
      <c r="D6" s="3" t="s">
        <v>644</v>
      </c>
      <c r="E6" s="2">
        <v>3</v>
      </c>
      <c r="F6" s="2" t="s">
        <v>647</v>
      </c>
      <c r="G6" s="2">
        <v>30</v>
      </c>
      <c r="H6" s="3" t="s">
        <v>218</v>
      </c>
      <c r="I6" s="2">
        <v>3</v>
      </c>
      <c r="J6" s="3" t="s">
        <v>211</v>
      </c>
      <c r="K6" s="2">
        <v>23</v>
      </c>
      <c r="L6" s="3" t="s">
        <v>27</v>
      </c>
      <c r="M6" s="2">
        <v>1800</v>
      </c>
      <c r="N6" s="2"/>
      <c r="O6" s="2"/>
      <c r="P6" s="13"/>
      <c r="Q6" s="13"/>
    </row>
    <row r="7" spans="1:17" ht="17.45" customHeight="1" x14ac:dyDescent="0.2">
      <c r="A7" s="2">
        <v>11021</v>
      </c>
      <c r="B7" s="2">
        <v>1</v>
      </c>
      <c r="C7" s="2">
        <v>102</v>
      </c>
      <c r="D7" s="3" t="s">
        <v>644</v>
      </c>
      <c r="E7" s="2">
        <v>1</v>
      </c>
      <c r="F7" s="2" t="s">
        <v>648</v>
      </c>
      <c r="G7" s="2">
        <v>10</v>
      </c>
      <c r="H7" s="3" t="s">
        <v>26</v>
      </c>
      <c r="I7" s="2">
        <v>60</v>
      </c>
      <c r="J7" s="2" t="s">
        <v>211</v>
      </c>
      <c r="K7" s="2">
        <v>11</v>
      </c>
      <c r="L7" s="2" t="s">
        <v>27</v>
      </c>
      <c r="M7" s="2">
        <v>900</v>
      </c>
      <c r="N7" s="2"/>
      <c r="O7" s="2"/>
      <c r="P7" s="13"/>
      <c r="Q7" s="13"/>
    </row>
    <row r="8" spans="1:17" ht="17.45" customHeight="1" x14ac:dyDescent="0.2">
      <c r="A8" s="2">
        <v>11022</v>
      </c>
      <c r="B8" s="2">
        <v>1</v>
      </c>
      <c r="C8" s="2">
        <v>102</v>
      </c>
      <c r="D8" s="3" t="s">
        <v>644</v>
      </c>
      <c r="E8" s="2">
        <v>2</v>
      </c>
      <c r="F8" s="2" t="s">
        <v>649</v>
      </c>
      <c r="G8" s="2">
        <v>20</v>
      </c>
      <c r="H8" s="3" t="s">
        <v>218</v>
      </c>
      <c r="I8" s="2">
        <v>2</v>
      </c>
      <c r="J8" s="2" t="s">
        <v>211</v>
      </c>
      <c r="K8" s="2">
        <v>23</v>
      </c>
      <c r="L8" s="3" t="s">
        <v>27</v>
      </c>
      <c r="M8" s="2">
        <v>1800</v>
      </c>
      <c r="N8" s="2"/>
      <c r="O8" s="2"/>
      <c r="P8" s="13"/>
      <c r="Q8" s="13"/>
    </row>
    <row r="9" spans="1:17" ht="17.45" customHeight="1" x14ac:dyDescent="0.2">
      <c r="A9" s="2">
        <v>11023</v>
      </c>
      <c r="B9" s="2">
        <v>1</v>
      </c>
      <c r="C9" s="2">
        <v>102</v>
      </c>
      <c r="D9" s="3" t="s">
        <v>644</v>
      </c>
      <c r="E9" s="2">
        <v>3</v>
      </c>
      <c r="F9" s="2" t="s">
        <v>650</v>
      </c>
      <c r="G9" s="2">
        <v>30</v>
      </c>
      <c r="H9" s="3" t="s">
        <v>218</v>
      </c>
      <c r="I9" s="2">
        <v>3</v>
      </c>
      <c r="J9" s="3" t="s">
        <v>211</v>
      </c>
      <c r="K9" s="2">
        <v>34</v>
      </c>
      <c r="L9" s="3" t="s">
        <v>27</v>
      </c>
      <c r="M9" s="2">
        <v>2700</v>
      </c>
      <c r="N9" s="2"/>
      <c r="O9" s="2"/>
      <c r="P9" s="13"/>
      <c r="Q9" s="13"/>
    </row>
    <row r="10" spans="1:17" ht="17.45" customHeight="1" x14ac:dyDescent="0.2">
      <c r="A10" s="2">
        <v>11031</v>
      </c>
      <c r="B10" s="2">
        <v>1</v>
      </c>
      <c r="C10" s="2">
        <v>103</v>
      </c>
      <c r="D10" s="3" t="s">
        <v>644</v>
      </c>
      <c r="E10" s="2">
        <v>1</v>
      </c>
      <c r="F10" s="2" t="s">
        <v>651</v>
      </c>
      <c r="G10" s="2">
        <v>10</v>
      </c>
      <c r="H10" s="3" t="s">
        <v>26</v>
      </c>
      <c r="I10" s="2">
        <v>70</v>
      </c>
      <c r="J10" s="3" t="s">
        <v>211</v>
      </c>
      <c r="K10" s="2">
        <v>23</v>
      </c>
      <c r="L10" s="2" t="s">
        <v>27</v>
      </c>
      <c r="M10" s="2">
        <v>1800</v>
      </c>
      <c r="N10" s="2"/>
      <c r="O10" s="2"/>
      <c r="P10" s="13"/>
      <c r="Q10" s="13"/>
    </row>
    <row r="11" spans="1:17" ht="17.45" customHeight="1" x14ac:dyDescent="0.2">
      <c r="A11" s="2">
        <v>11032</v>
      </c>
      <c r="B11" s="2">
        <v>1</v>
      </c>
      <c r="C11" s="2">
        <v>103</v>
      </c>
      <c r="D11" s="3" t="s">
        <v>644</v>
      </c>
      <c r="E11" s="2">
        <v>2</v>
      </c>
      <c r="F11" s="2" t="s">
        <v>652</v>
      </c>
      <c r="G11" s="2">
        <v>20</v>
      </c>
      <c r="H11" s="3" t="s">
        <v>218</v>
      </c>
      <c r="I11" s="2">
        <v>2</v>
      </c>
      <c r="J11" s="3" t="s">
        <v>211</v>
      </c>
      <c r="K11" s="2">
        <v>38</v>
      </c>
      <c r="L11" s="3" t="s">
        <v>27</v>
      </c>
      <c r="M11" s="2">
        <v>3000</v>
      </c>
      <c r="N11" s="2"/>
      <c r="O11" s="2"/>
      <c r="P11" s="13"/>
      <c r="Q11" s="13"/>
    </row>
    <row r="12" spans="1:17" ht="17.45" customHeight="1" x14ac:dyDescent="0.2">
      <c r="A12" s="2">
        <v>11033</v>
      </c>
      <c r="B12" s="2">
        <v>1</v>
      </c>
      <c r="C12" s="2">
        <v>103</v>
      </c>
      <c r="D12" s="3" t="s">
        <v>644</v>
      </c>
      <c r="E12" s="2">
        <v>3</v>
      </c>
      <c r="F12" s="2" t="s">
        <v>653</v>
      </c>
      <c r="G12" s="2">
        <v>30</v>
      </c>
      <c r="H12" s="3" t="s">
        <v>218</v>
      </c>
      <c r="I12" s="2">
        <v>3</v>
      </c>
      <c r="J12" s="3" t="s">
        <v>211</v>
      </c>
      <c r="K12" s="2">
        <v>53</v>
      </c>
      <c r="L12" s="3" t="s">
        <v>27</v>
      </c>
      <c r="M12" s="2">
        <v>4200</v>
      </c>
      <c r="N12" s="2"/>
      <c r="O12" s="2"/>
      <c r="P12" s="13"/>
      <c r="Q12" s="13"/>
    </row>
    <row r="13" spans="1:17" ht="17.45" customHeight="1" x14ac:dyDescent="0.2">
      <c r="A13" s="2">
        <v>11041</v>
      </c>
      <c r="B13" s="2">
        <v>1</v>
      </c>
      <c r="C13" s="2">
        <v>104</v>
      </c>
      <c r="D13" s="3" t="s">
        <v>644</v>
      </c>
      <c r="E13" s="2">
        <v>1</v>
      </c>
      <c r="F13" s="2" t="s">
        <v>654</v>
      </c>
      <c r="G13" s="2">
        <v>10</v>
      </c>
      <c r="H13" s="3" t="s">
        <v>26</v>
      </c>
      <c r="I13" s="2">
        <v>80</v>
      </c>
      <c r="J13" s="2" t="s">
        <v>211</v>
      </c>
      <c r="K13" s="2">
        <v>18</v>
      </c>
      <c r="L13" s="2" t="s">
        <v>27</v>
      </c>
      <c r="M13" s="2">
        <v>2250</v>
      </c>
      <c r="N13" s="2"/>
      <c r="O13" s="2"/>
      <c r="P13" s="13"/>
      <c r="Q13" s="13"/>
    </row>
    <row r="14" spans="1:17" ht="17.45" customHeight="1" x14ac:dyDescent="0.2">
      <c r="A14" s="2">
        <v>11042</v>
      </c>
      <c r="B14" s="2">
        <v>1</v>
      </c>
      <c r="C14" s="2">
        <v>104</v>
      </c>
      <c r="D14" s="3" t="s">
        <v>644</v>
      </c>
      <c r="E14" s="2">
        <v>2</v>
      </c>
      <c r="F14" s="2" t="s">
        <v>655</v>
      </c>
      <c r="G14" s="2">
        <v>20</v>
      </c>
      <c r="H14" s="3" t="s">
        <v>218</v>
      </c>
      <c r="I14" s="2">
        <v>2</v>
      </c>
      <c r="J14" s="2" t="s">
        <v>211</v>
      </c>
      <c r="K14" s="2">
        <v>30</v>
      </c>
      <c r="L14" s="3" t="s">
        <v>27</v>
      </c>
      <c r="M14" s="2">
        <v>3750</v>
      </c>
      <c r="N14" s="2"/>
      <c r="O14" s="2"/>
      <c r="P14" s="13"/>
      <c r="Q14" s="13"/>
    </row>
    <row r="15" spans="1:17" ht="17.45" customHeight="1" x14ac:dyDescent="0.2">
      <c r="A15" s="2">
        <v>11043</v>
      </c>
      <c r="B15" s="2">
        <v>1</v>
      </c>
      <c r="C15" s="2">
        <v>104</v>
      </c>
      <c r="D15" s="3" t="s">
        <v>644</v>
      </c>
      <c r="E15" s="2">
        <v>3</v>
      </c>
      <c r="F15" s="2" t="s">
        <v>656</v>
      </c>
      <c r="G15" s="2">
        <v>30</v>
      </c>
      <c r="H15" s="3" t="s">
        <v>218</v>
      </c>
      <c r="I15" s="2">
        <v>3</v>
      </c>
      <c r="J15" s="3" t="s">
        <v>211</v>
      </c>
      <c r="K15" s="2">
        <v>42</v>
      </c>
      <c r="L15" s="3" t="s">
        <v>27</v>
      </c>
      <c r="M15" s="2">
        <v>5250</v>
      </c>
      <c r="N15" s="2"/>
      <c r="O15" s="2"/>
      <c r="P15" s="13"/>
      <c r="Q15" s="13"/>
    </row>
    <row r="16" spans="1:17" ht="17.45" customHeight="1" x14ac:dyDescent="0.2">
      <c r="A16" s="2">
        <v>11051</v>
      </c>
      <c r="B16" s="2">
        <v>1</v>
      </c>
      <c r="C16" s="2">
        <v>105</v>
      </c>
      <c r="D16" s="3" t="s">
        <v>644</v>
      </c>
      <c r="E16" s="2">
        <v>1</v>
      </c>
      <c r="F16" s="2" t="s">
        <v>657</v>
      </c>
      <c r="G16" s="2">
        <v>10</v>
      </c>
      <c r="H16" s="3" t="s">
        <v>26</v>
      </c>
      <c r="I16" s="2">
        <v>90</v>
      </c>
      <c r="J16" s="2" t="s">
        <v>212</v>
      </c>
      <c r="K16" s="2">
        <v>11</v>
      </c>
      <c r="L16" s="2" t="s">
        <v>27</v>
      </c>
      <c r="M16" s="2">
        <v>3600</v>
      </c>
      <c r="N16" s="2"/>
      <c r="O16" s="2"/>
      <c r="P16" s="13"/>
      <c r="Q16" s="13"/>
    </row>
    <row r="17" spans="1:17" ht="17.45" customHeight="1" x14ac:dyDescent="0.2">
      <c r="A17" s="2">
        <v>11052</v>
      </c>
      <c r="B17" s="2">
        <v>1</v>
      </c>
      <c r="C17" s="2">
        <v>105</v>
      </c>
      <c r="D17" s="3" t="s">
        <v>644</v>
      </c>
      <c r="E17" s="2">
        <v>2</v>
      </c>
      <c r="F17" s="2" t="s">
        <v>658</v>
      </c>
      <c r="G17" s="2">
        <v>20</v>
      </c>
      <c r="H17" s="3" t="s">
        <v>218</v>
      </c>
      <c r="I17" s="2">
        <v>2</v>
      </c>
      <c r="J17" s="2" t="s">
        <v>212</v>
      </c>
      <c r="K17" s="2">
        <v>21</v>
      </c>
      <c r="L17" s="3" t="s">
        <v>27</v>
      </c>
      <c r="M17" s="2">
        <v>7200</v>
      </c>
      <c r="N17" s="2"/>
      <c r="O17" s="2"/>
      <c r="P17" s="13"/>
      <c r="Q17" s="13"/>
    </row>
    <row r="18" spans="1:17" ht="17.45" customHeight="1" x14ac:dyDescent="0.2">
      <c r="A18" s="2">
        <v>11053</v>
      </c>
      <c r="B18" s="2">
        <v>1</v>
      </c>
      <c r="C18" s="2">
        <v>105</v>
      </c>
      <c r="D18" s="3" t="s">
        <v>644</v>
      </c>
      <c r="E18" s="2">
        <v>3</v>
      </c>
      <c r="F18" s="2" t="s">
        <v>659</v>
      </c>
      <c r="G18" s="2">
        <v>30</v>
      </c>
      <c r="H18" s="3" t="s">
        <v>218</v>
      </c>
      <c r="I18" s="2">
        <v>3</v>
      </c>
      <c r="J18" s="3" t="s">
        <v>212</v>
      </c>
      <c r="K18" s="2">
        <v>32</v>
      </c>
      <c r="L18" s="3" t="s">
        <v>27</v>
      </c>
      <c r="M18" s="2">
        <v>10800</v>
      </c>
      <c r="N18" s="2"/>
      <c r="O18" s="2"/>
      <c r="P18" s="13"/>
      <c r="Q18" s="13"/>
    </row>
    <row r="19" spans="1:17" ht="17.45" customHeight="1" x14ac:dyDescent="0.2">
      <c r="A19" s="2">
        <v>11061</v>
      </c>
      <c r="B19" s="2">
        <v>1</v>
      </c>
      <c r="C19" s="2">
        <v>106</v>
      </c>
      <c r="D19" s="3" t="s">
        <v>644</v>
      </c>
      <c r="E19" s="2">
        <v>1</v>
      </c>
      <c r="F19" s="2" t="s">
        <v>660</v>
      </c>
      <c r="G19" s="2">
        <v>10</v>
      </c>
      <c r="H19" s="3" t="s">
        <v>26</v>
      </c>
      <c r="I19" s="2">
        <v>100</v>
      </c>
      <c r="J19" s="2" t="s">
        <v>212</v>
      </c>
      <c r="K19" s="2">
        <v>15</v>
      </c>
      <c r="L19" s="2" t="s">
        <v>27</v>
      </c>
      <c r="M19" s="2">
        <v>4200</v>
      </c>
      <c r="N19" s="2"/>
      <c r="O19" s="2"/>
      <c r="P19" s="13"/>
      <c r="Q19" s="13"/>
    </row>
    <row r="20" spans="1:17" ht="17.45" customHeight="1" x14ac:dyDescent="0.2">
      <c r="A20" s="2">
        <v>11062</v>
      </c>
      <c r="B20" s="2">
        <v>1</v>
      </c>
      <c r="C20" s="2">
        <v>106</v>
      </c>
      <c r="D20" s="3" t="s">
        <v>644</v>
      </c>
      <c r="E20" s="2">
        <v>2</v>
      </c>
      <c r="F20" s="2" t="s">
        <v>661</v>
      </c>
      <c r="G20" s="2">
        <v>20</v>
      </c>
      <c r="H20" s="3" t="s">
        <v>218</v>
      </c>
      <c r="I20" s="2">
        <v>2</v>
      </c>
      <c r="J20" s="2" t="s">
        <v>212</v>
      </c>
      <c r="K20" s="2">
        <v>30</v>
      </c>
      <c r="L20" s="3" t="s">
        <v>27</v>
      </c>
      <c r="M20" s="2">
        <v>8400</v>
      </c>
      <c r="N20" s="2"/>
      <c r="O20" s="2"/>
      <c r="P20" s="13"/>
      <c r="Q20" s="13"/>
    </row>
    <row r="21" spans="1:17" ht="17.45" customHeight="1" x14ac:dyDescent="0.2">
      <c r="A21" s="2">
        <v>11063</v>
      </c>
      <c r="B21" s="2">
        <v>1</v>
      </c>
      <c r="C21" s="2">
        <v>106</v>
      </c>
      <c r="D21" s="3" t="s">
        <v>644</v>
      </c>
      <c r="E21" s="2">
        <v>3</v>
      </c>
      <c r="F21" s="2" t="s">
        <v>662</v>
      </c>
      <c r="G21" s="2">
        <v>30</v>
      </c>
      <c r="H21" s="3" t="s">
        <v>218</v>
      </c>
      <c r="I21" s="2">
        <v>3</v>
      </c>
      <c r="J21" s="3" t="s">
        <v>212</v>
      </c>
      <c r="K21" s="2">
        <v>45</v>
      </c>
      <c r="L21" s="3" t="s">
        <v>27</v>
      </c>
      <c r="M21" s="2">
        <v>12600</v>
      </c>
      <c r="N21" s="2"/>
      <c r="O21" s="2"/>
      <c r="P21" s="13"/>
      <c r="Q21" s="13"/>
    </row>
    <row r="22" spans="1:17" ht="17.45" customHeight="1" x14ac:dyDescent="0.2">
      <c r="A22" s="2">
        <v>11071</v>
      </c>
      <c r="B22" s="2">
        <v>1</v>
      </c>
      <c r="C22" s="2">
        <v>107</v>
      </c>
      <c r="D22" s="3" t="s">
        <v>644</v>
      </c>
      <c r="E22" s="2">
        <v>1</v>
      </c>
      <c r="F22" s="2" t="s">
        <v>663</v>
      </c>
      <c r="G22" s="2">
        <v>10</v>
      </c>
      <c r="H22" s="3" t="s">
        <v>26</v>
      </c>
      <c r="I22" s="2">
        <v>100</v>
      </c>
      <c r="J22" s="2" t="s">
        <v>212</v>
      </c>
      <c r="K22" s="2">
        <v>20</v>
      </c>
      <c r="L22" s="2" t="s">
        <v>27</v>
      </c>
      <c r="M22" s="2">
        <v>4800</v>
      </c>
      <c r="N22" s="2"/>
      <c r="O22" s="2"/>
      <c r="P22" s="13"/>
      <c r="Q22" s="13"/>
    </row>
    <row r="23" spans="1:17" ht="17.45" customHeight="1" x14ac:dyDescent="0.2">
      <c r="A23" s="2">
        <v>11072</v>
      </c>
      <c r="B23" s="2">
        <v>1</v>
      </c>
      <c r="C23" s="2">
        <v>107</v>
      </c>
      <c r="D23" s="3" t="s">
        <v>644</v>
      </c>
      <c r="E23" s="2">
        <v>2</v>
      </c>
      <c r="F23" s="2" t="s">
        <v>664</v>
      </c>
      <c r="G23" s="2">
        <v>20</v>
      </c>
      <c r="H23" s="3" t="s">
        <v>218</v>
      </c>
      <c r="I23" s="2">
        <v>2</v>
      </c>
      <c r="J23" s="2" t="s">
        <v>212</v>
      </c>
      <c r="K23" s="2">
        <v>39</v>
      </c>
      <c r="L23" s="3" t="s">
        <v>27</v>
      </c>
      <c r="M23" s="2">
        <v>9600</v>
      </c>
      <c r="N23" s="2"/>
      <c r="O23" s="2"/>
      <c r="P23" s="13"/>
      <c r="Q23" s="13"/>
    </row>
    <row r="24" spans="1:17" ht="17.45" customHeight="1" x14ac:dyDescent="0.2">
      <c r="A24" s="2">
        <v>11073</v>
      </c>
      <c r="B24" s="2">
        <v>1</v>
      </c>
      <c r="C24" s="2">
        <v>107</v>
      </c>
      <c r="D24" s="3" t="s">
        <v>644</v>
      </c>
      <c r="E24" s="2">
        <v>3</v>
      </c>
      <c r="F24" s="2" t="s">
        <v>665</v>
      </c>
      <c r="G24" s="2">
        <v>30</v>
      </c>
      <c r="H24" s="3" t="s">
        <v>218</v>
      </c>
      <c r="I24" s="2">
        <v>3</v>
      </c>
      <c r="J24" s="3" t="s">
        <v>212</v>
      </c>
      <c r="K24" s="2">
        <v>59</v>
      </c>
      <c r="L24" s="3" t="s">
        <v>27</v>
      </c>
      <c r="M24" s="2">
        <v>14400</v>
      </c>
      <c r="N24" s="2"/>
      <c r="O24" s="2"/>
      <c r="P24" s="13"/>
      <c r="Q24" s="13"/>
    </row>
    <row r="25" spans="1:17" ht="17.45" customHeight="1" x14ac:dyDescent="0.2">
      <c r="A25" s="2">
        <v>11081</v>
      </c>
      <c r="B25" s="2">
        <v>1</v>
      </c>
      <c r="C25" s="2">
        <v>108</v>
      </c>
      <c r="D25" s="3" t="s">
        <v>644</v>
      </c>
      <c r="E25" s="2">
        <v>1</v>
      </c>
      <c r="F25" s="2" t="s">
        <v>666</v>
      </c>
      <c r="G25" s="2">
        <v>10</v>
      </c>
      <c r="H25" s="3" t="s">
        <v>26</v>
      </c>
      <c r="I25" s="2">
        <v>100</v>
      </c>
      <c r="J25" s="2" t="s">
        <v>212</v>
      </c>
      <c r="K25" s="2">
        <v>24</v>
      </c>
      <c r="L25" s="2" t="s">
        <v>27</v>
      </c>
      <c r="M25" s="2">
        <v>5400</v>
      </c>
      <c r="N25" s="2"/>
      <c r="O25" s="2"/>
      <c r="P25" s="13"/>
      <c r="Q25" s="13"/>
    </row>
    <row r="26" spans="1:17" ht="17.45" customHeight="1" x14ac:dyDescent="0.2">
      <c r="A26" s="2">
        <v>11082</v>
      </c>
      <c r="B26" s="2">
        <v>1</v>
      </c>
      <c r="C26" s="2">
        <v>108</v>
      </c>
      <c r="D26" s="3" t="s">
        <v>644</v>
      </c>
      <c r="E26" s="2">
        <v>2</v>
      </c>
      <c r="F26" s="2" t="s">
        <v>667</v>
      </c>
      <c r="G26" s="2">
        <v>20</v>
      </c>
      <c r="H26" s="3" t="s">
        <v>218</v>
      </c>
      <c r="I26" s="2">
        <v>2</v>
      </c>
      <c r="J26" s="2" t="s">
        <v>212</v>
      </c>
      <c r="K26" s="2">
        <v>48</v>
      </c>
      <c r="L26" s="3" t="s">
        <v>27</v>
      </c>
      <c r="M26" s="2">
        <v>10800</v>
      </c>
      <c r="N26" s="2"/>
      <c r="O26" s="2"/>
      <c r="P26" s="13"/>
      <c r="Q26" s="13"/>
    </row>
    <row r="27" spans="1:17" ht="17.45" customHeight="1" x14ac:dyDescent="0.2">
      <c r="A27" s="2">
        <v>11083</v>
      </c>
      <c r="B27" s="2">
        <v>1</v>
      </c>
      <c r="C27" s="2">
        <v>108</v>
      </c>
      <c r="D27" s="3" t="s">
        <v>644</v>
      </c>
      <c r="E27" s="2">
        <v>3</v>
      </c>
      <c r="F27" s="2" t="s">
        <v>668</v>
      </c>
      <c r="G27" s="2">
        <v>30</v>
      </c>
      <c r="H27" s="3" t="s">
        <v>218</v>
      </c>
      <c r="I27" s="2">
        <v>3</v>
      </c>
      <c r="J27" s="3" t="s">
        <v>212</v>
      </c>
      <c r="K27" s="2">
        <v>72</v>
      </c>
      <c r="L27" s="3" t="s">
        <v>27</v>
      </c>
      <c r="M27" s="2">
        <v>16200</v>
      </c>
      <c r="N27" s="2"/>
      <c r="O27" s="2"/>
      <c r="P27" s="13"/>
      <c r="Q27" s="13"/>
    </row>
    <row r="28" spans="1:17" ht="17.45" customHeight="1" x14ac:dyDescent="0.2">
      <c r="A28" s="2">
        <v>11091</v>
      </c>
      <c r="B28" s="2">
        <v>1</v>
      </c>
      <c r="C28" s="2">
        <v>109</v>
      </c>
      <c r="D28" s="3" t="s">
        <v>644</v>
      </c>
      <c r="E28" s="2">
        <v>1</v>
      </c>
      <c r="F28" s="2" t="s">
        <v>669</v>
      </c>
      <c r="G28" s="2">
        <v>10</v>
      </c>
      <c r="H28" s="3" t="s">
        <v>26</v>
      </c>
      <c r="I28" s="2">
        <v>100</v>
      </c>
      <c r="J28" s="2" t="s">
        <v>212</v>
      </c>
      <c r="K28" s="2">
        <v>30</v>
      </c>
      <c r="L28" s="2" t="s">
        <v>27</v>
      </c>
      <c r="M28" s="2">
        <v>6000</v>
      </c>
      <c r="N28" s="2"/>
      <c r="O28" s="2"/>
      <c r="P28" s="13"/>
      <c r="Q28" s="13"/>
    </row>
    <row r="29" spans="1:17" ht="17.45" customHeight="1" x14ac:dyDescent="0.2">
      <c r="A29" s="2">
        <v>11092</v>
      </c>
      <c r="B29" s="2">
        <v>1</v>
      </c>
      <c r="C29" s="2">
        <v>109</v>
      </c>
      <c r="D29" s="3" t="s">
        <v>644</v>
      </c>
      <c r="E29" s="2">
        <v>2</v>
      </c>
      <c r="F29" s="2" t="s">
        <v>670</v>
      </c>
      <c r="G29" s="2">
        <v>20</v>
      </c>
      <c r="H29" s="3" t="s">
        <v>218</v>
      </c>
      <c r="I29" s="2">
        <v>2</v>
      </c>
      <c r="J29" s="2" t="s">
        <v>212</v>
      </c>
      <c r="K29" s="2">
        <v>60</v>
      </c>
      <c r="L29" s="3" t="s">
        <v>27</v>
      </c>
      <c r="M29" s="2">
        <v>12000</v>
      </c>
      <c r="N29" s="2"/>
      <c r="O29" s="2"/>
      <c r="P29" s="13"/>
      <c r="Q29" s="13"/>
    </row>
    <row r="30" spans="1:17" ht="17.45" customHeight="1" x14ac:dyDescent="0.2">
      <c r="A30" s="2">
        <v>11093</v>
      </c>
      <c r="B30" s="2">
        <v>1</v>
      </c>
      <c r="C30" s="2">
        <v>109</v>
      </c>
      <c r="D30" s="3" t="s">
        <v>644</v>
      </c>
      <c r="E30" s="2">
        <v>3</v>
      </c>
      <c r="F30" s="2" t="s">
        <v>671</v>
      </c>
      <c r="G30" s="2">
        <v>30</v>
      </c>
      <c r="H30" s="3" t="s">
        <v>218</v>
      </c>
      <c r="I30" s="2">
        <v>3</v>
      </c>
      <c r="J30" s="3" t="s">
        <v>212</v>
      </c>
      <c r="K30" s="2">
        <v>90</v>
      </c>
      <c r="L30" s="3" t="s">
        <v>27</v>
      </c>
      <c r="M30" s="2">
        <v>18000</v>
      </c>
      <c r="N30" s="2"/>
      <c r="O30" s="2"/>
      <c r="P30" s="13"/>
      <c r="Q30" s="13"/>
    </row>
    <row r="31" spans="1:17" ht="17.45" customHeight="1" x14ac:dyDescent="0.2">
      <c r="A31" s="2">
        <v>11101</v>
      </c>
      <c r="B31" s="2">
        <v>1</v>
      </c>
      <c r="C31" s="2">
        <v>110</v>
      </c>
      <c r="D31" s="3" t="s">
        <v>644</v>
      </c>
      <c r="E31" s="2">
        <v>1</v>
      </c>
      <c r="F31" s="2" t="s">
        <v>672</v>
      </c>
      <c r="G31" s="2">
        <v>10</v>
      </c>
      <c r="H31" s="3" t="s">
        <v>26</v>
      </c>
      <c r="I31" s="2">
        <v>100</v>
      </c>
      <c r="J31" s="2" t="s">
        <v>213</v>
      </c>
      <c r="K31" s="2">
        <v>6</v>
      </c>
      <c r="L31" s="2" t="s">
        <v>27</v>
      </c>
      <c r="M31" s="2">
        <v>6600</v>
      </c>
      <c r="N31" s="2"/>
      <c r="O31" s="2"/>
      <c r="P31" s="13"/>
      <c r="Q31" s="13"/>
    </row>
    <row r="32" spans="1:17" ht="17.45" customHeight="1" x14ac:dyDescent="0.2">
      <c r="A32" s="2">
        <v>11102</v>
      </c>
      <c r="B32" s="2">
        <v>1</v>
      </c>
      <c r="C32" s="2">
        <v>110</v>
      </c>
      <c r="D32" s="3" t="s">
        <v>644</v>
      </c>
      <c r="E32" s="2">
        <v>2</v>
      </c>
      <c r="F32" s="2" t="s">
        <v>673</v>
      </c>
      <c r="G32" s="2">
        <v>20</v>
      </c>
      <c r="H32" s="3" t="s">
        <v>218</v>
      </c>
      <c r="I32" s="2">
        <v>2</v>
      </c>
      <c r="J32" s="2" t="s">
        <v>213</v>
      </c>
      <c r="K32" s="2">
        <v>12</v>
      </c>
      <c r="L32" s="3" t="s">
        <v>27</v>
      </c>
      <c r="M32" s="2">
        <v>13200</v>
      </c>
      <c r="N32" s="2"/>
      <c r="O32" s="2"/>
      <c r="P32" s="13"/>
      <c r="Q32" s="13"/>
    </row>
    <row r="33" spans="1:17" ht="17.45" customHeight="1" x14ac:dyDescent="0.2">
      <c r="A33" s="2">
        <v>11103</v>
      </c>
      <c r="B33" s="2">
        <v>1</v>
      </c>
      <c r="C33" s="2">
        <v>110</v>
      </c>
      <c r="D33" s="3" t="s">
        <v>644</v>
      </c>
      <c r="E33" s="2">
        <v>3</v>
      </c>
      <c r="F33" s="2" t="s">
        <v>674</v>
      </c>
      <c r="G33" s="2">
        <v>30</v>
      </c>
      <c r="H33" s="3" t="s">
        <v>218</v>
      </c>
      <c r="I33" s="2">
        <v>3</v>
      </c>
      <c r="J33" s="3" t="s">
        <v>213</v>
      </c>
      <c r="K33" s="2">
        <v>18</v>
      </c>
      <c r="L33" s="3" t="s">
        <v>27</v>
      </c>
      <c r="M33" s="2">
        <v>19800</v>
      </c>
      <c r="N33" s="2"/>
      <c r="O33" s="2"/>
      <c r="P33" s="13"/>
      <c r="Q33" s="13"/>
    </row>
    <row r="34" spans="1:17" ht="17.45" customHeight="1" x14ac:dyDescent="0.2">
      <c r="A34" s="2">
        <v>11111</v>
      </c>
      <c r="B34" s="2">
        <v>1</v>
      </c>
      <c r="C34" s="2">
        <v>111</v>
      </c>
      <c r="D34" s="3" t="s">
        <v>644</v>
      </c>
      <c r="E34" s="2">
        <v>1</v>
      </c>
      <c r="F34" s="2" t="s">
        <v>675</v>
      </c>
      <c r="G34" s="2">
        <v>10</v>
      </c>
      <c r="H34" s="3" t="s">
        <v>26</v>
      </c>
      <c r="I34" s="2">
        <v>100</v>
      </c>
      <c r="J34" s="2" t="s">
        <v>213</v>
      </c>
      <c r="K34" s="2">
        <v>11</v>
      </c>
      <c r="L34" s="2" t="s">
        <v>27</v>
      </c>
      <c r="M34" s="2">
        <v>7200</v>
      </c>
      <c r="N34" s="2"/>
      <c r="O34" s="2"/>
      <c r="P34" s="13"/>
      <c r="Q34" s="13"/>
    </row>
    <row r="35" spans="1:17" ht="17.45" customHeight="1" x14ac:dyDescent="0.2">
      <c r="A35" s="2">
        <v>11112</v>
      </c>
      <c r="B35" s="2">
        <v>1</v>
      </c>
      <c r="C35" s="2">
        <v>111</v>
      </c>
      <c r="D35" s="3" t="s">
        <v>644</v>
      </c>
      <c r="E35" s="2">
        <v>2</v>
      </c>
      <c r="F35" s="2" t="s">
        <v>676</v>
      </c>
      <c r="G35" s="2">
        <v>20</v>
      </c>
      <c r="H35" s="3" t="s">
        <v>218</v>
      </c>
      <c r="I35" s="2">
        <v>2</v>
      </c>
      <c r="J35" s="2" t="s">
        <v>213</v>
      </c>
      <c r="K35" s="2">
        <v>21</v>
      </c>
      <c r="L35" s="3" t="s">
        <v>27</v>
      </c>
      <c r="M35" s="2">
        <v>14400</v>
      </c>
      <c r="N35" s="2"/>
      <c r="O35" s="2"/>
      <c r="P35" s="13"/>
      <c r="Q35" s="13"/>
    </row>
    <row r="36" spans="1:17" ht="17.45" customHeight="1" x14ac:dyDescent="0.2">
      <c r="A36" s="2">
        <v>11113</v>
      </c>
      <c r="B36" s="2">
        <v>1</v>
      </c>
      <c r="C36" s="2">
        <v>111</v>
      </c>
      <c r="D36" s="3" t="s">
        <v>644</v>
      </c>
      <c r="E36" s="2">
        <v>3</v>
      </c>
      <c r="F36" s="2" t="s">
        <v>677</v>
      </c>
      <c r="G36" s="2">
        <v>30</v>
      </c>
      <c r="H36" s="3" t="s">
        <v>218</v>
      </c>
      <c r="I36" s="2">
        <v>3</v>
      </c>
      <c r="J36" s="3" t="s">
        <v>213</v>
      </c>
      <c r="K36" s="2">
        <v>32</v>
      </c>
      <c r="L36" s="3" t="s">
        <v>27</v>
      </c>
      <c r="M36" s="2">
        <v>21600</v>
      </c>
      <c r="N36" s="2"/>
      <c r="O36" s="2"/>
      <c r="P36" s="13"/>
      <c r="Q36" s="13"/>
    </row>
    <row r="37" spans="1:17" ht="17.45" customHeight="1" x14ac:dyDescent="0.2">
      <c r="A37" s="2">
        <v>11121</v>
      </c>
      <c r="B37" s="2">
        <v>1</v>
      </c>
      <c r="C37" s="2">
        <v>112</v>
      </c>
      <c r="D37" s="3" t="s">
        <v>644</v>
      </c>
      <c r="E37" s="2">
        <v>1</v>
      </c>
      <c r="F37" s="2" t="s">
        <v>678</v>
      </c>
      <c r="G37" s="2">
        <v>10</v>
      </c>
      <c r="H37" s="3" t="s">
        <v>26</v>
      </c>
      <c r="I37" s="2">
        <v>100</v>
      </c>
      <c r="J37" s="2" t="s">
        <v>213</v>
      </c>
      <c r="K37" s="2">
        <v>15</v>
      </c>
      <c r="L37" s="2" t="s">
        <v>27</v>
      </c>
      <c r="M37" s="2">
        <v>7800</v>
      </c>
      <c r="N37" s="2"/>
      <c r="O37" s="2"/>
      <c r="P37" s="13"/>
      <c r="Q37" s="13"/>
    </row>
    <row r="38" spans="1:17" ht="17.45" customHeight="1" x14ac:dyDescent="0.2">
      <c r="A38" s="2">
        <v>11122</v>
      </c>
      <c r="B38" s="2">
        <v>1</v>
      </c>
      <c r="C38" s="2">
        <v>112</v>
      </c>
      <c r="D38" s="3" t="s">
        <v>644</v>
      </c>
      <c r="E38" s="2">
        <v>2</v>
      </c>
      <c r="F38" s="2" t="s">
        <v>679</v>
      </c>
      <c r="G38" s="2">
        <v>20</v>
      </c>
      <c r="H38" s="3" t="s">
        <v>218</v>
      </c>
      <c r="I38" s="2">
        <v>2</v>
      </c>
      <c r="J38" s="2" t="s">
        <v>213</v>
      </c>
      <c r="K38" s="2">
        <v>30</v>
      </c>
      <c r="L38" s="3" t="s">
        <v>27</v>
      </c>
      <c r="M38" s="2">
        <v>15600</v>
      </c>
      <c r="N38" s="2"/>
      <c r="O38" s="2"/>
      <c r="P38" s="13"/>
      <c r="Q38" s="13"/>
    </row>
    <row r="39" spans="1:17" ht="17.45" customHeight="1" x14ac:dyDescent="0.2">
      <c r="A39" s="2">
        <v>11123</v>
      </c>
      <c r="B39" s="2">
        <v>1</v>
      </c>
      <c r="C39" s="2">
        <v>112</v>
      </c>
      <c r="D39" s="3" t="s">
        <v>644</v>
      </c>
      <c r="E39" s="2">
        <v>3</v>
      </c>
      <c r="F39" s="2" t="s">
        <v>680</v>
      </c>
      <c r="G39" s="2">
        <v>30</v>
      </c>
      <c r="H39" s="3" t="s">
        <v>218</v>
      </c>
      <c r="I39" s="2">
        <v>3</v>
      </c>
      <c r="J39" s="3" t="s">
        <v>213</v>
      </c>
      <c r="K39" s="2">
        <v>45</v>
      </c>
      <c r="L39" s="3" t="s">
        <v>27</v>
      </c>
      <c r="M39" s="2">
        <v>23400</v>
      </c>
      <c r="N39" s="2"/>
      <c r="O39" s="2"/>
      <c r="P39" s="13"/>
      <c r="Q39" s="13"/>
    </row>
    <row r="40" spans="1:17" ht="17.45" customHeight="1" x14ac:dyDescent="0.2">
      <c r="A40" s="2">
        <v>11131</v>
      </c>
      <c r="B40" s="2">
        <v>1</v>
      </c>
      <c r="C40" s="2">
        <v>113</v>
      </c>
      <c r="D40" s="3" t="s">
        <v>644</v>
      </c>
      <c r="E40" s="2">
        <v>1</v>
      </c>
      <c r="F40" s="2" t="s">
        <v>681</v>
      </c>
      <c r="G40" s="2">
        <v>10</v>
      </c>
      <c r="H40" s="3" t="s">
        <v>26</v>
      </c>
      <c r="I40" s="2">
        <v>100</v>
      </c>
      <c r="J40" s="2" t="s">
        <v>213</v>
      </c>
      <c r="K40" s="2">
        <v>20</v>
      </c>
      <c r="L40" s="2" t="s">
        <v>27</v>
      </c>
      <c r="M40" s="2">
        <v>8400</v>
      </c>
      <c r="N40" s="2"/>
      <c r="O40" s="2"/>
      <c r="P40" s="13"/>
      <c r="Q40" s="13"/>
    </row>
    <row r="41" spans="1:17" ht="17.45" customHeight="1" x14ac:dyDescent="0.2">
      <c r="A41" s="2">
        <v>11132</v>
      </c>
      <c r="B41" s="2">
        <v>1</v>
      </c>
      <c r="C41" s="2">
        <v>113</v>
      </c>
      <c r="D41" s="3" t="s">
        <v>644</v>
      </c>
      <c r="E41" s="2">
        <v>2</v>
      </c>
      <c r="F41" s="2" t="s">
        <v>682</v>
      </c>
      <c r="G41" s="2">
        <v>20</v>
      </c>
      <c r="H41" s="3" t="s">
        <v>218</v>
      </c>
      <c r="I41" s="2">
        <v>2</v>
      </c>
      <c r="J41" s="2" t="s">
        <v>213</v>
      </c>
      <c r="K41" s="2">
        <v>39</v>
      </c>
      <c r="L41" s="3" t="s">
        <v>27</v>
      </c>
      <c r="M41" s="2">
        <v>16800</v>
      </c>
      <c r="N41" s="2"/>
      <c r="O41" s="2"/>
      <c r="P41" s="13"/>
      <c r="Q41" s="13"/>
    </row>
    <row r="42" spans="1:17" ht="17.45" customHeight="1" x14ac:dyDescent="0.2">
      <c r="A42" s="2">
        <v>11133</v>
      </c>
      <c r="B42" s="2">
        <v>1</v>
      </c>
      <c r="C42" s="2">
        <v>113</v>
      </c>
      <c r="D42" s="3" t="s">
        <v>644</v>
      </c>
      <c r="E42" s="2">
        <v>3</v>
      </c>
      <c r="F42" s="2" t="s">
        <v>683</v>
      </c>
      <c r="G42" s="2">
        <v>30</v>
      </c>
      <c r="H42" s="3" t="s">
        <v>218</v>
      </c>
      <c r="I42" s="2">
        <v>3</v>
      </c>
      <c r="J42" s="3" t="s">
        <v>213</v>
      </c>
      <c r="K42" s="2">
        <v>59</v>
      </c>
      <c r="L42" s="3" t="s">
        <v>27</v>
      </c>
      <c r="M42" s="2">
        <v>25200</v>
      </c>
      <c r="N42" s="2"/>
      <c r="O42" s="2"/>
      <c r="P42" s="13"/>
      <c r="Q42" s="13"/>
    </row>
    <row r="43" spans="1:17" ht="17.45" customHeight="1" x14ac:dyDescent="0.2">
      <c r="A43" s="2">
        <v>11141</v>
      </c>
      <c r="B43" s="2">
        <v>1</v>
      </c>
      <c r="C43" s="2">
        <v>114</v>
      </c>
      <c r="D43" s="3" t="s">
        <v>644</v>
      </c>
      <c r="E43" s="2">
        <v>1</v>
      </c>
      <c r="F43" s="2" t="s">
        <v>684</v>
      </c>
      <c r="G43" s="2">
        <v>10</v>
      </c>
      <c r="H43" s="3" t="s">
        <v>26</v>
      </c>
      <c r="I43" s="2">
        <v>100</v>
      </c>
      <c r="J43" s="2" t="s">
        <v>213</v>
      </c>
      <c r="K43" s="2">
        <v>24</v>
      </c>
      <c r="L43" s="2" t="s">
        <v>27</v>
      </c>
      <c r="M43" s="2">
        <v>9000</v>
      </c>
      <c r="N43" s="2"/>
      <c r="O43" s="2"/>
      <c r="P43" s="13"/>
      <c r="Q43" s="13"/>
    </row>
    <row r="44" spans="1:17" ht="17.45" customHeight="1" x14ac:dyDescent="0.2">
      <c r="A44" s="2">
        <v>11142</v>
      </c>
      <c r="B44" s="2">
        <v>1</v>
      </c>
      <c r="C44" s="2">
        <v>114</v>
      </c>
      <c r="D44" s="3" t="s">
        <v>644</v>
      </c>
      <c r="E44" s="2">
        <v>2</v>
      </c>
      <c r="F44" s="2" t="s">
        <v>685</v>
      </c>
      <c r="G44" s="2">
        <v>20</v>
      </c>
      <c r="H44" s="3" t="s">
        <v>218</v>
      </c>
      <c r="I44" s="2">
        <v>2</v>
      </c>
      <c r="J44" s="2" t="s">
        <v>213</v>
      </c>
      <c r="K44" s="2">
        <v>48</v>
      </c>
      <c r="L44" s="3" t="s">
        <v>27</v>
      </c>
      <c r="M44" s="2">
        <v>18000</v>
      </c>
      <c r="N44" s="2"/>
      <c r="O44" s="2"/>
      <c r="P44" s="13"/>
      <c r="Q44" s="13"/>
    </row>
    <row r="45" spans="1:17" ht="17.45" customHeight="1" x14ac:dyDescent="0.2">
      <c r="A45" s="2">
        <v>11143</v>
      </c>
      <c r="B45" s="2">
        <v>1</v>
      </c>
      <c r="C45" s="2">
        <v>114</v>
      </c>
      <c r="D45" s="3" t="s">
        <v>644</v>
      </c>
      <c r="E45" s="2">
        <v>3</v>
      </c>
      <c r="F45" s="2" t="s">
        <v>686</v>
      </c>
      <c r="G45" s="2">
        <v>30</v>
      </c>
      <c r="H45" s="3" t="s">
        <v>218</v>
      </c>
      <c r="I45" s="2">
        <v>3</v>
      </c>
      <c r="J45" s="3" t="s">
        <v>213</v>
      </c>
      <c r="K45" s="2">
        <v>72</v>
      </c>
      <c r="L45" s="3" t="s">
        <v>27</v>
      </c>
      <c r="M45" s="2">
        <v>27000</v>
      </c>
      <c r="N45" s="2"/>
      <c r="O45" s="2"/>
      <c r="P45" s="13"/>
      <c r="Q45" s="13"/>
    </row>
    <row r="46" spans="1:17" ht="17.45" customHeight="1" x14ac:dyDescent="0.2">
      <c r="A46" s="2">
        <v>11151</v>
      </c>
      <c r="B46" s="2">
        <v>1</v>
      </c>
      <c r="C46" s="2">
        <v>115</v>
      </c>
      <c r="D46" s="3" t="s">
        <v>644</v>
      </c>
      <c r="E46" s="2">
        <v>1</v>
      </c>
      <c r="F46" s="2" t="s">
        <v>687</v>
      </c>
      <c r="G46" s="2">
        <v>10</v>
      </c>
      <c r="H46" s="3" t="s">
        <v>26</v>
      </c>
      <c r="I46" s="2">
        <v>100</v>
      </c>
      <c r="J46" s="2" t="s">
        <v>214</v>
      </c>
      <c r="K46" s="2">
        <v>0</v>
      </c>
      <c r="L46" s="2" t="s">
        <v>27</v>
      </c>
      <c r="M46" s="2">
        <v>9600</v>
      </c>
      <c r="N46" s="2"/>
      <c r="O46" s="2"/>
      <c r="P46" s="13"/>
      <c r="Q46" s="13"/>
    </row>
    <row r="47" spans="1:17" ht="17.45" customHeight="1" x14ac:dyDescent="0.2">
      <c r="A47" s="2">
        <v>11152</v>
      </c>
      <c r="B47" s="2">
        <v>1</v>
      </c>
      <c r="C47" s="2">
        <v>115</v>
      </c>
      <c r="D47" s="3" t="s">
        <v>644</v>
      </c>
      <c r="E47" s="2">
        <v>2</v>
      </c>
      <c r="F47" s="2" t="s">
        <v>688</v>
      </c>
      <c r="G47" s="2">
        <v>20</v>
      </c>
      <c r="H47" s="3" t="s">
        <v>218</v>
      </c>
      <c r="I47" s="2">
        <v>2</v>
      </c>
      <c r="J47" s="2" t="s">
        <v>214</v>
      </c>
      <c r="K47" s="2">
        <v>0</v>
      </c>
      <c r="L47" s="3" t="s">
        <v>27</v>
      </c>
      <c r="M47" s="2">
        <v>19200</v>
      </c>
      <c r="N47" s="2"/>
      <c r="O47" s="2"/>
      <c r="P47" s="13"/>
      <c r="Q47" s="13"/>
    </row>
    <row r="48" spans="1:17" ht="17.45" customHeight="1" x14ac:dyDescent="0.2">
      <c r="A48" s="2">
        <v>11153</v>
      </c>
      <c r="B48" s="2">
        <v>1</v>
      </c>
      <c r="C48" s="2">
        <v>115</v>
      </c>
      <c r="D48" s="3" t="s">
        <v>644</v>
      </c>
      <c r="E48" s="2">
        <v>3</v>
      </c>
      <c r="F48" s="2" t="s">
        <v>689</v>
      </c>
      <c r="G48" s="2">
        <v>30</v>
      </c>
      <c r="H48" s="3" t="s">
        <v>218</v>
      </c>
      <c r="I48" s="2">
        <v>3</v>
      </c>
      <c r="J48" s="3" t="s">
        <v>214</v>
      </c>
      <c r="K48" s="2">
        <v>0</v>
      </c>
      <c r="L48" s="3" t="s">
        <v>27</v>
      </c>
      <c r="M48" s="2">
        <v>28800</v>
      </c>
      <c r="N48" s="2"/>
      <c r="O48" s="2"/>
      <c r="P48" s="13"/>
      <c r="Q48" s="13"/>
    </row>
    <row r="49" spans="1:17" ht="17.45" customHeight="1" x14ac:dyDescent="0.2">
      <c r="A49" s="2">
        <v>11161</v>
      </c>
      <c r="B49" s="2">
        <v>1</v>
      </c>
      <c r="C49" s="2">
        <v>116</v>
      </c>
      <c r="D49" s="3" t="s">
        <v>644</v>
      </c>
      <c r="E49" s="2">
        <v>1</v>
      </c>
      <c r="F49" s="2" t="s">
        <v>690</v>
      </c>
      <c r="G49" s="2">
        <v>10</v>
      </c>
      <c r="H49" s="3" t="s">
        <v>26</v>
      </c>
      <c r="I49" s="2">
        <v>100</v>
      </c>
      <c r="J49" s="2" t="s">
        <v>214</v>
      </c>
      <c r="K49" s="2">
        <v>6</v>
      </c>
      <c r="L49" s="3" t="s">
        <v>27</v>
      </c>
      <c r="M49" s="2">
        <v>10800</v>
      </c>
      <c r="N49" s="2"/>
      <c r="O49" s="2"/>
      <c r="P49" s="14"/>
      <c r="Q49" s="14"/>
    </row>
    <row r="50" spans="1:17" ht="17.45" customHeight="1" x14ac:dyDescent="0.2">
      <c r="A50" s="2">
        <v>11162</v>
      </c>
      <c r="B50" s="2">
        <v>1</v>
      </c>
      <c r="C50" s="2">
        <v>116</v>
      </c>
      <c r="D50" s="3" t="s">
        <v>644</v>
      </c>
      <c r="E50" s="2">
        <v>2</v>
      </c>
      <c r="F50" s="2" t="s">
        <v>691</v>
      </c>
      <c r="G50" s="2">
        <v>20</v>
      </c>
      <c r="H50" s="3" t="s">
        <v>218</v>
      </c>
      <c r="I50" s="2">
        <v>2</v>
      </c>
      <c r="J50" s="3" t="s">
        <v>214</v>
      </c>
      <c r="K50" s="15">
        <v>12</v>
      </c>
      <c r="L50" s="3" t="s">
        <v>27</v>
      </c>
      <c r="M50" s="2">
        <v>21600</v>
      </c>
      <c r="N50" s="2"/>
      <c r="O50" s="2"/>
      <c r="P50" s="2"/>
      <c r="Q50" s="2"/>
    </row>
    <row r="51" spans="1:17" ht="17.45" customHeight="1" x14ac:dyDescent="0.2">
      <c r="A51" s="2">
        <v>11163</v>
      </c>
      <c r="B51" s="2">
        <v>1</v>
      </c>
      <c r="C51" s="2">
        <v>116</v>
      </c>
      <c r="D51" s="3" t="s">
        <v>644</v>
      </c>
      <c r="E51" s="2">
        <v>3</v>
      </c>
      <c r="F51" s="2" t="s">
        <v>692</v>
      </c>
      <c r="G51" s="2">
        <v>30</v>
      </c>
      <c r="H51" s="3" t="s">
        <v>218</v>
      </c>
      <c r="I51" s="2">
        <v>3</v>
      </c>
      <c r="J51" s="3" t="s">
        <v>214</v>
      </c>
      <c r="K51" s="2">
        <v>18</v>
      </c>
      <c r="L51" s="3" t="s">
        <v>27</v>
      </c>
      <c r="M51" s="2">
        <v>32400</v>
      </c>
      <c r="N51" s="2"/>
      <c r="O51" s="2"/>
      <c r="P51" s="14"/>
      <c r="Q51" s="14"/>
    </row>
    <row r="52" spans="1:17" ht="17.45" customHeight="1" x14ac:dyDescent="0.2">
      <c r="A52" s="2">
        <v>11171</v>
      </c>
      <c r="B52" s="2">
        <v>1</v>
      </c>
      <c r="C52" s="2">
        <v>117</v>
      </c>
      <c r="D52" s="3" t="s">
        <v>644</v>
      </c>
      <c r="E52" s="2">
        <v>1</v>
      </c>
      <c r="F52" s="2" t="s">
        <v>693</v>
      </c>
      <c r="G52" s="2">
        <v>10</v>
      </c>
      <c r="H52" s="3" t="s">
        <v>26</v>
      </c>
      <c r="I52" s="2">
        <v>100</v>
      </c>
      <c r="J52" s="2" t="s">
        <v>214</v>
      </c>
      <c r="K52" s="2">
        <v>11</v>
      </c>
      <c r="L52" s="3" t="s">
        <v>27</v>
      </c>
      <c r="M52" s="2">
        <v>12000</v>
      </c>
      <c r="N52" s="2"/>
      <c r="O52" s="2"/>
      <c r="P52" s="14"/>
      <c r="Q52" s="14"/>
    </row>
    <row r="53" spans="1:17" ht="17.45" customHeight="1" x14ac:dyDescent="0.2">
      <c r="A53" s="2">
        <v>11172</v>
      </c>
      <c r="B53" s="2">
        <v>1</v>
      </c>
      <c r="C53" s="2">
        <v>117</v>
      </c>
      <c r="D53" s="3" t="s">
        <v>644</v>
      </c>
      <c r="E53" s="2">
        <v>2</v>
      </c>
      <c r="F53" s="2" t="s">
        <v>694</v>
      </c>
      <c r="G53" s="2">
        <v>20</v>
      </c>
      <c r="H53" s="3" t="s">
        <v>218</v>
      </c>
      <c r="I53" s="2">
        <v>2</v>
      </c>
      <c r="J53" s="3" t="s">
        <v>214</v>
      </c>
      <c r="K53" s="15">
        <v>21</v>
      </c>
      <c r="L53" s="3" t="s">
        <v>27</v>
      </c>
      <c r="M53" s="2">
        <v>24000</v>
      </c>
      <c r="N53" s="2"/>
      <c r="O53" s="2"/>
      <c r="P53" s="2"/>
      <c r="Q53" s="2"/>
    </row>
    <row r="54" spans="1:17" ht="17.45" customHeight="1" x14ac:dyDescent="0.2">
      <c r="A54" s="2">
        <v>11173</v>
      </c>
      <c r="B54" s="2">
        <v>1</v>
      </c>
      <c r="C54" s="2">
        <v>117</v>
      </c>
      <c r="D54" s="3" t="s">
        <v>644</v>
      </c>
      <c r="E54" s="2">
        <v>3</v>
      </c>
      <c r="F54" s="2" t="s">
        <v>695</v>
      </c>
      <c r="G54" s="2">
        <v>30</v>
      </c>
      <c r="H54" s="3" t="s">
        <v>218</v>
      </c>
      <c r="I54" s="2">
        <v>3</v>
      </c>
      <c r="J54" s="3" t="s">
        <v>214</v>
      </c>
      <c r="K54" s="2">
        <v>32</v>
      </c>
      <c r="L54" s="3" t="s">
        <v>27</v>
      </c>
      <c r="M54" s="2">
        <v>36000</v>
      </c>
      <c r="N54" s="2"/>
      <c r="O54" s="2"/>
      <c r="P54" s="14"/>
      <c r="Q54" s="14"/>
    </row>
    <row r="55" spans="1:17" ht="17.45" customHeight="1" x14ac:dyDescent="0.2">
      <c r="A55" s="2">
        <v>11181</v>
      </c>
      <c r="B55" s="2">
        <v>1</v>
      </c>
      <c r="C55" s="2">
        <v>118</v>
      </c>
      <c r="D55" s="3" t="s">
        <v>644</v>
      </c>
      <c r="E55" s="2">
        <v>1</v>
      </c>
      <c r="F55" s="2" t="s">
        <v>696</v>
      </c>
      <c r="G55" s="2">
        <v>10</v>
      </c>
      <c r="H55" s="3" t="s">
        <v>26</v>
      </c>
      <c r="I55" s="2">
        <v>100</v>
      </c>
      <c r="J55" s="2" t="s">
        <v>214</v>
      </c>
      <c r="K55" s="2">
        <v>15</v>
      </c>
      <c r="L55" s="3" t="s">
        <v>27</v>
      </c>
      <c r="M55" s="2">
        <v>13200</v>
      </c>
      <c r="N55" s="2"/>
      <c r="O55" s="2"/>
      <c r="P55" s="14"/>
      <c r="Q55" s="14"/>
    </row>
    <row r="56" spans="1:17" ht="17.45" customHeight="1" x14ac:dyDescent="0.2">
      <c r="A56" s="2">
        <v>11182</v>
      </c>
      <c r="B56" s="2">
        <v>1</v>
      </c>
      <c r="C56" s="2">
        <v>118</v>
      </c>
      <c r="D56" s="3" t="s">
        <v>644</v>
      </c>
      <c r="E56" s="2">
        <v>2</v>
      </c>
      <c r="F56" s="2" t="s">
        <v>697</v>
      </c>
      <c r="G56" s="2">
        <v>20</v>
      </c>
      <c r="H56" s="3" t="s">
        <v>218</v>
      </c>
      <c r="I56" s="2">
        <v>2</v>
      </c>
      <c r="J56" s="2" t="s">
        <v>214</v>
      </c>
      <c r="K56" s="15">
        <v>30</v>
      </c>
      <c r="L56" s="3" t="s">
        <v>27</v>
      </c>
      <c r="M56" s="2">
        <v>26400</v>
      </c>
      <c r="N56" s="2"/>
      <c r="O56" s="2"/>
      <c r="P56" s="2"/>
      <c r="Q56" s="2"/>
    </row>
    <row r="57" spans="1:17" ht="17.45" customHeight="1" x14ac:dyDescent="0.2">
      <c r="A57" s="2">
        <v>11183</v>
      </c>
      <c r="B57" s="2">
        <v>1</v>
      </c>
      <c r="C57" s="2">
        <v>118</v>
      </c>
      <c r="D57" s="3" t="s">
        <v>644</v>
      </c>
      <c r="E57" s="2">
        <v>3</v>
      </c>
      <c r="F57" s="2" t="s">
        <v>698</v>
      </c>
      <c r="G57" s="2">
        <v>30</v>
      </c>
      <c r="H57" s="3" t="s">
        <v>218</v>
      </c>
      <c r="I57" s="2">
        <v>3</v>
      </c>
      <c r="J57" s="2" t="s">
        <v>214</v>
      </c>
      <c r="K57" s="2">
        <v>45</v>
      </c>
      <c r="L57" s="3" t="s">
        <v>27</v>
      </c>
      <c r="M57" s="2">
        <v>39600</v>
      </c>
      <c r="N57" s="2"/>
      <c r="O57" s="2"/>
      <c r="P57" s="14"/>
      <c r="Q57" s="14"/>
    </row>
    <row r="58" spans="1:17" ht="16.5" x14ac:dyDescent="0.2">
      <c r="A58" s="2">
        <v>11191</v>
      </c>
      <c r="B58" s="2">
        <v>1</v>
      </c>
      <c r="C58" s="2">
        <v>119</v>
      </c>
      <c r="D58" s="3" t="s">
        <v>644</v>
      </c>
      <c r="E58" s="2">
        <v>1</v>
      </c>
      <c r="F58" s="2" t="s">
        <v>699</v>
      </c>
      <c r="G58" s="2">
        <v>10</v>
      </c>
      <c r="H58" s="3" t="s">
        <v>26</v>
      </c>
      <c r="I58" s="2">
        <v>100</v>
      </c>
      <c r="J58" s="2" t="s">
        <v>214</v>
      </c>
      <c r="K58" s="2">
        <v>20</v>
      </c>
      <c r="L58" s="3" t="s">
        <v>27</v>
      </c>
      <c r="M58" s="2">
        <v>14400</v>
      </c>
      <c r="N58" s="2"/>
      <c r="O58" s="2"/>
      <c r="P58" s="14"/>
      <c r="Q58" s="14"/>
    </row>
    <row r="59" spans="1:17" ht="16.5" x14ac:dyDescent="0.2">
      <c r="A59" s="2">
        <v>11192</v>
      </c>
      <c r="B59" s="2">
        <v>1</v>
      </c>
      <c r="C59" s="2">
        <v>119</v>
      </c>
      <c r="D59" s="3" t="s">
        <v>644</v>
      </c>
      <c r="E59" s="2">
        <v>2</v>
      </c>
      <c r="F59" s="2" t="s">
        <v>700</v>
      </c>
      <c r="G59" s="2">
        <v>20</v>
      </c>
      <c r="H59" s="3" t="s">
        <v>218</v>
      </c>
      <c r="I59" s="2">
        <v>2</v>
      </c>
      <c r="J59" s="2" t="s">
        <v>214</v>
      </c>
      <c r="K59" s="15">
        <v>39</v>
      </c>
      <c r="L59" s="2" t="s">
        <v>27</v>
      </c>
      <c r="M59" s="2">
        <v>28800</v>
      </c>
      <c r="N59" s="2"/>
      <c r="O59" s="2"/>
      <c r="P59" s="2"/>
      <c r="Q59" s="2"/>
    </row>
    <row r="60" spans="1:17" ht="16.5" x14ac:dyDescent="0.2">
      <c r="A60" s="2">
        <v>11193</v>
      </c>
      <c r="B60" s="2">
        <v>1</v>
      </c>
      <c r="C60" s="2">
        <v>119</v>
      </c>
      <c r="D60" s="3" t="s">
        <v>644</v>
      </c>
      <c r="E60" s="2">
        <v>3</v>
      </c>
      <c r="F60" s="2" t="s">
        <v>701</v>
      </c>
      <c r="G60" s="2">
        <v>30</v>
      </c>
      <c r="H60" s="3" t="s">
        <v>218</v>
      </c>
      <c r="I60" s="2">
        <v>3</v>
      </c>
      <c r="J60" s="2" t="s">
        <v>214</v>
      </c>
      <c r="K60" s="2">
        <v>59</v>
      </c>
      <c r="L60" s="3" t="s">
        <v>27</v>
      </c>
      <c r="M60" s="2">
        <v>43200</v>
      </c>
      <c r="N60" s="2"/>
      <c r="O60" s="2"/>
      <c r="P60" s="14"/>
      <c r="Q60" s="14"/>
    </row>
    <row r="61" spans="1:17" ht="16.5" x14ac:dyDescent="0.2">
      <c r="A61" s="2">
        <v>11201</v>
      </c>
      <c r="B61" s="2">
        <v>1</v>
      </c>
      <c r="C61" s="2">
        <v>120</v>
      </c>
      <c r="D61" s="3" t="s">
        <v>644</v>
      </c>
      <c r="E61" s="2">
        <v>1</v>
      </c>
      <c r="F61" s="2" t="s">
        <v>702</v>
      </c>
      <c r="G61" s="2">
        <v>10</v>
      </c>
      <c r="H61" s="3" t="s">
        <v>26</v>
      </c>
      <c r="I61" s="2">
        <v>100</v>
      </c>
      <c r="J61" s="3" t="s">
        <v>214</v>
      </c>
      <c r="K61" s="2">
        <v>24</v>
      </c>
      <c r="L61" s="2" t="s">
        <v>27</v>
      </c>
      <c r="M61" s="14">
        <v>15600</v>
      </c>
      <c r="N61" s="14"/>
      <c r="O61" s="14"/>
      <c r="P61" s="13"/>
      <c r="Q61" s="13"/>
    </row>
    <row r="62" spans="1:17" ht="16.5" x14ac:dyDescent="0.2">
      <c r="A62" s="2">
        <v>11202</v>
      </c>
      <c r="B62" s="2">
        <v>1</v>
      </c>
      <c r="C62" s="2">
        <v>120</v>
      </c>
      <c r="D62" s="3" t="s">
        <v>644</v>
      </c>
      <c r="E62" s="2">
        <v>2</v>
      </c>
      <c r="F62" s="2" t="s">
        <v>703</v>
      </c>
      <c r="G62" s="2">
        <v>20</v>
      </c>
      <c r="H62" s="2" t="s">
        <v>218</v>
      </c>
      <c r="I62" s="2">
        <v>2</v>
      </c>
      <c r="J62" s="2" t="s">
        <v>214</v>
      </c>
      <c r="K62" s="2">
        <v>48</v>
      </c>
      <c r="L62" s="2" t="s">
        <v>27</v>
      </c>
      <c r="M62" s="14">
        <v>31200</v>
      </c>
      <c r="N62" s="13"/>
      <c r="O62" s="13"/>
      <c r="P62" s="13"/>
      <c r="Q62" s="13"/>
    </row>
    <row r="63" spans="1:17" ht="16.5" x14ac:dyDescent="0.2">
      <c r="A63" s="2">
        <v>11203</v>
      </c>
      <c r="B63" s="2">
        <v>1</v>
      </c>
      <c r="C63" s="2">
        <v>120</v>
      </c>
      <c r="D63" s="3" t="s">
        <v>644</v>
      </c>
      <c r="E63" s="2">
        <v>3</v>
      </c>
      <c r="F63" s="2" t="s">
        <v>704</v>
      </c>
      <c r="G63" s="2">
        <v>30</v>
      </c>
      <c r="H63" s="2" t="s">
        <v>218</v>
      </c>
      <c r="I63" s="2">
        <v>3</v>
      </c>
      <c r="J63" s="3" t="s">
        <v>214</v>
      </c>
      <c r="K63" s="2">
        <v>72</v>
      </c>
      <c r="L63" s="2" t="s">
        <v>27</v>
      </c>
      <c r="M63" s="14">
        <v>46800</v>
      </c>
      <c r="N63" s="14"/>
      <c r="O63" s="14"/>
      <c r="P63" s="13"/>
      <c r="Q63" s="13"/>
    </row>
    <row r="64" spans="1:17" ht="16.5" x14ac:dyDescent="0.2">
      <c r="A64" s="2">
        <v>11211</v>
      </c>
      <c r="B64" s="2">
        <v>1</v>
      </c>
      <c r="C64" s="2">
        <v>121</v>
      </c>
      <c r="D64" s="3" t="s">
        <v>644</v>
      </c>
      <c r="E64" s="2">
        <v>1</v>
      </c>
      <c r="F64" s="2" t="s">
        <v>705</v>
      </c>
      <c r="G64" s="2">
        <v>10</v>
      </c>
      <c r="H64" s="2" t="s">
        <v>26</v>
      </c>
      <c r="I64" s="2">
        <v>100</v>
      </c>
      <c r="J64" s="3" t="s">
        <v>214</v>
      </c>
      <c r="K64" s="2">
        <v>30</v>
      </c>
      <c r="L64" s="2" t="s">
        <v>27</v>
      </c>
      <c r="M64" s="14">
        <v>16800</v>
      </c>
      <c r="N64" s="14"/>
      <c r="O64" s="14"/>
      <c r="P64" s="13"/>
      <c r="Q64" s="13"/>
    </row>
    <row r="65" spans="1:17" ht="16.5" x14ac:dyDescent="0.2">
      <c r="A65" s="2">
        <v>11212</v>
      </c>
      <c r="B65" s="2">
        <v>1</v>
      </c>
      <c r="C65" s="2">
        <v>121</v>
      </c>
      <c r="D65" s="3" t="s">
        <v>644</v>
      </c>
      <c r="E65" s="2">
        <v>2</v>
      </c>
      <c r="F65" s="2" t="s">
        <v>706</v>
      </c>
      <c r="G65" s="2">
        <v>20</v>
      </c>
      <c r="H65" s="2" t="s">
        <v>218</v>
      </c>
      <c r="I65" s="2">
        <v>2</v>
      </c>
      <c r="J65" s="2" t="s">
        <v>214</v>
      </c>
      <c r="K65" s="2">
        <v>60</v>
      </c>
      <c r="L65" s="2" t="s">
        <v>27</v>
      </c>
      <c r="M65" s="14">
        <v>33600</v>
      </c>
      <c r="N65" s="13"/>
      <c r="O65" s="13"/>
      <c r="P65" s="13"/>
      <c r="Q65" s="13"/>
    </row>
    <row r="66" spans="1:17" ht="16.5" x14ac:dyDescent="0.2">
      <c r="A66" s="2">
        <v>11213</v>
      </c>
      <c r="B66" s="2">
        <v>1</v>
      </c>
      <c r="C66" s="2">
        <v>121</v>
      </c>
      <c r="D66" s="3" t="s">
        <v>644</v>
      </c>
      <c r="E66" s="2">
        <v>3</v>
      </c>
      <c r="F66" s="2" t="s">
        <v>707</v>
      </c>
      <c r="G66" s="2">
        <v>30</v>
      </c>
      <c r="H66" s="2" t="s">
        <v>218</v>
      </c>
      <c r="I66" s="2">
        <v>3</v>
      </c>
      <c r="J66" s="3" t="s">
        <v>214</v>
      </c>
      <c r="K66" s="2">
        <v>90</v>
      </c>
      <c r="L66" s="2" t="s">
        <v>27</v>
      </c>
      <c r="M66" s="14">
        <v>50400</v>
      </c>
      <c r="N66" s="14"/>
      <c r="O66" s="14"/>
      <c r="P66" s="13"/>
      <c r="Q66" s="13"/>
    </row>
    <row r="67" spans="1:17" ht="16.5" x14ac:dyDescent="0.2">
      <c r="A67" s="2">
        <v>11221</v>
      </c>
      <c r="B67" s="2">
        <v>1</v>
      </c>
      <c r="C67" s="2">
        <v>122</v>
      </c>
      <c r="D67" s="3" t="s">
        <v>644</v>
      </c>
      <c r="E67" s="2">
        <v>1</v>
      </c>
      <c r="F67" s="2" t="s">
        <v>708</v>
      </c>
      <c r="G67" s="2">
        <v>10</v>
      </c>
      <c r="H67" s="2" t="s">
        <v>26</v>
      </c>
      <c r="I67" s="2">
        <v>100</v>
      </c>
      <c r="J67" s="3" t="s">
        <v>261</v>
      </c>
      <c r="K67" s="2">
        <v>6</v>
      </c>
      <c r="L67" s="2" t="s">
        <v>27</v>
      </c>
      <c r="M67" s="14">
        <v>18000</v>
      </c>
      <c r="N67" s="14"/>
      <c r="O67" s="14"/>
      <c r="P67" s="13"/>
      <c r="Q67" s="13"/>
    </row>
    <row r="68" spans="1:17" ht="16.5" x14ac:dyDescent="0.2">
      <c r="A68" s="2">
        <v>11222</v>
      </c>
      <c r="B68" s="2">
        <v>1</v>
      </c>
      <c r="C68" s="2">
        <v>122</v>
      </c>
      <c r="D68" s="3" t="s">
        <v>644</v>
      </c>
      <c r="E68" s="2">
        <v>2</v>
      </c>
      <c r="F68" s="2" t="s">
        <v>709</v>
      </c>
      <c r="G68" s="2">
        <v>20</v>
      </c>
      <c r="H68" s="2" t="s">
        <v>218</v>
      </c>
      <c r="I68" s="2">
        <v>2</v>
      </c>
      <c r="J68" s="2" t="s">
        <v>261</v>
      </c>
      <c r="K68" s="2">
        <v>12</v>
      </c>
      <c r="L68" s="2" t="s">
        <v>27</v>
      </c>
      <c r="M68" s="14">
        <v>36000</v>
      </c>
      <c r="N68" s="13"/>
      <c r="O68" s="13"/>
      <c r="P68" s="13"/>
      <c r="Q68" s="13"/>
    </row>
    <row r="69" spans="1:17" ht="16.5" x14ac:dyDescent="0.2">
      <c r="A69" s="2">
        <v>11223</v>
      </c>
      <c r="B69" s="2">
        <v>1</v>
      </c>
      <c r="C69" s="2">
        <v>122</v>
      </c>
      <c r="D69" s="3" t="s">
        <v>644</v>
      </c>
      <c r="E69" s="2">
        <v>3</v>
      </c>
      <c r="F69" s="2" t="s">
        <v>710</v>
      </c>
      <c r="G69" s="2">
        <v>30</v>
      </c>
      <c r="H69" s="2" t="s">
        <v>218</v>
      </c>
      <c r="I69" s="2">
        <v>3</v>
      </c>
      <c r="J69" s="3" t="s">
        <v>261</v>
      </c>
      <c r="K69" s="2">
        <v>18</v>
      </c>
      <c r="L69" s="2" t="s">
        <v>27</v>
      </c>
      <c r="M69" s="14">
        <v>54000</v>
      </c>
      <c r="N69" s="14"/>
      <c r="O69" s="14"/>
      <c r="P69" s="13"/>
      <c r="Q69" s="13"/>
    </row>
    <row r="70" spans="1:17" ht="16.5" x14ac:dyDescent="0.2">
      <c r="A70" s="2">
        <v>11231</v>
      </c>
      <c r="B70" s="2">
        <v>1</v>
      </c>
      <c r="C70" s="2">
        <v>123</v>
      </c>
      <c r="D70" s="3" t="s">
        <v>644</v>
      </c>
      <c r="E70" s="2">
        <v>1</v>
      </c>
      <c r="F70" s="2" t="s">
        <v>711</v>
      </c>
      <c r="G70" s="2">
        <v>10</v>
      </c>
      <c r="H70" s="2" t="s">
        <v>26</v>
      </c>
      <c r="I70" s="2">
        <v>100</v>
      </c>
      <c r="J70" s="3" t="s">
        <v>261</v>
      </c>
      <c r="K70" s="2">
        <v>11</v>
      </c>
      <c r="L70" s="2" t="s">
        <v>27</v>
      </c>
      <c r="M70" s="14">
        <v>19200</v>
      </c>
      <c r="N70" s="14"/>
      <c r="O70" s="14"/>
      <c r="P70" s="13"/>
      <c r="Q70" s="13"/>
    </row>
    <row r="71" spans="1:17" ht="16.5" x14ac:dyDescent="0.2">
      <c r="A71" s="2">
        <v>11232</v>
      </c>
      <c r="B71" s="2">
        <v>1</v>
      </c>
      <c r="C71" s="2">
        <v>123</v>
      </c>
      <c r="D71" s="3" t="s">
        <v>644</v>
      </c>
      <c r="E71" s="2">
        <v>2</v>
      </c>
      <c r="F71" s="2" t="s">
        <v>712</v>
      </c>
      <c r="G71" s="2">
        <v>20</v>
      </c>
      <c r="H71" s="2" t="s">
        <v>218</v>
      </c>
      <c r="I71" s="2">
        <v>2</v>
      </c>
      <c r="J71" s="2" t="s">
        <v>261</v>
      </c>
      <c r="K71" s="2">
        <v>21</v>
      </c>
      <c r="L71" s="2" t="s">
        <v>27</v>
      </c>
      <c r="M71" s="14">
        <v>38400</v>
      </c>
      <c r="N71" s="13"/>
      <c r="O71" s="13"/>
      <c r="P71" s="13"/>
      <c r="Q71" s="13"/>
    </row>
    <row r="72" spans="1:17" ht="16.5" x14ac:dyDescent="0.2">
      <c r="A72" s="2">
        <v>11233</v>
      </c>
      <c r="B72" s="2">
        <v>1</v>
      </c>
      <c r="C72" s="2">
        <v>123</v>
      </c>
      <c r="D72" s="3" t="s">
        <v>644</v>
      </c>
      <c r="E72" s="2">
        <v>3</v>
      </c>
      <c r="F72" s="2" t="s">
        <v>713</v>
      </c>
      <c r="G72" s="2">
        <v>30</v>
      </c>
      <c r="H72" s="2" t="s">
        <v>218</v>
      </c>
      <c r="I72" s="2">
        <v>3</v>
      </c>
      <c r="J72" s="3" t="s">
        <v>261</v>
      </c>
      <c r="K72" s="2">
        <v>32</v>
      </c>
      <c r="L72" s="2" t="s">
        <v>27</v>
      </c>
      <c r="M72" s="14">
        <v>57600</v>
      </c>
      <c r="N72" s="14"/>
      <c r="O72" s="14"/>
      <c r="P72" s="13"/>
      <c r="Q72" s="13"/>
    </row>
    <row r="73" spans="1:17" ht="16.5" x14ac:dyDescent="0.2">
      <c r="A73" s="2">
        <v>11241</v>
      </c>
      <c r="B73" s="2">
        <v>1</v>
      </c>
      <c r="C73" s="2">
        <v>124</v>
      </c>
      <c r="D73" s="3" t="s">
        <v>644</v>
      </c>
      <c r="E73" s="2">
        <v>1</v>
      </c>
      <c r="F73" s="2" t="s">
        <v>714</v>
      </c>
      <c r="G73" s="2">
        <v>10</v>
      </c>
      <c r="H73" s="2" t="s">
        <v>26</v>
      </c>
      <c r="I73" s="2">
        <v>100</v>
      </c>
      <c r="J73" s="3" t="s">
        <v>261</v>
      </c>
      <c r="K73" s="2">
        <v>15</v>
      </c>
      <c r="L73" s="2" t="s">
        <v>27</v>
      </c>
      <c r="M73" s="14">
        <v>20400</v>
      </c>
      <c r="N73" s="14"/>
      <c r="O73" s="14"/>
      <c r="P73" s="13"/>
      <c r="Q73" s="13"/>
    </row>
    <row r="74" spans="1:17" ht="16.5" x14ac:dyDescent="0.2">
      <c r="A74" s="2">
        <v>11242</v>
      </c>
      <c r="B74" s="2">
        <v>1</v>
      </c>
      <c r="C74" s="2">
        <v>124</v>
      </c>
      <c r="D74" s="3" t="s">
        <v>644</v>
      </c>
      <c r="E74" s="2">
        <v>2</v>
      </c>
      <c r="F74" s="2" t="s">
        <v>715</v>
      </c>
      <c r="G74" s="2">
        <v>20</v>
      </c>
      <c r="H74" s="2" t="s">
        <v>218</v>
      </c>
      <c r="I74" s="2">
        <v>2</v>
      </c>
      <c r="J74" s="2" t="s">
        <v>261</v>
      </c>
      <c r="K74" s="2">
        <v>30</v>
      </c>
      <c r="L74" s="2" t="s">
        <v>27</v>
      </c>
      <c r="M74" s="14">
        <v>40800</v>
      </c>
      <c r="N74" s="13"/>
      <c r="O74" s="13"/>
      <c r="P74" s="13"/>
      <c r="Q74" s="13"/>
    </row>
    <row r="75" spans="1:17" ht="16.5" x14ac:dyDescent="0.2">
      <c r="A75" s="2">
        <v>11243</v>
      </c>
      <c r="B75" s="2">
        <v>1</v>
      </c>
      <c r="C75" s="2">
        <v>124</v>
      </c>
      <c r="D75" s="3" t="s">
        <v>644</v>
      </c>
      <c r="E75" s="2">
        <v>3</v>
      </c>
      <c r="F75" s="2" t="s">
        <v>716</v>
      </c>
      <c r="G75" s="2">
        <v>30</v>
      </c>
      <c r="H75" s="2" t="s">
        <v>218</v>
      </c>
      <c r="I75" s="2">
        <v>3</v>
      </c>
      <c r="J75" s="3" t="s">
        <v>261</v>
      </c>
      <c r="K75" s="2">
        <v>45</v>
      </c>
      <c r="L75" s="2" t="s">
        <v>27</v>
      </c>
      <c r="M75" s="14">
        <v>61200</v>
      </c>
      <c r="N75" s="14"/>
      <c r="O75" s="14"/>
      <c r="P75" s="13"/>
      <c r="Q75" s="13"/>
    </row>
    <row r="76" spans="1:17" ht="16.5" x14ac:dyDescent="0.2">
      <c r="A76" s="2">
        <v>11251</v>
      </c>
      <c r="B76" s="2">
        <v>1</v>
      </c>
      <c r="C76" s="2">
        <v>125</v>
      </c>
      <c r="D76" s="3" t="s">
        <v>644</v>
      </c>
      <c r="E76" s="2">
        <v>1</v>
      </c>
      <c r="F76" s="2" t="s">
        <v>717</v>
      </c>
      <c r="G76" s="2">
        <v>10</v>
      </c>
      <c r="H76" s="2" t="s">
        <v>26</v>
      </c>
      <c r="I76" s="2">
        <v>100</v>
      </c>
      <c r="J76" s="3" t="s">
        <v>261</v>
      </c>
      <c r="K76" s="2">
        <v>20</v>
      </c>
      <c r="L76" s="2" t="s">
        <v>27</v>
      </c>
      <c r="M76" s="14">
        <v>21600</v>
      </c>
      <c r="N76" s="14"/>
      <c r="O76" s="14"/>
      <c r="P76" s="13"/>
      <c r="Q76" s="13"/>
    </row>
    <row r="77" spans="1:17" ht="16.5" x14ac:dyDescent="0.2">
      <c r="A77" s="2">
        <v>11252</v>
      </c>
      <c r="B77" s="2">
        <v>1</v>
      </c>
      <c r="C77" s="2">
        <v>125</v>
      </c>
      <c r="D77" s="3" t="s">
        <v>644</v>
      </c>
      <c r="E77" s="2">
        <v>2</v>
      </c>
      <c r="F77" s="2" t="s">
        <v>718</v>
      </c>
      <c r="G77" s="2">
        <v>20</v>
      </c>
      <c r="H77" s="2" t="s">
        <v>218</v>
      </c>
      <c r="I77" s="2">
        <v>2</v>
      </c>
      <c r="J77" s="2" t="s">
        <v>261</v>
      </c>
      <c r="K77" s="2">
        <v>39</v>
      </c>
      <c r="L77" s="2" t="s">
        <v>27</v>
      </c>
      <c r="M77" s="14">
        <v>43200</v>
      </c>
      <c r="N77" s="13"/>
      <c r="O77" s="13"/>
      <c r="P77" s="13"/>
      <c r="Q77" s="13"/>
    </row>
    <row r="78" spans="1:17" ht="16.5" x14ac:dyDescent="0.2">
      <c r="A78" s="2">
        <v>11253</v>
      </c>
      <c r="B78" s="2">
        <v>1</v>
      </c>
      <c r="C78" s="2">
        <v>125</v>
      </c>
      <c r="D78" s="3" t="s">
        <v>644</v>
      </c>
      <c r="E78" s="2">
        <v>3</v>
      </c>
      <c r="F78" s="2" t="s">
        <v>719</v>
      </c>
      <c r="G78" s="2">
        <v>30</v>
      </c>
      <c r="H78" s="2" t="s">
        <v>218</v>
      </c>
      <c r="I78" s="2">
        <v>3</v>
      </c>
      <c r="J78" s="3" t="s">
        <v>261</v>
      </c>
      <c r="K78" s="2">
        <v>59</v>
      </c>
      <c r="L78" s="2" t="s">
        <v>27</v>
      </c>
      <c r="M78" s="14">
        <v>64800</v>
      </c>
      <c r="N78" s="14"/>
      <c r="O78" s="14"/>
      <c r="P78" s="13"/>
      <c r="Q78" s="13"/>
    </row>
    <row r="79" spans="1:17" ht="16.5" x14ac:dyDescent="0.2">
      <c r="A79" s="2">
        <v>11261</v>
      </c>
      <c r="B79" s="2">
        <v>1</v>
      </c>
      <c r="C79" s="2">
        <v>126</v>
      </c>
      <c r="D79" s="3" t="s">
        <v>644</v>
      </c>
      <c r="E79" s="2">
        <v>1</v>
      </c>
      <c r="F79" s="2" t="s">
        <v>720</v>
      </c>
      <c r="G79" s="2">
        <v>10</v>
      </c>
      <c r="H79" s="2" t="s">
        <v>26</v>
      </c>
      <c r="I79" s="2">
        <v>100</v>
      </c>
      <c r="J79" s="3" t="s">
        <v>261</v>
      </c>
      <c r="K79" s="2">
        <v>24</v>
      </c>
      <c r="L79" s="2" t="s">
        <v>27</v>
      </c>
      <c r="M79" s="14">
        <v>22800</v>
      </c>
      <c r="N79" s="14"/>
      <c r="O79" s="14"/>
      <c r="P79" s="13"/>
      <c r="Q79" s="13"/>
    </row>
    <row r="80" spans="1:17" ht="16.5" x14ac:dyDescent="0.2">
      <c r="A80" s="2">
        <v>11262</v>
      </c>
      <c r="B80" s="2">
        <v>1</v>
      </c>
      <c r="C80" s="2">
        <v>126</v>
      </c>
      <c r="D80" s="3" t="s">
        <v>644</v>
      </c>
      <c r="E80" s="2">
        <v>2</v>
      </c>
      <c r="F80" s="2" t="s">
        <v>721</v>
      </c>
      <c r="G80" s="2">
        <v>20</v>
      </c>
      <c r="H80" s="2" t="s">
        <v>218</v>
      </c>
      <c r="I80" s="2">
        <v>2</v>
      </c>
      <c r="J80" s="2" t="s">
        <v>261</v>
      </c>
      <c r="K80" s="2">
        <v>48</v>
      </c>
      <c r="L80" s="2" t="s">
        <v>27</v>
      </c>
      <c r="M80" s="14">
        <v>45600</v>
      </c>
      <c r="N80" s="13"/>
      <c r="O80" s="13"/>
      <c r="P80" s="13"/>
      <c r="Q80" s="13"/>
    </row>
    <row r="81" spans="1:17" ht="16.5" x14ac:dyDescent="0.2">
      <c r="A81" s="2">
        <v>11263</v>
      </c>
      <c r="B81" s="2">
        <v>1</v>
      </c>
      <c r="C81" s="2">
        <v>126</v>
      </c>
      <c r="D81" s="3" t="s">
        <v>644</v>
      </c>
      <c r="E81" s="2">
        <v>3</v>
      </c>
      <c r="F81" s="2" t="s">
        <v>722</v>
      </c>
      <c r="G81" s="2">
        <v>30</v>
      </c>
      <c r="H81" s="2" t="s">
        <v>218</v>
      </c>
      <c r="I81" s="2">
        <v>3</v>
      </c>
      <c r="J81" s="3" t="s">
        <v>261</v>
      </c>
      <c r="K81" s="2">
        <v>72</v>
      </c>
      <c r="L81" s="2" t="s">
        <v>27</v>
      </c>
      <c r="M81" s="14">
        <v>68400</v>
      </c>
      <c r="N81" s="14"/>
      <c r="O81" s="14"/>
      <c r="P81" s="13"/>
      <c r="Q81" s="13"/>
    </row>
    <row r="82" spans="1:17" ht="16.5" x14ac:dyDescent="0.2">
      <c r="A82" s="2">
        <v>11271</v>
      </c>
      <c r="B82" s="2">
        <v>1</v>
      </c>
      <c r="C82" s="2">
        <v>127</v>
      </c>
      <c r="D82" s="3" t="s">
        <v>644</v>
      </c>
      <c r="E82" s="2">
        <v>1</v>
      </c>
      <c r="F82" s="2" t="s">
        <v>723</v>
      </c>
      <c r="G82" s="2">
        <v>10</v>
      </c>
      <c r="H82" s="2" t="s">
        <v>26</v>
      </c>
      <c r="I82" s="2">
        <v>100</v>
      </c>
      <c r="J82" s="3" t="s">
        <v>261</v>
      </c>
      <c r="K82" s="2">
        <v>30</v>
      </c>
      <c r="L82" s="2" t="s">
        <v>27</v>
      </c>
      <c r="M82" s="14">
        <v>24000</v>
      </c>
      <c r="N82" s="14"/>
      <c r="O82" s="14"/>
      <c r="P82" s="13"/>
      <c r="Q82" s="13"/>
    </row>
    <row r="83" spans="1:17" ht="16.5" x14ac:dyDescent="0.2">
      <c r="A83" s="2">
        <v>11272</v>
      </c>
      <c r="B83" s="2">
        <v>1</v>
      </c>
      <c r="C83" s="2">
        <v>127</v>
      </c>
      <c r="D83" s="3" t="s">
        <v>644</v>
      </c>
      <c r="E83" s="2">
        <v>2</v>
      </c>
      <c r="F83" s="2" t="s">
        <v>724</v>
      </c>
      <c r="G83" s="2">
        <v>20</v>
      </c>
      <c r="H83" s="2" t="s">
        <v>218</v>
      </c>
      <c r="I83" s="2">
        <v>2</v>
      </c>
      <c r="J83" s="2" t="s">
        <v>261</v>
      </c>
      <c r="K83" s="2">
        <v>60</v>
      </c>
      <c r="L83" s="2" t="s">
        <v>27</v>
      </c>
      <c r="M83" s="14">
        <v>48000</v>
      </c>
      <c r="N83" s="13"/>
      <c r="O83" s="13"/>
      <c r="P83" s="13"/>
      <c r="Q83" s="13"/>
    </row>
    <row r="84" spans="1:17" ht="16.5" x14ac:dyDescent="0.2">
      <c r="A84" s="2">
        <v>11273</v>
      </c>
      <c r="B84" s="2">
        <v>1</v>
      </c>
      <c r="C84" s="2">
        <v>127</v>
      </c>
      <c r="D84" s="3" t="s">
        <v>644</v>
      </c>
      <c r="E84" s="2">
        <v>3</v>
      </c>
      <c r="F84" s="2" t="s">
        <v>725</v>
      </c>
      <c r="G84" s="2">
        <v>30</v>
      </c>
      <c r="H84" s="2" t="s">
        <v>218</v>
      </c>
      <c r="I84" s="2">
        <v>3</v>
      </c>
      <c r="J84" s="3" t="s">
        <v>261</v>
      </c>
      <c r="K84" s="2">
        <v>90</v>
      </c>
      <c r="L84" s="2" t="s">
        <v>27</v>
      </c>
      <c r="M84" s="14">
        <v>72000</v>
      </c>
      <c r="N84" s="14"/>
      <c r="O84" s="14"/>
      <c r="P84" s="13"/>
      <c r="Q84" s="13"/>
    </row>
    <row r="85" spans="1:17" ht="16.5" x14ac:dyDescent="0.2">
      <c r="A85" s="2">
        <v>11281</v>
      </c>
      <c r="B85" s="2">
        <v>1</v>
      </c>
      <c r="C85" s="2">
        <v>128</v>
      </c>
      <c r="D85" s="3" t="s">
        <v>644</v>
      </c>
      <c r="E85" s="2">
        <v>1</v>
      </c>
      <c r="F85" s="2" t="s">
        <v>726</v>
      </c>
      <c r="G85" s="2">
        <v>10</v>
      </c>
      <c r="H85" s="2" t="s">
        <v>26</v>
      </c>
      <c r="I85" s="2">
        <v>100</v>
      </c>
      <c r="J85" s="3" t="s">
        <v>261</v>
      </c>
      <c r="K85" s="2">
        <v>30</v>
      </c>
      <c r="L85" s="2" t="s">
        <v>27</v>
      </c>
      <c r="M85" s="14">
        <v>25200</v>
      </c>
      <c r="N85" s="14"/>
      <c r="O85" s="14"/>
      <c r="P85" s="13"/>
      <c r="Q85" s="13"/>
    </row>
    <row r="86" spans="1:17" ht="16.5" x14ac:dyDescent="0.2">
      <c r="A86" s="2">
        <v>11282</v>
      </c>
      <c r="B86" s="2">
        <v>1</v>
      </c>
      <c r="C86" s="2">
        <v>128</v>
      </c>
      <c r="D86" s="3" t="s">
        <v>644</v>
      </c>
      <c r="E86" s="2">
        <v>2</v>
      </c>
      <c r="F86" s="2" t="s">
        <v>727</v>
      </c>
      <c r="G86" s="2">
        <v>20</v>
      </c>
      <c r="H86" s="2" t="s">
        <v>218</v>
      </c>
      <c r="I86" s="2">
        <v>2</v>
      </c>
      <c r="J86" s="2" t="s">
        <v>261</v>
      </c>
      <c r="K86" s="2">
        <v>60</v>
      </c>
      <c r="L86" s="2" t="s">
        <v>27</v>
      </c>
      <c r="M86" s="14">
        <v>50400</v>
      </c>
      <c r="N86" s="13"/>
      <c r="O86" s="13"/>
      <c r="P86" s="13"/>
      <c r="Q86" s="13"/>
    </row>
    <row r="87" spans="1:17" ht="16.5" x14ac:dyDescent="0.2">
      <c r="A87" s="2">
        <v>11283</v>
      </c>
      <c r="B87" s="2">
        <v>1</v>
      </c>
      <c r="C87" s="2">
        <v>128</v>
      </c>
      <c r="D87" s="3" t="s">
        <v>644</v>
      </c>
      <c r="E87" s="2">
        <v>3</v>
      </c>
      <c r="F87" s="2" t="s">
        <v>728</v>
      </c>
      <c r="G87" s="2">
        <v>30</v>
      </c>
      <c r="H87" s="2" t="s">
        <v>218</v>
      </c>
      <c r="I87" s="2">
        <v>3</v>
      </c>
      <c r="J87" s="3" t="s">
        <v>261</v>
      </c>
      <c r="K87" s="2">
        <v>90</v>
      </c>
      <c r="L87" s="2" t="s">
        <v>27</v>
      </c>
      <c r="M87" s="14">
        <v>75600</v>
      </c>
      <c r="N87" s="14"/>
      <c r="O87" s="14"/>
      <c r="P87" s="13"/>
      <c r="Q87" s="13"/>
    </row>
    <row r="88" spans="1:17" ht="16.5" x14ac:dyDescent="0.2">
      <c r="A88" s="2">
        <v>11291</v>
      </c>
      <c r="B88" s="2">
        <v>1</v>
      </c>
      <c r="C88" s="2">
        <v>129</v>
      </c>
      <c r="D88" s="3" t="s">
        <v>644</v>
      </c>
      <c r="E88" s="2">
        <v>1</v>
      </c>
      <c r="F88" s="2" t="s">
        <v>729</v>
      </c>
      <c r="G88" s="2">
        <v>10</v>
      </c>
      <c r="H88" s="2" t="s">
        <v>26</v>
      </c>
      <c r="I88" s="2">
        <v>100</v>
      </c>
      <c r="J88" s="3" t="s">
        <v>261</v>
      </c>
      <c r="K88" s="2">
        <v>30</v>
      </c>
      <c r="L88" s="2" t="s">
        <v>27</v>
      </c>
      <c r="M88" s="14">
        <v>26400</v>
      </c>
      <c r="N88" s="14"/>
      <c r="O88" s="14"/>
      <c r="P88" s="13"/>
      <c r="Q88" s="13"/>
    </row>
    <row r="89" spans="1:17" ht="16.5" x14ac:dyDescent="0.2">
      <c r="A89" s="2">
        <v>11292</v>
      </c>
      <c r="B89" s="2">
        <v>1</v>
      </c>
      <c r="C89" s="2">
        <v>129</v>
      </c>
      <c r="D89" s="3" t="s">
        <v>644</v>
      </c>
      <c r="E89" s="2">
        <v>2</v>
      </c>
      <c r="F89" s="2" t="s">
        <v>730</v>
      </c>
      <c r="G89" s="2">
        <v>20</v>
      </c>
      <c r="H89" s="2" t="s">
        <v>218</v>
      </c>
      <c r="I89" s="2">
        <v>2</v>
      </c>
      <c r="J89" s="2" t="s">
        <v>261</v>
      </c>
      <c r="K89" s="2">
        <v>60</v>
      </c>
      <c r="L89" s="2" t="s">
        <v>27</v>
      </c>
      <c r="M89" s="14">
        <v>52800</v>
      </c>
      <c r="N89" s="13"/>
      <c r="O89" s="13"/>
      <c r="P89" s="13"/>
      <c r="Q89" s="13"/>
    </row>
    <row r="90" spans="1:17" ht="16.5" x14ac:dyDescent="0.2">
      <c r="A90" s="2">
        <v>11293</v>
      </c>
      <c r="B90" s="2">
        <v>1</v>
      </c>
      <c r="C90" s="2">
        <v>129</v>
      </c>
      <c r="D90" s="3" t="s">
        <v>644</v>
      </c>
      <c r="E90" s="2">
        <v>3</v>
      </c>
      <c r="F90" s="2" t="s">
        <v>731</v>
      </c>
      <c r="G90" s="2">
        <v>30</v>
      </c>
      <c r="H90" s="2" t="s">
        <v>218</v>
      </c>
      <c r="I90" s="2">
        <v>3</v>
      </c>
      <c r="J90" s="3" t="s">
        <v>261</v>
      </c>
      <c r="K90" s="2">
        <v>90</v>
      </c>
      <c r="L90" s="2" t="s">
        <v>27</v>
      </c>
      <c r="M90" s="14">
        <v>79200</v>
      </c>
      <c r="N90" s="14"/>
      <c r="O90" s="14"/>
      <c r="P90" s="13"/>
      <c r="Q90" s="13"/>
    </row>
    <row r="91" spans="1:17" ht="16.5" x14ac:dyDescent="0.2">
      <c r="A91" s="2">
        <v>11301</v>
      </c>
      <c r="B91" s="2">
        <v>1</v>
      </c>
      <c r="C91" s="2">
        <v>130</v>
      </c>
      <c r="D91" s="3" t="s">
        <v>644</v>
      </c>
      <c r="E91" s="2">
        <v>1</v>
      </c>
      <c r="F91" s="2" t="s">
        <v>732</v>
      </c>
      <c r="G91" s="2">
        <v>10</v>
      </c>
      <c r="H91" s="2" t="s">
        <v>26</v>
      </c>
      <c r="I91" s="2">
        <v>100</v>
      </c>
      <c r="J91" s="3" t="s">
        <v>733</v>
      </c>
      <c r="K91" s="2">
        <v>6</v>
      </c>
      <c r="L91" s="2" t="s">
        <v>27</v>
      </c>
      <c r="M91" s="14">
        <v>26400</v>
      </c>
      <c r="N91" s="14"/>
      <c r="O91" s="14"/>
      <c r="P91" s="13"/>
      <c r="Q91" s="13"/>
    </row>
    <row r="92" spans="1:17" ht="16.5" x14ac:dyDescent="0.2">
      <c r="A92" s="2">
        <v>11302</v>
      </c>
      <c r="B92" s="2">
        <v>1</v>
      </c>
      <c r="C92" s="2">
        <v>130</v>
      </c>
      <c r="D92" s="3" t="s">
        <v>644</v>
      </c>
      <c r="E92" s="2">
        <v>2</v>
      </c>
      <c r="F92" s="2" t="s">
        <v>734</v>
      </c>
      <c r="G92" s="2">
        <v>20</v>
      </c>
      <c r="H92" s="2" t="s">
        <v>218</v>
      </c>
      <c r="I92" s="2">
        <v>2</v>
      </c>
      <c r="J92" s="2" t="s">
        <v>733</v>
      </c>
      <c r="K92" s="2">
        <v>12</v>
      </c>
      <c r="L92" s="2" t="s">
        <v>27</v>
      </c>
      <c r="M92" s="14">
        <v>52800</v>
      </c>
      <c r="N92" s="13"/>
      <c r="O92" s="13"/>
      <c r="P92" s="13"/>
      <c r="Q92" s="13"/>
    </row>
    <row r="93" spans="1:17" ht="16.5" x14ac:dyDescent="0.2">
      <c r="A93" s="2">
        <v>11303</v>
      </c>
      <c r="B93" s="2">
        <v>1</v>
      </c>
      <c r="C93" s="2">
        <v>130</v>
      </c>
      <c r="D93" s="3" t="s">
        <v>644</v>
      </c>
      <c r="E93" s="2">
        <v>3</v>
      </c>
      <c r="F93" s="2" t="s">
        <v>735</v>
      </c>
      <c r="G93" s="2">
        <v>30</v>
      </c>
      <c r="H93" s="2" t="s">
        <v>218</v>
      </c>
      <c r="I93" s="2">
        <v>3</v>
      </c>
      <c r="J93" s="3" t="s">
        <v>733</v>
      </c>
      <c r="K93" s="2">
        <v>18</v>
      </c>
      <c r="L93" s="2" t="s">
        <v>27</v>
      </c>
      <c r="M93" s="14">
        <v>79200</v>
      </c>
      <c r="N93" s="14"/>
      <c r="O93" s="14"/>
      <c r="P93" s="13"/>
      <c r="Q93" s="13"/>
    </row>
    <row r="94" spans="1:17" ht="16.5" x14ac:dyDescent="0.2">
      <c r="A94" s="2">
        <v>12011</v>
      </c>
      <c r="B94" s="2">
        <v>2</v>
      </c>
      <c r="C94" s="2">
        <v>201</v>
      </c>
      <c r="D94" s="2" t="s">
        <v>644</v>
      </c>
      <c r="E94" s="2">
        <v>1</v>
      </c>
      <c r="F94" s="2" t="s">
        <v>736</v>
      </c>
      <c r="G94" s="2">
        <v>10</v>
      </c>
      <c r="H94" s="2" t="s">
        <v>26</v>
      </c>
      <c r="I94" s="2">
        <v>100</v>
      </c>
      <c r="J94" s="2" t="s">
        <v>211</v>
      </c>
      <c r="K94" s="2">
        <v>23</v>
      </c>
      <c r="L94" s="2" t="s">
        <v>27</v>
      </c>
      <c r="M94" s="2">
        <v>900</v>
      </c>
      <c r="N94" s="14"/>
      <c r="O94" s="14"/>
      <c r="P94" s="13"/>
      <c r="Q94" s="13"/>
    </row>
    <row r="95" spans="1:17" ht="16.5" x14ac:dyDescent="0.2">
      <c r="A95" s="2">
        <v>12012</v>
      </c>
      <c r="B95" s="2">
        <v>2</v>
      </c>
      <c r="C95" s="2">
        <v>201</v>
      </c>
      <c r="D95" s="2" t="s">
        <v>644</v>
      </c>
      <c r="E95" s="2">
        <v>2</v>
      </c>
      <c r="F95" s="2" t="s">
        <v>737</v>
      </c>
      <c r="G95" s="2">
        <v>20</v>
      </c>
      <c r="H95" s="2" t="s">
        <v>447</v>
      </c>
      <c r="I95" s="2">
        <v>500</v>
      </c>
      <c r="J95" s="2" t="s">
        <v>211</v>
      </c>
      <c r="K95" s="2">
        <v>45</v>
      </c>
      <c r="L95" s="2" t="s">
        <v>27</v>
      </c>
      <c r="M95" s="2">
        <v>1800</v>
      </c>
      <c r="N95" s="14"/>
      <c r="O95" s="14"/>
      <c r="P95" s="13"/>
      <c r="Q95" s="13"/>
    </row>
    <row r="96" spans="1:17" ht="16.5" x14ac:dyDescent="0.2">
      <c r="A96" s="2">
        <v>12013</v>
      </c>
      <c r="B96" s="2">
        <v>2</v>
      </c>
      <c r="C96" s="2">
        <v>201</v>
      </c>
      <c r="D96" s="2" t="s">
        <v>644</v>
      </c>
      <c r="E96" s="2">
        <v>3</v>
      </c>
      <c r="F96" s="2" t="s">
        <v>738</v>
      </c>
      <c r="G96" s="2">
        <v>30</v>
      </c>
      <c r="H96" s="2" t="s">
        <v>218</v>
      </c>
      <c r="I96" s="2">
        <v>5</v>
      </c>
      <c r="J96" s="2" t="s">
        <v>211</v>
      </c>
      <c r="K96" s="2">
        <v>68</v>
      </c>
      <c r="L96" s="2" t="s">
        <v>27</v>
      </c>
      <c r="M96" s="2">
        <v>2700</v>
      </c>
      <c r="N96" s="14"/>
      <c r="O96" s="14"/>
      <c r="P96" s="13"/>
      <c r="Q96" s="13"/>
    </row>
    <row r="97" spans="1:17" ht="16.5" x14ac:dyDescent="0.2">
      <c r="A97" s="2">
        <v>12021</v>
      </c>
      <c r="B97" s="2">
        <v>2</v>
      </c>
      <c r="C97" s="2">
        <v>202</v>
      </c>
      <c r="D97" s="2" t="s">
        <v>644</v>
      </c>
      <c r="E97" s="2">
        <v>1</v>
      </c>
      <c r="F97" s="2" t="s">
        <v>739</v>
      </c>
      <c r="G97" s="2">
        <v>10</v>
      </c>
      <c r="H97" s="2" t="s">
        <v>26</v>
      </c>
      <c r="I97" s="2">
        <v>100</v>
      </c>
      <c r="J97" s="2" t="s">
        <v>740</v>
      </c>
      <c r="K97" s="2">
        <v>2</v>
      </c>
      <c r="L97" s="2" t="s">
        <v>27</v>
      </c>
      <c r="M97" s="2">
        <v>1350</v>
      </c>
      <c r="N97" s="14"/>
      <c r="O97" s="14"/>
      <c r="P97" s="13"/>
      <c r="Q97" s="13"/>
    </row>
    <row r="98" spans="1:17" ht="16.5" x14ac:dyDescent="0.2">
      <c r="A98" s="2">
        <v>12022</v>
      </c>
      <c r="B98" s="2">
        <v>2</v>
      </c>
      <c r="C98" s="2">
        <v>202</v>
      </c>
      <c r="D98" s="2" t="s">
        <v>644</v>
      </c>
      <c r="E98" s="2">
        <v>2</v>
      </c>
      <c r="F98" s="2" t="s">
        <v>741</v>
      </c>
      <c r="G98" s="2">
        <v>20</v>
      </c>
      <c r="H98" s="2" t="s">
        <v>447</v>
      </c>
      <c r="I98" s="2">
        <v>600</v>
      </c>
      <c r="J98" s="2" t="s">
        <v>740</v>
      </c>
      <c r="K98" s="2">
        <v>4</v>
      </c>
      <c r="L98" s="2" t="s">
        <v>27</v>
      </c>
      <c r="M98" s="2">
        <v>2700</v>
      </c>
      <c r="N98" s="14"/>
      <c r="O98" s="14"/>
      <c r="P98" s="13"/>
      <c r="Q98" s="13"/>
    </row>
    <row r="99" spans="1:17" ht="16.5" x14ac:dyDescent="0.2">
      <c r="A99" s="2">
        <v>12023</v>
      </c>
      <c r="B99" s="2">
        <v>2</v>
      </c>
      <c r="C99" s="2">
        <v>202</v>
      </c>
      <c r="D99" s="2" t="s">
        <v>644</v>
      </c>
      <c r="E99" s="2">
        <v>3</v>
      </c>
      <c r="F99" s="2" t="s">
        <v>742</v>
      </c>
      <c r="G99" s="2">
        <v>30</v>
      </c>
      <c r="H99" s="2" t="s">
        <v>218</v>
      </c>
      <c r="I99" s="2">
        <v>5</v>
      </c>
      <c r="J99" s="2" t="s">
        <v>740</v>
      </c>
      <c r="K99" s="2">
        <v>5</v>
      </c>
      <c r="L99" s="2" t="s">
        <v>27</v>
      </c>
      <c r="M99" s="2">
        <v>4050</v>
      </c>
      <c r="N99" s="14"/>
      <c r="O99" s="14"/>
      <c r="P99" s="13"/>
      <c r="Q99" s="13"/>
    </row>
    <row r="100" spans="1:17" ht="16.5" x14ac:dyDescent="0.2">
      <c r="A100" s="2">
        <v>12031</v>
      </c>
      <c r="B100" s="2">
        <v>2</v>
      </c>
      <c r="C100" s="2">
        <v>203</v>
      </c>
      <c r="D100" s="2" t="s">
        <v>644</v>
      </c>
      <c r="E100" s="2">
        <v>1</v>
      </c>
      <c r="F100" s="2" t="s">
        <v>743</v>
      </c>
      <c r="G100" s="2">
        <v>10</v>
      </c>
      <c r="H100" s="2" t="s">
        <v>26</v>
      </c>
      <c r="I100" s="2">
        <v>100</v>
      </c>
      <c r="J100" s="2" t="s">
        <v>740</v>
      </c>
      <c r="K100" s="2">
        <v>5</v>
      </c>
      <c r="L100" s="2" t="s">
        <v>27</v>
      </c>
      <c r="M100" s="2">
        <v>2700</v>
      </c>
      <c r="N100" s="14"/>
      <c r="O100" s="14"/>
      <c r="P100" s="13"/>
      <c r="Q100" s="13"/>
    </row>
    <row r="101" spans="1:17" ht="16.5" x14ac:dyDescent="0.2">
      <c r="A101" s="2">
        <v>12032</v>
      </c>
      <c r="B101" s="2">
        <v>2</v>
      </c>
      <c r="C101" s="2">
        <v>203</v>
      </c>
      <c r="D101" s="2" t="s">
        <v>644</v>
      </c>
      <c r="E101" s="2">
        <v>2</v>
      </c>
      <c r="F101" s="2" t="s">
        <v>744</v>
      </c>
      <c r="G101" s="2">
        <v>20</v>
      </c>
      <c r="H101" s="2" t="s">
        <v>447</v>
      </c>
      <c r="I101" s="2">
        <v>700</v>
      </c>
      <c r="J101" s="2" t="s">
        <v>740</v>
      </c>
      <c r="K101" s="2">
        <v>8</v>
      </c>
      <c r="L101" s="2" t="s">
        <v>27</v>
      </c>
      <c r="M101" s="2">
        <v>4500</v>
      </c>
      <c r="N101" s="14"/>
      <c r="O101" s="14"/>
      <c r="P101" s="13"/>
      <c r="Q101" s="13"/>
    </row>
    <row r="102" spans="1:17" ht="16.5" x14ac:dyDescent="0.2">
      <c r="A102" s="2">
        <v>12033</v>
      </c>
      <c r="B102" s="2">
        <v>2</v>
      </c>
      <c r="C102" s="2">
        <v>203</v>
      </c>
      <c r="D102" s="2" t="s">
        <v>644</v>
      </c>
      <c r="E102" s="2">
        <v>3</v>
      </c>
      <c r="F102" s="2" t="s">
        <v>745</v>
      </c>
      <c r="G102" s="2">
        <v>30</v>
      </c>
      <c r="H102" s="2" t="s">
        <v>218</v>
      </c>
      <c r="I102" s="2">
        <v>5</v>
      </c>
      <c r="J102" s="2" t="s">
        <v>740</v>
      </c>
      <c r="K102" s="2">
        <v>11</v>
      </c>
      <c r="L102" s="2" t="s">
        <v>27</v>
      </c>
      <c r="M102" s="2">
        <v>6300</v>
      </c>
      <c r="N102" s="14"/>
      <c r="O102" s="14"/>
      <c r="P102" s="13"/>
      <c r="Q102" s="13"/>
    </row>
    <row r="103" spans="1:17" ht="16.5" x14ac:dyDescent="0.2">
      <c r="A103" s="2">
        <v>12041</v>
      </c>
      <c r="B103" s="2">
        <v>2</v>
      </c>
      <c r="C103" s="2">
        <v>204</v>
      </c>
      <c r="D103" s="2" t="s">
        <v>644</v>
      </c>
      <c r="E103" s="2">
        <v>1</v>
      </c>
      <c r="F103" s="2" t="s">
        <v>746</v>
      </c>
      <c r="G103" s="2">
        <v>10</v>
      </c>
      <c r="H103" s="2" t="s">
        <v>26</v>
      </c>
      <c r="I103" s="2">
        <v>100</v>
      </c>
      <c r="J103" s="2" t="s">
        <v>740</v>
      </c>
      <c r="K103" s="2">
        <v>7</v>
      </c>
      <c r="L103" s="2" t="s">
        <v>27</v>
      </c>
      <c r="M103" s="2">
        <v>3375</v>
      </c>
      <c r="N103" s="14"/>
      <c r="O103" s="14"/>
      <c r="P103" s="13"/>
      <c r="Q103" s="13"/>
    </row>
    <row r="104" spans="1:17" ht="16.5" x14ac:dyDescent="0.2">
      <c r="A104" s="2">
        <v>12042</v>
      </c>
      <c r="B104" s="2">
        <v>2</v>
      </c>
      <c r="C104" s="2">
        <v>204</v>
      </c>
      <c r="D104" s="2" t="s">
        <v>644</v>
      </c>
      <c r="E104" s="2">
        <v>2</v>
      </c>
      <c r="F104" s="2" t="s">
        <v>747</v>
      </c>
      <c r="G104" s="2">
        <v>20</v>
      </c>
      <c r="H104" s="2" t="s">
        <v>447</v>
      </c>
      <c r="I104" s="2">
        <v>800</v>
      </c>
      <c r="J104" s="2" t="s">
        <v>740</v>
      </c>
      <c r="K104" s="2">
        <v>11</v>
      </c>
      <c r="L104" s="2" t="s">
        <v>27</v>
      </c>
      <c r="M104" s="2">
        <v>5625</v>
      </c>
      <c r="N104" s="14"/>
      <c r="O104" s="14"/>
      <c r="P104" s="13"/>
      <c r="Q104" s="13"/>
    </row>
    <row r="105" spans="1:17" ht="16.5" x14ac:dyDescent="0.2">
      <c r="A105" s="2">
        <v>12043</v>
      </c>
      <c r="B105" s="2">
        <v>2</v>
      </c>
      <c r="C105" s="2">
        <v>204</v>
      </c>
      <c r="D105" s="2" t="s">
        <v>644</v>
      </c>
      <c r="E105" s="2">
        <v>3</v>
      </c>
      <c r="F105" s="2" t="s">
        <v>748</v>
      </c>
      <c r="G105" s="2">
        <v>30</v>
      </c>
      <c r="H105" s="2" t="s">
        <v>218</v>
      </c>
      <c r="I105" s="2">
        <v>5</v>
      </c>
      <c r="J105" s="2" t="s">
        <v>740</v>
      </c>
      <c r="K105" s="2">
        <v>16</v>
      </c>
      <c r="L105" s="2" t="s">
        <v>27</v>
      </c>
      <c r="M105" s="2">
        <v>7875</v>
      </c>
      <c r="N105" s="14"/>
      <c r="O105" s="14"/>
      <c r="P105" s="13"/>
      <c r="Q105" s="13"/>
    </row>
    <row r="106" spans="1:17" ht="16.5" x14ac:dyDescent="0.2">
      <c r="A106" s="2">
        <v>12051</v>
      </c>
      <c r="B106" s="2">
        <v>2</v>
      </c>
      <c r="C106" s="2">
        <v>205</v>
      </c>
      <c r="D106" s="2" t="s">
        <v>644</v>
      </c>
      <c r="E106" s="2">
        <v>1</v>
      </c>
      <c r="F106" s="2" t="s">
        <v>749</v>
      </c>
      <c r="G106" s="2">
        <v>10</v>
      </c>
      <c r="H106" s="2" t="s">
        <v>26</v>
      </c>
      <c r="I106" s="2">
        <v>100</v>
      </c>
      <c r="J106" s="2" t="s">
        <v>740</v>
      </c>
      <c r="K106" s="2">
        <v>12</v>
      </c>
      <c r="L106" s="2" t="s">
        <v>27</v>
      </c>
      <c r="M106" s="2">
        <v>5400</v>
      </c>
      <c r="N106" s="14"/>
      <c r="O106" s="14"/>
      <c r="P106" s="13"/>
      <c r="Q106" s="13"/>
    </row>
    <row r="107" spans="1:17" ht="16.5" x14ac:dyDescent="0.2">
      <c r="A107" s="2">
        <v>12052</v>
      </c>
      <c r="B107" s="2">
        <v>2</v>
      </c>
      <c r="C107" s="2">
        <v>205</v>
      </c>
      <c r="D107" s="2" t="s">
        <v>644</v>
      </c>
      <c r="E107" s="2">
        <v>2</v>
      </c>
      <c r="F107" s="2" t="s">
        <v>750</v>
      </c>
      <c r="G107" s="2">
        <v>20</v>
      </c>
      <c r="H107" s="2" t="s">
        <v>447</v>
      </c>
      <c r="I107" s="2">
        <v>1000</v>
      </c>
      <c r="J107" s="2" t="s">
        <v>740</v>
      </c>
      <c r="K107" s="2">
        <v>23</v>
      </c>
      <c r="L107" s="2" t="s">
        <v>27</v>
      </c>
      <c r="M107" s="2">
        <v>10800</v>
      </c>
      <c r="N107" s="14"/>
      <c r="O107" s="14"/>
      <c r="P107" s="13"/>
      <c r="Q107" s="13"/>
    </row>
    <row r="108" spans="1:17" ht="16.5" x14ac:dyDescent="0.2">
      <c r="A108" s="2">
        <v>12053</v>
      </c>
      <c r="B108" s="2">
        <v>2</v>
      </c>
      <c r="C108" s="2">
        <v>205</v>
      </c>
      <c r="D108" s="2" t="s">
        <v>644</v>
      </c>
      <c r="E108" s="2">
        <v>3</v>
      </c>
      <c r="F108" s="2" t="s">
        <v>751</v>
      </c>
      <c r="G108" s="2">
        <v>30</v>
      </c>
      <c r="H108" s="2" t="s">
        <v>218</v>
      </c>
      <c r="I108" s="2">
        <v>5</v>
      </c>
      <c r="J108" s="2" t="s">
        <v>740</v>
      </c>
      <c r="K108" s="2">
        <v>35</v>
      </c>
      <c r="L108" s="2" t="s">
        <v>27</v>
      </c>
      <c r="M108" s="2">
        <v>16200</v>
      </c>
      <c r="N108" s="14"/>
      <c r="O108" s="14"/>
      <c r="P108" s="13"/>
      <c r="Q108" s="13"/>
    </row>
    <row r="109" spans="1:17" ht="16.5" x14ac:dyDescent="0.2">
      <c r="A109" s="2">
        <v>12061</v>
      </c>
      <c r="B109" s="2">
        <v>2</v>
      </c>
      <c r="C109" s="2">
        <v>206</v>
      </c>
      <c r="D109" s="2" t="s">
        <v>644</v>
      </c>
      <c r="E109" s="2">
        <v>1</v>
      </c>
      <c r="F109" s="2" t="s">
        <v>752</v>
      </c>
      <c r="G109" s="2">
        <v>10</v>
      </c>
      <c r="H109" s="2" t="s">
        <v>26</v>
      </c>
      <c r="I109" s="2">
        <v>100</v>
      </c>
      <c r="J109" s="2" t="s">
        <v>740</v>
      </c>
      <c r="K109" s="2">
        <v>14</v>
      </c>
      <c r="L109" s="2" t="s">
        <v>27</v>
      </c>
      <c r="M109" s="2">
        <v>6300</v>
      </c>
      <c r="N109" s="14"/>
      <c r="O109" s="14"/>
      <c r="P109" s="13"/>
      <c r="Q109" s="13"/>
    </row>
    <row r="110" spans="1:17" ht="16.5" x14ac:dyDescent="0.2">
      <c r="A110" s="2">
        <v>12062</v>
      </c>
      <c r="B110" s="2">
        <v>2</v>
      </c>
      <c r="C110" s="2">
        <v>206</v>
      </c>
      <c r="D110" s="2" t="s">
        <v>644</v>
      </c>
      <c r="E110" s="2">
        <v>2</v>
      </c>
      <c r="F110" s="2" t="s">
        <v>753</v>
      </c>
      <c r="G110" s="2">
        <v>20</v>
      </c>
      <c r="H110" s="2" t="s">
        <v>447</v>
      </c>
      <c r="I110" s="2">
        <v>1050</v>
      </c>
      <c r="J110" s="2" t="s">
        <v>740</v>
      </c>
      <c r="K110" s="2">
        <v>29</v>
      </c>
      <c r="L110" s="2" t="s">
        <v>27</v>
      </c>
      <c r="M110" s="2">
        <v>12600</v>
      </c>
      <c r="N110" s="14"/>
      <c r="O110" s="14"/>
      <c r="P110" s="13"/>
      <c r="Q110" s="13"/>
    </row>
    <row r="111" spans="1:17" ht="16.5" x14ac:dyDescent="0.2">
      <c r="A111" s="2">
        <v>12063</v>
      </c>
      <c r="B111" s="2">
        <v>2</v>
      </c>
      <c r="C111" s="2">
        <v>206</v>
      </c>
      <c r="D111" s="2" t="s">
        <v>644</v>
      </c>
      <c r="E111" s="2">
        <v>3</v>
      </c>
      <c r="F111" s="2" t="s">
        <v>754</v>
      </c>
      <c r="G111" s="2">
        <v>30</v>
      </c>
      <c r="H111" s="2" t="s">
        <v>218</v>
      </c>
      <c r="I111" s="2">
        <v>5</v>
      </c>
      <c r="J111" s="2" t="s">
        <v>740</v>
      </c>
      <c r="K111" s="2">
        <v>43</v>
      </c>
      <c r="L111" s="2" t="s">
        <v>27</v>
      </c>
      <c r="M111" s="2">
        <v>18900</v>
      </c>
      <c r="N111" s="14"/>
      <c r="O111" s="14"/>
      <c r="P111" s="13"/>
      <c r="Q111" s="13"/>
    </row>
    <row r="112" spans="1:17" ht="16.5" x14ac:dyDescent="0.2">
      <c r="A112" s="2">
        <v>12071</v>
      </c>
      <c r="B112" s="2">
        <v>2</v>
      </c>
      <c r="C112" s="2">
        <v>207</v>
      </c>
      <c r="D112" s="2" t="s">
        <v>644</v>
      </c>
      <c r="E112" s="2">
        <v>1</v>
      </c>
      <c r="F112" s="2" t="s">
        <v>755</v>
      </c>
      <c r="G112" s="2">
        <v>10</v>
      </c>
      <c r="H112" s="2" t="s">
        <v>26</v>
      </c>
      <c r="I112" s="2">
        <v>100</v>
      </c>
      <c r="J112" s="2" t="s">
        <v>740</v>
      </c>
      <c r="K112" s="2">
        <v>18</v>
      </c>
      <c r="L112" s="2" t="s">
        <v>27</v>
      </c>
      <c r="M112" s="2">
        <v>7200</v>
      </c>
      <c r="N112" s="14"/>
      <c r="O112" s="14"/>
      <c r="P112" s="13"/>
      <c r="Q112" s="13"/>
    </row>
    <row r="113" spans="1:17" ht="16.5" x14ac:dyDescent="0.2">
      <c r="A113" s="2">
        <v>12072</v>
      </c>
      <c r="B113" s="2">
        <v>2</v>
      </c>
      <c r="C113" s="2">
        <v>207</v>
      </c>
      <c r="D113" s="2" t="s">
        <v>644</v>
      </c>
      <c r="E113" s="2">
        <v>2</v>
      </c>
      <c r="F113" s="2" t="s">
        <v>756</v>
      </c>
      <c r="G113" s="2">
        <v>20</v>
      </c>
      <c r="H113" s="2" t="s">
        <v>447</v>
      </c>
      <c r="I113" s="2">
        <v>1100</v>
      </c>
      <c r="J113" s="2" t="s">
        <v>740</v>
      </c>
      <c r="K113" s="2">
        <v>36</v>
      </c>
      <c r="L113" s="2" t="s">
        <v>27</v>
      </c>
      <c r="M113" s="2">
        <v>14400</v>
      </c>
      <c r="N113" s="14"/>
      <c r="O113" s="14"/>
      <c r="P113" s="13"/>
      <c r="Q113" s="13"/>
    </row>
    <row r="114" spans="1:17" ht="16.5" x14ac:dyDescent="0.2">
      <c r="A114" s="2">
        <v>12073</v>
      </c>
      <c r="B114" s="2">
        <v>2</v>
      </c>
      <c r="C114" s="2">
        <v>207</v>
      </c>
      <c r="D114" s="2" t="s">
        <v>644</v>
      </c>
      <c r="E114" s="2">
        <v>3</v>
      </c>
      <c r="F114" s="2" t="s">
        <v>757</v>
      </c>
      <c r="G114" s="2">
        <v>30</v>
      </c>
      <c r="H114" s="2" t="s">
        <v>218</v>
      </c>
      <c r="I114" s="2">
        <v>5</v>
      </c>
      <c r="J114" s="2" t="s">
        <v>740</v>
      </c>
      <c r="K114" s="2">
        <v>54</v>
      </c>
      <c r="L114" s="2" t="s">
        <v>27</v>
      </c>
      <c r="M114" s="2">
        <v>21600</v>
      </c>
      <c r="N114" s="14"/>
      <c r="O114" s="14"/>
      <c r="P114" s="13"/>
      <c r="Q114" s="13"/>
    </row>
    <row r="115" spans="1:17" ht="16.5" x14ac:dyDescent="0.2">
      <c r="A115" s="2">
        <v>12081</v>
      </c>
      <c r="B115" s="2">
        <v>2</v>
      </c>
      <c r="C115" s="2">
        <v>208</v>
      </c>
      <c r="D115" s="2" t="s">
        <v>644</v>
      </c>
      <c r="E115" s="2">
        <v>1</v>
      </c>
      <c r="F115" s="2" t="s">
        <v>758</v>
      </c>
      <c r="G115" s="2">
        <v>10</v>
      </c>
      <c r="H115" s="2" t="s">
        <v>26</v>
      </c>
      <c r="I115" s="2">
        <v>100</v>
      </c>
      <c r="J115" s="2" t="s">
        <v>759</v>
      </c>
      <c r="K115" s="2">
        <v>4</v>
      </c>
      <c r="L115" s="2" t="s">
        <v>27</v>
      </c>
      <c r="M115" s="2">
        <v>8100</v>
      </c>
      <c r="N115" s="14"/>
      <c r="O115" s="14"/>
      <c r="P115" s="13"/>
      <c r="Q115" s="13"/>
    </row>
    <row r="116" spans="1:17" ht="16.5" x14ac:dyDescent="0.2">
      <c r="A116" s="2">
        <v>12082</v>
      </c>
      <c r="B116" s="2">
        <v>2</v>
      </c>
      <c r="C116" s="2">
        <v>208</v>
      </c>
      <c r="D116" s="2" t="s">
        <v>644</v>
      </c>
      <c r="E116" s="2">
        <v>2</v>
      </c>
      <c r="F116" s="2" t="s">
        <v>760</v>
      </c>
      <c r="G116" s="2">
        <v>20</v>
      </c>
      <c r="H116" s="2" t="s">
        <v>447</v>
      </c>
      <c r="I116" s="2">
        <v>1150</v>
      </c>
      <c r="J116" s="2" t="s">
        <v>759</v>
      </c>
      <c r="K116" s="2">
        <v>7</v>
      </c>
      <c r="L116" s="2" t="s">
        <v>27</v>
      </c>
      <c r="M116" s="2">
        <v>16200</v>
      </c>
      <c r="N116" s="14"/>
      <c r="O116" s="14"/>
      <c r="P116" s="13"/>
      <c r="Q116" s="13"/>
    </row>
    <row r="117" spans="1:17" ht="16.5" x14ac:dyDescent="0.2">
      <c r="A117" s="2">
        <v>12083</v>
      </c>
      <c r="B117" s="2">
        <v>2</v>
      </c>
      <c r="C117" s="2">
        <v>208</v>
      </c>
      <c r="D117" s="2" t="s">
        <v>644</v>
      </c>
      <c r="E117" s="2">
        <v>3</v>
      </c>
      <c r="F117" s="2" t="s">
        <v>761</v>
      </c>
      <c r="G117" s="2">
        <v>30</v>
      </c>
      <c r="H117" s="2" t="s">
        <v>218</v>
      </c>
      <c r="I117" s="2">
        <v>5</v>
      </c>
      <c r="J117" s="2" t="s">
        <v>759</v>
      </c>
      <c r="K117" s="2">
        <v>11</v>
      </c>
      <c r="L117" s="2" t="s">
        <v>27</v>
      </c>
      <c r="M117" s="2">
        <v>24300</v>
      </c>
      <c r="N117" s="14"/>
      <c r="O117" s="14"/>
      <c r="P117" s="13"/>
      <c r="Q117" s="13"/>
    </row>
    <row r="118" spans="1:17" ht="16.5" x14ac:dyDescent="0.2">
      <c r="A118" s="2">
        <v>12091</v>
      </c>
      <c r="B118" s="2">
        <v>2</v>
      </c>
      <c r="C118" s="2">
        <v>209</v>
      </c>
      <c r="D118" s="2" t="s">
        <v>644</v>
      </c>
      <c r="E118" s="2">
        <v>1</v>
      </c>
      <c r="F118" s="2" t="s">
        <v>762</v>
      </c>
      <c r="G118" s="2">
        <v>10</v>
      </c>
      <c r="H118" s="2" t="s">
        <v>26</v>
      </c>
      <c r="I118" s="2">
        <v>100</v>
      </c>
      <c r="J118" s="2" t="s">
        <v>759</v>
      </c>
      <c r="K118" s="2">
        <v>6</v>
      </c>
      <c r="L118" s="2" t="s">
        <v>27</v>
      </c>
      <c r="M118" s="2">
        <v>9000</v>
      </c>
      <c r="N118" s="14"/>
      <c r="O118" s="14"/>
      <c r="P118" s="13"/>
      <c r="Q118" s="13"/>
    </row>
    <row r="119" spans="1:17" ht="16.5" x14ac:dyDescent="0.2">
      <c r="A119" s="2">
        <v>12092</v>
      </c>
      <c r="B119" s="2">
        <v>2</v>
      </c>
      <c r="C119" s="2">
        <v>209</v>
      </c>
      <c r="D119" s="2" t="s">
        <v>644</v>
      </c>
      <c r="E119" s="2">
        <v>2</v>
      </c>
      <c r="F119" s="2" t="s">
        <v>763</v>
      </c>
      <c r="G119" s="2">
        <v>20</v>
      </c>
      <c r="H119" s="2" t="s">
        <v>447</v>
      </c>
      <c r="I119" s="2">
        <v>1200</v>
      </c>
      <c r="J119" s="2" t="s">
        <v>759</v>
      </c>
      <c r="K119" s="2">
        <v>13</v>
      </c>
      <c r="L119" s="2" t="s">
        <v>27</v>
      </c>
      <c r="M119" s="2">
        <v>18000</v>
      </c>
      <c r="N119" s="14"/>
      <c r="O119" s="14"/>
      <c r="P119" s="13"/>
      <c r="Q119" s="13"/>
    </row>
    <row r="120" spans="1:17" ht="16.5" x14ac:dyDescent="0.2">
      <c r="A120" s="2">
        <v>12093</v>
      </c>
      <c r="B120" s="2">
        <v>2</v>
      </c>
      <c r="C120" s="2">
        <v>209</v>
      </c>
      <c r="D120" s="2" t="s">
        <v>644</v>
      </c>
      <c r="E120" s="2">
        <v>3</v>
      </c>
      <c r="F120" s="2" t="s">
        <v>764</v>
      </c>
      <c r="G120" s="2">
        <v>30</v>
      </c>
      <c r="H120" s="2" t="s">
        <v>218</v>
      </c>
      <c r="I120" s="2">
        <v>5</v>
      </c>
      <c r="J120" s="2" t="s">
        <v>759</v>
      </c>
      <c r="K120" s="2">
        <v>19</v>
      </c>
      <c r="L120" s="2" t="s">
        <v>27</v>
      </c>
      <c r="M120" s="2">
        <v>27000</v>
      </c>
      <c r="N120" s="14"/>
      <c r="O120" s="14"/>
      <c r="P120" s="13"/>
      <c r="Q120" s="13"/>
    </row>
    <row r="121" spans="1:17" ht="16.5" x14ac:dyDescent="0.2">
      <c r="A121" s="2">
        <v>12101</v>
      </c>
      <c r="B121" s="2">
        <v>2</v>
      </c>
      <c r="C121" s="2">
        <v>210</v>
      </c>
      <c r="D121" s="2" t="s">
        <v>644</v>
      </c>
      <c r="E121" s="2">
        <v>1</v>
      </c>
      <c r="F121" s="2" t="s">
        <v>765</v>
      </c>
      <c r="G121" s="2">
        <v>10</v>
      </c>
      <c r="H121" s="2" t="s">
        <v>26</v>
      </c>
      <c r="I121" s="2">
        <v>100</v>
      </c>
      <c r="J121" s="2" t="s">
        <v>759</v>
      </c>
      <c r="K121" s="2">
        <v>9</v>
      </c>
      <c r="L121" s="2" t="s">
        <v>27</v>
      </c>
      <c r="M121" s="2">
        <v>9900</v>
      </c>
      <c r="N121" s="14"/>
      <c r="O121" s="14"/>
      <c r="P121" s="13"/>
      <c r="Q121" s="13"/>
    </row>
    <row r="122" spans="1:17" ht="16.5" x14ac:dyDescent="0.2">
      <c r="A122" s="2">
        <v>12102</v>
      </c>
      <c r="B122" s="2">
        <v>2</v>
      </c>
      <c r="C122" s="2">
        <v>210</v>
      </c>
      <c r="D122" s="2" t="s">
        <v>644</v>
      </c>
      <c r="E122" s="2">
        <v>2</v>
      </c>
      <c r="F122" s="2" t="s">
        <v>766</v>
      </c>
      <c r="G122" s="2">
        <v>20</v>
      </c>
      <c r="H122" s="2" t="s">
        <v>447</v>
      </c>
      <c r="I122" s="2">
        <v>1350</v>
      </c>
      <c r="J122" s="2" t="s">
        <v>759</v>
      </c>
      <c r="K122" s="2">
        <v>18</v>
      </c>
      <c r="L122" s="2" t="s">
        <v>27</v>
      </c>
      <c r="M122" s="2">
        <v>19800</v>
      </c>
      <c r="N122" s="14"/>
      <c r="O122" s="14"/>
      <c r="P122" s="13"/>
      <c r="Q122" s="13"/>
    </row>
    <row r="123" spans="1:17" ht="16.5" x14ac:dyDescent="0.2">
      <c r="A123" s="2">
        <v>12103</v>
      </c>
      <c r="B123" s="2">
        <v>2</v>
      </c>
      <c r="C123" s="2">
        <v>210</v>
      </c>
      <c r="D123" s="2" t="s">
        <v>644</v>
      </c>
      <c r="E123" s="2">
        <v>3</v>
      </c>
      <c r="F123" s="2" t="s">
        <v>767</v>
      </c>
      <c r="G123" s="2">
        <v>30</v>
      </c>
      <c r="H123" s="2" t="s">
        <v>218</v>
      </c>
      <c r="I123" s="2">
        <v>5</v>
      </c>
      <c r="J123" s="2" t="s">
        <v>759</v>
      </c>
      <c r="K123" s="2">
        <v>27</v>
      </c>
      <c r="L123" s="2" t="s">
        <v>27</v>
      </c>
      <c r="M123" s="2">
        <v>29700</v>
      </c>
      <c r="N123" s="14"/>
      <c r="O123" s="14"/>
      <c r="P123" s="13"/>
      <c r="Q123" s="13"/>
    </row>
    <row r="124" spans="1:17" ht="16.5" x14ac:dyDescent="0.2">
      <c r="A124" s="2">
        <v>12111</v>
      </c>
      <c r="B124" s="2">
        <v>2</v>
      </c>
      <c r="C124" s="2">
        <v>211</v>
      </c>
      <c r="D124" s="2" t="s">
        <v>644</v>
      </c>
      <c r="E124" s="2">
        <v>1</v>
      </c>
      <c r="F124" s="2" t="s">
        <v>768</v>
      </c>
      <c r="G124" s="2">
        <v>10</v>
      </c>
      <c r="H124" s="2" t="s">
        <v>26</v>
      </c>
      <c r="I124" s="2">
        <v>100</v>
      </c>
      <c r="J124" s="2" t="s">
        <v>759</v>
      </c>
      <c r="K124" s="2">
        <v>12</v>
      </c>
      <c r="L124" s="2" t="s">
        <v>27</v>
      </c>
      <c r="M124" s="2">
        <v>10800</v>
      </c>
      <c r="N124" s="14"/>
      <c r="O124" s="14"/>
      <c r="P124" s="13"/>
      <c r="Q124" s="13"/>
    </row>
    <row r="125" spans="1:17" ht="16.5" x14ac:dyDescent="0.2">
      <c r="A125" s="2">
        <v>12112</v>
      </c>
      <c r="B125" s="2">
        <v>2</v>
      </c>
      <c r="C125" s="2">
        <v>211</v>
      </c>
      <c r="D125" s="2" t="s">
        <v>644</v>
      </c>
      <c r="E125" s="2">
        <v>2</v>
      </c>
      <c r="F125" s="2" t="s">
        <v>769</v>
      </c>
      <c r="G125" s="2">
        <v>20</v>
      </c>
      <c r="H125" s="2" t="s">
        <v>447</v>
      </c>
      <c r="I125" s="2">
        <v>1500</v>
      </c>
      <c r="J125" s="2" t="s">
        <v>759</v>
      </c>
      <c r="K125" s="2">
        <v>23</v>
      </c>
      <c r="L125" s="2" t="s">
        <v>27</v>
      </c>
      <c r="M125" s="2">
        <v>21600</v>
      </c>
      <c r="N125" s="14"/>
      <c r="O125" s="14"/>
      <c r="P125" s="13"/>
      <c r="Q125" s="13"/>
    </row>
    <row r="126" spans="1:17" ht="16.5" x14ac:dyDescent="0.2">
      <c r="A126" s="2">
        <v>12113</v>
      </c>
      <c r="B126" s="2">
        <v>2</v>
      </c>
      <c r="C126" s="2">
        <v>211</v>
      </c>
      <c r="D126" s="2" t="s">
        <v>644</v>
      </c>
      <c r="E126" s="2">
        <v>3</v>
      </c>
      <c r="F126" s="2" t="s">
        <v>770</v>
      </c>
      <c r="G126" s="2">
        <v>30</v>
      </c>
      <c r="H126" s="2" t="s">
        <v>218</v>
      </c>
      <c r="I126" s="2">
        <v>5</v>
      </c>
      <c r="J126" s="2" t="s">
        <v>759</v>
      </c>
      <c r="K126" s="2">
        <v>35</v>
      </c>
      <c r="L126" s="2" t="s">
        <v>27</v>
      </c>
      <c r="M126" s="2">
        <v>32400</v>
      </c>
      <c r="N126" s="14"/>
      <c r="O126" s="14"/>
      <c r="P126" s="13"/>
      <c r="Q126" s="13"/>
    </row>
    <row r="127" spans="1:17" ht="16.5" x14ac:dyDescent="0.2">
      <c r="A127" s="2">
        <v>12121</v>
      </c>
      <c r="B127" s="2">
        <v>2</v>
      </c>
      <c r="C127" s="2">
        <v>212</v>
      </c>
      <c r="D127" s="2" t="s">
        <v>644</v>
      </c>
      <c r="E127" s="2">
        <v>1</v>
      </c>
      <c r="F127" s="2" t="s">
        <v>771</v>
      </c>
      <c r="G127" s="2">
        <v>10</v>
      </c>
      <c r="H127" s="2" t="s">
        <v>26</v>
      </c>
      <c r="I127" s="2">
        <v>100</v>
      </c>
      <c r="J127" s="2" t="s">
        <v>759</v>
      </c>
      <c r="K127" s="2">
        <v>14</v>
      </c>
      <c r="L127" s="2" t="s">
        <v>27</v>
      </c>
      <c r="M127" s="2">
        <v>11700</v>
      </c>
      <c r="N127" s="14"/>
      <c r="O127" s="14"/>
      <c r="P127" s="13"/>
      <c r="Q127" s="13"/>
    </row>
    <row r="128" spans="1:17" ht="16.5" x14ac:dyDescent="0.2">
      <c r="A128" s="2">
        <v>12122</v>
      </c>
      <c r="B128" s="2">
        <v>2</v>
      </c>
      <c r="C128" s="2">
        <v>212</v>
      </c>
      <c r="D128" s="2" t="s">
        <v>644</v>
      </c>
      <c r="E128" s="2">
        <v>2</v>
      </c>
      <c r="F128" s="2" t="s">
        <v>772</v>
      </c>
      <c r="G128" s="2">
        <v>20</v>
      </c>
      <c r="H128" s="2" t="s">
        <v>447</v>
      </c>
      <c r="I128" s="2">
        <v>1600</v>
      </c>
      <c r="J128" s="2" t="s">
        <v>759</v>
      </c>
      <c r="K128" s="2">
        <v>29</v>
      </c>
      <c r="L128" s="2" t="s">
        <v>27</v>
      </c>
      <c r="M128" s="2">
        <v>23400</v>
      </c>
      <c r="N128" s="14"/>
      <c r="O128" s="14"/>
      <c r="P128" s="13"/>
      <c r="Q128" s="13"/>
    </row>
    <row r="129" spans="1:17" ht="16.5" x14ac:dyDescent="0.2">
      <c r="A129" s="2">
        <v>12123</v>
      </c>
      <c r="B129" s="2">
        <v>2</v>
      </c>
      <c r="C129" s="2">
        <v>212</v>
      </c>
      <c r="D129" s="2" t="s">
        <v>644</v>
      </c>
      <c r="E129" s="2">
        <v>3</v>
      </c>
      <c r="F129" s="2" t="s">
        <v>773</v>
      </c>
      <c r="G129" s="2">
        <v>30</v>
      </c>
      <c r="H129" s="2" t="s">
        <v>218</v>
      </c>
      <c r="I129" s="2">
        <v>5</v>
      </c>
      <c r="J129" s="2" t="s">
        <v>759</v>
      </c>
      <c r="K129" s="2">
        <v>43</v>
      </c>
      <c r="L129" s="2" t="s">
        <v>27</v>
      </c>
      <c r="M129" s="2">
        <v>35100</v>
      </c>
      <c r="N129" s="14"/>
      <c r="O129" s="14"/>
      <c r="P129" s="13"/>
      <c r="Q129" s="13"/>
    </row>
    <row r="130" spans="1:17" ht="16.5" x14ac:dyDescent="0.2">
      <c r="A130" s="2">
        <v>12131</v>
      </c>
      <c r="B130" s="2">
        <v>2</v>
      </c>
      <c r="C130" s="2">
        <v>213</v>
      </c>
      <c r="D130" s="2" t="s">
        <v>644</v>
      </c>
      <c r="E130" s="2">
        <v>1</v>
      </c>
      <c r="F130" s="2" t="s">
        <v>774</v>
      </c>
      <c r="G130" s="2">
        <v>10</v>
      </c>
      <c r="H130" s="2" t="s">
        <v>26</v>
      </c>
      <c r="I130" s="2">
        <v>100</v>
      </c>
      <c r="J130" s="2" t="s">
        <v>759</v>
      </c>
      <c r="K130" s="2">
        <v>18</v>
      </c>
      <c r="L130" s="2" t="s">
        <v>27</v>
      </c>
      <c r="M130" s="2">
        <v>12600</v>
      </c>
      <c r="N130" s="14"/>
      <c r="O130" s="14"/>
      <c r="P130" s="13"/>
      <c r="Q130" s="13"/>
    </row>
    <row r="131" spans="1:17" ht="16.5" x14ac:dyDescent="0.2">
      <c r="A131" s="2">
        <v>12132</v>
      </c>
      <c r="B131" s="2">
        <v>2</v>
      </c>
      <c r="C131" s="2">
        <v>213</v>
      </c>
      <c r="D131" s="2" t="s">
        <v>644</v>
      </c>
      <c r="E131" s="2">
        <v>2</v>
      </c>
      <c r="F131" s="2" t="s">
        <v>775</v>
      </c>
      <c r="G131" s="2">
        <v>20</v>
      </c>
      <c r="H131" s="2" t="s">
        <v>447</v>
      </c>
      <c r="I131" s="2">
        <v>1800</v>
      </c>
      <c r="J131" s="2" t="s">
        <v>759</v>
      </c>
      <c r="K131" s="2">
        <v>36</v>
      </c>
      <c r="L131" s="2" t="s">
        <v>27</v>
      </c>
      <c r="M131" s="2">
        <v>25200</v>
      </c>
      <c r="N131" s="14"/>
      <c r="O131" s="14"/>
      <c r="P131" s="13"/>
      <c r="Q131" s="13"/>
    </row>
    <row r="132" spans="1:17" ht="16.5" x14ac:dyDescent="0.2">
      <c r="A132" s="2">
        <v>12133</v>
      </c>
      <c r="B132" s="2">
        <v>2</v>
      </c>
      <c r="C132" s="2">
        <v>213</v>
      </c>
      <c r="D132" s="2" t="s">
        <v>644</v>
      </c>
      <c r="E132" s="2">
        <v>3</v>
      </c>
      <c r="F132" s="2" t="s">
        <v>776</v>
      </c>
      <c r="G132" s="2">
        <v>30</v>
      </c>
      <c r="H132" s="2" t="s">
        <v>218</v>
      </c>
      <c r="I132" s="2">
        <v>5</v>
      </c>
      <c r="J132" s="2" t="s">
        <v>759</v>
      </c>
      <c r="K132" s="2">
        <v>54</v>
      </c>
      <c r="L132" s="2" t="s">
        <v>27</v>
      </c>
      <c r="M132" s="2">
        <v>37800</v>
      </c>
      <c r="N132" s="14"/>
      <c r="O132" s="14"/>
      <c r="P132" s="13"/>
      <c r="Q132" s="13"/>
    </row>
    <row r="133" spans="1:17" ht="16.5" x14ac:dyDescent="0.2">
      <c r="A133" s="2">
        <v>12141</v>
      </c>
      <c r="B133" s="2">
        <v>2</v>
      </c>
      <c r="C133" s="2">
        <v>214</v>
      </c>
      <c r="D133" s="2" t="s">
        <v>644</v>
      </c>
      <c r="E133" s="2">
        <v>1</v>
      </c>
      <c r="F133" s="2" t="s">
        <v>777</v>
      </c>
      <c r="G133" s="2">
        <v>10</v>
      </c>
      <c r="H133" s="2" t="s">
        <v>26</v>
      </c>
      <c r="I133" s="2">
        <v>100</v>
      </c>
      <c r="J133" s="2" t="s">
        <v>778</v>
      </c>
      <c r="K133" s="2">
        <v>4</v>
      </c>
      <c r="L133" s="2" t="s">
        <v>27</v>
      </c>
      <c r="M133" s="2">
        <v>13500</v>
      </c>
      <c r="N133" s="14"/>
      <c r="O133" s="14"/>
      <c r="P133" s="13"/>
      <c r="Q133" s="13"/>
    </row>
    <row r="134" spans="1:17" ht="16.5" x14ac:dyDescent="0.2">
      <c r="A134" s="2">
        <v>12142</v>
      </c>
      <c r="B134" s="2">
        <v>2</v>
      </c>
      <c r="C134" s="2">
        <v>214</v>
      </c>
      <c r="D134" s="2" t="s">
        <v>644</v>
      </c>
      <c r="E134" s="2">
        <v>2</v>
      </c>
      <c r="F134" s="2" t="s">
        <v>779</v>
      </c>
      <c r="G134" s="2">
        <v>20</v>
      </c>
      <c r="H134" s="2" t="s">
        <v>447</v>
      </c>
      <c r="I134" s="2">
        <v>2000</v>
      </c>
      <c r="J134" s="2" t="s">
        <v>778</v>
      </c>
      <c r="K134" s="2">
        <v>7</v>
      </c>
      <c r="L134" s="2" t="s">
        <v>27</v>
      </c>
      <c r="M134" s="2">
        <v>27000</v>
      </c>
      <c r="N134" s="14"/>
      <c r="O134" s="14"/>
      <c r="P134" s="13"/>
      <c r="Q134" s="13"/>
    </row>
    <row r="135" spans="1:17" ht="16.5" x14ac:dyDescent="0.2">
      <c r="A135" s="2">
        <v>12143</v>
      </c>
      <c r="B135" s="2">
        <v>2</v>
      </c>
      <c r="C135" s="2">
        <v>214</v>
      </c>
      <c r="D135" s="2" t="s">
        <v>644</v>
      </c>
      <c r="E135" s="2">
        <v>3</v>
      </c>
      <c r="F135" s="2" t="s">
        <v>780</v>
      </c>
      <c r="G135" s="2">
        <v>30</v>
      </c>
      <c r="H135" s="2" t="s">
        <v>218</v>
      </c>
      <c r="I135" s="2">
        <v>5</v>
      </c>
      <c r="J135" s="2" t="s">
        <v>778</v>
      </c>
      <c r="K135" s="2">
        <v>11</v>
      </c>
      <c r="L135" s="2" t="s">
        <v>27</v>
      </c>
      <c r="M135" s="2">
        <v>40500</v>
      </c>
      <c r="N135" s="14"/>
      <c r="O135" s="14"/>
      <c r="P135" s="13"/>
      <c r="Q135" s="13"/>
    </row>
    <row r="136" spans="1:17" ht="16.5" x14ac:dyDescent="0.2">
      <c r="A136" s="2">
        <v>12151</v>
      </c>
      <c r="B136" s="2">
        <v>2</v>
      </c>
      <c r="C136" s="2">
        <v>215</v>
      </c>
      <c r="D136" s="2" t="s">
        <v>644</v>
      </c>
      <c r="E136" s="2">
        <v>1</v>
      </c>
      <c r="F136" s="2" t="s">
        <v>781</v>
      </c>
      <c r="G136" s="2">
        <v>10</v>
      </c>
      <c r="H136" s="2" t="s">
        <v>26</v>
      </c>
      <c r="I136" s="2">
        <v>100</v>
      </c>
      <c r="J136" s="2" t="s">
        <v>778</v>
      </c>
      <c r="K136" s="2">
        <v>6</v>
      </c>
      <c r="L136" s="2" t="s">
        <v>27</v>
      </c>
      <c r="M136" s="2">
        <v>14400</v>
      </c>
      <c r="N136" s="14"/>
      <c r="O136" s="14"/>
      <c r="P136" s="13"/>
      <c r="Q136" s="13"/>
    </row>
    <row r="137" spans="1:17" ht="16.5" x14ac:dyDescent="0.2">
      <c r="A137" s="2">
        <v>12152</v>
      </c>
      <c r="B137" s="2">
        <v>2</v>
      </c>
      <c r="C137" s="2">
        <v>215</v>
      </c>
      <c r="D137" s="2" t="s">
        <v>644</v>
      </c>
      <c r="E137" s="2">
        <v>2</v>
      </c>
      <c r="F137" s="2" t="s">
        <v>782</v>
      </c>
      <c r="G137" s="2">
        <v>20</v>
      </c>
      <c r="H137" s="2" t="s">
        <v>447</v>
      </c>
      <c r="I137" s="2">
        <v>2400</v>
      </c>
      <c r="J137" s="2" t="s">
        <v>778</v>
      </c>
      <c r="K137" s="2">
        <v>13</v>
      </c>
      <c r="L137" s="2" t="s">
        <v>27</v>
      </c>
      <c r="M137" s="2">
        <v>28800</v>
      </c>
      <c r="N137" s="14"/>
      <c r="O137" s="14"/>
      <c r="P137" s="13"/>
      <c r="Q137" s="13"/>
    </row>
    <row r="138" spans="1:17" ht="16.5" x14ac:dyDescent="0.2">
      <c r="A138" s="2">
        <v>12153</v>
      </c>
      <c r="B138" s="2">
        <v>2</v>
      </c>
      <c r="C138" s="2">
        <v>215</v>
      </c>
      <c r="D138" s="2" t="s">
        <v>644</v>
      </c>
      <c r="E138" s="2">
        <v>3</v>
      </c>
      <c r="F138" s="2" t="s">
        <v>783</v>
      </c>
      <c r="G138" s="2">
        <v>30</v>
      </c>
      <c r="H138" s="2" t="s">
        <v>218</v>
      </c>
      <c r="I138" s="2">
        <v>5</v>
      </c>
      <c r="J138" s="2" t="s">
        <v>778</v>
      </c>
      <c r="K138" s="2">
        <v>19</v>
      </c>
      <c r="L138" s="2" t="s">
        <v>27</v>
      </c>
      <c r="M138" s="2">
        <v>43200</v>
      </c>
      <c r="N138" s="14"/>
      <c r="O138" s="14"/>
      <c r="P138" s="13"/>
      <c r="Q138" s="13"/>
    </row>
    <row r="139" spans="1:17" ht="16.5" x14ac:dyDescent="0.2">
      <c r="A139" s="2">
        <v>12161</v>
      </c>
      <c r="B139" s="2">
        <v>2</v>
      </c>
      <c r="C139" s="2">
        <v>216</v>
      </c>
      <c r="D139" s="2" t="s">
        <v>644</v>
      </c>
      <c r="E139" s="2">
        <v>1</v>
      </c>
      <c r="F139" s="2" t="s">
        <v>784</v>
      </c>
      <c r="G139" s="2">
        <v>10</v>
      </c>
      <c r="H139" s="2" t="s">
        <v>26</v>
      </c>
      <c r="I139" s="2">
        <v>100</v>
      </c>
      <c r="J139" s="2" t="s">
        <v>778</v>
      </c>
      <c r="K139" s="2">
        <v>9</v>
      </c>
      <c r="L139" s="2" t="s">
        <v>27</v>
      </c>
      <c r="M139" s="2">
        <v>16200</v>
      </c>
      <c r="N139" s="14"/>
      <c r="O139" s="14"/>
      <c r="P139" s="13"/>
      <c r="Q139" s="13"/>
    </row>
    <row r="140" spans="1:17" ht="16.5" x14ac:dyDescent="0.2">
      <c r="A140" s="2">
        <v>12162</v>
      </c>
      <c r="B140" s="2">
        <v>2</v>
      </c>
      <c r="C140" s="2">
        <v>216</v>
      </c>
      <c r="D140" s="2" t="s">
        <v>644</v>
      </c>
      <c r="E140" s="2">
        <v>2</v>
      </c>
      <c r="F140" s="2" t="s">
        <v>785</v>
      </c>
      <c r="G140" s="2">
        <v>20</v>
      </c>
      <c r="H140" s="2" t="s">
        <v>447</v>
      </c>
      <c r="I140" s="2">
        <v>2750</v>
      </c>
      <c r="J140" s="2" t="s">
        <v>778</v>
      </c>
      <c r="K140" s="2">
        <v>18</v>
      </c>
      <c r="L140" s="2" t="s">
        <v>27</v>
      </c>
      <c r="M140" s="2">
        <v>32400</v>
      </c>
      <c r="N140" s="14"/>
      <c r="O140" s="14"/>
      <c r="P140" s="13"/>
      <c r="Q140" s="13"/>
    </row>
    <row r="141" spans="1:17" ht="16.5" x14ac:dyDescent="0.2">
      <c r="A141" s="2">
        <v>12163</v>
      </c>
      <c r="B141" s="2">
        <v>2</v>
      </c>
      <c r="C141" s="2">
        <v>216</v>
      </c>
      <c r="D141" s="2" t="s">
        <v>644</v>
      </c>
      <c r="E141" s="2">
        <v>3</v>
      </c>
      <c r="F141" s="2" t="s">
        <v>786</v>
      </c>
      <c r="G141" s="2">
        <v>30</v>
      </c>
      <c r="H141" s="2" t="s">
        <v>218</v>
      </c>
      <c r="I141" s="2">
        <v>5</v>
      </c>
      <c r="J141" s="2" t="s">
        <v>778</v>
      </c>
      <c r="K141" s="2">
        <v>27</v>
      </c>
      <c r="L141" s="2" t="s">
        <v>27</v>
      </c>
      <c r="M141" s="2">
        <v>48600</v>
      </c>
      <c r="N141" s="14"/>
      <c r="O141" s="14"/>
      <c r="P141" s="13"/>
      <c r="Q141" s="13"/>
    </row>
    <row r="142" spans="1:17" ht="16.5" x14ac:dyDescent="0.2">
      <c r="A142" s="2">
        <v>12171</v>
      </c>
      <c r="B142" s="2">
        <v>2</v>
      </c>
      <c r="C142" s="2">
        <v>217</v>
      </c>
      <c r="D142" s="2" t="s">
        <v>644</v>
      </c>
      <c r="E142" s="2">
        <v>1</v>
      </c>
      <c r="F142" s="2" t="s">
        <v>787</v>
      </c>
      <c r="G142" s="2">
        <v>10</v>
      </c>
      <c r="H142" s="2" t="s">
        <v>26</v>
      </c>
      <c r="I142" s="2">
        <v>100</v>
      </c>
      <c r="J142" s="2" t="s">
        <v>778</v>
      </c>
      <c r="K142" s="2">
        <v>12</v>
      </c>
      <c r="L142" s="2" t="s">
        <v>27</v>
      </c>
      <c r="M142" s="2">
        <v>18000</v>
      </c>
      <c r="N142" s="14"/>
      <c r="O142" s="14"/>
      <c r="P142" s="13"/>
      <c r="Q142" s="13"/>
    </row>
    <row r="143" spans="1:17" ht="16.5" x14ac:dyDescent="0.2">
      <c r="A143" s="2">
        <v>12172</v>
      </c>
      <c r="B143" s="2">
        <v>2</v>
      </c>
      <c r="C143" s="2">
        <v>217</v>
      </c>
      <c r="D143" s="2" t="s">
        <v>644</v>
      </c>
      <c r="E143" s="2">
        <v>2</v>
      </c>
      <c r="F143" s="2" t="s">
        <v>788</v>
      </c>
      <c r="G143" s="2">
        <v>20</v>
      </c>
      <c r="H143" s="2" t="s">
        <v>447</v>
      </c>
      <c r="I143" s="2">
        <v>3000</v>
      </c>
      <c r="J143" s="2" t="s">
        <v>778</v>
      </c>
      <c r="K143" s="2">
        <v>23</v>
      </c>
      <c r="L143" s="2" t="s">
        <v>27</v>
      </c>
      <c r="M143" s="2">
        <v>36000</v>
      </c>
      <c r="N143" s="14"/>
      <c r="O143" s="14"/>
      <c r="P143" s="13"/>
      <c r="Q143" s="13"/>
    </row>
    <row r="144" spans="1:17" ht="16.5" x14ac:dyDescent="0.2">
      <c r="A144" s="2">
        <v>12173</v>
      </c>
      <c r="B144" s="2">
        <v>2</v>
      </c>
      <c r="C144" s="2">
        <v>217</v>
      </c>
      <c r="D144" s="2" t="s">
        <v>644</v>
      </c>
      <c r="E144" s="2">
        <v>3</v>
      </c>
      <c r="F144" s="2" t="s">
        <v>789</v>
      </c>
      <c r="G144" s="2">
        <v>30</v>
      </c>
      <c r="H144" s="2" t="s">
        <v>218</v>
      </c>
      <c r="I144" s="2">
        <v>5</v>
      </c>
      <c r="J144" s="2" t="s">
        <v>778</v>
      </c>
      <c r="K144" s="2">
        <v>35</v>
      </c>
      <c r="L144" s="2" t="s">
        <v>27</v>
      </c>
      <c r="M144" s="2">
        <v>54000</v>
      </c>
      <c r="N144" s="14"/>
      <c r="O144" s="14"/>
      <c r="P144" s="13"/>
      <c r="Q144" s="13"/>
    </row>
    <row r="145" spans="1:17" ht="16.5" x14ac:dyDescent="0.2">
      <c r="A145" s="2">
        <v>12181</v>
      </c>
      <c r="B145" s="2">
        <v>2</v>
      </c>
      <c r="C145" s="2">
        <v>218</v>
      </c>
      <c r="D145" s="2" t="s">
        <v>644</v>
      </c>
      <c r="E145" s="2">
        <v>1</v>
      </c>
      <c r="F145" s="2" t="s">
        <v>790</v>
      </c>
      <c r="G145" s="2">
        <v>10</v>
      </c>
      <c r="H145" s="2" t="s">
        <v>26</v>
      </c>
      <c r="I145" s="2">
        <v>100</v>
      </c>
      <c r="J145" s="2" t="s">
        <v>778</v>
      </c>
      <c r="K145" s="2">
        <v>14</v>
      </c>
      <c r="L145" s="2" t="s">
        <v>27</v>
      </c>
      <c r="M145" s="2">
        <v>19800</v>
      </c>
      <c r="N145" s="14"/>
      <c r="O145" s="14"/>
      <c r="P145" s="13"/>
      <c r="Q145" s="13"/>
    </row>
    <row r="146" spans="1:17" ht="16.5" x14ac:dyDescent="0.2">
      <c r="A146" s="2">
        <v>12182</v>
      </c>
      <c r="B146" s="2">
        <v>2</v>
      </c>
      <c r="C146" s="2">
        <v>218</v>
      </c>
      <c r="D146" s="2" t="s">
        <v>644</v>
      </c>
      <c r="E146" s="2">
        <v>2</v>
      </c>
      <c r="F146" s="2" t="s">
        <v>791</v>
      </c>
      <c r="G146" s="2">
        <v>20</v>
      </c>
      <c r="H146" s="2" t="s">
        <v>447</v>
      </c>
      <c r="I146" s="2">
        <v>3300</v>
      </c>
      <c r="J146" s="2" t="s">
        <v>778</v>
      </c>
      <c r="K146" s="2">
        <v>29</v>
      </c>
      <c r="L146" s="2" t="s">
        <v>27</v>
      </c>
      <c r="M146" s="2">
        <v>39600</v>
      </c>
      <c r="N146" s="14"/>
      <c r="O146" s="14"/>
      <c r="P146" s="13"/>
      <c r="Q146" s="13"/>
    </row>
    <row r="147" spans="1:17" ht="16.5" x14ac:dyDescent="0.2">
      <c r="A147" s="2">
        <v>12183</v>
      </c>
      <c r="B147" s="2">
        <v>2</v>
      </c>
      <c r="C147" s="2">
        <v>218</v>
      </c>
      <c r="D147" s="2" t="s">
        <v>644</v>
      </c>
      <c r="E147" s="2">
        <v>3</v>
      </c>
      <c r="F147" s="2" t="s">
        <v>792</v>
      </c>
      <c r="G147" s="2">
        <v>30</v>
      </c>
      <c r="H147" s="2" t="s">
        <v>218</v>
      </c>
      <c r="I147" s="2">
        <v>5</v>
      </c>
      <c r="J147" s="2" t="s">
        <v>778</v>
      </c>
      <c r="K147" s="2">
        <v>43</v>
      </c>
      <c r="L147" s="2" t="s">
        <v>27</v>
      </c>
      <c r="M147" s="2">
        <v>59400</v>
      </c>
      <c r="N147" s="14"/>
      <c r="O147" s="14"/>
      <c r="P147" s="13"/>
      <c r="Q147" s="13"/>
    </row>
    <row r="148" spans="1:17" ht="16.5" x14ac:dyDescent="0.2">
      <c r="A148" s="2">
        <v>12191</v>
      </c>
      <c r="B148" s="2">
        <v>2</v>
      </c>
      <c r="C148" s="2">
        <v>219</v>
      </c>
      <c r="D148" s="2" t="s">
        <v>644</v>
      </c>
      <c r="E148" s="2">
        <v>1</v>
      </c>
      <c r="F148" s="2" t="s">
        <v>793</v>
      </c>
      <c r="G148" s="2">
        <v>10</v>
      </c>
      <c r="H148" s="2" t="s">
        <v>26</v>
      </c>
      <c r="I148" s="2">
        <v>100</v>
      </c>
      <c r="J148" s="2" t="s">
        <v>778</v>
      </c>
      <c r="K148" s="2">
        <v>18</v>
      </c>
      <c r="L148" s="2" t="s">
        <v>27</v>
      </c>
      <c r="M148" s="2">
        <v>21600</v>
      </c>
      <c r="N148" s="14"/>
      <c r="O148" s="14"/>
      <c r="P148" s="13"/>
      <c r="Q148" s="13"/>
    </row>
    <row r="149" spans="1:17" ht="16.5" x14ac:dyDescent="0.2">
      <c r="A149" s="2">
        <v>12192</v>
      </c>
      <c r="B149" s="2">
        <v>2</v>
      </c>
      <c r="C149" s="2">
        <v>219</v>
      </c>
      <c r="D149" s="2" t="s">
        <v>644</v>
      </c>
      <c r="E149" s="2">
        <v>2</v>
      </c>
      <c r="F149" s="2" t="s">
        <v>794</v>
      </c>
      <c r="G149" s="2">
        <v>20</v>
      </c>
      <c r="H149" s="2" t="s">
        <v>447</v>
      </c>
      <c r="I149" s="2">
        <v>3600</v>
      </c>
      <c r="J149" s="2" t="s">
        <v>778</v>
      </c>
      <c r="K149" s="2">
        <v>36</v>
      </c>
      <c r="L149" s="2" t="s">
        <v>27</v>
      </c>
      <c r="M149" s="2">
        <v>43200</v>
      </c>
      <c r="N149" s="14"/>
      <c r="O149" s="14"/>
      <c r="P149" s="13"/>
      <c r="Q149" s="13"/>
    </row>
    <row r="150" spans="1:17" ht="16.5" x14ac:dyDescent="0.2">
      <c r="A150" s="2">
        <v>12193</v>
      </c>
      <c r="B150" s="2">
        <v>2</v>
      </c>
      <c r="C150" s="2">
        <v>219</v>
      </c>
      <c r="D150" s="2" t="s">
        <v>644</v>
      </c>
      <c r="E150" s="2">
        <v>3</v>
      </c>
      <c r="F150" s="2" t="s">
        <v>795</v>
      </c>
      <c r="G150" s="2">
        <v>30</v>
      </c>
      <c r="H150" s="2" t="s">
        <v>218</v>
      </c>
      <c r="I150" s="2">
        <v>5</v>
      </c>
      <c r="J150" s="2" t="s">
        <v>778</v>
      </c>
      <c r="K150" s="2">
        <v>54</v>
      </c>
      <c r="L150" s="2" t="s">
        <v>27</v>
      </c>
      <c r="M150" s="2">
        <v>64800</v>
      </c>
      <c r="N150" s="14"/>
      <c r="O150" s="14"/>
      <c r="P150" s="13"/>
      <c r="Q150" s="13"/>
    </row>
    <row r="151" spans="1:17" ht="16.5" x14ac:dyDescent="0.2">
      <c r="A151" s="2">
        <v>12201</v>
      </c>
      <c r="B151" s="2">
        <v>2</v>
      </c>
      <c r="C151" s="2">
        <v>220</v>
      </c>
      <c r="D151" s="2" t="s">
        <v>644</v>
      </c>
      <c r="E151" s="2">
        <v>1</v>
      </c>
      <c r="F151" s="2" t="s">
        <v>796</v>
      </c>
      <c r="G151" s="2">
        <v>10</v>
      </c>
      <c r="H151" s="2" t="s">
        <v>26</v>
      </c>
      <c r="I151" s="2">
        <v>100</v>
      </c>
      <c r="J151" s="2" t="s">
        <v>797</v>
      </c>
      <c r="K151" s="2">
        <v>4</v>
      </c>
      <c r="L151" s="2" t="s">
        <v>27</v>
      </c>
      <c r="M151" s="2">
        <v>23400</v>
      </c>
      <c r="N151" s="14"/>
      <c r="O151" s="14"/>
      <c r="P151" s="13"/>
      <c r="Q151" s="13"/>
    </row>
    <row r="152" spans="1:17" ht="16.5" x14ac:dyDescent="0.2">
      <c r="A152" s="2">
        <v>12202</v>
      </c>
      <c r="B152" s="2">
        <v>2</v>
      </c>
      <c r="C152" s="2">
        <v>220</v>
      </c>
      <c r="D152" s="2" t="s">
        <v>644</v>
      </c>
      <c r="E152" s="2">
        <v>2</v>
      </c>
      <c r="F152" s="2" t="s">
        <v>798</v>
      </c>
      <c r="G152" s="2">
        <v>20</v>
      </c>
      <c r="H152" s="2" t="s">
        <v>447</v>
      </c>
      <c r="I152" s="2">
        <v>4200</v>
      </c>
      <c r="J152" s="2" t="s">
        <v>797</v>
      </c>
      <c r="K152" s="2">
        <v>7</v>
      </c>
      <c r="L152" s="2" t="s">
        <v>27</v>
      </c>
      <c r="M152" s="2">
        <v>46800</v>
      </c>
      <c r="N152" s="14"/>
      <c r="O152" s="14"/>
      <c r="P152" s="13"/>
      <c r="Q152" s="13"/>
    </row>
    <row r="153" spans="1:17" ht="16.5" x14ac:dyDescent="0.2">
      <c r="A153" s="2">
        <v>12203</v>
      </c>
      <c r="B153" s="2">
        <v>2</v>
      </c>
      <c r="C153" s="2">
        <v>220</v>
      </c>
      <c r="D153" s="2" t="s">
        <v>644</v>
      </c>
      <c r="E153" s="2">
        <v>3</v>
      </c>
      <c r="F153" s="2" t="s">
        <v>799</v>
      </c>
      <c r="G153" s="2">
        <v>30</v>
      </c>
      <c r="H153" s="2" t="s">
        <v>218</v>
      </c>
      <c r="I153" s="2">
        <v>5</v>
      </c>
      <c r="J153" s="2" t="s">
        <v>797</v>
      </c>
      <c r="K153" s="2">
        <v>11</v>
      </c>
      <c r="L153" s="2" t="s">
        <v>27</v>
      </c>
      <c r="M153" s="2">
        <v>70200</v>
      </c>
      <c r="N153" s="14"/>
      <c r="O153" s="14"/>
      <c r="P153" s="13"/>
      <c r="Q153" s="13"/>
    </row>
    <row r="154" spans="1:17" ht="16.5" x14ac:dyDescent="0.2">
      <c r="A154" s="2">
        <v>12211</v>
      </c>
      <c r="B154" s="2">
        <v>2</v>
      </c>
      <c r="C154" s="2">
        <v>221</v>
      </c>
      <c r="D154" s="2" t="s">
        <v>644</v>
      </c>
      <c r="E154" s="2">
        <v>1</v>
      </c>
      <c r="F154" s="2" t="s">
        <v>800</v>
      </c>
      <c r="G154" s="2">
        <v>10</v>
      </c>
      <c r="H154" s="2" t="s">
        <v>26</v>
      </c>
      <c r="I154" s="2">
        <v>100</v>
      </c>
      <c r="J154" s="2" t="s">
        <v>797</v>
      </c>
      <c r="K154" s="2">
        <v>6</v>
      </c>
      <c r="L154" s="2" t="s">
        <v>27</v>
      </c>
      <c r="M154" s="2">
        <v>25200</v>
      </c>
      <c r="N154" s="14"/>
      <c r="O154" s="14"/>
      <c r="P154" s="13"/>
      <c r="Q154" s="13"/>
    </row>
    <row r="155" spans="1:17" ht="16.5" x14ac:dyDescent="0.2">
      <c r="A155" s="2">
        <v>12212</v>
      </c>
      <c r="B155" s="2">
        <v>2</v>
      </c>
      <c r="C155" s="2">
        <v>221</v>
      </c>
      <c r="D155" s="2" t="s">
        <v>644</v>
      </c>
      <c r="E155" s="2">
        <v>2</v>
      </c>
      <c r="F155" s="2" t="s">
        <v>801</v>
      </c>
      <c r="G155" s="2">
        <v>20</v>
      </c>
      <c r="H155" s="2" t="s">
        <v>447</v>
      </c>
      <c r="I155" s="2">
        <v>4800</v>
      </c>
      <c r="J155" s="2" t="s">
        <v>797</v>
      </c>
      <c r="K155" s="2">
        <v>13</v>
      </c>
      <c r="L155" s="2" t="s">
        <v>27</v>
      </c>
      <c r="M155" s="2">
        <v>50400</v>
      </c>
      <c r="N155" s="14"/>
      <c r="O155" s="14"/>
      <c r="P155" s="13"/>
      <c r="Q155" s="13"/>
    </row>
    <row r="156" spans="1:17" ht="16.5" x14ac:dyDescent="0.2">
      <c r="A156" s="2">
        <v>12213</v>
      </c>
      <c r="B156" s="2">
        <v>2</v>
      </c>
      <c r="C156" s="2">
        <v>221</v>
      </c>
      <c r="D156" s="2" t="s">
        <v>644</v>
      </c>
      <c r="E156" s="2">
        <v>3</v>
      </c>
      <c r="F156" s="2" t="s">
        <v>802</v>
      </c>
      <c r="G156" s="2">
        <v>30</v>
      </c>
      <c r="H156" s="2" t="s">
        <v>218</v>
      </c>
      <c r="I156" s="2">
        <v>5</v>
      </c>
      <c r="J156" s="2" t="s">
        <v>797</v>
      </c>
      <c r="K156" s="2">
        <v>19</v>
      </c>
      <c r="L156" s="2" t="s">
        <v>27</v>
      </c>
      <c r="M156" s="2">
        <v>75600</v>
      </c>
      <c r="N156" s="14"/>
      <c r="O156" s="14"/>
      <c r="P156" s="13"/>
      <c r="Q156" s="13"/>
    </row>
    <row r="157" spans="1:17" ht="16.5" x14ac:dyDescent="0.2">
      <c r="A157" s="2">
        <v>12221</v>
      </c>
      <c r="B157" s="2">
        <v>2</v>
      </c>
      <c r="C157" s="2">
        <v>222</v>
      </c>
      <c r="D157" s="2" t="s">
        <v>644</v>
      </c>
      <c r="E157" s="2">
        <v>1</v>
      </c>
      <c r="F157" s="2" t="s">
        <v>803</v>
      </c>
      <c r="G157" s="2">
        <v>10</v>
      </c>
      <c r="H157" s="2" t="s">
        <v>26</v>
      </c>
      <c r="I157" s="2">
        <v>100</v>
      </c>
      <c r="J157" s="2" t="s">
        <v>797</v>
      </c>
      <c r="K157" s="2">
        <v>9</v>
      </c>
      <c r="L157" s="2" t="s">
        <v>27</v>
      </c>
      <c r="M157" s="2">
        <v>27000</v>
      </c>
      <c r="N157" s="14"/>
      <c r="O157" s="14"/>
      <c r="P157" s="13"/>
      <c r="Q157" s="13"/>
    </row>
    <row r="158" spans="1:17" ht="16.5" x14ac:dyDescent="0.2">
      <c r="A158" s="2">
        <v>12222</v>
      </c>
      <c r="B158" s="2">
        <v>2</v>
      </c>
      <c r="C158" s="2">
        <v>222</v>
      </c>
      <c r="D158" s="2" t="s">
        <v>644</v>
      </c>
      <c r="E158" s="2">
        <v>2</v>
      </c>
      <c r="F158" s="2" t="s">
        <v>804</v>
      </c>
      <c r="G158" s="2">
        <v>20</v>
      </c>
      <c r="H158" s="2" t="s">
        <v>447</v>
      </c>
      <c r="I158" s="2">
        <v>5400</v>
      </c>
      <c r="J158" s="2" t="s">
        <v>797</v>
      </c>
      <c r="K158" s="2">
        <v>18</v>
      </c>
      <c r="L158" s="2" t="s">
        <v>27</v>
      </c>
      <c r="M158" s="2">
        <v>54000</v>
      </c>
      <c r="N158" s="14"/>
      <c r="O158" s="14"/>
      <c r="P158" s="13"/>
      <c r="Q158" s="13"/>
    </row>
    <row r="159" spans="1:17" ht="16.5" x14ac:dyDescent="0.2">
      <c r="A159" s="2">
        <v>12223</v>
      </c>
      <c r="B159" s="2">
        <v>2</v>
      </c>
      <c r="C159" s="2">
        <v>222</v>
      </c>
      <c r="D159" s="2" t="s">
        <v>644</v>
      </c>
      <c r="E159" s="2">
        <v>3</v>
      </c>
      <c r="F159" s="2" t="s">
        <v>805</v>
      </c>
      <c r="G159" s="2">
        <v>30</v>
      </c>
      <c r="H159" s="2" t="s">
        <v>218</v>
      </c>
      <c r="I159" s="2">
        <v>5</v>
      </c>
      <c r="J159" s="2" t="s">
        <v>797</v>
      </c>
      <c r="K159" s="2">
        <v>27</v>
      </c>
      <c r="L159" s="2" t="s">
        <v>27</v>
      </c>
      <c r="M159" s="2">
        <v>81000</v>
      </c>
      <c r="N159" s="14"/>
      <c r="O159" s="14"/>
      <c r="P159" s="13"/>
      <c r="Q159" s="13"/>
    </row>
    <row r="160" spans="1:17" ht="16.5" x14ac:dyDescent="0.2">
      <c r="A160" s="2">
        <v>12231</v>
      </c>
      <c r="B160" s="2">
        <v>2</v>
      </c>
      <c r="C160" s="2">
        <v>223</v>
      </c>
      <c r="D160" s="2" t="s">
        <v>644</v>
      </c>
      <c r="E160" s="2">
        <v>1</v>
      </c>
      <c r="F160" s="2" t="s">
        <v>806</v>
      </c>
      <c r="G160" s="2">
        <v>10</v>
      </c>
      <c r="H160" s="2" t="s">
        <v>26</v>
      </c>
      <c r="I160" s="2">
        <v>100</v>
      </c>
      <c r="J160" s="2" t="s">
        <v>797</v>
      </c>
      <c r="K160" s="2">
        <v>12</v>
      </c>
      <c r="L160" s="2" t="s">
        <v>27</v>
      </c>
      <c r="M160" s="2">
        <v>28800</v>
      </c>
      <c r="N160" s="14"/>
      <c r="O160" s="14"/>
      <c r="P160" s="13"/>
      <c r="Q160" s="13"/>
    </row>
    <row r="161" spans="1:17" ht="16.5" x14ac:dyDescent="0.2">
      <c r="A161" s="2">
        <v>12232</v>
      </c>
      <c r="B161" s="2">
        <v>2</v>
      </c>
      <c r="C161" s="2">
        <v>223</v>
      </c>
      <c r="D161" s="2" t="s">
        <v>644</v>
      </c>
      <c r="E161" s="2">
        <v>2</v>
      </c>
      <c r="F161" s="2" t="s">
        <v>807</v>
      </c>
      <c r="G161" s="2">
        <v>20</v>
      </c>
      <c r="H161" s="2" t="s">
        <v>447</v>
      </c>
      <c r="I161" s="2">
        <v>6000</v>
      </c>
      <c r="J161" s="2" t="s">
        <v>797</v>
      </c>
      <c r="K161" s="2">
        <v>23</v>
      </c>
      <c r="L161" s="2" t="s">
        <v>27</v>
      </c>
      <c r="M161" s="2">
        <v>57600</v>
      </c>
      <c r="N161" s="14"/>
      <c r="O161" s="14"/>
      <c r="P161" s="13"/>
      <c r="Q161" s="13"/>
    </row>
    <row r="162" spans="1:17" ht="16.5" x14ac:dyDescent="0.2">
      <c r="A162" s="2">
        <v>12233</v>
      </c>
      <c r="B162" s="2">
        <v>2</v>
      </c>
      <c r="C162" s="2">
        <v>223</v>
      </c>
      <c r="D162" s="2" t="s">
        <v>644</v>
      </c>
      <c r="E162" s="2">
        <v>3</v>
      </c>
      <c r="F162" s="2" t="s">
        <v>808</v>
      </c>
      <c r="G162" s="2">
        <v>30</v>
      </c>
      <c r="H162" s="2" t="s">
        <v>218</v>
      </c>
      <c r="I162" s="2">
        <v>5</v>
      </c>
      <c r="J162" s="2" t="s">
        <v>797</v>
      </c>
      <c r="K162" s="2">
        <v>35</v>
      </c>
      <c r="L162" s="2" t="s">
        <v>27</v>
      </c>
      <c r="M162" s="2">
        <v>86400</v>
      </c>
      <c r="N162" s="14"/>
      <c r="O162" s="14"/>
      <c r="P162" s="13"/>
      <c r="Q162" s="13"/>
    </row>
    <row r="163" spans="1:17" ht="16.5" x14ac:dyDescent="0.2">
      <c r="A163" s="2">
        <v>12241</v>
      </c>
      <c r="B163" s="2">
        <v>2</v>
      </c>
      <c r="C163" s="2">
        <v>224</v>
      </c>
      <c r="D163" s="2" t="s">
        <v>644</v>
      </c>
      <c r="E163" s="2">
        <v>1</v>
      </c>
      <c r="F163" s="2" t="s">
        <v>809</v>
      </c>
      <c r="G163" s="2">
        <v>10</v>
      </c>
      <c r="H163" s="2" t="s">
        <v>26</v>
      </c>
      <c r="I163" s="2">
        <v>100</v>
      </c>
      <c r="J163" s="2" t="s">
        <v>797</v>
      </c>
      <c r="K163" s="2">
        <v>14</v>
      </c>
      <c r="L163" s="2" t="s">
        <v>27</v>
      </c>
      <c r="M163" s="2">
        <v>30600</v>
      </c>
      <c r="N163" s="14"/>
      <c r="O163" s="14"/>
      <c r="P163" s="13"/>
      <c r="Q163" s="13"/>
    </row>
    <row r="164" spans="1:17" ht="16.5" x14ac:dyDescent="0.2">
      <c r="A164" s="2">
        <v>12242</v>
      </c>
      <c r="B164" s="2">
        <v>2</v>
      </c>
      <c r="C164" s="2">
        <v>224</v>
      </c>
      <c r="D164" s="2" t="s">
        <v>644</v>
      </c>
      <c r="E164" s="2">
        <v>2</v>
      </c>
      <c r="F164" s="2" t="s">
        <v>810</v>
      </c>
      <c r="G164" s="2">
        <v>20</v>
      </c>
      <c r="H164" s="2" t="s">
        <v>447</v>
      </c>
      <c r="I164" s="2">
        <v>6500</v>
      </c>
      <c r="J164" s="2" t="s">
        <v>797</v>
      </c>
      <c r="K164" s="2">
        <v>29</v>
      </c>
      <c r="L164" s="2" t="s">
        <v>27</v>
      </c>
      <c r="M164" s="2">
        <v>61200</v>
      </c>
      <c r="N164" s="14"/>
      <c r="O164" s="14"/>
      <c r="P164" s="13"/>
      <c r="Q164" s="13"/>
    </row>
    <row r="165" spans="1:17" ht="16.5" x14ac:dyDescent="0.2">
      <c r="A165" s="2">
        <v>12243</v>
      </c>
      <c r="B165" s="2">
        <v>2</v>
      </c>
      <c r="C165" s="2">
        <v>224</v>
      </c>
      <c r="D165" s="2" t="s">
        <v>644</v>
      </c>
      <c r="E165" s="2">
        <v>3</v>
      </c>
      <c r="F165" s="2" t="s">
        <v>811</v>
      </c>
      <c r="G165" s="2">
        <v>30</v>
      </c>
      <c r="H165" s="2" t="s">
        <v>218</v>
      </c>
      <c r="I165" s="2">
        <v>5</v>
      </c>
      <c r="J165" s="2" t="s">
        <v>797</v>
      </c>
      <c r="K165" s="2">
        <v>43</v>
      </c>
      <c r="L165" s="2" t="s">
        <v>27</v>
      </c>
      <c r="M165" s="2">
        <v>91800</v>
      </c>
      <c r="N165" s="14"/>
      <c r="O165" s="14"/>
      <c r="P165" s="13"/>
      <c r="Q165" s="13"/>
    </row>
    <row r="166" spans="1:17" ht="16.5" x14ac:dyDescent="0.2">
      <c r="A166" s="2">
        <v>12251</v>
      </c>
      <c r="B166" s="2">
        <v>2</v>
      </c>
      <c r="C166" s="2">
        <v>225</v>
      </c>
      <c r="D166" s="2" t="s">
        <v>644</v>
      </c>
      <c r="E166" s="2">
        <v>1</v>
      </c>
      <c r="F166" s="2" t="s">
        <v>812</v>
      </c>
      <c r="G166" s="2">
        <v>10</v>
      </c>
      <c r="H166" s="2" t="s">
        <v>26</v>
      </c>
      <c r="I166" s="2">
        <v>100</v>
      </c>
      <c r="J166" s="2" t="s">
        <v>797</v>
      </c>
      <c r="K166" s="2">
        <v>18</v>
      </c>
      <c r="L166" s="2" t="s">
        <v>27</v>
      </c>
      <c r="M166" s="2">
        <v>32400</v>
      </c>
      <c r="N166" s="14"/>
      <c r="O166" s="14"/>
      <c r="P166" s="13"/>
      <c r="Q166" s="13"/>
    </row>
    <row r="167" spans="1:17" ht="16.5" x14ac:dyDescent="0.2">
      <c r="A167" s="2">
        <v>12252</v>
      </c>
      <c r="B167" s="2">
        <v>2</v>
      </c>
      <c r="C167" s="2">
        <v>225</v>
      </c>
      <c r="D167" s="2" t="s">
        <v>644</v>
      </c>
      <c r="E167" s="2">
        <v>2</v>
      </c>
      <c r="F167" s="2" t="s">
        <v>813</v>
      </c>
      <c r="G167" s="2">
        <v>20</v>
      </c>
      <c r="H167" s="2" t="s">
        <v>447</v>
      </c>
      <c r="I167" s="2">
        <v>7000</v>
      </c>
      <c r="J167" s="2" t="s">
        <v>797</v>
      </c>
      <c r="K167" s="2">
        <v>36</v>
      </c>
      <c r="L167" s="2" t="s">
        <v>27</v>
      </c>
      <c r="M167" s="2">
        <v>64800</v>
      </c>
      <c r="N167" s="14"/>
      <c r="O167" s="14"/>
      <c r="P167" s="13"/>
      <c r="Q167" s="13"/>
    </row>
    <row r="168" spans="1:17" ht="16.5" x14ac:dyDescent="0.2">
      <c r="A168" s="2">
        <v>12253</v>
      </c>
      <c r="B168" s="2">
        <v>2</v>
      </c>
      <c r="C168" s="2">
        <v>225</v>
      </c>
      <c r="D168" s="2" t="s">
        <v>644</v>
      </c>
      <c r="E168" s="2">
        <v>3</v>
      </c>
      <c r="F168" s="2" t="s">
        <v>814</v>
      </c>
      <c r="G168" s="2">
        <v>30</v>
      </c>
      <c r="H168" s="2" t="s">
        <v>218</v>
      </c>
      <c r="I168" s="2">
        <v>5</v>
      </c>
      <c r="J168" s="2" t="s">
        <v>797</v>
      </c>
      <c r="K168" s="2">
        <v>54</v>
      </c>
      <c r="L168" s="2" t="s">
        <v>27</v>
      </c>
      <c r="M168" s="2">
        <v>97200</v>
      </c>
      <c r="N168" s="14"/>
      <c r="O168" s="14"/>
      <c r="P168" s="13"/>
      <c r="Q168" s="13"/>
    </row>
    <row r="169" spans="1:17" ht="16.5" x14ac:dyDescent="0.2">
      <c r="A169" s="2">
        <v>12261</v>
      </c>
      <c r="B169" s="2">
        <v>2</v>
      </c>
      <c r="C169" s="2">
        <v>226</v>
      </c>
      <c r="D169" s="2" t="s">
        <v>644</v>
      </c>
      <c r="E169" s="2">
        <v>1</v>
      </c>
      <c r="F169" s="2" t="s">
        <v>815</v>
      </c>
      <c r="G169" s="2">
        <v>10</v>
      </c>
      <c r="H169" s="2" t="s">
        <v>26</v>
      </c>
      <c r="I169" s="2">
        <v>100</v>
      </c>
      <c r="J169" s="2" t="s">
        <v>797</v>
      </c>
      <c r="K169" s="2">
        <v>18</v>
      </c>
      <c r="L169" s="2" t="s">
        <v>27</v>
      </c>
      <c r="M169" s="2">
        <v>34200</v>
      </c>
      <c r="N169" s="14"/>
      <c r="O169" s="14"/>
      <c r="P169" s="13"/>
      <c r="Q169" s="13"/>
    </row>
    <row r="170" spans="1:17" ht="16.5" x14ac:dyDescent="0.2">
      <c r="A170" s="2">
        <v>12262</v>
      </c>
      <c r="B170" s="2">
        <v>2</v>
      </c>
      <c r="C170" s="2">
        <v>226</v>
      </c>
      <c r="D170" s="2" t="s">
        <v>644</v>
      </c>
      <c r="E170" s="2">
        <v>2</v>
      </c>
      <c r="F170" s="2" t="s">
        <v>816</v>
      </c>
      <c r="G170" s="2">
        <v>20</v>
      </c>
      <c r="H170" s="2" t="s">
        <v>447</v>
      </c>
      <c r="I170" s="2">
        <v>7500</v>
      </c>
      <c r="J170" s="2" t="s">
        <v>797</v>
      </c>
      <c r="K170" s="2">
        <v>36</v>
      </c>
      <c r="L170" s="2" t="s">
        <v>27</v>
      </c>
      <c r="M170" s="2">
        <v>68400</v>
      </c>
      <c r="N170" s="14"/>
      <c r="O170" s="14"/>
      <c r="P170" s="13"/>
      <c r="Q170" s="13"/>
    </row>
    <row r="171" spans="1:17" ht="16.5" x14ac:dyDescent="0.2">
      <c r="A171" s="2">
        <v>12263</v>
      </c>
      <c r="B171" s="2">
        <v>2</v>
      </c>
      <c r="C171" s="2">
        <v>226</v>
      </c>
      <c r="D171" s="2" t="s">
        <v>644</v>
      </c>
      <c r="E171" s="2">
        <v>3</v>
      </c>
      <c r="F171" s="2" t="s">
        <v>817</v>
      </c>
      <c r="G171" s="2">
        <v>30</v>
      </c>
      <c r="H171" s="2" t="s">
        <v>218</v>
      </c>
      <c r="I171" s="2">
        <v>5</v>
      </c>
      <c r="J171" s="2" t="s">
        <v>797</v>
      </c>
      <c r="K171" s="2">
        <v>54</v>
      </c>
      <c r="L171" s="2" t="s">
        <v>27</v>
      </c>
      <c r="M171" s="2">
        <v>102600</v>
      </c>
      <c r="N171" s="14"/>
      <c r="O171" s="14"/>
      <c r="P171" s="13"/>
      <c r="Q171" s="13"/>
    </row>
    <row r="172" spans="1:17" ht="16.5" x14ac:dyDescent="0.2">
      <c r="A172" s="2">
        <v>12271</v>
      </c>
      <c r="B172" s="2">
        <v>2</v>
      </c>
      <c r="C172" s="2">
        <v>227</v>
      </c>
      <c r="D172" s="2" t="s">
        <v>644</v>
      </c>
      <c r="E172" s="2">
        <v>1</v>
      </c>
      <c r="F172" s="2" t="s">
        <v>818</v>
      </c>
      <c r="G172" s="2">
        <v>10</v>
      </c>
      <c r="H172" s="2" t="s">
        <v>26</v>
      </c>
      <c r="I172" s="2">
        <v>100</v>
      </c>
      <c r="J172" s="2" t="s">
        <v>797</v>
      </c>
      <c r="K172" s="2">
        <v>18</v>
      </c>
      <c r="L172" s="2" t="s">
        <v>27</v>
      </c>
      <c r="M172" s="2">
        <v>36000</v>
      </c>
      <c r="N172" s="14"/>
      <c r="O172" s="14"/>
      <c r="P172" s="13"/>
      <c r="Q172" s="13"/>
    </row>
    <row r="173" spans="1:17" ht="16.5" x14ac:dyDescent="0.2">
      <c r="A173" s="2">
        <v>12272</v>
      </c>
      <c r="B173" s="2">
        <v>2</v>
      </c>
      <c r="C173" s="2">
        <v>227</v>
      </c>
      <c r="D173" s="2" t="s">
        <v>644</v>
      </c>
      <c r="E173" s="2">
        <v>2</v>
      </c>
      <c r="F173" s="2" t="s">
        <v>819</v>
      </c>
      <c r="G173" s="2">
        <v>20</v>
      </c>
      <c r="H173" s="2" t="s">
        <v>447</v>
      </c>
      <c r="I173" s="2">
        <v>8000</v>
      </c>
      <c r="J173" s="2" t="s">
        <v>797</v>
      </c>
      <c r="K173" s="2">
        <v>36</v>
      </c>
      <c r="L173" s="2" t="s">
        <v>27</v>
      </c>
      <c r="M173" s="2">
        <v>72000</v>
      </c>
      <c r="N173" s="14"/>
      <c r="O173" s="14"/>
      <c r="P173" s="13"/>
      <c r="Q173" s="13"/>
    </row>
    <row r="174" spans="1:17" ht="16.5" x14ac:dyDescent="0.2">
      <c r="A174" s="2">
        <v>12273</v>
      </c>
      <c r="B174" s="2">
        <v>2</v>
      </c>
      <c r="C174" s="2">
        <v>227</v>
      </c>
      <c r="D174" s="2" t="s">
        <v>644</v>
      </c>
      <c r="E174" s="2">
        <v>3</v>
      </c>
      <c r="F174" s="2" t="s">
        <v>820</v>
      </c>
      <c r="G174" s="2">
        <v>30</v>
      </c>
      <c r="H174" s="2" t="s">
        <v>218</v>
      </c>
      <c r="I174" s="2">
        <v>5</v>
      </c>
      <c r="J174" s="2" t="s">
        <v>797</v>
      </c>
      <c r="K174" s="2">
        <v>54</v>
      </c>
      <c r="L174" s="2" t="s">
        <v>27</v>
      </c>
      <c r="M174" s="2">
        <v>108000</v>
      </c>
      <c r="N174" s="14"/>
      <c r="O174" s="14"/>
      <c r="P174" s="13"/>
      <c r="Q174" s="13"/>
    </row>
    <row r="175" spans="1:17" ht="16.5" x14ac:dyDescent="0.2">
      <c r="A175" s="2">
        <v>12281</v>
      </c>
      <c r="B175" s="2">
        <v>2</v>
      </c>
      <c r="C175" s="2">
        <v>228</v>
      </c>
      <c r="D175" s="2" t="s">
        <v>644</v>
      </c>
      <c r="E175" s="2">
        <v>1</v>
      </c>
      <c r="F175" s="2" t="s">
        <v>821</v>
      </c>
      <c r="G175" s="2">
        <v>10</v>
      </c>
      <c r="H175" s="2" t="s">
        <v>26</v>
      </c>
      <c r="I175" s="2">
        <v>100</v>
      </c>
      <c r="J175" s="2" t="s">
        <v>733</v>
      </c>
      <c r="K175" s="2">
        <v>6</v>
      </c>
      <c r="L175" s="2" t="s">
        <v>27</v>
      </c>
      <c r="M175" s="2">
        <v>37800</v>
      </c>
      <c r="N175" s="14"/>
      <c r="O175" s="14"/>
      <c r="P175" s="13"/>
      <c r="Q175" s="13"/>
    </row>
    <row r="176" spans="1:17" ht="16.5" x14ac:dyDescent="0.2">
      <c r="A176" s="2">
        <v>12282</v>
      </c>
      <c r="B176" s="2">
        <v>2</v>
      </c>
      <c r="C176" s="2">
        <v>228</v>
      </c>
      <c r="D176" s="2" t="s">
        <v>644</v>
      </c>
      <c r="E176" s="2">
        <v>2</v>
      </c>
      <c r="F176" s="2" t="s">
        <v>822</v>
      </c>
      <c r="G176" s="2">
        <v>20</v>
      </c>
      <c r="H176" s="2" t="s">
        <v>447</v>
      </c>
      <c r="I176" s="2">
        <v>8500</v>
      </c>
      <c r="J176" s="2" t="s">
        <v>733</v>
      </c>
      <c r="K176" s="2">
        <v>12</v>
      </c>
      <c r="L176" s="2" t="s">
        <v>27</v>
      </c>
      <c r="M176" s="2">
        <v>75600</v>
      </c>
      <c r="N176" s="14"/>
      <c r="O176" s="14"/>
      <c r="P176" s="13"/>
      <c r="Q176" s="13"/>
    </row>
    <row r="177" spans="1:17" ht="16.5" x14ac:dyDescent="0.2">
      <c r="A177" s="2">
        <v>12283</v>
      </c>
      <c r="B177" s="2">
        <v>2</v>
      </c>
      <c r="C177" s="2">
        <v>228</v>
      </c>
      <c r="D177" s="2" t="s">
        <v>644</v>
      </c>
      <c r="E177" s="2">
        <v>3</v>
      </c>
      <c r="F177" s="2" t="s">
        <v>823</v>
      </c>
      <c r="G177" s="2">
        <v>30</v>
      </c>
      <c r="H177" s="2" t="s">
        <v>218</v>
      </c>
      <c r="I177" s="2">
        <v>5</v>
      </c>
      <c r="J177" s="2" t="s">
        <v>733</v>
      </c>
      <c r="K177" s="2">
        <v>18</v>
      </c>
      <c r="L177" s="2" t="s">
        <v>27</v>
      </c>
      <c r="M177" s="2">
        <v>113400</v>
      </c>
      <c r="N177" s="14"/>
      <c r="O177" s="14"/>
      <c r="P177" s="13"/>
      <c r="Q177" s="13"/>
    </row>
    <row r="178" spans="1:17" ht="16.5" x14ac:dyDescent="0.2">
      <c r="A178" s="2">
        <v>12291</v>
      </c>
      <c r="B178" s="2">
        <v>2</v>
      </c>
      <c r="C178" s="2">
        <v>229</v>
      </c>
      <c r="D178" s="2" t="s">
        <v>644</v>
      </c>
      <c r="E178" s="2">
        <v>1</v>
      </c>
      <c r="F178" s="2" t="s">
        <v>824</v>
      </c>
      <c r="G178" s="2">
        <v>10</v>
      </c>
      <c r="H178" s="2" t="s">
        <v>26</v>
      </c>
      <c r="I178" s="2">
        <v>100</v>
      </c>
      <c r="J178" s="2" t="s">
        <v>733</v>
      </c>
      <c r="K178" s="2">
        <v>6</v>
      </c>
      <c r="L178" s="2" t="s">
        <v>27</v>
      </c>
      <c r="M178" s="2">
        <v>39600</v>
      </c>
      <c r="N178" s="14"/>
      <c r="O178" s="14"/>
      <c r="P178" s="13"/>
      <c r="Q178" s="13"/>
    </row>
    <row r="179" spans="1:17" ht="16.5" x14ac:dyDescent="0.2">
      <c r="A179" s="2">
        <v>12292</v>
      </c>
      <c r="B179" s="2">
        <v>2</v>
      </c>
      <c r="C179" s="2">
        <v>229</v>
      </c>
      <c r="D179" s="2" t="s">
        <v>644</v>
      </c>
      <c r="E179" s="2">
        <v>2</v>
      </c>
      <c r="F179" s="2" t="s">
        <v>825</v>
      </c>
      <c r="G179" s="2">
        <v>20</v>
      </c>
      <c r="H179" s="2" t="s">
        <v>447</v>
      </c>
      <c r="I179" s="2">
        <v>9000</v>
      </c>
      <c r="J179" s="2" t="s">
        <v>733</v>
      </c>
      <c r="K179" s="2">
        <v>12</v>
      </c>
      <c r="L179" s="2" t="s">
        <v>27</v>
      </c>
      <c r="M179" s="2">
        <v>79200</v>
      </c>
      <c r="N179" s="14"/>
      <c r="O179" s="14"/>
      <c r="P179" s="13"/>
      <c r="Q179" s="13"/>
    </row>
    <row r="180" spans="1:17" ht="16.5" x14ac:dyDescent="0.2">
      <c r="A180" s="2">
        <v>12293</v>
      </c>
      <c r="B180" s="2">
        <v>2</v>
      </c>
      <c r="C180" s="2">
        <v>229</v>
      </c>
      <c r="D180" s="2" t="s">
        <v>644</v>
      </c>
      <c r="E180" s="2">
        <v>3</v>
      </c>
      <c r="F180" s="2" t="s">
        <v>826</v>
      </c>
      <c r="G180" s="2">
        <v>30</v>
      </c>
      <c r="H180" s="2" t="s">
        <v>218</v>
      </c>
      <c r="I180" s="2">
        <v>5</v>
      </c>
      <c r="J180" s="2" t="s">
        <v>733</v>
      </c>
      <c r="K180" s="2">
        <v>18</v>
      </c>
      <c r="L180" s="2" t="s">
        <v>27</v>
      </c>
      <c r="M180" s="2">
        <v>118800</v>
      </c>
      <c r="N180" s="14"/>
      <c r="O180" s="14"/>
      <c r="P180" s="13"/>
      <c r="Q180" s="13"/>
    </row>
    <row r="181" spans="1:17" ht="16.5" x14ac:dyDescent="0.2">
      <c r="A181" s="2">
        <v>12301</v>
      </c>
      <c r="B181" s="2">
        <v>2</v>
      </c>
      <c r="C181" s="2">
        <v>230</v>
      </c>
      <c r="D181" s="2" t="s">
        <v>644</v>
      </c>
      <c r="E181" s="2">
        <v>1</v>
      </c>
      <c r="F181" s="2" t="s">
        <v>824</v>
      </c>
      <c r="G181" s="2">
        <v>10</v>
      </c>
      <c r="H181" s="2" t="s">
        <v>26</v>
      </c>
      <c r="I181" s="2">
        <v>100</v>
      </c>
      <c r="J181" s="2" t="s">
        <v>733</v>
      </c>
      <c r="K181" s="2">
        <v>6</v>
      </c>
      <c r="L181" s="2" t="s">
        <v>27</v>
      </c>
      <c r="M181" s="2">
        <v>39600</v>
      </c>
      <c r="N181" s="14"/>
      <c r="O181" s="14"/>
      <c r="P181" s="13"/>
      <c r="Q181" s="13"/>
    </row>
    <row r="182" spans="1:17" ht="16.5" x14ac:dyDescent="0.2">
      <c r="A182" s="2">
        <v>12302</v>
      </c>
      <c r="B182" s="2">
        <v>2</v>
      </c>
      <c r="C182" s="2">
        <v>230</v>
      </c>
      <c r="D182" s="2" t="s">
        <v>644</v>
      </c>
      <c r="E182" s="2">
        <v>2</v>
      </c>
      <c r="F182" s="2" t="s">
        <v>827</v>
      </c>
      <c r="G182" s="2">
        <v>20</v>
      </c>
      <c r="H182" s="2" t="s">
        <v>447</v>
      </c>
      <c r="I182" s="2">
        <v>1000</v>
      </c>
      <c r="J182" s="2" t="s">
        <v>733</v>
      </c>
      <c r="K182" s="2">
        <v>12</v>
      </c>
      <c r="L182" s="2" t="s">
        <v>27</v>
      </c>
      <c r="M182" s="2">
        <v>79200</v>
      </c>
      <c r="N182" s="14"/>
      <c r="O182" s="14"/>
      <c r="P182" s="13"/>
      <c r="Q182" s="13"/>
    </row>
    <row r="183" spans="1:17" ht="16.5" x14ac:dyDescent="0.2">
      <c r="A183" s="2">
        <v>12303</v>
      </c>
      <c r="B183" s="2">
        <v>2</v>
      </c>
      <c r="C183" s="2">
        <v>230</v>
      </c>
      <c r="D183" s="2" t="s">
        <v>644</v>
      </c>
      <c r="E183" s="2">
        <v>3</v>
      </c>
      <c r="F183" s="2" t="s">
        <v>826</v>
      </c>
      <c r="G183" s="2">
        <v>30</v>
      </c>
      <c r="H183" s="2" t="s">
        <v>218</v>
      </c>
      <c r="I183" s="2">
        <v>5</v>
      </c>
      <c r="J183" s="2" t="s">
        <v>733</v>
      </c>
      <c r="K183" s="2">
        <v>18</v>
      </c>
      <c r="L183" s="2" t="s">
        <v>27</v>
      </c>
      <c r="M183" s="2">
        <v>118800</v>
      </c>
      <c r="N183" s="14"/>
      <c r="O183" s="14"/>
      <c r="P183" s="13"/>
      <c r="Q183" s="1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workbookViewId="0">
      <selection activeCell="F86" sqref="F86"/>
    </sheetView>
  </sheetViews>
  <sheetFormatPr defaultRowHeight="14.25" x14ac:dyDescent="0.2"/>
  <cols>
    <col min="1" max="1" width="10.625" customWidth="1"/>
    <col min="2" max="2" width="15.875" customWidth="1"/>
    <col min="3" max="3" width="10.625" customWidth="1"/>
    <col min="4" max="4" width="17.875" customWidth="1"/>
    <col min="6" max="6" width="41" customWidth="1"/>
    <col min="7" max="7" width="17.5" customWidth="1"/>
    <col min="8" max="8" width="25.375" customWidth="1"/>
    <col min="9" max="9" width="14.25" customWidth="1"/>
    <col min="10" max="10" width="20.5" customWidth="1"/>
    <col min="11" max="11" width="16" customWidth="1"/>
    <col min="12" max="12" width="14.375" customWidth="1"/>
    <col min="13" max="13" width="16.625" customWidth="1"/>
  </cols>
  <sheetData>
    <row r="1" spans="1:13" ht="15" x14ac:dyDescent="0.2">
      <c r="A1" s="4" t="s">
        <v>85</v>
      </c>
      <c r="B1" s="4" t="s">
        <v>67</v>
      </c>
      <c r="C1" s="4" t="s">
        <v>8</v>
      </c>
      <c r="D1" s="4" t="s">
        <v>454</v>
      </c>
      <c r="E1" s="4" t="s">
        <v>11</v>
      </c>
      <c r="F1" s="4" t="s">
        <v>453</v>
      </c>
      <c r="G1" s="16" t="s">
        <v>455</v>
      </c>
      <c r="H1" s="4" t="s">
        <v>480</v>
      </c>
      <c r="I1" s="4" t="s">
        <v>481</v>
      </c>
      <c r="J1" s="4" t="s">
        <v>471</v>
      </c>
      <c r="K1" s="4" t="s">
        <v>482</v>
      </c>
      <c r="L1" s="4" t="s">
        <v>483</v>
      </c>
      <c r="M1" s="4" t="s">
        <v>484</v>
      </c>
    </row>
    <row r="2" spans="1:13" x14ac:dyDescent="0.2">
      <c r="A2" t="s">
        <v>492</v>
      </c>
      <c r="B2" t="s">
        <v>490</v>
      </c>
      <c r="C2" t="s">
        <v>489</v>
      </c>
      <c r="D2" t="s">
        <v>488</v>
      </c>
      <c r="E2" t="s">
        <v>175</v>
      </c>
      <c r="F2" t="s">
        <v>12</v>
      </c>
      <c r="G2" t="s">
        <v>487</v>
      </c>
      <c r="H2" t="s">
        <v>110</v>
      </c>
      <c r="I2" t="s">
        <v>125</v>
      </c>
      <c r="J2" t="s">
        <v>110</v>
      </c>
      <c r="K2" t="s">
        <v>125</v>
      </c>
      <c r="L2" t="s">
        <v>110</v>
      </c>
      <c r="M2" t="s">
        <v>125</v>
      </c>
    </row>
    <row r="3" spans="1:13" ht="15" x14ac:dyDescent="0.2">
      <c r="A3" s="1" t="s">
        <v>84</v>
      </c>
      <c r="B3" s="1" t="s">
        <v>169</v>
      </c>
      <c r="C3" s="1" t="s">
        <v>16</v>
      </c>
      <c r="D3" s="1" t="s">
        <v>17</v>
      </c>
      <c r="E3" s="1" t="s">
        <v>18</v>
      </c>
      <c r="F3" s="1" t="s">
        <v>31</v>
      </c>
      <c r="G3" s="1" t="s">
        <v>456</v>
      </c>
      <c r="H3" s="1" t="s">
        <v>20</v>
      </c>
      <c r="I3" s="1" t="s">
        <v>23</v>
      </c>
      <c r="J3" s="1" t="s">
        <v>21</v>
      </c>
      <c r="K3" s="1" t="s">
        <v>24</v>
      </c>
      <c r="L3" s="1" t="s">
        <v>440</v>
      </c>
      <c r="M3" s="1" t="s">
        <v>25</v>
      </c>
    </row>
    <row r="4" spans="1:13" ht="16.5" x14ac:dyDescent="0.2">
      <c r="A4" s="2">
        <v>21011</v>
      </c>
      <c r="B4" s="2">
        <v>1</v>
      </c>
      <c r="C4" s="2">
        <v>101</v>
      </c>
      <c r="D4" s="3" t="s">
        <v>828</v>
      </c>
      <c r="E4" s="2">
        <v>1</v>
      </c>
      <c r="F4" s="2" t="s">
        <v>829</v>
      </c>
      <c r="G4" s="2">
        <v>10103</v>
      </c>
      <c r="H4" s="2" t="s">
        <v>26</v>
      </c>
      <c r="I4" s="2">
        <v>10</v>
      </c>
      <c r="J4" s="2" t="s">
        <v>830</v>
      </c>
      <c r="K4" s="2">
        <v>2</v>
      </c>
      <c r="L4" s="2" t="s">
        <v>47</v>
      </c>
      <c r="M4" s="2">
        <v>750</v>
      </c>
    </row>
    <row r="5" spans="1:13" ht="16.5" x14ac:dyDescent="0.2">
      <c r="A5" s="2">
        <v>21012</v>
      </c>
      <c r="B5" s="2">
        <v>1</v>
      </c>
      <c r="C5" s="2">
        <v>101</v>
      </c>
      <c r="D5" s="2" t="s">
        <v>828</v>
      </c>
      <c r="E5" s="2">
        <v>2</v>
      </c>
      <c r="F5" s="2" t="s">
        <v>831</v>
      </c>
      <c r="G5" s="2">
        <v>10106</v>
      </c>
      <c r="H5" s="2" t="s">
        <v>26</v>
      </c>
      <c r="I5" s="2">
        <v>15</v>
      </c>
      <c r="J5" s="2" t="s">
        <v>830</v>
      </c>
      <c r="K5" s="2">
        <v>3</v>
      </c>
      <c r="L5" s="2" t="s">
        <v>47</v>
      </c>
      <c r="M5" s="2">
        <v>1500</v>
      </c>
    </row>
    <row r="6" spans="1:13" ht="16.5" x14ac:dyDescent="0.2">
      <c r="A6" s="2">
        <v>21013</v>
      </c>
      <c r="B6" s="2">
        <v>1</v>
      </c>
      <c r="C6" s="2">
        <v>101</v>
      </c>
      <c r="D6" s="2" t="s">
        <v>828</v>
      </c>
      <c r="E6" s="2">
        <v>3</v>
      </c>
      <c r="F6" s="2" t="s">
        <v>832</v>
      </c>
      <c r="G6" s="2">
        <v>10109</v>
      </c>
      <c r="H6" s="2" t="s">
        <v>26</v>
      </c>
      <c r="I6" s="2">
        <v>25</v>
      </c>
      <c r="J6" s="2" t="s">
        <v>830</v>
      </c>
      <c r="K6" s="2">
        <v>5</v>
      </c>
      <c r="L6" s="2" t="s">
        <v>47</v>
      </c>
      <c r="M6" s="2">
        <v>2250</v>
      </c>
    </row>
    <row r="7" spans="1:13" ht="16.5" x14ac:dyDescent="0.2">
      <c r="A7" s="2">
        <v>21021</v>
      </c>
      <c r="B7" s="2">
        <v>1</v>
      </c>
      <c r="C7" s="2">
        <v>102</v>
      </c>
      <c r="D7" s="2" t="s">
        <v>828</v>
      </c>
      <c r="E7" s="2">
        <v>1</v>
      </c>
      <c r="F7" s="2" t="s">
        <v>833</v>
      </c>
      <c r="G7" s="2">
        <v>10209</v>
      </c>
      <c r="H7" s="2" t="s">
        <v>26</v>
      </c>
      <c r="I7" s="2">
        <v>10</v>
      </c>
      <c r="J7" s="2" t="s">
        <v>830</v>
      </c>
      <c r="K7" s="2">
        <v>2</v>
      </c>
      <c r="L7" s="2" t="s">
        <v>47</v>
      </c>
      <c r="M7" s="2">
        <v>1800</v>
      </c>
    </row>
    <row r="8" spans="1:13" ht="16.5" x14ac:dyDescent="0.2">
      <c r="A8" s="2">
        <v>21022</v>
      </c>
      <c r="B8" s="2">
        <v>1</v>
      </c>
      <c r="C8" s="2">
        <v>102</v>
      </c>
      <c r="D8" s="2" t="s">
        <v>828</v>
      </c>
      <c r="E8" s="2">
        <v>2</v>
      </c>
      <c r="F8" s="2" t="s">
        <v>834</v>
      </c>
      <c r="G8" s="2">
        <v>10209</v>
      </c>
      <c r="H8" s="2" t="s">
        <v>26</v>
      </c>
      <c r="I8" s="2">
        <v>15</v>
      </c>
      <c r="J8" s="2" t="s">
        <v>830</v>
      </c>
      <c r="K8" s="2">
        <v>3</v>
      </c>
      <c r="L8" s="2" t="s">
        <v>47</v>
      </c>
      <c r="M8" s="2">
        <v>2700</v>
      </c>
    </row>
    <row r="9" spans="1:13" ht="16.5" x14ac:dyDescent="0.2">
      <c r="A9" s="2">
        <v>21023</v>
      </c>
      <c r="B9" s="2">
        <v>1</v>
      </c>
      <c r="C9" s="2">
        <v>102</v>
      </c>
      <c r="D9" s="2" t="s">
        <v>828</v>
      </c>
      <c r="E9" s="2">
        <v>3</v>
      </c>
      <c r="F9" s="2" t="s">
        <v>835</v>
      </c>
      <c r="G9" s="2">
        <v>10209</v>
      </c>
      <c r="H9" s="2" t="s">
        <v>26</v>
      </c>
      <c r="I9" s="2">
        <v>25</v>
      </c>
      <c r="J9" s="2" t="s">
        <v>830</v>
      </c>
      <c r="K9" s="2">
        <v>5</v>
      </c>
      <c r="L9" s="2" t="s">
        <v>47</v>
      </c>
      <c r="M9" s="2">
        <v>3600</v>
      </c>
    </row>
    <row r="10" spans="1:13" ht="16.5" x14ac:dyDescent="0.2">
      <c r="A10" s="2">
        <v>21031</v>
      </c>
      <c r="B10" s="2">
        <v>1</v>
      </c>
      <c r="C10" s="2">
        <v>103</v>
      </c>
      <c r="D10" s="2" t="s">
        <v>828</v>
      </c>
      <c r="E10" s="2">
        <v>1</v>
      </c>
      <c r="F10" s="2" t="s">
        <v>836</v>
      </c>
      <c r="G10" s="2">
        <v>10309</v>
      </c>
      <c r="H10" s="2" t="s">
        <v>26</v>
      </c>
      <c r="I10" s="2">
        <v>10</v>
      </c>
      <c r="J10" s="2" t="s">
        <v>830</v>
      </c>
      <c r="K10" s="2">
        <v>2</v>
      </c>
      <c r="L10" s="2" t="s">
        <v>47</v>
      </c>
      <c r="M10" s="2">
        <v>3150</v>
      </c>
    </row>
    <row r="11" spans="1:13" ht="16.5" x14ac:dyDescent="0.2">
      <c r="A11" s="2">
        <v>21032</v>
      </c>
      <c r="B11" s="2">
        <v>1</v>
      </c>
      <c r="C11" s="2">
        <v>103</v>
      </c>
      <c r="D11" s="2" t="s">
        <v>828</v>
      </c>
      <c r="E11" s="2">
        <v>2</v>
      </c>
      <c r="F11" s="2" t="s">
        <v>837</v>
      </c>
      <c r="G11" s="2">
        <v>10309</v>
      </c>
      <c r="H11" s="2" t="s">
        <v>26</v>
      </c>
      <c r="I11" s="2">
        <v>20</v>
      </c>
      <c r="J11" s="2" t="s">
        <v>830</v>
      </c>
      <c r="K11" s="2">
        <v>3</v>
      </c>
      <c r="L11" s="2" t="s">
        <v>47</v>
      </c>
      <c r="M11" s="2">
        <v>4200</v>
      </c>
    </row>
    <row r="12" spans="1:13" ht="16.5" x14ac:dyDescent="0.2">
      <c r="A12" s="2">
        <v>21033</v>
      </c>
      <c r="B12" s="2">
        <v>1</v>
      </c>
      <c r="C12" s="2">
        <v>103</v>
      </c>
      <c r="D12" s="2" t="s">
        <v>828</v>
      </c>
      <c r="E12" s="2">
        <v>3</v>
      </c>
      <c r="F12" s="2" t="s">
        <v>838</v>
      </c>
      <c r="G12" s="2">
        <v>10309</v>
      </c>
      <c r="H12" s="2" t="s">
        <v>26</v>
      </c>
      <c r="I12" s="2">
        <v>30</v>
      </c>
      <c r="J12" s="2" t="s">
        <v>830</v>
      </c>
      <c r="K12" s="2">
        <v>5</v>
      </c>
      <c r="L12" s="2" t="s">
        <v>47</v>
      </c>
      <c r="M12" s="2">
        <v>5250</v>
      </c>
    </row>
    <row r="13" spans="1:13" ht="16.5" x14ac:dyDescent="0.2">
      <c r="A13" s="2">
        <v>21041</v>
      </c>
      <c r="B13" s="2">
        <v>1</v>
      </c>
      <c r="C13" s="2">
        <v>104</v>
      </c>
      <c r="D13" s="2" t="s">
        <v>828</v>
      </c>
      <c r="E13" s="2">
        <v>1</v>
      </c>
      <c r="F13" s="2" t="s">
        <v>839</v>
      </c>
      <c r="G13" s="2">
        <v>10409</v>
      </c>
      <c r="H13" s="2" t="s">
        <v>26</v>
      </c>
      <c r="I13" s="2">
        <v>10</v>
      </c>
      <c r="J13" s="2" t="s">
        <v>830</v>
      </c>
      <c r="K13" s="2">
        <v>2</v>
      </c>
      <c r="L13" s="2" t="s">
        <v>47</v>
      </c>
      <c r="M13" s="2">
        <v>3600</v>
      </c>
    </row>
    <row r="14" spans="1:13" ht="16.5" x14ac:dyDescent="0.2">
      <c r="A14" s="2">
        <v>21042</v>
      </c>
      <c r="B14" s="2">
        <v>1</v>
      </c>
      <c r="C14" s="2">
        <v>104</v>
      </c>
      <c r="D14" s="2" t="s">
        <v>828</v>
      </c>
      <c r="E14" s="2">
        <v>2</v>
      </c>
      <c r="F14" s="2" t="s">
        <v>840</v>
      </c>
      <c r="G14" s="2">
        <v>10409</v>
      </c>
      <c r="H14" s="2" t="s">
        <v>26</v>
      </c>
      <c r="I14" s="2">
        <v>20</v>
      </c>
      <c r="J14" s="2" t="s">
        <v>830</v>
      </c>
      <c r="K14" s="2">
        <v>3</v>
      </c>
      <c r="L14" s="2" t="s">
        <v>47</v>
      </c>
      <c r="M14" s="2">
        <v>4800</v>
      </c>
    </row>
    <row r="15" spans="1:13" ht="16.5" x14ac:dyDescent="0.2">
      <c r="A15" s="2">
        <v>21043</v>
      </c>
      <c r="B15" s="2">
        <v>1</v>
      </c>
      <c r="C15" s="2">
        <v>104</v>
      </c>
      <c r="D15" s="2" t="s">
        <v>828</v>
      </c>
      <c r="E15" s="2">
        <v>3</v>
      </c>
      <c r="F15" s="2" t="s">
        <v>841</v>
      </c>
      <c r="G15" s="2">
        <v>10409</v>
      </c>
      <c r="H15" s="2" t="s">
        <v>26</v>
      </c>
      <c r="I15" s="2">
        <v>30</v>
      </c>
      <c r="J15" s="2" t="s">
        <v>830</v>
      </c>
      <c r="K15" s="2">
        <v>5</v>
      </c>
      <c r="L15" s="2" t="s">
        <v>47</v>
      </c>
      <c r="M15" s="2">
        <v>6000</v>
      </c>
    </row>
    <row r="16" spans="1:13" ht="16.5" x14ac:dyDescent="0.2">
      <c r="A16" s="2">
        <v>21051</v>
      </c>
      <c r="B16" s="2">
        <v>1</v>
      </c>
      <c r="C16" s="2">
        <v>105</v>
      </c>
      <c r="D16" s="2" t="s">
        <v>828</v>
      </c>
      <c r="E16" s="2">
        <v>1</v>
      </c>
      <c r="F16" s="2" t="s">
        <v>842</v>
      </c>
      <c r="G16" s="2">
        <v>10509</v>
      </c>
      <c r="H16" s="2" t="s">
        <v>26</v>
      </c>
      <c r="I16" s="2">
        <v>20</v>
      </c>
      <c r="J16" s="2" t="s">
        <v>830</v>
      </c>
      <c r="K16" s="2">
        <v>2</v>
      </c>
      <c r="L16" s="2" t="s">
        <v>47</v>
      </c>
      <c r="M16" s="2">
        <v>4050</v>
      </c>
    </row>
    <row r="17" spans="1:13" ht="16.5" x14ac:dyDescent="0.2">
      <c r="A17" s="2">
        <v>21052</v>
      </c>
      <c r="B17" s="2">
        <v>1</v>
      </c>
      <c r="C17" s="2">
        <v>105</v>
      </c>
      <c r="D17" s="2" t="s">
        <v>828</v>
      </c>
      <c r="E17" s="2">
        <v>2</v>
      </c>
      <c r="F17" s="2" t="s">
        <v>843</v>
      </c>
      <c r="G17" s="2">
        <v>10509</v>
      </c>
      <c r="H17" s="2" t="s">
        <v>26</v>
      </c>
      <c r="I17" s="2">
        <v>30</v>
      </c>
      <c r="J17" s="2" t="s">
        <v>830</v>
      </c>
      <c r="K17" s="2">
        <v>3</v>
      </c>
      <c r="L17" s="2" t="s">
        <v>47</v>
      </c>
      <c r="M17" s="2">
        <v>5400</v>
      </c>
    </row>
    <row r="18" spans="1:13" ht="16.5" x14ac:dyDescent="0.2">
      <c r="A18" s="2">
        <v>21053</v>
      </c>
      <c r="B18" s="2">
        <v>1</v>
      </c>
      <c r="C18" s="2">
        <v>105</v>
      </c>
      <c r="D18" s="2" t="s">
        <v>828</v>
      </c>
      <c r="E18" s="2">
        <v>3</v>
      </c>
      <c r="F18" s="2" t="s">
        <v>844</v>
      </c>
      <c r="G18" s="2">
        <v>10509</v>
      </c>
      <c r="H18" s="2" t="s">
        <v>26</v>
      </c>
      <c r="I18" s="2">
        <v>50</v>
      </c>
      <c r="J18" s="2" t="s">
        <v>830</v>
      </c>
      <c r="K18" s="2">
        <v>5</v>
      </c>
      <c r="L18" s="2" t="s">
        <v>47</v>
      </c>
      <c r="M18" s="2">
        <v>6750</v>
      </c>
    </row>
    <row r="19" spans="1:13" ht="16.5" x14ac:dyDescent="0.2">
      <c r="A19" s="2">
        <v>21061</v>
      </c>
      <c r="B19" s="2">
        <v>1</v>
      </c>
      <c r="C19" s="2">
        <v>106</v>
      </c>
      <c r="D19" s="2" t="s">
        <v>828</v>
      </c>
      <c r="E19" s="2">
        <v>1</v>
      </c>
      <c r="F19" s="2" t="s">
        <v>845</v>
      </c>
      <c r="G19" s="2">
        <v>10609</v>
      </c>
      <c r="H19" s="2" t="s">
        <v>26</v>
      </c>
      <c r="I19" s="2">
        <v>20</v>
      </c>
      <c r="J19" s="2" t="s">
        <v>830</v>
      </c>
      <c r="K19" s="2">
        <v>2</v>
      </c>
      <c r="L19" s="2" t="s">
        <v>47</v>
      </c>
      <c r="M19" s="2">
        <v>4500</v>
      </c>
    </row>
    <row r="20" spans="1:13" ht="16.5" x14ac:dyDescent="0.2">
      <c r="A20" s="2">
        <v>21062</v>
      </c>
      <c r="B20" s="2">
        <v>1</v>
      </c>
      <c r="C20" s="2">
        <v>106</v>
      </c>
      <c r="D20" s="2" t="s">
        <v>828</v>
      </c>
      <c r="E20" s="2">
        <v>2</v>
      </c>
      <c r="F20" s="2" t="s">
        <v>846</v>
      </c>
      <c r="G20" s="2">
        <v>10609</v>
      </c>
      <c r="H20" s="2" t="s">
        <v>26</v>
      </c>
      <c r="I20" s="2">
        <v>30</v>
      </c>
      <c r="J20" s="2" t="s">
        <v>830</v>
      </c>
      <c r="K20" s="2">
        <v>3</v>
      </c>
      <c r="L20" s="2" t="s">
        <v>47</v>
      </c>
      <c r="M20" s="2">
        <v>6000</v>
      </c>
    </row>
    <row r="21" spans="1:13" ht="16.5" x14ac:dyDescent="0.2">
      <c r="A21" s="2">
        <v>21063</v>
      </c>
      <c r="B21" s="2">
        <v>1</v>
      </c>
      <c r="C21" s="2">
        <v>106</v>
      </c>
      <c r="D21" s="2" t="s">
        <v>828</v>
      </c>
      <c r="E21" s="2">
        <v>3</v>
      </c>
      <c r="F21" s="2" t="s">
        <v>847</v>
      </c>
      <c r="G21" s="2">
        <v>10609</v>
      </c>
      <c r="H21" s="2" t="s">
        <v>26</v>
      </c>
      <c r="I21" s="2">
        <v>50</v>
      </c>
      <c r="J21" s="2" t="s">
        <v>830</v>
      </c>
      <c r="K21" s="2">
        <v>5</v>
      </c>
      <c r="L21" s="2" t="s">
        <v>47</v>
      </c>
      <c r="M21" s="2">
        <v>7500</v>
      </c>
    </row>
    <row r="22" spans="1:13" ht="16.5" x14ac:dyDescent="0.2">
      <c r="A22" s="2">
        <v>21071</v>
      </c>
      <c r="B22" s="2">
        <v>1</v>
      </c>
      <c r="C22" s="2">
        <v>107</v>
      </c>
      <c r="D22" s="2" t="s">
        <v>828</v>
      </c>
      <c r="E22" s="2">
        <v>1</v>
      </c>
      <c r="F22" s="2" t="s">
        <v>848</v>
      </c>
      <c r="G22" s="2">
        <v>10709</v>
      </c>
      <c r="H22" s="2" t="s">
        <v>26</v>
      </c>
      <c r="I22" s="2">
        <v>20</v>
      </c>
      <c r="J22" s="2" t="s">
        <v>830</v>
      </c>
      <c r="K22" s="2">
        <v>2</v>
      </c>
      <c r="L22" s="2" t="s">
        <v>47</v>
      </c>
      <c r="M22" s="2">
        <v>5400</v>
      </c>
    </row>
    <row r="23" spans="1:13" ht="16.5" x14ac:dyDescent="0.2">
      <c r="A23" s="2">
        <v>21072</v>
      </c>
      <c r="B23" s="2">
        <v>1</v>
      </c>
      <c r="C23" s="2">
        <v>107</v>
      </c>
      <c r="D23" s="2" t="s">
        <v>828</v>
      </c>
      <c r="E23" s="2">
        <v>2</v>
      </c>
      <c r="F23" s="2" t="s">
        <v>849</v>
      </c>
      <c r="G23" s="2">
        <v>10709</v>
      </c>
      <c r="H23" s="2" t="s">
        <v>26</v>
      </c>
      <c r="I23" s="2">
        <v>30</v>
      </c>
      <c r="J23" s="2" t="s">
        <v>830</v>
      </c>
      <c r="K23" s="2">
        <v>3</v>
      </c>
      <c r="L23" s="2" t="s">
        <v>47</v>
      </c>
      <c r="M23" s="2">
        <v>7200</v>
      </c>
    </row>
    <row r="24" spans="1:13" ht="16.5" x14ac:dyDescent="0.2">
      <c r="A24" s="2">
        <v>21073</v>
      </c>
      <c r="B24" s="2">
        <v>1</v>
      </c>
      <c r="C24" s="2">
        <v>107</v>
      </c>
      <c r="D24" s="2" t="s">
        <v>828</v>
      </c>
      <c r="E24" s="2">
        <v>3</v>
      </c>
      <c r="F24" s="2" t="s">
        <v>850</v>
      </c>
      <c r="G24" s="2">
        <v>10709</v>
      </c>
      <c r="H24" s="2" t="s">
        <v>26</v>
      </c>
      <c r="I24" s="2">
        <v>50</v>
      </c>
      <c r="J24" s="2" t="s">
        <v>830</v>
      </c>
      <c r="K24" s="2">
        <v>5</v>
      </c>
      <c r="L24" s="2" t="s">
        <v>47</v>
      </c>
      <c r="M24" s="2">
        <v>9000</v>
      </c>
    </row>
    <row r="25" spans="1:13" ht="16.5" x14ac:dyDescent="0.2">
      <c r="A25" s="2">
        <v>21081</v>
      </c>
      <c r="B25" s="2">
        <v>1</v>
      </c>
      <c r="C25" s="2">
        <v>108</v>
      </c>
      <c r="D25" s="2" t="s">
        <v>828</v>
      </c>
      <c r="E25" s="2">
        <v>1</v>
      </c>
      <c r="F25" s="2" t="s">
        <v>851</v>
      </c>
      <c r="G25" s="2">
        <v>10809</v>
      </c>
      <c r="H25" s="2" t="s">
        <v>26</v>
      </c>
      <c r="I25" s="2">
        <v>20</v>
      </c>
      <c r="J25" s="2" t="s">
        <v>830</v>
      </c>
      <c r="K25" s="2">
        <v>2</v>
      </c>
      <c r="L25" s="2" t="s">
        <v>47</v>
      </c>
      <c r="M25" s="2">
        <v>6300</v>
      </c>
    </row>
    <row r="26" spans="1:13" ht="16.5" x14ac:dyDescent="0.2">
      <c r="A26" s="2">
        <v>21082</v>
      </c>
      <c r="B26" s="2">
        <v>1</v>
      </c>
      <c r="C26" s="2">
        <v>108</v>
      </c>
      <c r="D26" s="2" t="s">
        <v>828</v>
      </c>
      <c r="E26" s="2">
        <v>2</v>
      </c>
      <c r="F26" s="2" t="s">
        <v>852</v>
      </c>
      <c r="G26" s="2">
        <v>10809</v>
      </c>
      <c r="H26" s="2" t="s">
        <v>26</v>
      </c>
      <c r="I26" s="2">
        <v>30</v>
      </c>
      <c r="J26" s="2" t="s">
        <v>830</v>
      </c>
      <c r="K26" s="2">
        <v>3</v>
      </c>
      <c r="L26" s="2" t="s">
        <v>47</v>
      </c>
      <c r="M26" s="2">
        <v>8400</v>
      </c>
    </row>
    <row r="27" spans="1:13" ht="16.5" x14ac:dyDescent="0.2">
      <c r="A27" s="2">
        <v>21083</v>
      </c>
      <c r="B27" s="2">
        <v>1</v>
      </c>
      <c r="C27" s="2">
        <v>108</v>
      </c>
      <c r="D27" s="2" t="s">
        <v>828</v>
      </c>
      <c r="E27" s="2">
        <v>3</v>
      </c>
      <c r="F27" s="2" t="s">
        <v>853</v>
      </c>
      <c r="G27" s="2">
        <v>10809</v>
      </c>
      <c r="H27" s="2" t="s">
        <v>26</v>
      </c>
      <c r="I27" s="2">
        <v>50</v>
      </c>
      <c r="J27" s="2" t="s">
        <v>830</v>
      </c>
      <c r="K27" s="2">
        <v>5</v>
      </c>
      <c r="L27" s="2" t="s">
        <v>47</v>
      </c>
      <c r="M27" s="2">
        <v>10500</v>
      </c>
    </row>
    <row r="28" spans="1:13" ht="16.5" x14ac:dyDescent="0.2">
      <c r="A28" s="2">
        <v>21091</v>
      </c>
      <c r="B28" s="2">
        <v>1</v>
      </c>
      <c r="C28" s="2">
        <v>109</v>
      </c>
      <c r="D28" s="2" t="s">
        <v>828</v>
      </c>
      <c r="E28" s="2">
        <v>1</v>
      </c>
      <c r="F28" s="2" t="s">
        <v>854</v>
      </c>
      <c r="G28" s="2">
        <v>10909</v>
      </c>
      <c r="H28" s="2" t="s">
        <v>26</v>
      </c>
      <c r="I28" s="2">
        <v>20</v>
      </c>
      <c r="J28" s="2" t="s">
        <v>830</v>
      </c>
      <c r="K28" s="2">
        <v>2</v>
      </c>
      <c r="L28" s="2" t="s">
        <v>47</v>
      </c>
      <c r="M28" s="2">
        <v>7200</v>
      </c>
    </row>
    <row r="29" spans="1:13" ht="16.5" x14ac:dyDescent="0.2">
      <c r="A29" s="2">
        <v>21092</v>
      </c>
      <c r="B29" s="2">
        <v>1</v>
      </c>
      <c r="C29" s="2">
        <v>109</v>
      </c>
      <c r="D29" s="2" t="s">
        <v>828</v>
      </c>
      <c r="E29" s="2">
        <v>2</v>
      </c>
      <c r="F29" s="2" t="s">
        <v>855</v>
      </c>
      <c r="G29" s="2">
        <v>10909</v>
      </c>
      <c r="H29" s="2" t="s">
        <v>26</v>
      </c>
      <c r="I29" s="2">
        <v>30</v>
      </c>
      <c r="J29" s="2" t="s">
        <v>830</v>
      </c>
      <c r="K29" s="2">
        <v>3</v>
      </c>
      <c r="L29" s="2" t="s">
        <v>47</v>
      </c>
      <c r="M29" s="2">
        <v>9600</v>
      </c>
    </row>
    <row r="30" spans="1:13" ht="16.5" x14ac:dyDescent="0.2">
      <c r="A30" s="2">
        <v>21093</v>
      </c>
      <c r="B30" s="2">
        <v>1</v>
      </c>
      <c r="C30" s="2">
        <v>109</v>
      </c>
      <c r="D30" s="2" t="s">
        <v>828</v>
      </c>
      <c r="E30" s="2">
        <v>3</v>
      </c>
      <c r="F30" s="2" t="s">
        <v>856</v>
      </c>
      <c r="G30" s="2">
        <v>10909</v>
      </c>
      <c r="H30" s="2" t="s">
        <v>26</v>
      </c>
      <c r="I30" s="2">
        <v>50</v>
      </c>
      <c r="J30" s="2" t="s">
        <v>830</v>
      </c>
      <c r="K30" s="2">
        <v>5</v>
      </c>
      <c r="L30" s="2" t="s">
        <v>47</v>
      </c>
      <c r="M30" s="2">
        <v>12000</v>
      </c>
    </row>
    <row r="31" spans="1:13" ht="16.5" x14ac:dyDescent="0.2">
      <c r="A31" s="2">
        <v>21101</v>
      </c>
      <c r="B31" s="2">
        <v>1</v>
      </c>
      <c r="C31" s="2">
        <v>110</v>
      </c>
      <c r="D31" s="2" t="s">
        <v>828</v>
      </c>
      <c r="E31" s="2">
        <v>1</v>
      </c>
      <c r="F31" s="2" t="s">
        <v>857</v>
      </c>
      <c r="G31" s="2">
        <v>11009</v>
      </c>
      <c r="H31" s="2" t="s">
        <v>26</v>
      </c>
      <c r="I31" s="2">
        <v>20</v>
      </c>
      <c r="J31" s="2" t="s">
        <v>830</v>
      </c>
      <c r="K31" s="2">
        <v>2</v>
      </c>
      <c r="L31" s="2" t="s">
        <v>47</v>
      </c>
      <c r="M31" s="2">
        <v>8100</v>
      </c>
    </row>
    <row r="32" spans="1:13" ht="16.5" x14ac:dyDescent="0.2">
      <c r="A32" s="2">
        <v>21102</v>
      </c>
      <c r="B32" s="2">
        <v>1</v>
      </c>
      <c r="C32" s="2">
        <v>110</v>
      </c>
      <c r="D32" s="2" t="s">
        <v>828</v>
      </c>
      <c r="E32" s="2">
        <v>2</v>
      </c>
      <c r="F32" s="2" t="s">
        <v>858</v>
      </c>
      <c r="G32" s="2">
        <v>11009</v>
      </c>
      <c r="H32" s="2" t="s">
        <v>26</v>
      </c>
      <c r="I32" s="2">
        <v>30</v>
      </c>
      <c r="J32" s="2" t="s">
        <v>830</v>
      </c>
      <c r="K32" s="2">
        <v>3</v>
      </c>
      <c r="L32" s="2" t="s">
        <v>47</v>
      </c>
      <c r="M32" s="2">
        <v>10800</v>
      </c>
    </row>
    <row r="33" spans="1:13" ht="16.5" x14ac:dyDescent="0.2">
      <c r="A33" s="2">
        <v>21103</v>
      </c>
      <c r="B33" s="2">
        <v>1</v>
      </c>
      <c r="C33" s="2">
        <v>110</v>
      </c>
      <c r="D33" s="2" t="s">
        <v>828</v>
      </c>
      <c r="E33" s="2">
        <v>3</v>
      </c>
      <c r="F33" s="2" t="s">
        <v>859</v>
      </c>
      <c r="G33" s="2">
        <v>11009</v>
      </c>
      <c r="H33" s="2" t="s">
        <v>26</v>
      </c>
      <c r="I33" s="2">
        <v>50</v>
      </c>
      <c r="J33" s="2" t="s">
        <v>830</v>
      </c>
      <c r="K33" s="2">
        <v>5</v>
      </c>
      <c r="L33" s="2" t="s">
        <v>47</v>
      </c>
      <c r="M33" s="2">
        <v>13500</v>
      </c>
    </row>
    <row r="34" spans="1:13" ht="16.5" x14ac:dyDescent="0.2">
      <c r="A34" s="2">
        <v>21111</v>
      </c>
      <c r="B34" s="2">
        <v>1</v>
      </c>
      <c r="C34" s="2">
        <v>111</v>
      </c>
      <c r="D34" s="2" t="s">
        <v>828</v>
      </c>
      <c r="E34" s="2">
        <v>1</v>
      </c>
      <c r="F34" s="2" t="s">
        <v>860</v>
      </c>
      <c r="G34" s="2">
        <v>11109</v>
      </c>
      <c r="H34" s="2" t="s">
        <v>26</v>
      </c>
      <c r="I34" s="2">
        <v>20</v>
      </c>
      <c r="J34" s="2" t="s">
        <v>830</v>
      </c>
      <c r="K34" s="2">
        <v>2</v>
      </c>
      <c r="L34" s="2" t="s">
        <v>47</v>
      </c>
      <c r="M34" s="2">
        <v>9000</v>
      </c>
    </row>
    <row r="35" spans="1:13" ht="16.5" x14ac:dyDescent="0.2">
      <c r="A35" s="2">
        <v>21112</v>
      </c>
      <c r="B35" s="2">
        <v>1</v>
      </c>
      <c r="C35" s="2">
        <v>111</v>
      </c>
      <c r="D35" s="2" t="s">
        <v>828</v>
      </c>
      <c r="E35" s="2">
        <v>2</v>
      </c>
      <c r="F35" s="2" t="s">
        <v>861</v>
      </c>
      <c r="G35" s="2">
        <v>11109</v>
      </c>
      <c r="H35" s="2" t="s">
        <v>26</v>
      </c>
      <c r="I35" s="2">
        <v>30</v>
      </c>
      <c r="J35" s="2" t="s">
        <v>830</v>
      </c>
      <c r="K35" s="2">
        <v>3</v>
      </c>
      <c r="L35" s="2" t="s">
        <v>47</v>
      </c>
      <c r="M35" s="2">
        <v>12000</v>
      </c>
    </row>
    <row r="36" spans="1:13" ht="16.5" x14ac:dyDescent="0.2">
      <c r="A36" s="2">
        <v>21113</v>
      </c>
      <c r="B36" s="2">
        <v>1</v>
      </c>
      <c r="C36" s="2">
        <v>111</v>
      </c>
      <c r="D36" s="2" t="s">
        <v>828</v>
      </c>
      <c r="E36" s="2">
        <v>3</v>
      </c>
      <c r="F36" s="2" t="s">
        <v>862</v>
      </c>
      <c r="G36" s="2">
        <v>11109</v>
      </c>
      <c r="H36" s="2" t="s">
        <v>26</v>
      </c>
      <c r="I36" s="2">
        <v>50</v>
      </c>
      <c r="J36" s="2" t="s">
        <v>830</v>
      </c>
      <c r="K36" s="2">
        <v>5</v>
      </c>
      <c r="L36" s="2" t="s">
        <v>47</v>
      </c>
      <c r="M36" s="2">
        <v>15000</v>
      </c>
    </row>
    <row r="37" spans="1:13" ht="16.5" x14ac:dyDescent="0.2">
      <c r="A37" s="2">
        <v>21121</v>
      </c>
      <c r="B37" s="2">
        <v>1</v>
      </c>
      <c r="C37" s="2">
        <v>112</v>
      </c>
      <c r="D37" s="2" t="s">
        <v>828</v>
      </c>
      <c r="E37" s="2">
        <v>1</v>
      </c>
      <c r="F37" s="2" t="s">
        <v>863</v>
      </c>
      <c r="G37" s="2">
        <v>11209</v>
      </c>
      <c r="H37" s="2" t="s">
        <v>26</v>
      </c>
      <c r="I37" s="2">
        <v>20</v>
      </c>
      <c r="J37" s="2" t="s">
        <v>830</v>
      </c>
      <c r="K37" s="2">
        <v>2</v>
      </c>
      <c r="L37" s="2" t="s">
        <v>47</v>
      </c>
      <c r="M37" s="2">
        <v>9900</v>
      </c>
    </row>
    <row r="38" spans="1:13" ht="16.5" x14ac:dyDescent="0.2">
      <c r="A38" s="2">
        <v>21122</v>
      </c>
      <c r="B38" s="2">
        <v>1</v>
      </c>
      <c r="C38" s="2">
        <v>112</v>
      </c>
      <c r="D38" s="2" t="s">
        <v>828</v>
      </c>
      <c r="E38" s="2">
        <v>2</v>
      </c>
      <c r="F38" s="2" t="s">
        <v>864</v>
      </c>
      <c r="G38" s="2">
        <v>11209</v>
      </c>
      <c r="H38" s="2" t="s">
        <v>26</v>
      </c>
      <c r="I38" s="2">
        <v>30</v>
      </c>
      <c r="J38" s="2" t="s">
        <v>830</v>
      </c>
      <c r="K38" s="2">
        <v>3</v>
      </c>
      <c r="L38" s="2" t="s">
        <v>47</v>
      </c>
      <c r="M38" s="2">
        <v>13200</v>
      </c>
    </row>
    <row r="39" spans="1:13" ht="16.5" x14ac:dyDescent="0.2">
      <c r="A39" s="2">
        <v>21123</v>
      </c>
      <c r="B39" s="2">
        <v>1</v>
      </c>
      <c r="C39" s="2">
        <v>112</v>
      </c>
      <c r="D39" s="2" t="s">
        <v>828</v>
      </c>
      <c r="E39" s="2">
        <v>3</v>
      </c>
      <c r="F39" s="2" t="s">
        <v>865</v>
      </c>
      <c r="G39" s="2">
        <v>11209</v>
      </c>
      <c r="H39" s="2" t="s">
        <v>26</v>
      </c>
      <c r="I39" s="2">
        <v>50</v>
      </c>
      <c r="J39" s="2" t="s">
        <v>830</v>
      </c>
      <c r="K39" s="2">
        <v>5</v>
      </c>
      <c r="L39" s="2" t="s">
        <v>47</v>
      </c>
      <c r="M39" s="2">
        <v>16500</v>
      </c>
    </row>
    <row r="40" spans="1:13" ht="16.5" x14ac:dyDescent="0.2">
      <c r="A40" s="2">
        <v>21131</v>
      </c>
      <c r="B40" s="2">
        <v>1</v>
      </c>
      <c r="C40" s="2">
        <v>113</v>
      </c>
      <c r="D40" s="2" t="s">
        <v>828</v>
      </c>
      <c r="E40" s="2">
        <v>1</v>
      </c>
      <c r="F40" s="2" t="s">
        <v>866</v>
      </c>
      <c r="G40" s="2">
        <v>11309</v>
      </c>
      <c r="H40" s="2" t="s">
        <v>26</v>
      </c>
      <c r="I40" s="2">
        <v>20</v>
      </c>
      <c r="J40" s="2" t="s">
        <v>830</v>
      </c>
      <c r="K40" s="2">
        <v>2</v>
      </c>
      <c r="L40" s="2" t="s">
        <v>47</v>
      </c>
      <c r="M40" s="2">
        <v>11250</v>
      </c>
    </row>
    <row r="41" spans="1:13" ht="16.5" x14ac:dyDescent="0.2">
      <c r="A41" s="2">
        <v>21132</v>
      </c>
      <c r="B41" s="2">
        <v>1</v>
      </c>
      <c r="C41" s="2">
        <v>113</v>
      </c>
      <c r="D41" s="2" t="s">
        <v>828</v>
      </c>
      <c r="E41" s="2">
        <v>2</v>
      </c>
      <c r="F41" s="2" t="s">
        <v>867</v>
      </c>
      <c r="G41" s="2">
        <v>11309</v>
      </c>
      <c r="H41" s="2" t="s">
        <v>26</v>
      </c>
      <c r="I41" s="2">
        <v>30</v>
      </c>
      <c r="J41" s="2" t="s">
        <v>830</v>
      </c>
      <c r="K41" s="2">
        <v>3</v>
      </c>
      <c r="L41" s="2" t="s">
        <v>47</v>
      </c>
      <c r="M41" s="2">
        <v>15000</v>
      </c>
    </row>
    <row r="42" spans="1:13" ht="16.5" x14ac:dyDescent="0.2">
      <c r="A42" s="2">
        <v>21133</v>
      </c>
      <c r="B42" s="2">
        <v>1</v>
      </c>
      <c r="C42" s="2">
        <v>113</v>
      </c>
      <c r="D42" s="2" t="s">
        <v>828</v>
      </c>
      <c r="E42" s="2">
        <v>3</v>
      </c>
      <c r="F42" s="2" t="s">
        <v>868</v>
      </c>
      <c r="G42" s="2">
        <v>11309</v>
      </c>
      <c r="H42" s="2" t="s">
        <v>26</v>
      </c>
      <c r="I42" s="2">
        <v>50</v>
      </c>
      <c r="J42" s="2" t="s">
        <v>830</v>
      </c>
      <c r="K42" s="2">
        <v>5</v>
      </c>
      <c r="L42" s="2" t="s">
        <v>47</v>
      </c>
      <c r="M42" s="2">
        <v>18750</v>
      </c>
    </row>
    <row r="43" spans="1:13" ht="16.5" x14ac:dyDescent="0.2">
      <c r="A43" s="2">
        <v>21141</v>
      </c>
      <c r="B43" s="2">
        <v>1</v>
      </c>
      <c r="C43" s="2">
        <v>114</v>
      </c>
      <c r="D43" s="2" t="s">
        <v>828</v>
      </c>
      <c r="E43" s="2">
        <v>1</v>
      </c>
      <c r="F43" s="2" t="s">
        <v>869</v>
      </c>
      <c r="G43" s="2">
        <v>11409</v>
      </c>
      <c r="H43" s="2" t="s">
        <v>26</v>
      </c>
      <c r="I43" s="2">
        <v>20</v>
      </c>
      <c r="J43" s="2" t="s">
        <v>830</v>
      </c>
      <c r="K43" s="2">
        <v>2</v>
      </c>
      <c r="L43" s="2" t="s">
        <v>47</v>
      </c>
      <c r="M43" s="2">
        <v>12150</v>
      </c>
    </row>
    <row r="44" spans="1:13" ht="16.5" x14ac:dyDescent="0.2">
      <c r="A44" s="2">
        <v>21142</v>
      </c>
      <c r="B44" s="2">
        <v>1</v>
      </c>
      <c r="C44" s="2">
        <v>114</v>
      </c>
      <c r="D44" s="2" t="s">
        <v>828</v>
      </c>
      <c r="E44" s="2">
        <v>2</v>
      </c>
      <c r="F44" s="2" t="s">
        <v>870</v>
      </c>
      <c r="G44" s="2">
        <v>11409</v>
      </c>
      <c r="H44" s="2" t="s">
        <v>26</v>
      </c>
      <c r="I44" s="2">
        <v>30</v>
      </c>
      <c r="J44" s="2" t="s">
        <v>830</v>
      </c>
      <c r="K44" s="2">
        <v>3</v>
      </c>
      <c r="L44" s="2" t="s">
        <v>47</v>
      </c>
      <c r="M44" s="2">
        <v>16200</v>
      </c>
    </row>
    <row r="45" spans="1:13" ht="16.5" x14ac:dyDescent="0.2">
      <c r="A45" s="2">
        <v>21143</v>
      </c>
      <c r="B45" s="2">
        <v>1</v>
      </c>
      <c r="C45" s="2">
        <v>114</v>
      </c>
      <c r="D45" s="2" t="s">
        <v>828</v>
      </c>
      <c r="E45" s="2">
        <v>3</v>
      </c>
      <c r="F45" s="2" t="s">
        <v>871</v>
      </c>
      <c r="G45" s="2">
        <v>11409</v>
      </c>
      <c r="H45" s="2" t="s">
        <v>26</v>
      </c>
      <c r="I45" s="2">
        <v>50</v>
      </c>
      <c r="J45" s="2" t="s">
        <v>830</v>
      </c>
      <c r="K45" s="2">
        <v>5</v>
      </c>
      <c r="L45" s="2" t="s">
        <v>47</v>
      </c>
      <c r="M45" s="2">
        <v>20250</v>
      </c>
    </row>
    <row r="46" spans="1:13" ht="16.5" x14ac:dyDescent="0.2">
      <c r="A46" s="2">
        <v>21151</v>
      </c>
      <c r="B46" s="2">
        <v>1</v>
      </c>
      <c r="C46" s="2">
        <v>115</v>
      </c>
      <c r="D46" s="2" t="s">
        <v>828</v>
      </c>
      <c r="E46" s="2">
        <v>1</v>
      </c>
      <c r="F46" s="2" t="s">
        <v>872</v>
      </c>
      <c r="G46" s="2">
        <v>11509</v>
      </c>
      <c r="H46" s="2" t="s">
        <v>26</v>
      </c>
      <c r="I46" s="2">
        <v>20</v>
      </c>
      <c r="J46" s="2" t="s">
        <v>830</v>
      </c>
      <c r="K46" s="2">
        <v>2</v>
      </c>
      <c r="L46" s="2" t="s">
        <v>47</v>
      </c>
      <c r="M46" s="2">
        <v>13500</v>
      </c>
    </row>
    <row r="47" spans="1:13" ht="16.5" x14ac:dyDescent="0.2">
      <c r="A47" s="2">
        <v>21152</v>
      </c>
      <c r="B47" s="2">
        <v>1</v>
      </c>
      <c r="C47" s="2">
        <v>115</v>
      </c>
      <c r="D47" s="2" t="s">
        <v>828</v>
      </c>
      <c r="E47" s="2">
        <v>2</v>
      </c>
      <c r="F47" s="2" t="s">
        <v>873</v>
      </c>
      <c r="G47" s="2">
        <v>11509</v>
      </c>
      <c r="H47" s="2" t="s">
        <v>26</v>
      </c>
      <c r="I47" s="2">
        <v>30</v>
      </c>
      <c r="J47" s="2" t="s">
        <v>830</v>
      </c>
      <c r="K47" s="2">
        <v>3</v>
      </c>
      <c r="L47" s="2" t="s">
        <v>47</v>
      </c>
      <c r="M47" s="2">
        <v>18000</v>
      </c>
    </row>
    <row r="48" spans="1:13" ht="16.5" x14ac:dyDescent="0.2">
      <c r="A48" s="2">
        <v>21153</v>
      </c>
      <c r="B48" s="2">
        <v>1</v>
      </c>
      <c r="C48" s="2">
        <v>115</v>
      </c>
      <c r="D48" s="2" t="s">
        <v>828</v>
      </c>
      <c r="E48" s="2">
        <v>3</v>
      </c>
      <c r="F48" s="2" t="s">
        <v>874</v>
      </c>
      <c r="G48" s="2">
        <v>11509</v>
      </c>
      <c r="H48" s="2" t="s">
        <v>26</v>
      </c>
      <c r="I48" s="2">
        <v>50</v>
      </c>
      <c r="J48" s="2" t="s">
        <v>830</v>
      </c>
      <c r="K48" s="2">
        <v>5</v>
      </c>
      <c r="L48" s="2" t="s">
        <v>47</v>
      </c>
      <c r="M48" s="2">
        <v>22500</v>
      </c>
    </row>
    <row r="49" spans="1:13" ht="16.5" x14ac:dyDescent="0.2">
      <c r="A49" s="2">
        <v>21161</v>
      </c>
      <c r="B49" s="2">
        <v>1</v>
      </c>
      <c r="C49" s="2">
        <v>116</v>
      </c>
      <c r="D49" s="2" t="s">
        <v>828</v>
      </c>
      <c r="E49" s="2">
        <v>1</v>
      </c>
      <c r="F49" s="2" t="s">
        <v>875</v>
      </c>
      <c r="G49" s="2">
        <v>11609</v>
      </c>
      <c r="H49" s="2" t="s">
        <v>26</v>
      </c>
      <c r="I49" s="2">
        <v>20</v>
      </c>
      <c r="J49" s="2" t="s">
        <v>830</v>
      </c>
      <c r="K49" s="2">
        <v>2</v>
      </c>
      <c r="L49" s="2" t="s">
        <v>47</v>
      </c>
      <c r="M49" s="2">
        <v>14400</v>
      </c>
    </row>
    <row r="50" spans="1:13" ht="16.5" x14ac:dyDescent="0.2">
      <c r="A50" s="2">
        <v>21162</v>
      </c>
      <c r="B50" s="2">
        <v>1</v>
      </c>
      <c r="C50" s="2">
        <v>116</v>
      </c>
      <c r="D50" s="2" t="s">
        <v>828</v>
      </c>
      <c r="E50" s="2">
        <v>2</v>
      </c>
      <c r="F50" s="2" t="s">
        <v>876</v>
      </c>
      <c r="G50" s="2">
        <v>11609</v>
      </c>
      <c r="H50" s="2" t="s">
        <v>26</v>
      </c>
      <c r="I50" s="2">
        <v>30</v>
      </c>
      <c r="J50" s="2" t="s">
        <v>830</v>
      </c>
      <c r="K50" s="2">
        <v>3</v>
      </c>
      <c r="L50" s="2" t="s">
        <v>47</v>
      </c>
      <c r="M50" s="2">
        <v>19200</v>
      </c>
    </row>
    <row r="51" spans="1:13" ht="16.5" x14ac:dyDescent="0.2">
      <c r="A51" s="2">
        <v>21163</v>
      </c>
      <c r="B51" s="2">
        <v>1</v>
      </c>
      <c r="C51" s="2">
        <v>116</v>
      </c>
      <c r="D51" s="2" t="s">
        <v>828</v>
      </c>
      <c r="E51" s="2">
        <v>3</v>
      </c>
      <c r="F51" s="2" t="s">
        <v>877</v>
      </c>
      <c r="G51" s="2">
        <v>11609</v>
      </c>
      <c r="H51" s="2" t="s">
        <v>26</v>
      </c>
      <c r="I51" s="2">
        <v>50</v>
      </c>
      <c r="J51" s="2" t="s">
        <v>830</v>
      </c>
      <c r="K51" s="2">
        <v>5</v>
      </c>
      <c r="L51" s="2" t="s">
        <v>47</v>
      </c>
      <c r="M51" s="2">
        <v>24000</v>
      </c>
    </row>
    <row r="52" spans="1:13" ht="16.5" x14ac:dyDescent="0.2">
      <c r="A52" s="2">
        <v>21171</v>
      </c>
      <c r="B52" s="2">
        <v>1</v>
      </c>
      <c r="C52" s="2">
        <v>117</v>
      </c>
      <c r="D52" s="2" t="s">
        <v>828</v>
      </c>
      <c r="E52" s="2">
        <v>1</v>
      </c>
      <c r="F52" s="2" t="s">
        <v>878</v>
      </c>
      <c r="G52" s="2">
        <v>11709</v>
      </c>
      <c r="H52" s="2" t="s">
        <v>26</v>
      </c>
      <c r="I52" s="2">
        <v>20</v>
      </c>
      <c r="J52" s="2" t="s">
        <v>830</v>
      </c>
      <c r="K52" s="2">
        <v>2</v>
      </c>
      <c r="L52" s="2" t="s">
        <v>47</v>
      </c>
      <c r="M52" s="2">
        <v>15750</v>
      </c>
    </row>
    <row r="53" spans="1:13" ht="16.5" x14ac:dyDescent="0.2">
      <c r="A53" s="2">
        <v>21172</v>
      </c>
      <c r="B53" s="2">
        <v>1</v>
      </c>
      <c r="C53" s="2">
        <v>117</v>
      </c>
      <c r="D53" s="2" t="s">
        <v>828</v>
      </c>
      <c r="E53" s="2">
        <v>2</v>
      </c>
      <c r="F53" s="2" t="s">
        <v>879</v>
      </c>
      <c r="G53" s="2">
        <v>11709</v>
      </c>
      <c r="H53" s="2" t="s">
        <v>26</v>
      </c>
      <c r="I53" s="2">
        <v>30</v>
      </c>
      <c r="J53" s="2" t="s">
        <v>830</v>
      </c>
      <c r="K53" s="2">
        <v>3</v>
      </c>
      <c r="L53" s="2" t="s">
        <v>47</v>
      </c>
      <c r="M53" s="2">
        <v>21000</v>
      </c>
    </row>
    <row r="54" spans="1:13" ht="16.5" x14ac:dyDescent="0.2">
      <c r="A54" s="2">
        <v>21173</v>
      </c>
      <c r="B54" s="2">
        <v>1</v>
      </c>
      <c r="C54" s="2">
        <v>117</v>
      </c>
      <c r="D54" s="2" t="s">
        <v>828</v>
      </c>
      <c r="E54" s="2">
        <v>3</v>
      </c>
      <c r="F54" s="2" t="s">
        <v>880</v>
      </c>
      <c r="G54" s="2">
        <v>11709</v>
      </c>
      <c r="H54" s="2" t="s">
        <v>26</v>
      </c>
      <c r="I54" s="2">
        <v>50</v>
      </c>
      <c r="J54" s="2" t="s">
        <v>830</v>
      </c>
      <c r="K54" s="2">
        <v>5</v>
      </c>
      <c r="L54" s="2" t="s">
        <v>47</v>
      </c>
      <c r="M54" s="2">
        <v>26250</v>
      </c>
    </row>
    <row r="55" spans="1:13" ht="16.5" x14ac:dyDescent="0.2">
      <c r="A55" s="2">
        <v>21181</v>
      </c>
      <c r="B55" s="2">
        <v>1</v>
      </c>
      <c r="C55" s="2">
        <v>118</v>
      </c>
      <c r="D55" s="2" t="s">
        <v>828</v>
      </c>
      <c r="E55" s="2">
        <v>1</v>
      </c>
      <c r="F55" s="2" t="s">
        <v>881</v>
      </c>
      <c r="G55" s="2">
        <v>11809</v>
      </c>
      <c r="H55" s="2" t="s">
        <v>26</v>
      </c>
      <c r="I55" s="2">
        <v>20</v>
      </c>
      <c r="J55" s="2" t="s">
        <v>830</v>
      </c>
      <c r="K55" s="2">
        <v>2</v>
      </c>
      <c r="L55" s="2" t="s">
        <v>47</v>
      </c>
      <c r="M55" s="2">
        <v>16650</v>
      </c>
    </row>
    <row r="56" spans="1:13" ht="16.5" x14ac:dyDescent="0.2">
      <c r="A56" s="2">
        <v>21182</v>
      </c>
      <c r="B56" s="2">
        <v>1</v>
      </c>
      <c r="C56" s="2">
        <v>118</v>
      </c>
      <c r="D56" s="2" t="s">
        <v>828</v>
      </c>
      <c r="E56" s="2">
        <v>2</v>
      </c>
      <c r="F56" s="2" t="s">
        <v>882</v>
      </c>
      <c r="G56" s="2">
        <v>11809</v>
      </c>
      <c r="H56" s="2" t="s">
        <v>26</v>
      </c>
      <c r="I56" s="2">
        <v>30</v>
      </c>
      <c r="J56" s="2" t="s">
        <v>830</v>
      </c>
      <c r="K56" s="2">
        <v>3</v>
      </c>
      <c r="L56" s="2" t="s">
        <v>47</v>
      </c>
      <c r="M56" s="2">
        <v>22200</v>
      </c>
    </row>
    <row r="57" spans="1:13" ht="16.5" x14ac:dyDescent="0.2">
      <c r="A57" s="2">
        <v>21183</v>
      </c>
      <c r="B57" s="2">
        <v>1</v>
      </c>
      <c r="C57" s="2">
        <v>118</v>
      </c>
      <c r="D57" s="2" t="s">
        <v>828</v>
      </c>
      <c r="E57" s="2">
        <v>3</v>
      </c>
      <c r="F57" s="2" t="s">
        <v>883</v>
      </c>
      <c r="G57" s="2">
        <v>11809</v>
      </c>
      <c r="H57" s="2" t="s">
        <v>26</v>
      </c>
      <c r="I57" s="2">
        <v>50</v>
      </c>
      <c r="J57" s="2" t="s">
        <v>830</v>
      </c>
      <c r="K57" s="2">
        <v>5</v>
      </c>
      <c r="L57" s="2" t="s">
        <v>47</v>
      </c>
      <c r="M57" s="2">
        <v>27750</v>
      </c>
    </row>
    <row r="58" spans="1:13" ht="16.5" x14ac:dyDescent="0.2">
      <c r="A58" s="2">
        <v>21191</v>
      </c>
      <c r="B58" s="2">
        <v>1</v>
      </c>
      <c r="C58" s="2">
        <v>119</v>
      </c>
      <c r="D58" s="2" t="s">
        <v>828</v>
      </c>
      <c r="E58" s="2">
        <v>1</v>
      </c>
      <c r="F58" s="2" t="s">
        <v>884</v>
      </c>
      <c r="G58" s="2">
        <v>11909</v>
      </c>
      <c r="H58" s="2" t="s">
        <v>26</v>
      </c>
      <c r="I58" s="2">
        <v>20</v>
      </c>
      <c r="J58" s="2" t="s">
        <v>830</v>
      </c>
      <c r="K58" s="2">
        <v>2</v>
      </c>
      <c r="L58" s="2" t="s">
        <v>47</v>
      </c>
      <c r="M58" s="2">
        <v>18000</v>
      </c>
    </row>
    <row r="59" spans="1:13" ht="16.5" x14ac:dyDescent="0.2">
      <c r="A59" s="2">
        <v>21192</v>
      </c>
      <c r="B59" s="2">
        <v>1</v>
      </c>
      <c r="C59" s="2">
        <v>119</v>
      </c>
      <c r="D59" s="2" t="s">
        <v>828</v>
      </c>
      <c r="E59" s="2">
        <v>2</v>
      </c>
      <c r="F59" s="2" t="s">
        <v>885</v>
      </c>
      <c r="G59" s="2">
        <v>11909</v>
      </c>
      <c r="H59" s="2" t="s">
        <v>26</v>
      </c>
      <c r="I59" s="2">
        <v>30</v>
      </c>
      <c r="J59" s="2" t="s">
        <v>830</v>
      </c>
      <c r="K59" s="2">
        <v>3</v>
      </c>
      <c r="L59" s="2" t="s">
        <v>47</v>
      </c>
      <c r="M59" s="2">
        <v>24000</v>
      </c>
    </row>
    <row r="60" spans="1:13" ht="16.5" x14ac:dyDescent="0.2">
      <c r="A60" s="2">
        <v>21193</v>
      </c>
      <c r="B60" s="2">
        <v>1</v>
      </c>
      <c r="C60" s="2">
        <v>119</v>
      </c>
      <c r="D60" s="2" t="s">
        <v>828</v>
      </c>
      <c r="E60" s="2">
        <v>3</v>
      </c>
      <c r="F60" s="2" t="s">
        <v>886</v>
      </c>
      <c r="G60" s="2">
        <v>11909</v>
      </c>
      <c r="H60" s="2" t="s">
        <v>26</v>
      </c>
      <c r="I60" s="2">
        <v>50</v>
      </c>
      <c r="J60" s="2" t="s">
        <v>830</v>
      </c>
      <c r="K60" s="2">
        <v>5</v>
      </c>
      <c r="L60" s="2" t="s">
        <v>47</v>
      </c>
      <c r="M60" s="2">
        <v>30000</v>
      </c>
    </row>
    <row r="61" spans="1:13" ht="16.5" x14ac:dyDescent="0.2">
      <c r="A61" s="2">
        <v>21201</v>
      </c>
      <c r="B61" s="2">
        <v>1</v>
      </c>
      <c r="C61" s="2">
        <v>120</v>
      </c>
      <c r="D61" s="2" t="s">
        <v>828</v>
      </c>
      <c r="E61" s="2">
        <v>1</v>
      </c>
      <c r="F61" s="2" t="s">
        <v>887</v>
      </c>
      <c r="G61" s="2">
        <v>12009</v>
      </c>
      <c r="H61" s="2" t="s">
        <v>26</v>
      </c>
      <c r="I61" s="2">
        <v>20</v>
      </c>
      <c r="J61" s="2" t="s">
        <v>830</v>
      </c>
      <c r="K61" s="2">
        <v>2</v>
      </c>
      <c r="L61" s="2" t="s">
        <v>47</v>
      </c>
      <c r="M61" s="2">
        <v>18900</v>
      </c>
    </row>
    <row r="62" spans="1:13" ht="16.5" x14ac:dyDescent="0.2">
      <c r="A62" s="2">
        <v>21202</v>
      </c>
      <c r="B62" s="2">
        <v>1</v>
      </c>
      <c r="C62" s="2">
        <v>120</v>
      </c>
      <c r="D62" s="2" t="s">
        <v>828</v>
      </c>
      <c r="E62" s="2">
        <v>2</v>
      </c>
      <c r="F62" s="2" t="s">
        <v>888</v>
      </c>
      <c r="G62" s="2">
        <v>12009</v>
      </c>
      <c r="H62" s="2" t="s">
        <v>26</v>
      </c>
      <c r="I62" s="2">
        <v>30</v>
      </c>
      <c r="J62" s="2" t="s">
        <v>830</v>
      </c>
      <c r="K62" s="2">
        <v>3</v>
      </c>
      <c r="L62" s="2" t="s">
        <v>47</v>
      </c>
      <c r="M62" s="2">
        <v>25200</v>
      </c>
    </row>
    <row r="63" spans="1:13" ht="16.5" x14ac:dyDescent="0.2">
      <c r="A63" s="2">
        <v>21203</v>
      </c>
      <c r="B63" s="2">
        <v>1</v>
      </c>
      <c r="C63" s="2">
        <v>120</v>
      </c>
      <c r="D63" s="2" t="s">
        <v>828</v>
      </c>
      <c r="E63" s="2">
        <v>3</v>
      </c>
      <c r="F63" s="2" t="s">
        <v>889</v>
      </c>
      <c r="G63" s="2">
        <v>12009</v>
      </c>
      <c r="H63" s="2" t="s">
        <v>26</v>
      </c>
      <c r="I63" s="2">
        <v>50</v>
      </c>
      <c r="J63" s="2" t="s">
        <v>830</v>
      </c>
      <c r="K63" s="2">
        <v>5</v>
      </c>
      <c r="L63" s="2" t="s">
        <v>47</v>
      </c>
      <c r="M63" s="2">
        <v>31500</v>
      </c>
    </row>
    <row r="64" spans="1:13" ht="16.5" x14ac:dyDescent="0.2">
      <c r="A64" s="2">
        <v>21211</v>
      </c>
      <c r="B64" s="2">
        <v>1</v>
      </c>
      <c r="C64" s="2">
        <v>121</v>
      </c>
      <c r="D64" s="2" t="s">
        <v>828</v>
      </c>
      <c r="E64" s="2">
        <v>1</v>
      </c>
      <c r="F64" s="2" t="s">
        <v>890</v>
      </c>
      <c r="G64" s="2">
        <v>12109</v>
      </c>
      <c r="H64" s="2" t="s">
        <v>26</v>
      </c>
      <c r="I64" s="2">
        <v>20</v>
      </c>
      <c r="J64" s="2" t="s">
        <v>830</v>
      </c>
      <c r="K64" s="2">
        <v>2</v>
      </c>
      <c r="L64" s="2" t="s">
        <v>47</v>
      </c>
      <c r="M64" s="2">
        <v>20250</v>
      </c>
    </row>
    <row r="65" spans="1:13" ht="16.5" x14ac:dyDescent="0.2">
      <c r="A65" s="2">
        <v>21212</v>
      </c>
      <c r="B65" s="2">
        <v>1</v>
      </c>
      <c r="C65" s="2">
        <v>121</v>
      </c>
      <c r="D65" s="2" t="s">
        <v>828</v>
      </c>
      <c r="E65" s="2">
        <v>2</v>
      </c>
      <c r="F65" s="2" t="s">
        <v>891</v>
      </c>
      <c r="G65" s="2">
        <v>12109</v>
      </c>
      <c r="H65" s="2" t="s">
        <v>26</v>
      </c>
      <c r="I65" s="2">
        <v>30</v>
      </c>
      <c r="J65" s="2" t="s">
        <v>830</v>
      </c>
      <c r="K65" s="2">
        <v>3</v>
      </c>
      <c r="L65" s="2" t="s">
        <v>47</v>
      </c>
      <c r="M65" s="2">
        <v>27000</v>
      </c>
    </row>
    <row r="66" spans="1:13" ht="16.5" x14ac:dyDescent="0.2">
      <c r="A66" s="2">
        <v>21213</v>
      </c>
      <c r="B66" s="2">
        <v>1</v>
      </c>
      <c r="C66" s="2">
        <v>121</v>
      </c>
      <c r="D66" s="2" t="s">
        <v>828</v>
      </c>
      <c r="E66" s="2">
        <v>3</v>
      </c>
      <c r="F66" s="2" t="s">
        <v>892</v>
      </c>
      <c r="G66" s="2">
        <v>12109</v>
      </c>
      <c r="H66" s="2" t="s">
        <v>26</v>
      </c>
      <c r="I66" s="2">
        <v>50</v>
      </c>
      <c r="J66" s="2" t="s">
        <v>830</v>
      </c>
      <c r="K66" s="2">
        <v>5</v>
      </c>
      <c r="L66" s="2" t="s">
        <v>47</v>
      </c>
      <c r="M66" s="2">
        <v>33750</v>
      </c>
    </row>
    <row r="67" spans="1:13" ht="16.5" x14ac:dyDescent="0.2">
      <c r="A67" s="2">
        <v>21221</v>
      </c>
      <c r="B67" s="2">
        <v>1</v>
      </c>
      <c r="C67" s="2">
        <v>122</v>
      </c>
      <c r="D67" s="2" t="s">
        <v>828</v>
      </c>
      <c r="E67" s="2">
        <v>1</v>
      </c>
      <c r="F67" s="2" t="s">
        <v>893</v>
      </c>
      <c r="G67" s="2">
        <v>12209</v>
      </c>
      <c r="H67" s="2" t="s">
        <v>26</v>
      </c>
      <c r="I67" s="2">
        <v>20</v>
      </c>
      <c r="J67" s="2" t="s">
        <v>830</v>
      </c>
      <c r="K67" s="2">
        <v>2</v>
      </c>
      <c r="L67" s="2" t="s">
        <v>47</v>
      </c>
      <c r="M67" s="2">
        <v>21150</v>
      </c>
    </row>
    <row r="68" spans="1:13" ht="16.5" x14ac:dyDescent="0.2">
      <c r="A68" s="2">
        <v>21222</v>
      </c>
      <c r="B68" s="2">
        <v>1</v>
      </c>
      <c r="C68" s="2">
        <v>122</v>
      </c>
      <c r="D68" s="2" t="s">
        <v>828</v>
      </c>
      <c r="E68" s="2">
        <v>2</v>
      </c>
      <c r="F68" s="2" t="s">
        <v>894</v>
      </c>
      <c r="G68" s="2">
        <v>12209</v>
      </c>
      <c r="H68" s="2" t="s">
        <v>26</v>
      </c>
      <c r="I68" s="2">
        <v>30</v>
      </c>
      <c r="J68" s="2" t="s">
        <v>830</v>
      </c>
      <c r="K68" s="2">
        <v>3</v>
      </c>
      <c r="L68" s="2" t="s">
        <v>47</v>
      </c>
      <c r="M68" s="2">
        <v>28200</v>
      </c>
    </row>
    <row r="69" spans="1:13" ht="16.5" x14ac:dyDescent="0.2">
      <c r="A69" s="2">
        <v>21223</v>
      </c>
      <c r="B69" s="2">
        <v>1</v>
      </c>
      <c r="C69" s="2">
        <v>122</v>
      </c>
      <c r="D69" s="2" t="s">
        <v>828</v>
      </c>
      <c r="E69" s="2">
        <v>3</v>
      </c>
      <c r="F69" s="2" t="s">
        <v>895</v>
      </c>
      <c r="G69" s="2">
        <v>12209</v>
      </c>
      <c r="H69" s="2" t="s">
        <v>26</v>
      </c>
      <c r="I69" s="2">
        <v>50</v>
      </c>
      <c r="J69" s="2" t="s">
        <v>830</v>
      </c>
      <c r="K69" s="2">
        <v>5</v>
      </c>
      <c r="L69" s="2" t="s">
        <v>47</v>
      </c>
      <c r="M69" s="2">
        <v>35250</v>
      </c>
    </row>
    <row r="70" spans="1:13" ht="16.5" x14ac:dyDescent="0.2">
      <c r="A70" s="2">
        <v>21231</v>
      </c>
      <c r="B70" s="2">
        <v>1</v>
      </c>
      <c r="C70" s="2">
        <v>123</v>
      </c>
      <c r="D70" s="2" t="s">
        <v>828</v>
      </c>
      <c r="E70" s="2">
        <v>1</v>
      </c>
      <c r="F70" s="2" t="s">
        <v>896</v>
      </c>
      <c r="G70" s="2">
        <v>12309</v>
      </c>
      <c r="H70" s="2" t="s">
        <v>26</v>
      </c>
      <c r="I70" s="2">
        <v>20</v>
      </c>
      <c r="J70" s="2" t="s">
        <v>830</v>
      </c>
      <c r="K70" s="2">
        <v>2</v>
      </c>
      <c r="L70" s="2" t="s">
        <v>47</v>
      </c>
      <c r="M70" s="2">
        <v>22500</v>
      </c>
    </row>
    <row r="71" spans="1:13" ht="16.5" x14ac:dyDescent="0.2">
      <c r="A71" s="2">
        <v>21232</v>
      </c>
      <c r="B71" s="2">
        <v>1</v>
      </c>
      <c r="C71" s="2">
        <v>123</v>
      </c>
      <c r="D71" s="2" t="s">
        <v>828</v>
      </c>
      <c r="E71" s="2">
        <v>2</v>
      </c>
      <c r="F71" s="2" t="s">
        <v>897</v>
      </c>
      <c r="G71" s="2">
        <v>12309</v>
      </c>
      <c r="H71" s="2" t="s">
        <v>26</v>
      </c>
      <c r="I71" s="2">
        <v>30</v>
      </c>
      <c r="J71" s="2" t="s">
        <v>830</v>
      </c>
      <c r="K71" s="2">
        <v>3</v>
      </c>
      <c r="L71" s="2" t="s">
        <v>47</v>
      </c>
      <c r="M71" s="2">
        <v>30000</v>
      </c>
    </row>
    <row r="72" spans="1:13" ht="16.5" x14ac:dyDescent="0.2">
      <c r="A72" s="2">
        <v>21233</v>
      </c>
      <c r="B72" s="2">
        <v>1</v>
      </c>
      <c r="C72" s="2">
        <v>123</v>
      </c>
      <c r="D72" s="2" t="s">
        <v>828</v>
      </c>
      <c r="E72" s="2">
        <v>3</v>
      </c>
      <c r="F72" s="2" t="s">
        <v>898</v>
      </c>
      <c r="G72" s="2">
        <v>12309</v>
      </c>
      <c r="H72" s="2" t="s">
        <v>26</v>
      </c>
      <c r="I72" s="2">
        <v>50</v>
      </c>
      <c r="J72" s="2" t="s">
        <v>830</v>
      </c>
      <c r="K72" s="2">
        <v>5</v>
      </c>
      <c r="L72" s="2" t="s">
        <v>47</v>
      </c>
      <c r="M72" s="2">
        <v>37500</v>
      </c>
    </row>
    <row r="73" spans="1:13" ht="16.5" x14ac:dyDescent="0.2">
      <c r="A73" s="2">
        <v>21241</v>
      </c>
      <c r="B73" s="2">
        <v>1</v>
      </c>
      <c r="C73" s="2">
        <v>124</v>
      </c>
      <c r="D73" s="2" t="s">
        <v>828</v>
      </c>
      <c r="E73" s="2">
        <v>1</v>
      </c>
      <c r="F73" s="2" t="s">
        <v>899</v>
      </c>
      <c r="G73" s="2">
        <v>12409</v>
      </c>
      <c r="H73" s="2" t="s">
        <v>26</v>
      </c>
      <c r="I73" s="2">
        <v>20</v>
      </c>
      <c r="J73" s="2" t="s">
        <v>830</v>
      </c>
      <c r="K73" s="2">
        <v>2</v>
      </c>
      <c r="L73" s="2" t="s">
        <v>47</v>
      </c>
      <c r="M73" s="2">
        <v>24750</v>
      </c>
    </row>
    <row r="74" spans="1:13" ht="16.5" x14ac:dyDescent="0.2">
      <c r="A74" s="2">
        <v>21242</v>
      </c>
      <c r="B74" s="2">
        <v>1</v>
      </c>
      <c r="C74" s="2">
        <v>124</v>
      </c>
      <c r="D74" s="2" t="s">
        <v>828</v>
      </c>
      <c r="E74" s="2">
        <v>2</v>
      </c>
      <c r="F74" s="2" t="s">
        <v>900</v>
      </c>
      <c r="G74" s="2">
        <v>12409</v>
      </c>
      <c r="H74" s="2" t="s">
        <v>26</v>
      </c>
      <c r="I74" s="2">
        <v>30</v>
      </c>
      <c r="J74" s="2" t="s">
        <v>830</v>
      </c>
      <c r="K74" s="2">
        <v>3</v>
      </c>
      <c r="L74" s="2" t="s">
        <v>47</v>
      </c>
      <c r="M74" s="2">
        <v>33000</v>
      </c>
    </row>
    <row r="75" spans="1:13" ht="16.5" x14ac:dyDescent="0.2">
      <c r="A75" s="2">
        <v>21243</v>
      </c>
      <c r="B75" s="2">
        <v>1</v>
      </c>
      <c r="C75" s="2">
        <v>124</v>
      </c>
      <c r="D75" s="2" t="s">
        <v>828</v>
      </c>
      <c r="E75" s="2">
        <v>3</v>
      </c>
      <c r="F75" s="2" t="s">
        <v>901</v>
      </c>
      <c r="G75" s="2">
        <v>12409</v>
      </c>
      <c r="H75" s="2" t="s">
        <v>26</v>
      </c>
      <c r="I75" s="2">
        <v>50</v>
      </c>
      <c r="J75" s="2" t="s">
        <v>830</v>
      </c>
      <c r="K75" s="2">
        <v>5</v>
      </c>
      <c r="L75" s="2" t="s">
        <v>47</v>
      </c>
      <c r="M75" s="2">
        <v>41250</v>
      </c>
    </row>
    <row r="76" spans="1:13" ht="16.5" x14ac:dyDescent="0.2">
      <c r="A76" s="2">
        <v>21251</v>
      </c>
      <c r="B76" s="2">
        <v>1</v>
      </c>
      <c r="C76" s="2">
        <v>125</v>
      </c>
      <c r="D76" s="2" t="s">
        <v>828</v>
      </c>
      <c r="E76" s="2">
        <v>1</v>
      </c>
      <c r="F76" s="2" t="s">
        <v>902</v>
      </c>
      <c r="G76" s="2">
        <v>12509</v>
      </c>
      <c r="H76" s="2" t="s">
        <v>26</v>
      </c>
      <c r="I76" s="2">
        <v>20</v>
      </c>
      <c r="J76" s="2" t="s">
        <v>830</v>
      </c>
      <c r="K76" s="2">
        <v>2</v>
      </c>
      <c r="L76" s="2" t="s">
        <v>47</v>
      </c>
      <c r="M76" s="2">
        <v>27000</v>
      </c>
    </row>
    <row r="77" spans="1:13" ht="16.5" x14ac:dyDescent="0.2">
      <c r="A77" s="2">
        <v>21252</v>
      </c>
      <c r="B77" s="2">
        <v>1</v>
      </c>
      <c r="C77" s="2">
        <v>125</v>
      </c>
      <c r="D77" s="2" t="s">
        <v>828</v>
      </c>
      <c r="E77" s="2">
        <v>2</v>
      </c>
      <c r="F77" s="2" t="s">
        <v>903</v>
      </c>
      <c r="G77" s="2">
        <v>12509</v>
      </c>
      <c r="H77" s="2" t="s">
        <v>26</v>
      </c>
      <c r="I77" s="2">
        <v>30</v>
      </c>
      <c r="J77" s="2" t="s">
        <v>830</v>
      </c>
      <c r="K77" s="2">
        <v>3</v>
      </c>
      <c r="L77" s="2" t="s">
        <v>47</v>
      </c>
      <c r="M77" s="2">
        <v>36000</v>
      </c>
    </row>
    <row r="78" spans="1:13" ht="16.5" x14ac:dyDescent="0.2">
      <c r="A78" s="2">
        <v>21253</v>
      </c>
      <c r="B78" s="2">
        <v>1</v>
      </c>
      <c r="C78" s="2">
        <v>125</v>
      </c>
      <c r="D78" s="2" t="s">
        <v>828</v>
      </c>
      <c r="E78" s="2">
        <v>3</v>
      </c>
      <c r="F78" s="2" t="s">
        <v>904</v>
      </c>
      <c r="G78" s="2">
        <v>12509</v>
      </c>
      <c r="H78" s="2" t="s">
        <v>26</v>
      </c>
      <c r="I78" s="2">
        <v>50</v>
      </c>
      <c r="J78" s="2" t="s">
        <v>830</v>
      </c>
      <c r="K78" s="2">
        <v>5</v>
      </c>
      <c r="L78" s="2" t="s">
        <v>47</v>
      </c>
      <c r="M78" s="2">
        <v>45000</v>
      </c>
    </row>
    <row r="79" spans="1:13" ht="16.5" x14ac:dyDescent="0.2">
      <c r="A79" s="2">
        <v>21261</v>
      </c>
      <c r="B79" s="2">
        <v>1</v>
      </c>
      <c r="C79" s="2">
        <v>126</v>
      </c>
      <c r="D79" s="2" t="s">
        <v>828</v>
      </c>
      <c r="E79" s="2">
        <v>1</v>
      </c>
      <c r="F79" s="2" t="s">
        <v>905</v>
      </c>
      <c r="G79" s="2">
        <v>12609</v>
      </c>
      <c r="H79" s="2" t="s">
        <v>26</v>
      </c>
      <c r="I79" s="2">
        <v>20</v>
      </c>
      <c r="J79" s="2" t="s">
        <v>830</v>
      </c>
      <c r="K79" s="2">
        <v>2</v>
      </c>
      <c r="L79" s="2" t="s">
        <v>47</v>
      </c>
      <c r="M79" s="2">
        <v>29250</v>
      </c>
    </row>
    <row r="80" spans="1:13" ht="16.5" x14ac:dyDescent="0.2">
      <c r="A80" s="2">
        <v>21262</v>
      </c>
      <c r="B80" s="2">
        <v>1</v>
      </c>
      <c r="C80" s="2">
        <v>126</v>
      </c>
      <c r="D80" s="2" t="s">
        <v>828</v>
      </c>
      <c r="E80" s="2">
        <v>2</v>
      </c>
      <c r="F80" s="2" t="s">
        <v>906</v>
      </c>
      <c r="G80" s="2">
        <v>12609</v>
      </c>
      <c r="H80" s="2" t="s">
        <v>26</v>
      </c>
      <c r="I80" s="2">
        <v>30</v>
      </c>
      <c r="J80" s="2" t="s">
        <v>830</v>
      </c>
      <c r="K80" s="2">
        <v>3</v>
      </c>
      <c r="L80" s="2" t="s">
        <v>47</v>
      </c>
      <c r="M80" s="2">
        <v>39000</v>
      </c>
    </row>
    <row r="81" spans="1:13" ht="16.5" x14ac:dyDescent="0.2">
      <c r="A81" s="2">
        <v>21263</v>
      </c>
      <c r="B81" s="2">
        <v>1</v>
      </c>
      <c r="C81" s="2">
        <v>126</v>
      </c>
      <c r="D81" s="2" t="s">
        <v>828</v>
      </c>
      <c r="E81" s="2">
        <v>3</v>
      </c>
      <c r="F81" s="2" t="s">
        <v>907</v>
      </c>
      <c r="G81" s="2">
        <v>12609</v>
      </c>
      <c r="H81" s="2" t="s">
        <v>26</v>
      </c>
      <c r="I81" s="2">
        <v>50</v>
      </c>
      <c r="J81" s="2" t="s">
        <v>830</v>
      </c>
      <c r="K81" s="2">
        <v>5</v>
      </c>
      <c r="L81" s="2" t="s">
        <v>47</v>
      </c>
      <c r="M81" s="2">
        <v>48750</v>
      </c>
    </row>
    <row r="82" spans="1:13" ht="16.5" x14ac:dyDescent="0.2">
      <c r="A82" s="2">
        <v>21271</v>
      </c>
      <c r="B82" s="2">
        <v>1</v>
      </c>
      <c r="C82" s="2">
        <v>127</v>
      </c>
      <c r="D82" s="2" t="s">
        <v>828</v>
      </c>
      <c r="E82" s="2">
        <v>1</v>
      </c>
      <c r="F82" s="2" t="s">
        <v>908</v>
      </c>
      <c r="G82" s="2">
        <v>12709</v>
      </c>
      <c r="H82" s="2" t="s">
        <v>26</v>
      </c>
      <c r="I82" s="2">
        <v>20</v>
      </c>
      <c r="J82" s="2" t="s">
        <v>830</v>
      </c>
      <c r="K82" s="2">
        <v>2</v>
      </c>
      <c r="L82" s="2" t="s">
        <v>47</v>
      </c>
      <c r="M82" s="2">
        <v>31500</v>
      </c>
    </row>
    <row r="83" spans="1:13" ht="16.5" x14ac:dyDescent="0.2">
      <c r="A83" s="2">
        <v>21272</v>
      </c>
      <c r="B83" s="2">
        <v>1</v>
      </c>
      <c r="C83" s="2">
        <v>127</v>
      </c>
      <c r="D83" s="2" t="s">
        <v>828</v>
      </c>
      <c r="E83" s="2">
        <v>2</v>
      </c>
      <c r="F83" s="2" t="s">
        <v>909</v>
      </c>
      <c r="G83" s="2">
        <v>12709</v>
      </c>
      <c r="H83" s="2" t="s">
        <v>26</v>
      </c>
      <c r="I83" s="2">
        <v>30</v>
      </c>
      <c r="J83" s="2" t="s">
        <v>830</v>
      </c>
      <c r="K83" s="2">
        <v>3</v>
      </c>
      <c r="L83" s="2" t="s">
        <v>47</v>
      </c>
      <c r="M83" s="2">
        <v>42000</v>
      </c>
    </row>
    <row r="84" spans="1:13" ht="16.5" x14ac:dyDescent="0.2">
      <c r="A84" s="2">
        <v>21273</v>
      </c>
      <c r="B84" s="2">
        <v>1</v>
      </c>
      <c r="C84" s="2">
        <v>127</v>
      </c>
      <c r="D84" s="2" t="s">
        <v>828</v>
      </c>
      <c r="E84" s="2">
        <v>3</v>
      </c>
      <c r="F84" s="2" t="s">
        <v>910</v>
      </c>
      <c r="G84" s="2">
        <v>12709</v>
      </c>
      <c r="H84" s="2" t="s">
        <v>26</v>
      </c>
      <c r="I84" s="2">
        <v>50</v>
      </c>
      <c r="J84" s="2" t="s">
        <v>830</v>
      </c>
      <c r="K84" s="2">
        <v>5</v>
      </c>
      <c r="L84" s="2" t="s">
        <v>47</v>
      </c>
      <c r="M84" s="2">
        <v>52500</v>
      </c>
    </row>
    <row r="85" spans="1:13" ht="16.5" x14ac:dyDescent="0.2">
      <c r="A85" s="2">
        <v>21281</v>
      </c>
      <c r="B85" s="2">
        <v>1</v>
      </c>
      <c r="C85" s="2">
        <v>128</v>
      </c>
      <c r="D85" s="2" t="s">
        <v>828</v>
      </c>
      <c r="E85" s="2">
        <v>1</v>
      </c>
      <c r="F85" s="2" t="s">
        <v>911</v>
      </c>
      <c r="G85" s="2">
        <v>12809</v>
      </c>
      <c r="H85" s="2" t="s">
        <v>26</v>
      </c>
      <c r="I85" s="2">
        <v>20</v>
      </c>
      <c r="J85" s="2" t="s">
        <v>830</v>
      </c>
      <c r="K85" s="2">
        <v>2</v>
      </c>
      <c r="L85" s="2" t="s">
        <v>47</v>
      </c>
      <c r="M85" s="2">
        <v>33750</v>
      </c>
    </row>
    <row r="86" spans="1:13" ht="16.5" x14ac:dyDescent="0.2">
      <c r="A86" s="2">
        <v>21282</v>
      </c>
      <c r="B86" s="2">
        <v>1</v>
      </c>
      <c r="C86" s="2">
        <v>128</v>
      </c>
      <c r="D86" s="2" t="s">
        <v>828</v>
      </c>
      <c r="E86" s="2">
        <v>2</v>
      </c>
      <c r="F86" s="2" t="s">
        <v>912</v>
      </c>
      <c r="G86" s="2">
        <v>12809</v>
      </c>
      <c r="H86" s="2" t="s">
        <v>26</v>
      </c>
      <c r="I86" s="2">
        <v>30</v>
      </c>
      <c r="J86" s="2" t="s">
        <v>830</v>
      </c>
      <c r="K86" s="2">
        <v>3</v>
      </c>
      <c r="L86" s="2" t="s">
        <v>47</v>
      </c>
      <c r="M86" s="2">
        <v>45000</v>
      </c>
    </row>
    <row r="87" spans="1:13" ht="16.5" x14ac:dyDescent="0.2">
      <c r="A87" s="2">
        <v>21283</v>
      </c>
      <c r="B87" s="2">
        <v>1</v>
      </c>
      <c r="C87" s="2">
        <v>128</v>
      </c>
      <c r="D87" s="2" t="s">
        <v>828</v>
      </c>
      <c r="E87" s="2">
        <v>3</v>
      </c>
      <c r="F87" s="2" t="s">
        <v>913</v>
      </c>
      <c r="G87" s="2">
        <v>12809</v>
      </c>
      <c r="H87" s="2" t="s">
        <v>26</v>
      </c>
      <c r="I87" s="2">
        <v>50</v>
      </c>
      <c r="J87" s="2" t="s">
        <v>830</v>
      </c>
      <c r="K87" s="2">
        <v>5</v>
      </c>
      <c r="L87" s="2" t="s">
        <v>47</v>
      </c>
      <c r="M87" s="2">
        <v>56250</v>
      </c>
    </row>
    <row r="88" spans="1:13" ht="16.5" x14ac:dyDescent="0.2">
      <c r="A88" s="2">
        <v>21291</v>
      </c>
      <c r="B88" s="2">
        <v>1</v>
      </c>
      <c r="C88" s="2">
        <v>129</v>
      </c>
      <c r="D88" s="2" t="s">
        <v>828</v>
      </c>
      <c r="E88" s="2">
        <v>1</v>
      </c>
      <c r="F88" s="2" t="s">
        <v>914</v>
      </c>
      <c r="G88" s="2">
        <v>12909</v>
      </c>
      <c r="H88" s="2" t="s">
        <v>26</v>
      </c>
      <c r="I88" s="2">
        <v>20</v>
      </c>
      <c r="J88" s="2" t="s">
        <v>830</v>
      </c>
      <c r="K88" s="2">
        <v>2</v>
      </c>
      <c r="L88" s="2" t="s">
        <v>47</v>
      </c>
      <c r="M88" s="2">
        <v>36000</v>
      </c>
    </row>
    <row r="89" spans="1:13" ht="16.5" x14ac:dyDescent="0.2">
      <c r="A89" s="2">
        <v>21292</v>
      </c>
      <c r="B89" s="2">
        <v>1</v>
      </c>
      <c r="C89" s="2">
        <v>129</v>
      </c>
      <c r="D89" s="2" t="s">
        <v>828</v>
      </c>
      <c r="E89" s="2">
        <v>2</v>
      </c>
      <c r="F89" s="2" t="s">
        <v>915</v>
      </c>
      <c r="G89" s="2">
        <v>12909</v>
      </c>
      <c r="H89" s="2" t="s">
        <v>26</v>
      </c>
      <c r="I89" s="2">
        <v>30</v>
      </c>
      <c r="J89" s="2" t="s">
        <v>830</v>
      </c>
      <c r="K89" s="2">
        <v>3</v>
      </c>
      <c r="L89" s="2" t="s">
        <v>47</v>
      </c>
      <c r="M89" s="2">
        <v>48000</v>
      </c>
    </row>
    <row r="90" spans="1:13" ht="16.5" x14ac:dyDescent="0.2">
      <c r="A90" s="2">
        <v>21293</v>
      </c>
      <c r="B90" s="2">
        <v>1</v>
      </c>
      <c r="C90" s="2">
        <v>129</v>
      </c>
      <c r="D90" s="2" t="s">
        <v>828</v>
      </c>
      <c r="E90" s="2">
        <v>3</v>
      </c>
      <c r="F90" s="2" t="s">
        <v>916</v>
      </c>
      <c r="G90" s="2">
        <v>12909</v>
      </c>
      <c r="H90" s="2" t="s">
        <v>26</v>
      </c>
      <c r="I90" s="2">
        <v>50</v>
      </c>
      <c r="J90" s="2" t="s">
        <v>830</v>
      </c>
      <c r="K90" s="2">
        <v>5</v>
      </c>
      <c r="L90" s="2" t="s">
        <v>47</v>
      </c>
      <c r="M90" s="2">
        <v>60000</v>
      </c>
    </row>
    <row r="91" spans="1:13" ht="16.5" x14ac:dyDescent="0.2">
      <c r="A91" s="2">
        <v>21301</v>
      </c>
      <c r="B91" s="2">
        <v>1</v>
      </c>
      <c r="C91" s="2">
        <v>130</v>
      </c>
      <c r="D91" s="2" t="s">
        <v>828</v>
      </c>
      <c r="E91" s="2">
        <v>1</v>
      </c>
      <c r="F91" s="2" t="s">
        <v>917</v>
      </c>
      <c r="G91" s="2">
        <v>13009</v>
      </c>
      <c r="H91" s="2" t="s">
        <v>26</v>
      </c>
      <c r="I91" s="2">
        <v>20</v>
      </c>
      <c r="J91" s="2" t="s">
        <v>830</v>
      </c>
      <c r="K91" s="2">
        <v>2</v>
      </c>
      <c r="L91" s="2" t="s">
        <v>47</v>
      </c>
      <c r="M91" s="2">
        <v>43200</v>
      </c>
    </row>
    <row r="92" spans="1:13" ht="16.5" x14ac:dyDescent="0.2">
      <c r="A92" s="2">
        <v>21302</v>
      </c>
      <c r="B92" s="2">
        <v>1</v>
      </c>
      <c r="C92" s="2">
        <v>130</v>
      </c>
      <c r="D92" s="2" t="s">
        <v>828</v>
      </c>
      <c r="E92" s="2">
        <v>2</v>
      </c>
      <c r="F92" s="2" t="s">
        <v>918</v>
      </c>
      <c r="G92" s="2">
        <v>13009</v>
      </c>
      <c r="H92" s="2" t="s">
        <v>26</v>
      </c>
      <c r="I92" s="2">
        <v>30</v>
      </c>
      <c r="J92" s="2" t="s">
        <v>830</v>
      </c>
      <c r="K92" s="2">
        <v>3</v>
      </c>
      <c r="L92" s="2" t="s">
        <v>47</v>
      </c>
      <c r="M92" s="2">
        <v>57600</v>
      </c>
    </row>
    <row r="93" spans="1:13" ht="16.5" x14ac:dyDescent="0.2">
      <c r="A93" s="2">
        <v>21303</v>
      </c>
      <c r="B93" s="2">
        <v>1</v>
      </c>
      <c r="C93" s="2">
        <v>130</v>
      </c>
      <c r="D93" s="2" t="s">
        <v>828</v>
      </c>
      <c r="E93" s="2">
        <v>3</v>
      </c>
      <c r="F93" s="2" t="s">
        <v>919</v>
      </c>
      <c r="G93" s="2">
        <v>13009</v>
      </c>
      <c r="H93" s="2" t="s">
        <v>26</v>
      </c>
      <c r="I93" s="2">
        <v>50</v>
      </c>
      <c r="J93" s="2" t="s">
        <v>830</v>
      </c>
      <c r="K93" s="2">
        <v>5</v>
      </c>
      <c r="L93" s="2" t="s">
        <v>47</v>
      </c>
      <c r="M93" s="2">
        <v>72000</v>
      </c>
    </row>
    <row r="94" spans="1:13" ht="16.5" x14ac:dyDescent="0.2">
      <c r="A94" s="2">
        <f>A4+1000</f>
        <v>22011</v>
      </c>
      <c r="B94" s="2">
        <v>2</v>
      </c>
      <c r="C94" s="2">
        <v>101</v>
      </c>
      <c r="D94" s="2" t="s">
        <v>828</v>
      </c>
      <c r="E94" s="2">
        <v>1</v>
      </c>
      <c r="F94" s="2" t="s">
        <v>829</v>
      </c>
      <c r="G94" s="2">
        <v>10103</v>
      </c>
      <c r="H94" s="2" t="s">
        <v>26</v>
      </c>
      <c r="I94" s="2">
        <v>10</v>
      </c>
      <c r="J94" s="2" t="s">
        <v>830</v>
      </c>
      <c r="K94" s="2">
        <v>2</v>
      </c>
      <c r="L94" s="2" t="s">
        <v>47</v>
      </c>
      <c r="M94" s="2">
        <v>750</v>
      </c>
    </row>
    <row r="95" spans="1:13" ht="16.5" x14ac:dyDescent="0.2">
      <c r="A95" s="2">
        <f t="shared" ref="A95:A158" si="0">A5+1000</f>
        <v>22012</v>
      </c>
      <c r="B95" s="2">
        <v>2</v>
      </c>
      <c r="C95" s="2">
        <v>101</v>
      </c>
      <c r="D95" s="2" t="s">
        <v>828</v>
      </c>
      <c r="E95" s="2">
        <v>2</v>
      </c>
      <c r="F95" s="2" t="s">
        <v>831</v>
      </c>
      <c r="G95" s="2">
        <v>10106</v>
      </c>
      <c r="H95" s="2" t="s">
        <v>26</v>
      </c>
      <c r="I95" s="2">
        <v>15</v>
      </c>
      <c r="J95" s="2" t="s">
        <v>830</v>
      </c>
      <c r="K95" s="2">
        <v>3</v>
      </c>
      <c r="L95" s="2" t="s">
        <v>47</v>
      </c>
      <c r="M95" s="2">
        <v>1500</v>
      </c>
    </row>
    <row r="96" spans="1:13" ht="16.5" x14ac:dyDescent="0.2">
      <c r="A96" s="2">
        <f t="shared" si="0"/>
        <v>22013</v>
      </c>
      <c r="B96" s="2">
        <v>2</v>
      </c>
      <c r="C96" s="2">
        <v>101</v>
      </c>
      <c r="D96" s="2" t="s">
        <v>828</v>
      </c>
      <c r="E96" s="2">
        <v>3</v>
      </c>
      <c r="F96" s="2" t="s">
        <v>832</v>
      </c>
      <c r="G96" s="2">
        <v>10109</v>
      </c>
      <c r="H96" s="2" t="s">
        <v>26</v>
      </c>
      <c r="I96" s="2">
        <v>25</v>
      </c>
      <c r="J96" s="2" t="s">
        <v>830</v>
      </c>
      <c r="K96" s="2">
        <v>5</v>
      </c>
      <c r="L96" s="2" t="s">
        <v>47</v>
      </c>
      <c r="M96" s="2">
        <v>2250</v>
      </c>
    </row>
    <row r="97" spans="1:13" ht="16.5" x14ac:dyDescent="0.2">
      <c r="A97" s="2">
        <f t="shared" si="0"/>
        <v>22021</v>
      </c>
      <c r="B97" s="2">
        <v>2</v>
      </c>
      <c r="C97" s="2">
        <v>102</v>
      </c>
      <c r="D97" s="2" t="s">
        <v>828</v>
      </c>
      <c r="E97" s="2">
        <v>1</v>
      </c>
      <c r="F97" s="2" t="s">
        <v>833</v>
      </c>
      <c r="G97" s="2">
        <v>10209</v>
      </c>
      <c r="H97" s="2" t="s">
        <v>26</v>
      </c>
      <c r="I97" s="2">
        <v>10</v>
      </c>
      <c r="J97" s="2" t="s">
        <v>830</v>
      </c>
      <c r="K97" s="2">
        <v>2</v>
      </c>
      <c r="L97" s="2" t="s">
        <v>47</v>
      </c>
      <c r="M97" s="2">
        <v>1800</v>
      </c>
    </row>
    <row r="98" spans="1:13" ht="16.5" x14ac:dyDescent="0.2">
      <c r="A98" s="2">
        <f t="shared" si="0"/>
        <v>22022</v>
      </c>
      <c r="B98" s="2">
        <v>2</v>
      </c>
      <c r="C98" s="2">
        <v>102</v>
      </c>
      <c r="D98" s="2" t="s">
        <v>828</v>
      </c>
      <c r="E98" s="2">
        <v>2</v>
      </c>
      <c r="F98" s="2" t="s">
        <v>834</v>
      </c>
      <c r="G98" s="2">
        <v>10209</v>
      </c>
      <c r="H98" s="2" t="s">
        <v>26</v>
      </c>
      <c r="I98" s="2">
        <v>15</v>
      </c>
      <c r="J98" s="2" t="s">
        <v>830</v>
      </c>
      <c r="K98" s="2">
        <v>3</v>
      </c>
      <c r="L98" s="2" t="s">
        <v>47</v>
      </c>
      <c r="M98" s="2">
        <v>2700</v>
      </c>
    </row>
    <row r="99" spans="1:13" ht="16.5" x14ac:dyDescent="0.2">
      <c r="A99" s="2">
        <f t="shared" si="0"/>
        <v>22023</v>
      </c>
      <c r="B99" s="2">
        <v>2</v>
      </c>
      <c r="C99" s="2">
        <v>102</v>
      </c>
      <c r="D99" s="2" t="s">
        <v>828</v>
      </c>
      <c r="E99" s="2">
        <v>3</v>
      </c>
      <c r="F99" s="2" t="s">
        <v>835</v>
      </c>
      <c r="G99" s="2">
        <v>10209</v>
      </c>
      <c r="H99" s="2" t="s">
        <v>26</v>
      </c>
      <c r="I99" s="2">
        <v>25</v>
      </c>
      <c r="J99" s="2" t="s">
        <v>830</v>
      </c>
      <c r="K99" s="2">
        <v>5</v>
      </c>
      <c r="L99" s="2" t="s">
        <v>47</v>
      </c>
      <c r="M99" s="2">
        <v>3600</v>
      </c>
    </row>
    <row r="100" spans="1:13" ht="16.5" x14ac:dyDescent="0.2">
      <c r="A100" s="2">
        <f t="shared" si="0"/>
        <v>22031</v>
      </c>
      <c r="B100" s="2">
        <v>2</v>
      </c>
      <c r="C100" s="2">
        <v>103</v>
      </c>
      <c r="D100" s="2" t="s">
        <v>828</v>
      </c>
      <c r="E100" s="2">
        <v>1</v>
      </c>
      <c r="F100" s="2" t="s">
        <v>836</v>
      </c>
      <c r="G100" s="2">
        <v>10309</v>
      </c>
      <c r="H100" s="2" t="s">
        <v>26</v>
      </c>
      <c r="I100" s="2">
        <v>10</v>
      </c>
      <c r="J100" s="2" t="s">
        <v>830</v>
      </c>
      <c r="K100" s="2">
        <v>2</v>
      </c>
      <c r="L100" s="2" t="s">
        <v>47</v>
      </c>
      <c r="M100" s="2">
        <v>3150</v>
      </c>
    </row>
    <row r="101" spans="1:13" ht="16.5" x14ac:dyDescent="0.2">
      <c r="A101" s="2">
        <f t="shared" si="0"/>
        <v>22032</v>
      </c>
      <c r="B101" s="2">
        <v>2</v>
      </c>
      <c r="C101" s="2">
        <v>103</v>
      </c>
      <c r="D101" s="2" t="s">
        <v>828</v>
      </c>
      <c r="E101" s="2">
        <v>2</v>
      </c>
      <c r="F101" s="2" t="s">
        <v>837</v>
      </c>
      <c r="G101" s="2">
        <v>10309</v>
      </c>
      <c r="H101" s="2" t="s">
        <v>26</v>
      </c>
      <c r="I101" s="2">
        <v>20</v>
      </c>
      <c r="J101" s="2" t="s">
        <v>830</v>
      </c>
      <c r="K101" s="2">
        <v>3</v>
      </c>
      <c r="L101" s="2" t="s">
        <v>47</v>
      </c>
      <c r="M101" s="2">
        <v>4200</v>
      </c>
    </row>
    <row r="102" spans="1:13" ht="16.5" x14ac:dyDescent="0.2">
      <c r="A102" s="2">
        <f t="shared" si="0"/>
        <v>22033</v>
      </c>
      <c r="B102" s="2">
        <v>2</v>
      </c>
      <c r="C102" s="2">
        <v>103</v>
      </c>
      <c r="D102" s="2" t="s">
        <v>828</v>
      </c>
      <c r="E102" s="2">
        <v>3</v>
      </c>
      <c r="F102" s="2" t="s">
        <v>838</v>
      </c>
      <c r="G102" s="2">
        <v>10309</v>
      </c>
      <c r="H102" s="2" t="s">
        <v>26</v>
      </c>
      <c r="I102" s="2">
        <v>30</v>
      </c>
      <c r="J102" s="2" t="s">
        <v>830</v>
      </c>
      <c r="K102" s="2">
        <v>5</v>
      </c>
      <c r="L102" s="2" t="s">
        <v>47</v>
      </c>
      <c r="M102" s="2">
        <v>5250</v>
      </c>
    </row>
    <row r="103" spans="1:13" ht="16.5" x14ac:dyDescent="0.2">
      <c r="A103" s="2">
        <f t="shared" si="0"/>
        <v>22041</v>
      </c>
      <c r="B103" s="2">
        <v>2</v>
      </c>
      <c r="C103" s="2">
        <v>104</v>
      </c>
      <c r="D103" s="2" t="s">
        <v>828</v>
      </c>
      <c r="E103" s="2">
        <v>1</v>
      </c>
      <c r="F103" s="2" t="s">
        <v>839</v>
      </c>
      <c r="G103" s="2">
        <v>10409</v>
      </c>
      <c r="H103" s="2" t="s">
        <v>26</v>
      </c>
      <c r="I103" s="2">
        <v>10</v>
      </c>
      <c r="J103" s="2" t="s">
        <v>830</v>
      </c>
      <c r="K103" s="2">
        <v>2</v>
      </c>
      <c r="L103" s="2" t="s">
        <v>47</v>
      </c>
      <c r="M103" s="2">
        <v>3600</v>
      </c>
    </row>
    <row r="104" spans="1:13" ht="16.5" x14ac:dyDescent="0.2">
      <c r="A104" s="2">
        <f t="shared" si="0"/>
        <v>22042</v>
      </c>
      <c r="B104" s="2">
        <v>2</v>
      </c>
      <c r="C104" s="2">
        <v>104</v>
      </c>
      <c r="D104" s="2" t="s">
        <v>828</v>
      </c>
      <c r="E104" s="2">
        <v>2</v>
      </c>
      <c r="F104" s="2" t="s">
        <v>840</v>
      </c>
      <c r="G104" s="2">
        <v>10409</v>
      </c>
      <c r="H104" s="2" t="s">
        <v>26</v>
      </c>
      <c r="I104" s="2">
        <v>20</v>
      </c>
      <c r="J104" s="2" t="s">
        <v>830</v>
      </c>
      <c r="K104" s="2">
        <v>3</v>
      </c>
      <c r="L104" s="2" t="s">
        <v>47</v>
      </c>
      <c r="M104" s="2">
        <v>4800</v>
      </c>
    </row>
    <row r="105" spans="1:13" ht="16.5" x14ac:dyDescent="0.2">
      <c r="A105" s="2">
        <f t="shared" si="0"/>
        <v>22043</v>
      </c>
      <c r="B105" s="2">
        <v>2</v>
      </c>
      <c r="C105" s="2">
        <v>104</v>
      </c>
      <c r="D105" s="2" t="s">
        <v>828</v>
      </c>
      <c r="E105" s="2">
        <v>3</v>
      </c>
      <c r="F105" s="2" t="s">
        <v>841</v>
      </c>
      <c r="G105" s="2">
        <v>10409</v>
      </c>
      <c r="H105" s="2" t="s">
        <v>26</v>
      </c>
      <c r="I105" s="2">
        <v>30</v>
      </c>
      <c r="J105" s="2" t="s">
        <v>830</v>
      </c>
      <c r="K105" s="2">
        <v>5</v>
      </c>
      <c r="L105" s="2" t="s">
        <v>47</v>
      </c>
      <c r="M105" s="2">
        <v>6000</v>
      </c>
    </row>
    <row r="106" spans="1:13" ht="16.5" x14ac:dyDescent="0.2">
      <c r="A106" s="2">
        <f t="shared" si="0"/>
        <v>22051</v>
      </c>
      <c r="B106" s="2">
        <v>2</v>
      </c>
      <c r="C106" s="2">
        <v>105</v>
      </c>
      <c r="D106" s="2" t="s">
        <v>828</v>
      </c>
      <c r="E106" s="2">
        <v>1</v>
      </c>
      <c r="F106" s="2" t="s">
        <v>842</v>
      </c>
      <c r="G106" s="2">
        <v>10509</v>
      </c>
      <c r="H106" s="2" t="s">
        <v>26</v>
      </c>
      <c r="I106" s="2">
        <v>20</v>
      </c>
      <c r="J106" s="2" t="s">
        <v>830</v>
      </c>
      <c r="K106" s="2">
        <v>2</v>
      </c>
      <c r="L106" s="2" t="s">
        <v>47</v>
      </c>
      <c r="M106" s="2">
        <v>4050</v>
      </c>
    </row>
    <row r="107" spans="1:13" ht="16.5" x14ac:dyDescent="0.2">
      <c r="A107" s="2">
        <f t="shared" si="0"/>
        <v>22052</v>
      </c>
      <c r="B107" s="2">
        <v>2</v>
      </c>
      <c r="C107" s="2">
        <v>105</v>
      </c>
      <c r="D107" s="2" t="s">
        <v>828</v>
      </c>
      <c r="E107" s="2">
        <v>2</v>
      </c>
      <c r="F107" s="2" t="s">
        <v>843</v>
      </c>
      <c r="G107" s="2">
        <v>10509</v>
      </c>
      <c r="H107" s="2" t="s">
        <v>26</v>
      </c>
      <c r="I107" s="2">
        <v>30</v>
      </c>
      <c r="J107" s="2" t="s">
        <v>830</v>
      </c>
      <c r="K107" s="2">
        <v>3</v>
      </c>
      <c r="L107" s="2" t="s">
        <v>47</v>
      </c>
      <c r="M107" s="2">
        <v>5400</v>
      </c>
    </row>
    <row r="108" spans="1:13" ht="16.5" x14ac:dyDescent="0.2">
      <c r="A108" s="2">
        <f t="shared" si="0"/>
        <v>22053</v>
      </c>
      <c r="B108" s="2">
        <v>2</v>
      </c>
      <c r="C108" s="2">
        <v>105</v>
      </c>
      <c r="D108" s="2" t="s">
        <v>828</v>
      </c>
      <c r="E108" s="2">
        <v>3</v>
      </c>
      <c r="F108" s="2" t="s">
        <v>844</v>
      </c>
      <c r="G108" s="2">
        <v>10509</v>
      </c>
      <c r="H108" s="2" t="s">
        <v>26</v>
      </c>
      <c r="I108" s="2">
        <v>50</v>
      </c>
      <c r="J108" s="2" t="s">
        <v>830</v>
      </c>
      <c r="K108" s="2">
        <v>5</v>
      </c>
      <c r="L108" s="2" t="s">
        <v>47</v>
      </c>
      <c r="M108" s="2">
        <v>6750</v>
      </c>
    </row>
    <row r="109" spans="1:13" ht="16.5" x14ac:dyDescent="0.2">
      <c r="A109" s="2">
        <f t="shared" si="0"/>
        <v>22061</v>
      </c>
      <c r="B109" s="2">
        <v>2</v>
      </c>
      <c r="C109" s="2">
        <v>106</v>
      </c>
      <c r="D109" s="2" t="s">
        <v>828</v>
      </c>
      <c r="E109" s="2">
        <v>1</v>
      </c>
      <c r="F109" s="2" t="s">
        <v>845</v>
      </c>
      <c r="G109" s="2">
        <v>10609</v>
      </c>
      <c r="H109" s="2" t="s">
        <v>26</v>
      </c>
      <c r="I109" s="2">
        <v>20</v>
      </c>
      <c r="J109" s="2" t="s">
        <v>830</v>
      </c>
      <c r="K109" s="2">
        <v>2</v>
      </c>
      <c r="L109" s="2" t="s">
        <v>47</v>
      </c>
      <c r="M109" s="2">
        <v>4500</v>
      </c>
    </row>
    <row r="110" spans="1:13" ht="16.5" x14ac:dyDescent="0.2">
      <c r="A110" s="2">
        <f t="shared" si="0"/>
        <v>22062</v>
      </c>
      <c r="B110" s="2">
        <v>2</v>
      </c>
      <c r="C110" s="2">
        <v>106</v>
      </c>
      <c r="D110" s="2" t="s">
        <v>828</v>
      </c>
      <c r="E110" s="2">
        <v>2</v>
      </c>
      <c r="F110" s="2" t="s">
        <v>846</v>
      </c>
      <c r="G110" s="2">
        <v>10609</v>
      </c>
      <c r="H110" s="2" t="s">
        <v>26</v>
      </c>
      <c r="I110" s="2">
        <v>30</v>
      </c>
      <c r="J110" s="2" t="s">
        <v>830</v>
      </c>
      <c r="K110" s="2">
        <v>3</v>
      </c>
      <c r="L110" s="2" t="s">
        <v>47</v>
      </c>
      <c r="M110" s="2">
        <v>6000</v>
      </c>
    </row>
    <row r="111" spans="1:13" ht="16.5" x14ac:dyDescent="0.2">
      <c r="A111" s="2">
        <f t="shared" si="0"/>
        <v>22063</v>
      </c>
      <c r="B111" s="2">
        <v>2</v>
      </c>
      <c r="C111" s="2">
        <v>106</v>
      </c>
      <c r="D111" s="2" t="s">
        <v>828</v>
      </c>
      <c r="E111" s="2">
        <v>3</v>
      </c>
      <c r="F111" s="2" t="s">
        <v>847</v>
      </c>
      <c r="G111" s="2">
        <v>10609</v>
      </c>
      <c r="H111" s="2" t="s">
        <v>26</v>
      </c>
      <c r="I111" s="2">
        <v>50</v>
      </c>
      <c r="J111" s="2" t="s">
        <v>830</v>
      </c>
      <c r="K111" s="2">
        <v>5</v>
      </c>
      <c r="L111" s="2" t="s">
        <v>47</v>
      </c>
      <c r="M111" s="2">
        <v>7500</v>
      </c>
    </row>
    <row r="112" spans="1:13" ht="16.5" x14ac:dyDescent="0.2">
      <c r="A112" s="2">
        <f t="shared" si="0"/>
        <v>22071</v>
      </c>
      <c r="B112" s="2">
        <v>2</v>
      </c>
      <c r="C112" s="2">
        <v>107</v>
      </c>
      <c r="D112" s="2" t="s">
        <v>828</v>
      </c>
      <c r="E112" s="2">
        <v>1</v>
      </c>
      <c r="F112" s="2" t="s">
        <v>848</v>
      </c>
      <c r="G112" s="2">
        <v>10709</v>
      </c>
      <c r="H112" s="2" t="s">
        <v>26</v>
      </c>
      <c r="I112" s="2">
        <v>20</v>
      </c>
      <c r="J112" s="2" t="s">
        <v>830</v>
      </c>
      <c r="K112" s="2">
        <v>2</v>
      </c>
      <c r="L112" s="2" t="s">
        <v>47</v>
      </c>
      <c r="M112" s="2">
        <v>5400</v>
      </c>
    </row>
    <row r="113" spans="1:13" ht="16.5" x14ac:dyDescent="0.2">
      <c r="A113" s="2">
        <f t="shared" si="0"/>
        <v>22072</v>
      </c>
      <c r="B113" s="2">
        <v>2</v>
      </c>
      <c r="C113" s="2">
        <v>107</v>
      </c>
      <c r="D113" s="2" t="s">
        <v>828</v>
      </c>
      <c r="E113" s="2">
        <v>2</v>
      </c>
      <c r="F113" s="2" t="s">
        <v>849</v>
      </c>
      <c r="G113" s="2">
        <v>10709</v>
      </c>
      <c r="H113" s="2" t="s">
        <v>26</v>
      </c>
      <c r="I113" s="2">
        <v>30</v>
      </c>
      <c r="J113" s="2" t="s">
        <v>830</v>
      </c>
      <c r="K113" s="2">
        <v>3</v>
      </c>
      <c r="L113" s="2" t="s">
        <v>47</v>
      </c>
      <c r="M113" s="2">
        <v>7200</v>
      </c>
    </row>
    <row r="114" spans="1:13" ht="16.5" x14ac:dyDescent="0.2">
      <c r="A114" s="2">
        <f t="shared" si="0"/>
        <v>22073</v>
      </c>
      <c r="B114" s="2">
        <v>2</v>
      </c>
      <c r="C114" s="2">
        <v>107</v>
      </c>
      <c r="D114" s="2" t="s">
        <v>828</v>
      </c>
      <c r="E114" s="2">
        <v>3</v>
      </c>
      <c r="F114" s="2" t="s">
        <v>850</v>
      </c>
      <c r="G114" s="2">
        <v>10709</v>
      </c>
      <c r="H114" s="2" t="s">
        <v>26</v>
      </c>
      <c r="I114" s="2">
        <v>50</v>
      </c>
      <c r="J114" s="2" t="s">
        <v>830</v>
      </c>
      <c r="K114" s="2">
        <v>5</v>
      </c>
      <c r="L114" s="2" t="s">
        <v>47</v>
      </c>
      <c r="M114" s="2">
        <v>9000</v>
      </c>
    </row>
    <row r="115" spans="1:13" ht="16.5" x14ac:dyDescent="0.2">
      <c r="A115" s="2">
        <f t="shared" si="0"/>
        <v>22081</v>
      </c>
      <c r="B115" s="2">
        <v>2</v>
      </c>
      <c r="C115" s="2">
        <v>108</v>
      </c>
      <c r="D115" s="2" t="s">
        <v>828</v>
      </c>
      <c r="E115" s="2">
        <v>1</v>
      </c>
      <c r="F115" s="2" t="s">
        <v>851</v>
      </c>
      <c r="G115" s="2">
        <v>10809</v>
      </c>
      <c r="H115" s="2" t="s">
        <v>26</v>
      </c>
      <c r="I115" s="2">
        <v>20</v>
      </c>
      <c r="J115" s="2" t="s">
        <v>830</v>
      </c>
      <c r="K115" s="2">
        <v>2</v>
      </c>
      <c r="L115" s="2" t="s">
        <v>47</v>
      </c>
      <c r="M115" s="2">
        <v>6300</v>
      </c>
    </row>
    <row r="116" spans="1:13" ht="16.5" x14ac:dyDescent="0.2">
      <c r="A116" s="2">
        <f t="shared" si="0"/>
        <v>22082</v>
      </c>
      <c r="B116" s="2">
        <v>2</v>
      </c>
      <c r="C116" s="2">
        <v>108</v>
      </c>
      <c r="D116" s="2" t="s">
        <v>828</v>
      </c>
      <c r="E116" s="2">
        <v>2</v>
      </c>
      <c r="F116" s="2" t="s">
        <v>852</v>
      </c>
      <c r="G116" s="2">
        <v>10809</v>
      </c>
      <c r="H116" s="2" t="s">
        <v>26</v>
      </c>
      <c r="I116" s="2">
        <v>30</v>
      </c>
      <c r="J116" s="2" t="s">
        <v>830</v>
      </c>
      <c r="K116" s="2">
        <v>3</v>
      </c>
      <c r="L116" s="2" t="s">
        <v>47</v>
      </c>
      <c r="M116" s="2">
        <v>8400</v>
      </c>
    </row>
    <row r="117" spans="1:13" ht="16.5" x14ac:dyDescent="0.2">
      <c r="A117" s="2">
        <f t="shared" si="0"/>
        <v>22083</v>
      </c>
      <c r="B117" s="2">
        <v>2</v>
      </c>
      <c r="C117" s="2">
        <v>108</v>
      </c>
      <c r="D117" s="2" t="s">
        <v>828</v>
      </c>
      <c r="E117" s="2">
        <v>3</v>
      </c>
      <c r="F117" s="2" t="s">
        <v>853</v>
      </c>
      <c r="G117" s="2">
        <v>10809</v>
      </c>
      <c r="H117" s="2" t="s">
        <v>26</v>
      </c>
      <c r="I117" s="2">
        <v>50</v>
      </c>
      <c r="J117" s="2" t="s">
        <v>830</v>
      </c>
      <c r="K117" s="2">
        <v>5</v>
      </c>
      <c r="L117" s="2" t="s">
        <v>47</v>
      </c>
      <c r="M117" s="2">
        <v>10500</v>
      </c>
    </row>
    <row r="118" spans="1:13" ht="16.5" x14ac:dyDescent="0.2">
      <c r="A118" s="2">
        <f t="shared" si="0"/>
        <v>22091</v>
      </c>
      <c r="B118" s="2">
        <v>2</v>
      </c>
      <c r="C118" s="2">
        <v>109</v>
      </c>
      <c r="D118" s="2" t="s">
        <v>828</v>
      </c>
      <c r="E118" s="2">
        <v>1</v>
      </c>
      <c r="F118" s="2" t="s">
        <v>854</v>
      </c>
      <c r="G118" s="2">
        <v>10909</v>
      </c>
      <c r="H118" s="2" t="s">
        <v>26</v>
      </c>
      <c r="I118" s="2">
        <v>20</v>
      </c>
      <c r="J118" s="2" t="s">
        <v>830</v>
      </c>
      <c r="K118" s="2">
        <v>2</v>
      </c>
      <c r="L118" s="2" t="s">
        <v>47</v>
      </c>
      <c r="M118" s="2">
        <v>7200</v>
      </c>
    </row>
    <row r="119" spans="1:13" ht="16.5" x14ac:dyDescent="0.2">
      <c r="A119" s="2">
        <f t="shared" si="0"/>
        <v>22092</v>
      </c>
      <c r="B119" s="2">
        <v>2</v>
      </c>
      <c r="C119" s="2">
        <v>109</v>
      </c>
      <c r="D119" s="2" t="s">
        <v>828</v>
      </c>
      <c r="E119" s="2">
        <v>2</v>
      </c>
      <c r="F119" s="2" t="s">
        <v>855</v>
      </c>
      <c r="G119" s="2">
        <v>10909</v>
      </c>
      <c r="H119" s="2" t="s">
        <v>26</v>
      </c>
      <c r="I119" s="2">
        <v>30</v>
      </c>
      <c r="J119" s="2" t="s">
        <v>830</v>
      </c>
      <c r="K119" s="2">
        <v>3</v>
      </c>
      <c r="L119" s="2" t="s">
        <v>47</v>
      </c>
      <c r="M119" s="2">
        <v>9600</v>
      </c>
    </row>
    <row r="120" spans="1:13" ht="16.5" x14ac:dyDescent="0.2">
      <c r="A120" s="2">
        <f t="shared" si="0"/>
        <v>22093</v>
      </c>
      <c r="B120" s="2">
        <v>2</v>
      </c>
      <c r="C120" s="2">
        <v>109</v>
      </c>
      <c r="D120" s="2" t="s">
        <v>828</v>
      </c>
      <c r="E120" s="2">
        <v>3</v>
      </c>
      <c r="F120" s="2" t="s">
        <v>856</v>
      </c>
      <c r="G120" s="2">
        <v>10909</v>
      </c>
      <c r="H120" s="2" t="s">
        <v>26</v>
      </c>
      <c r="I120" s="2">
        <v>50</v>
      </c>
      <c r="J120" s="2" t="s">
        <v>830</v>
      </c>
      <c r="K120" s="2">
        <v>5</v>
      </c>
      <c r="L120" s="2" t="s">
        <v>47</v>
      </c>
      <c r="M120" s="2">
        <v>12000</v>
      </c>
    </row>
    <row r="121" spans="1:13" ht="16.5" x14ac:dyDescent="0.2">
      <c r="A121" s="2">
        <f t="shared" si="0"/>
        <v>22101</v>
      </c>
      <c r="B121" s="2">
        <v>2</v>
      </c>
      <c r="C121" s="2">
        <v>110</v>
      </c>
      <c r="D121" s="2" t="s">
        <v>828</v>
      </c>
      <c r="E121" s="2">
        <v>1</v>
      </c>
      <c r="F121" s="2" t="s">
        <v>857</v>
      </c>
      <c r="G121" s="2">
        <v>11009</v>
      </c>
      <c r="H121" s="2" t="s">
        <v>26</v>
      </c>
      <c r="I121" s="2">
        <v>20</v>
      </c>
      <c r="J121" s="2" t="s">
        <v>830</v>
      </c>
      <c r="K121" s="2">
        <v>2</v>
      </c>
      <c r="L121" s="2" t="s">
        <v>47</v>
      </c>
      <c r="M121" s="2">
        <v>8100</v>
      </c>
    </row>
    <row r="122" spans="1:13" ht="16.5" x14ac:dyDescent="0.2">
      <c r="A122" s="2">
        <f t="shared" si="0"/>
        <v>22102</v>
      </c>
      <c r="B122" s="2">
        <v>2</v>
      </c>
      <c r="C122" s="2">
        <v>110</v>
      </c>
      <c r="D122" s="2" t="s">
        <v>828</v>
      </c>
      <c r="E122" s="2">
        <v>2</v>
      </c>
      <c r="F122" s="2" t="s">
        <v>858</v>
      </c>
      <c r="G122" s="2">
        <v>11009</v>
      </c>
      <c r="H122" s="2" t="s">
        <v>26</v>
      </c>
      <c r="I122" s="2">
        <v>30</v>
      </c>
      <c r="J122" s="2" t="s">
        <v>830</v>
      </c>
      <c r="K122" s="2">
        <v>3</v>
      </c>
      <c r="L122" s="2" t="s">
        <v>47</v>
      </c>
      <c r="M122" s="2">
        <v>10800</v>
      </c>
    </row>
    <row r="123" spans="1:13" ht="16.5" x14ac:dyDescent="0.2">
      <c r="A123" s="2">
        <f t="shared" si="0"/>
        <v>22103</v>
      </c>
      <c r="B123" s="2">
        <v>2</v>
      </c>
      <c r="C123" s="2">
        <v>110</v>
      </c>
      <c r="D123" s="2" t="s">
        <v>828</v>
      </c>
      <c r="E123" s="2">
        <v>3</v>
      </c>
      <c r="F123" s="2" t="s">
        <v>859</v>
      </c>
      <c r="G123" s="2">
        <v>11009</v>
      </c>
      <c r="H123" s="2" t="s">
        <v>26</v>
      </c>
      <c r="I123" s="2">
        <v>50</v>
      </c>
      <c r="J123" s="2" t="s">
        <v>830</v>
      </c>
      <c r="K123" s="2">
        <v>5</v>
      </c>
      <c r="L123" s="2" t="s">
        <v>47</v>
      </c>
      <c r="M123" s="2">
        <v>13500</v>
      </c>
    </row>
    <row r="124" spans="1:13" ht="16.5" x14ac:dyDescent="0.2">
      <c r="A124" s="2">
        <f t="shared" si="0"/>
        <v>22111</v>
      </c>
      <c r="B124" s="2">
        <v>2</v>
      </c>
      <c r="C124" s="2">
        <v>111</v>
      </c>
      <c r="D124" s="2" t="s">
        <v>828</v>
      </c>
      <c r="E124" s="2">
        <v>1</v>
      </c>
      <c r="F124" s="2" t="s">
        <v>860</v>
      </c>
      <c r="G124" s="2">
        <v>11109</v>
      </c>
      <c r="H124" s="2" t="s">
        <v>26</v>
      </c>
      <c r="I124" s="2">
        <v>20</v>
      </c>
      <c r="J124" s="2" t="s">
        <v>830</v>
      </c>
      <c r="K124" s="2">
        <v>2</v>
      </c>
      <c r="L124" s="2" t="s">
        <v>47</v>
      </c>
      <c r="M124" s="2">
        <v>9000</v>
      </c>
    </row>
    <row r="125" spans="1:13" ht="16.5" x14ac:dyDescent="0.2">
      <c r="A125" s="2">
        <f t="shared" si="0"/>
        <v>22112</v>
      </c>
      <c r="B125" s="2">
        <v>2</v>
      </c>
      <c r="C125" s="2">
        <v>111</v>
      </c>
      <c r="D125" s="2" t="s">
        <v>828</v>
      </c>
      <c r="E125" s="2">
        <v>2</v>
      </c>
      <c r="F125" s="2" t="s">
        <v>861</v>
      </c>
      <c r="G125" s="2">
        <v>11109</v>
      </c>
      <c r="H125" s="2" t="s">
        <v>26</v>
      </c>
      <c r="I125" s="2">
        <v>30</v>
      </c>
      <c r="J125" s="2" t="s">
        <v>830</v>
      </c>
      <c r="K125" s="2">
        <v>3</v>
      </c>
      <c r="L125" s="2" t="s">
        <v>47</v>
      </c>
      <c r="M125" s="2">
        <v>12000</v>
      </c>
    </row>
    <row r="126" spans="1:13" ht="16.5" x14ac:dyDescent="0.2">
      <c r="A126" s="2">
        <f t="shared" si="0"/>
        <v>22113</v>
      </c>
      <c r="B126" s="2">
        <v>2</v>
      </c>
      <c r="C126" s="2">
        <v>111</v>
      </c>
      <c r="D126" s="2" t="s">
        <v>828</v>
      </c>
      <c r="E126" s="2">
        <v>3</v>
      </c>
      <c r="F126" s="2" t="s">
        <v>862</v>
      </c>
      <c r="G126" s="2">
        <v>11109</v>
      </c>
      <c r="H126" s="2" t="s">
        <v>26</v>
      </c>
      <c r="I126" s="2">
        <v>50</v>
      </c>
      <c r="J126" s="2" t="s">
        <v>830</v>
      </c>
      <c r="K126" s="2">
        <v>5</v>
      </c>
      <c r="L126" s="2" t="s">
        <v>47</v>
      </c>
      <c r="M126" s="2">
        <v>15000</v>
      </c>
    </row>
    <row r="127" spans="1:13" ht="16.5" x14ac:dyDescent="0.2">
      <c r="A127" s="2">
        <f t="shared" si="0"/>
        <v>22121</v>
      </c>
      <c r="B127" s="2">
        <v>2</v>
      </c>
      <c r="C127" s="2">
        <v>112</v>
      </c>
      <c r="D127" s="2" t="s">
        <v>828</v>
      </c>
      <c r="E127" s="2">
        <v>1</v>
      </c>
      <c r="F127" s="2" t="s">
        <v>863</v>
      </c>
      <c r="G127" s="2">
        <v>11209</v>
      </c>
      <c r="H127" s="2" t="s">
        <v>26</v>
      </c>
      <c r="I127" s="2">
        <v>20</v>
      </c>
      <c r="J127" s="2" t="s">
        <v>830</v>
      </c>
      <c r="K127" s="2">
        <v>2</v>
      </c>
      <c r="L127" s="2" t="s">
        <v>47</v>
      </c>
      <c r="M127" s="2">
        <v>9900</v>
      </c>
    </row>
    <row r="128" spans="1:13" ht="16.5" x14ac:dyDescent="0.2">
      <c r="A128" s="2">
        <f t="shared" si="0"/>
        <v>22122</v>
      </c>
      <c r="B128" s="2">
        <v>2</v>
      </c>
      <c r="C128" s="2">
        <v>112</v>
      </c>
      <c r="D128" s="2" t="s">
        <v>828</v>
      </c>
      <c r="E128" s="2">
        <v>2</v>
      </c>
      <c r="F128" s="2" t="s">
        <v>864</v>
      </c>
      <c r="G128" s="2">
        <v>11209</v>
      </c>
      <c r="H128" s="2" t="s">
        <v>26</v>
      </c>
      <c r="I128" s="2">
        <v>30</v>
      </c>
      <c r="J128" s="2" t="s">
        <v>830</v>
      </c>
      <c r="K128" s="2">
        <v>3</v>
      </c>
      <c r="L128" s="2" t="s">
        <v>47</v>
      </c>
      <c r="M128" s="2">
        <v>13200</v>
      </c>
    </row>
    <row r="129" spans="1:13" ht="16.5" x14ac:dyDescent="0.2">
      <c r="A129" s="2">
        <f t="shared" si="0"/>
        <v>22123</v>
      </c>
      <c r="B129" s="2">
        <v>2</v>
      </c>
      <c r="C129" s="2">
        <v>112</v>
      </c>
      <c r="D129" s="2" t="s">
        <v>828</v>
      </c>
      <c r="E129" s="2">
        <v>3</v>
      </c>
      <c r="F129" s="2" t="s">
        <v>865</v>
      </c>
      <c r="G129" s="2">
        <v>11209</v>
      </c>
      <c r="H129" s="2" t="s">
        <v>26</v>
      </c>
      <c r="I129" s="2">
        <v>50</v>
      </c>
      <c r="J129" s="2" t="s">
        <v>830</v>
      </c>
      <c r="K129" s="2">
        <v>5</v>
      </c>
      <c r="L129" s="2" t="s">
        <v>47</v>
      </c>
      <c r="M129" s="2">
        <v>16500</v>
      </c>
    </row>
    <row r="130" spans="1:13" ht="16.5" x14ac:dyDescent="0.2">
      <c r="A130" s="2">
        <f t="shared" si="0"/>
        <v>22131</v>
      </c>
      <c r="B130" s="2">
        <v>2</v>
      </c>
      <c r="C130" s="2">
        <v>113</v>
      </c>
      <c r="D130" s="2" t="s">
        <v>828</v>
      </c>
      <c r="E130" s="2">
        <v>1</v>
      </c>
      <c r="F130" s="2" t="s">
        <v>866</v>
      </c>
      <c r="G130" s="2">
        <v>11309</v>
      </c>
      <c r="H130" s="2" t="s">
        <v>26</v>
      </c>
      <c r="I130" s="2">
        <v>20</v>
      </c>
      <c r="J130" s="2" t="s">
        <v>830</v>
      </c>
      <c r="K130" s="2">
        <v>2</v>
      </c>
      <c r="L130" s="2" t="s">
        <v>47</v>
      </c>
      <c r="M130" s="2">
        <v>11250</v>
      </c>
    </row>
    <row r="131" spans="1:13" ht="16.5" x14ac:dyDescent="0.2">
      <c r="A131" s="2">
        <f t="shared" si="0"/>
        <v>22132</v>
      </c>
      <c r="B131" s="2">
        <v>2</v>
      </c>
      <c r="C131" s="2">
        <v>113</v>
      </c>
      <c r="D131" s="2" t="s">
        <v>828</v>
      </c>
      <c r="E131" s="2">
        <v>2</v>
      </c>
      <c r="F131" s="2" t="s">
        <v>867</v>
      </c>
      <c r="G131" s="2">
        <v>11309</v>
      </c>
      <c r="H131" s="2" t="s">
        <v>26</v>
      </c>
      <c r="I131" s="2">
        <v>30</v>
      </c>
      <c r="J131" s="2" t="s">
        <v>830</v>
      </c>
      <c r="K131" s="2">
        <v>3</v>
      </c>
      <c r="L131" s="2" t="s">
        <v>47</v>
      </c>
      <c r="M131" s="2">
        <v>15000</v>
      </c>
    </row>
    <row r="132" spans="1:13" ht="16.5" x14ac:dyDescent="0.2">
      <c r="A132" s="2">
        <f t="shared" si="0"/>
        <v>22133</v>
      </c>
      <c r="B132" s="2">
        <v>2</v>
      </c>
      <c r="C132" s="2">
        <v>113</v>
      </c>
      <c r="D132" s="2" t="s">
        <v>828</v>
      </c>
      <c r="E132" s="2">
        <v>3</v>
      </c>
      <c r="F132" s="2" t="s">
        <v>868</v>
      </c>
      <c r="G132" s="2">
        <v>11309</v>
      </c>
      <c r="H132" s="2" t="s">
        <v>26</v>
      </c>
      <c r="I132" s="2">
        <v>50</v>
      </c>
      <c r="J132" s="2" t="s">
        <v>830</v>
      </c>
      <c r="K132" s="2">
        <v>5</v>
      </c>
      <c r="L132" s="2" t="s">
        <v>47</v>
      </c>
      <c r="M132" s="2">
        <v>18750</v>
      </c>
    </row>
    <row r="133" spans="1:13" ht="16.5" x14ac:dyDescent="0.2">
      <c r="A133" s="2">
        <f t="shared" si="0"/>
        <v>22141</v>
      </c>
      <c r="B133" s="2">
        <v>2</v>
      </c>
      <c r="C133" s="2">
        <v>114</v>
      </c>
      <c r="D133" s="2" t="s">
        <v>828</v>
      </c>
      <c r="E133" s="2">
        <v>1</v>
      </c>
      <c r="F133" s="2" t="s">
        <v>869</v>
      </c>
      <c r="G133" s="2">
        <v>11409</v>
      </c>
      <c r="H133" s="2" t="s">
        <v>26</v>
      </c>
      <c r="I133" s="2">
        <v>20</v>
      </c>
      <c r="J133" s="2" t="s">
        <v>830</v>
      </c>
      <c r="K133" s="2">
        <v>2</v>
      </c>
      <c r="L133" s="2" t="s">
        <v>47</v>
      </c>
      <c r="M133" s="2">
        <v>12150</v>
      </c>
    </row>
    <row r="134" spans="1:13" ht="16.5" x14ac:dyDescent="0.2">
      <c r="A134" s="2">
        <f t="shared" si="0"/>
        <v>22142</v>
      </c>
      <c r="B134" s="2">
        <v>2</v>
      </c>
      <c r="C134" s="2">
        <v>114</v>
      </c>
      <c r="D134" s="2" t="s">
        <v>828</v>
      </c>
      <c r="E134" s="2">
        <v>2</v>
      </c>
      <c r="F134" s="2" t="s">
        <v>870</v>
      </c>
      <c r="G134" s="2">
        <v>11409</v>
      </c>
      <c r="H134" s="2" t="s">
        <v>26</v>
      </c>
      <c r="I134" s="2">
        <v>30</v>
      </c>
      <c r="J134" s="2" t="s">
        <v>830</v>
      </c>
      <c r="K134" s="2">
        <v>3</v>
      </c>
      <c r="L134" s="2" t="s">
        <v>47</v>
      </c>
      <c r="M134" s="2">
        <v>16200</v>
      </c>
    </row>
    <row r="135" spans="1:13" ht="16.5" x14ac:dyDescent="0.2">
      <c r="A135" s="2">
        <f t="shared" si="0"/>
        <v>22143</v>
      </c>
      <c r="B135" s="2">
        <v>2</v>
      </c>
      <c r="C135" s="2">
        <v>114</v>
      </c>
      <c r="D135" s="2" t="s">
        <v>828</v>
      </c>
      <c r="E135" s="2">
        <v>3</v>
      </c>
      <c r="F135" s="2" t="s">
        <v>871</v>
      </c>
      <c r="G135" s="2">
        <v>11409</v>
      </c>
      <c r="H135" s="2" t="s">
        <v>26</v>
      </c>
      <c r="I135" s="2">
        <v>50</v>
      </c>
      <c r="J135" s="2" t="s">
        <v>830</v>
      </c>
      <c r="K135" s="2">
        <v>5</v>
      </c>
      <c r="L135" s="2" t="s">
        <v>47</v>
      </c>
      <c r="M135" s="2">
        <v>20250</v>
      </c>
    </row>
    <row r="136" spans="1:13" ht="16.5" x14ac:dyDescent="0.2">
      <c r="A136" s="2">
        <f t="shared" si="0"/>
        <v>22151</v>
      </c>
      <c r="B136" s="2">
        <v>2</v>
      </c>
      <c r="C136" s="2">
        <v>115</v>
      </c>
      <c r="D136" s="2" t="s">
        <v>828</v>
      </c>
      <c r="E136" s="2">
        <v>1</v>
      </c>
      <c r="F136" s="2" t="s">
        <v>872</v>
      </c>
      <c r="G136" s="2">
        <v>11509</v>
      </c>
      <c r="H136" s="2" t="s">
        <v>26</v>
      </c>
      <c r="I136" s="2">
        <v>20</v>
      </c>
      <c r="J136" s="2" t="s">
        <v>830</v>
      </c>
      <c r="K136" s="2">
        <v>2</v>
      </c>
      <c r="L136" s="2" t="s">
        <v>47</v>
      </c>
      <c r="M136" s="2">
        <v>13500</v>
      </c>
    </row>
    <row r="137" spans="1:13" ht="16.5" x14ac:dyDescent="0.2">
      <c r="A137" s="2">
        <f t="shared" si="0"/>
        <v>22152</v>
      </c>
      <c r="B137" s="2">
        <v>2</v>
      </c>
      <c r="C137" s="2">
        <v>115</v>
      </c>
      <c r="D137" s="2" t="s">
        <v>828</v>
      </c>
      <c r="E137" s="2">
        <v>2</v>
      </c>
      <c r="F137" s="2" t="s">
        <v>873</v>
      </c>
      <c r="G137" s="2">
        <v>11509</v>
      </c>
      <c r="H137" s="2" t="s">
        <v>26</v>
      </c>
      <c r="I137" s="2">
        <v>30</v>
      </c>
      <c r="J137" s="2" t="s">
        <v>830</v>
      </c>
      <c r="K137" s="2">
        <v>3</v>
      </c>
      <c r="L137" s="2" t="s">
        <v>47</v>
      </c>
      <c r="M137" s="2">
        <v>18000</v>
      </c>
    </row>
    <row r="138" spans="1:13" ht="16.5" x14ac:dyDescent="0.2">
      <c r="A138" s="2">
        <f t="shared" si="0"/>
        <v>22153</v>
      </c>
      <c r="B138" s="2">
        <v>2</v>
      </c>
      <c r="C138" s="2">
        <v>115</v>
      </c>
      <c r="D138" s="2" t="s">
        <v>828</v>
      </c>
      <c r="E138" s="2">
        <v>3</v>
      </c>
      <c r="F138" s="2" t="s">
        <v>874</v>
      </c>
      <c r="G138" s="2">
        <v>11509</v>
      </c>
      <c r="H138" s="2" t="s">
        <v>26</v>
      </c>
      <c r="I138" s="2">
        <v>50</v>
      </c>
      <c r="J138" s="2" t="s">
        <v>830</v>
      </c>
      <c r="K138" s="2">
        <v>5</v>
      </c>
      <c r="L138" s="2" t="s">
        <v>47</v>
      </c>
      <c r="M138" s="2">
        <v>22500</v>
      </c>
    </row>
    <row r="139" spans="1:13" ht="16.5" x14ac:dyDescent="0.2">
      <c r="A139" s="2">
        <f t="shared" si="0"/>
        <v>22161</v>
      </c>
      <c r="B139" s="2">
        <v>2</v>
      </c>
      <c r="C139" s="2">
        <v>116</v>
      </c>
      <c r="D139" s="2" t="s">
        <v>828</v>
      </c>
      <c r="E139" s="2">
        <v>1</v>
      </c>
      <c r="F139" s="2" t="s">
        <v>875</v>
      </c>
      <c r="G139" s="2">
        <v>11609</v>
      </c>
      <c r="H139" s="2" t="s">
        <v>26</v>
      </c>
      <c r="I139" s="2">
        <v>20</v>
      </c>
      <c r="J139" s="2" t="s">
        <v>830</v>
      </c>
      <c r="K139" s="2">
        <v>2</v>
      </c>
      <c r="L139" s="2" t="s">
        <v>47</v>
      </c>
      <c r="M139" s="2">
        <v>14400</v>
      </c>
    </row>
    <row r="140" spans="1:13" ht="16.5" x14ac:dyDescent="0.2">
      <c r="A140" s="2">
        <f t="shared" si="0"/>
        <v>22162</v>
      </c>
      <c r="B140" s="2">
        <v>2</v>
      </c>
      <c r="C140" s="2">
        <v>116</v>
      </c>
      <c r="D140" s="2" t="s">
        <v>828</v>
      </c>
      <c r="E140" s="2">
        <v>2</v>
      </c>
      <c r="F140" s="2" t="s">
        <v>876</v>
      </c>
      <c r="G140" s="2">
        <v>11609</v>
      </c>
      <c r="H140" s="2" t="s">
        <v>26</v>
      </c>
      <c r="I140" s="2">
        <v>30</v>
      </c>
      <c r="J140" s="2" t="s">
        <v>830</v>
      </c>
      <c r="K140" s="2">
        <v>3</v>
      </c>
      <c r="L140" s="2" t="s">
        <v>47</v>
      </c>
      <c r="M140" s="2">
        <v>19200</v>
      </c>
    </row>
    <row r="141" spans="1:13" ht="16.5" x14ac:dyDescent="0.2">
      <c r="A141" s="2">
        <f t="shared" si="0"/>
        <v>22163</v>
      </c>
      <c r="B141" s="2">
        <v>2</v>
      </c>
      <c r="C141" s="2">
        <v>116</v>
      </c>
      <c r="D141" s="2" t="s">
        <v>828</v>
      </c>
      <c r="E141" s="2">
        <v>3</v>
      </c>
      <c r="F141" s="2" t="s">
        <v>877</v>
      </c>
      <c r="G141" s="2">
        <v>11609</v>
      </c>
      <c r="H141" s="2" t="s">
        <v>26</v>
      </c>
      <c r="I141" s="2">
        <v>50</v>
      </c>
      <c r="J141" s="2" t="s">
        <v>830</v>
      </c>
      <c r="K141" s="2">
        <v>5</v>
      </c>
      <c r="L141" s="2" t="s">
        <v>47</v>
      </c>
      <c r="M141" s="2">
        <v>24000</v>
      </c>
    </row>
    <row r="142" spans="1:13" ht="16.5" x14ac:dyDescent="0.2">
      <c r="A142" s="2">
        <f t="shared" si="0"/>
        <v>22171</v>
      </c>
      <c r="B142" s="2">
        <v>2</v>
      </c>
      <c r="C142" s="2">
        <v>117</v>
      </c>
      <c r="D142" s="2" t="s">
        <v>828</v>
      </c>
      <c r="E142" s="2">
        <v>1</v>
      </c>
      <c r="F142" s="2" t="s">
        <v>878</v>
      </c>
      <c r="G142" s="2">
        <v>11709</v>
      </c>
      <c r="H142" s="2" t="s">
        <v>26</v>
      </c>
      <c r="I142" s="2">
        <v>20</v>
      </c>
      <c r="J142" s="2" t="s">
        <v>830</v>
      </c>
      <c r="K142" s="2">
        <v>2</v>
      </c>
      <c r="L142" s="2" t="s">
        <v>47</v>
      </c>
      <c r="M142" s="2">
        <v>15750</v>
      </c>
    </row>
    <row r="143" spans="1:13" ht="16.5" x14ac:dyDescent="0.2">
      <c r="A143" s="2">
        <f t="shared" si="0"/>
        <v>22172</v>
      </c>
      <c r="B143" s="2">
        <v>2</v>
      </c>
      <c r="C143" s="2">
        <v>117</v>
      </c>
      <c r="D143" s="2" t="s">
        <v>828</v>
      </c>
      <c r="E143" s="2">
        <v>2</v>
      </c>
      <c r="F143" s="2" t="s">
        <v>879</v>
      </c>
      <c r="G143" s="2">
        <v>11709</v>
      </c>
      <c r="H143" s="2" t="s">
        <v>26</v>
      </c>
      <c r="I143" s="2">
        <v>30</v>
      </c>
      <c r="J143" s="2" t="s">
        <v>830</v>
      </c>
      <c r="K143" s="2">
        <v>3</v>
      </c>
      <c r="L143" s="2" t="s">
        <v>47</v>
      </c>
      <c r="M143" s="2">
        <v>21000</v>
      </c>
    </row>
    <row r="144" spans="1:13" ht="16.5" x14ac:dyDescent="0.2">
      <c r="A144" s="2">
        <f t="shared" si="0"/>
        <v>22173</v>
      </c>
      <c r="B144" s="2">
        <v>2</v>
      </c>
      <c r="C144" s="2">
        <v>117</v>
      </c>
      <c r="D144" s="2" t="s">
        <v>828</v>
      </c>
      <c r="E144" s="2">
        <v>3</v>
      </c>
      <c r="F144" s="2" t="s">
        <v>880</v>
      </c>
      <c r="G144" s="2">
        <v>11709</v>
      </c>
      <c r="H144" s="2" t="s">
        <v>26</v>
      </c>
      <c r="I144" s="2">
        <v>50</v>
      </c>
      <c r="J144" s="2" t="s">
        <v>830</v>
      </c>
      <c r="K144" s="2">
        <v>5</v>
      </c>
      <c r="L144" s="2" t="s">
        <v>47</v>
      </c>
      <c r="M144" s="2">
        <v>26250</v>
      </c>
    </row>
    <row r="145" spans="1:13" ht="16.5" x14ac:dyDescent="0.2">
      <c r="A145" s="2">
        <f t="shared" si="0"/>
        <v>22181</v>
      </c>
      <c r="B145" s="2">
        <v>2</v>
      </c>
      <c r="C145" s="2">
        <v>118</v>
      </c>
      <c r="D145" s="2" t="s">
        <v>828</v>
      </c>
      <c r="E145" s="2">
        <v>1</v>
      </c>
      <c r="F145" s="2" t="s">
        <v>881</v>
      </c>
      <c r="G145" s="2">
        <v>11809</v>
      </c>
      <c r="H145" s="2" t="s">
        <v>26</v>
      </c>
      <c r="I145" s="2">
        <v>20</v>
      </c>
      <c r="J145" s="2" t="s">
        <v>830</v>
      </c>
      <c r="K145" s="2">
        <v>2</v>
      </c>
      <c r="L145" s="2" t="s">
        <v>47</v>
      </c>
      <c r="M145" s="2">
        <v>16650</v>
      </c>
    </row>
    <row r="146" spans="1:13" ht="16.5" x14ac:dyDescent="0.2">
      <c r="A146" s="2">
        <f t="shared" si="0"/>
        <v>22182</v>
      </c>
      <c r="B146" s="2">
        <v>2</v>
      </c>
      <c r="C146" s="2">
        <v>118</v>
      </c>
      <c r="D146" s="2" t="s">
        <v>828</v>
      </c>
      <c r="E146" s="2">
        <v>2</v>
      </c>
      <c r="F146" s="2" t="s">
        <v>882</v>
      </c>
      <c r="G146" s="2">
        <v>11809</v>
      </c>
      <c r="H146" s="2" t="s">
        <v>26</v>
      </c>
      <c r="I146" s="2">
        <v>30</v>
      </c>
      <c r="J146" s="2" t="s">
        <v>830</v>
      </c>
      <c r="K146" s="2">
        <v>3</v>
      </c>
      <c r="L146" s="2" t="s">
        <v>47</v>
      </c>
      <c r="M146" s="2">
        <v>22200</v>
      </c>
    </row>
    <row r="147" spans="1:13" ht="16.5" x14ac:dyDescent="0.2">
      <c r="A147" s="2">
        <f t="shared" si="0"/>
        <v>22183</v>
      </c>
      <c r="B147" s="2">
        <v>2</v>
      </c>
      <c r="C147" s="2">
        <v>118</v>
      </c>
      <c r="D147" s="2" t="s">
        <v>828</v>
      </c>
      <c r="E147" s="2">
        <v>3</v>
      </c>
      <c r="F147" s="2" t="s">
        <v>883</v>
      </c>
      <c r="G147" s="2">
        <v>11809</v>
      </c>
      <c r="H147" s="2" t="s">
        <v>26</v>
      </c>
      <c r="I147" s="2">
        <v>50</v>
      </c>
      <c r="J147" s="2" t="s">
        <v>830</v>
      </c>
      <c r="K147" s="2">
        <v>5</v>
      </c>
      <c r="L147" s="2" t="s">
        <v>47</v>
      </c>
      <c r="M147" s="2">
        <v>27750</v>
      </c>
    </row>
    <row r="148" spans="1:13" ht="16.5" x14ac:dyDescent="0.2">
      <c r="A148" s="2">
        <f t="shared" si="0"/>
        <v>22191</v>
      </c>
      <c r="B148" s="2">
        <v>2</v>
      </c>
      <c r="C148" s="2">
        <v>119</v>
      </c>
      <c r="D148" s="2" t="s">
        <v>828</v>
      </c>
      <c r="E148" s="2">
        <v>1</v>
      </c>
      <c r="F148" s="2" t="s">
        <v>884</v>
      </c>
      <c r="G148" s="2">
        <v>11909</v>
      </c>
      <c r="H148" s="2" t="s">
        <v>26</v>
      </c>
      <c r="I148" s="2">
        <v>20</v>
      </c>
      <c r="J148" s="2" t="s">
        <v>830</v>
      </c>
      <c r="K148" s="2">
        <v>2</v>
      </c>
      <c r="L148" s="2" t="s">
        <v>47</v>
      </c>
      <c r="M148" s="2">
        <v>18000</v>
      </c>
    </row>
    <row r="149" spans="1:13" ht="16.5" x14ac:dyDescent="0.2">
      <c r="A149" s="2">
        <f t="shared" si="0"/>
        <v>22192</v>
      </c>
      <c r="B149" s="2">
        <v>2</v>
      </c>
      <c r="C149" s="2">
        <v>119</v>
      </c>
      <c r="D149" s="2" t="s">
        <v>828</v>
      </c>
      <c r="E149" s="2">
        <v>2</v>
      </c>
      <c r="F149" s="2" t="s">
        <v>885</v>
      </c>
      <c r="G149" s="2">
        <v>11909</v>
      </c>
      <c r="H149" s="2" t="s">
        <v>26</v>
      </c>
      <c r="I149" s="2">
        <v>30</v>
      </c>
      <c r="J149" s="2" t="s">
        <v>830</v>
      </c>
      <c r="K149" s="2">
        <v>3</v>
      </c>
      <c r="L149" s="2" t="s">
        <v>47</v>
      </c>
      <c r="M149" s="2">
        <v>24000</v>
      </c>
    </row>
    <row r="150" spans="1:13" ht="16.5" x14ac:dyDescent="0.2">
      <c r="A150" s="2">
        <f t="shared" si="0"/>
        <v>22193</v>
      </c>
      <c r="B150" s="2">
        <v>2</v>
      </c>
      <c r="C150" s="2">
        <v>119</v>
      </c>
      <c r="D150" s="2" t="s">
        <v>828</v>
      </c>
      <c r="E150" s="2">
        <v>3</v>
      </c>
      <c r="F150" s="2" t="s">
        <v>886</v>
      </c>
      <c r="G150" s="2">
        <v>11909</v>
      </c>
      <c r="H150" s="2" t="s">
        <v>26</v>
      </c>
      <c r="I150" s="2">
        <v>50</v>
      </c>
      <c r="J150" s="2" t="s">
        <v>830</v>
      </c>
      <c r="K150" s="2">
        <v>5</v>
      </c>
      <c r="L150" s="2" t="s">
        <v>47</v>
      </c>
      <c r="M150" s="2">
        <v>30000</v>
      </c>
    </row>
    <row r="151" spans="1:13" ht="16.5" x14ac:dyDescent="0.2">
      <c r="A151" s="2">
        <f t="shared" si="0"/>
        <v>22201</v>
      </c>
      <c r="B151" s="2">
        <v>2</v>
      </c>
      <c r="C151" s="2">
        <v>120</v>
      </c>
      <c r="D151" s="2" t="s">
        <v>828</v>
      </c>
      <c r="E151" s="2">
        <v>1</v>
      </c>
      <c r="F151" s="2" t="s">
        <v>887</v>
      </c>
      <c r="G151" s="2">
        <v>12009</v>
      </c>
      <c r="H151" s="2" t="s">
        <v>26</v>
      </c>
      <c r="I151" s="2">
        <v>20</v>
      </c>
      <c r="J151" s="2" t="s">
        <v>830</v>
      </c>
      <c r="K151" s="2">
        <v>2</v>
      </c>
      <c r="L151" s="2" t="s">
        <v>47</v>
      </c>
      <c r="M151" s="2">
        <v>18900</v>
      </c>
    </row>
    <row r="152" spans="1:13" ht="16.5" x14ac:dyDescent="0.2">
      <c r="A152" s="2">
        <f t="shared" si="0"/>
        <v>22202</v>
      </c>
      <c r="B152" s="2">
        <v>2</v>
      </c>
      <c r="C152" s="2">
        <v>120</v>
      </c>
      <c r="D152" s="2" t="s">
        <v>828</v>
      </c>
      <c r="E152" s="2">
        <v>2</v>
      </c>
      <c r="F152" s="2" t="s">
        <v>888</v>
      </c>
      <c r="G152" s="2">
        <v>12009</v>
      </c>
      <c r="H152" s="2" t="s">
        <v>26</v>
      </c>
      <c r="I152" s="2">
        <v>30</v>
      </c>
      <c r="J152" s="2" t="s">
        <v>830</v>
      </c>
      <c r="K152" s="2">
        <v>3</v>
      </c>
      <c r="L152" s="2" t="s">
        <v>47</v>
      </c>
      <c r="M152" s="2">
        <v>25200</v>
      </c>
    </row>
    <row r="153" spans="1:13" ht="16.5" x14ac:dyDescent="0.2">
      <c r="A153" s="2">
        <f t="shared" si="0"/>
        <v>22203</v>
      </c>
      <c r="B153" s="2">
        <v>2</v>
      </c>
      <c r="C153" s="2">
        <v>120</v>
      </c>
      <c r="D153" s="2" t="s">
        <v>828</v>
      </c>
      <c r="E153" s="2">
        <v>3</v>
      </c>
      <c r="F153" s="2" t="s">
        <v>889</v>
      </c>
      <c r="G153" s="2">
        <v>12009</v>
      </c>
      <c r="H153" s="2" t="s">
        <v>26</v>
      </c>
      <c r="I153" s="2">
        <v>50</v>
      </c>
      <c r="J153" s="2" t="s">
        <v>830</v>
      </c>
      <c r="K153" s="2">
        <v>5</v>
      </c>
      <c r="L153" s="2" t="s">
        <v>47</v>
      </c>
      <c r="M153" s="2">
        <v>31500</v>
      </c>
    </row>
    <row r="154" spans="1:13" ht="16.5" x14ac:dyDescent="0.2">
      <c r="A154" s="2">
        <f t="shared" si="0"/>
        <v>22211</v>
      </c>
      <c r="B154" s="2">
        <v>2</v>
      </c>
      <c r="C154" s="2">
        <v>121</v>
      </c>
      <c r="D154" s="2" t="s">
        <v>828</v>
      </c>
      <c r="E154" s="2">
        <v>1</v>
      </c>
      <c r="F154" s="2" t="s">
        <v>890</v>
      </c>
      <c r="G154" s="2">
        <v>12109</v>
      </c>
      <c r="H154" s="2" t="s">
        <v>26</v>
      </c>
      <c r="I154" s="2">
        <v>20</v>
      </c>
      <c r="J154" s="2" t="s">
        <v>830</v>
      </c>
      <c r="K154" s="2">
        <v>2</v>
      </c>
      <c r="L154" s="2" t="s">
        <v>47</v>
      </c>
      <c r="M154" s="2">
        <v>20250</v>
      </c>
    </row>
    <row r="155" spans="1:13" ht="16.5" x14ac:dyDescent="0.2">
      <c r="A155" s="2">
        <f t="shared" si="0"/>
        <v>22212</v>
      </c>
      <c r="B155" s="2">
        <v>2</v>
      </c>
      <c r="C155" s="2">
        <v>121</v>
      </c>
      <c r="D155" s="2" t="s">
        <v>828</v>
      </c>
      <c r="E155" s="2">
        <v>2</v>
      </c>
      <c r="F155" s="2" t="s">
        <v>891</v>
      </c>
      <c r="G155" s="2">
        <v>12109</v>
      </c>
      <c r="H155" s="2" t="s">
        <v>26</v>
      </c>
      <c r="I155" s="2">
        <v>30</v>
      </c>
      <c r="J155" s="2" t="s">
        <v>830</v>
      </c>
      <c r="K155" s="2">
        <v>3</v>
      </c>
      <c r="L155" s="2" t="s">
        <v>47</v>
      </c>
      <c r="M155" s="2">
        <v>27000</v>
      </c>
    </row>
    <row r="156" spans="1:13" ht="16.5" x14ac:dyDescent="0.2">
      <c r="A156" s="2">
        <f t="shared" si="0"/>
        <v>22213</v>
      </c>
      <c r="B156" s="2">
        <v>2</v>
      </c>
      <c r="C156" s="2">
        <v>121</v>
      </c>
      <c r="D156" s="2" t="s">
        <v>828</v>
      </c>
      <c r="E156" s="2">
        <v>3</v>
      </c>
      <c r="F156" s="2" t="s">
        <v>892</v>
      </c>
      <c r="G156" s="2">
        <v>12109</v>
      </c>
      <c r="H156" s="2" t="s">
        <v>26</v>
      </c>
      <c r="I156" s="2">
        <v>50</v>
      </c>
      <c r="J156" s="2" t="s">
        <v>830</v>
      </c>
      <c r="K156" s="2">
        <v>5</v>
      </c>
      <c r="L156" s="2" t="s">
        <v>47</v>
      </c>
      <c r="M156" s="2">
        <v>33750</v>
      </c>
    </row>
    <row r="157" spans="1:13" ht="16.5" x14ac:dyDescent="0.2">
      <c r="A157" s="2">
        <f t="shared" si="0"/>
        <v>22221</v>
      </c>
      <c r="B157" s="2">
        <v>2</v>
      </c>
      <c r="C157" s="2">
        <v>122</v>
      </c>
      <c r="D157" s="2" t="s">
        <v>828</v>
      </c>
      <c r="E157" s="2">
        <v>1</v>
      </c>
      <c r="F157" s="2" t="s">
        <v>893</v>
      </c>
      <c r="G157" s="2">
        <v>12209</v>
      </c>
      <c r="H157" s="2" t="s">
        <v>26</v>
      </c>
      <c r="I157" s="2">
        <v>20</v>
      </c>
      <c r="J157" s="2" t="s">
        <v>830</v>
      </c>
      <c r="K157" s="2">
        <v>2</v>
      </c>
      <c r="L157" s="2" t="s">
        <v>47</v>
      </c>
      <c r="M157" s="2">
        <v>21150</v>
      </c>
    </row>
    <row r="158" spans="1:13" ht="16.5" x14ac:dyDescent="0.2">
      <c r="A158" s="2">
        <f t="shared" si="0"/>
        <v>22222</v>
      </c>
      <c r="B158" s="2">
        <v>2</v>
      </c>
      <c r="C158" s="2">
        <v>122</v>
      </c>
      <c r="D158" s="2" t="s">
        <v>828</v>
      </c>
      <c r="E158" s="2">
        <v>2</v>
      </c>
      <c r="F158" s="2" t="s">
        <v>894</v>
      </c>
      <c r="G158" s="2">
        <v>12209</v>
      </c>
      <c r="H158" s="2" t="s">
        <v>26</v>
      </c>
      <c r="I158" s="2">
        <v>30</v>
      </c>
      <c r="J158" s="2" t="s">
        <v>830</v>
      </c>
      <c r="K158" s="2">
        <v>3</v>
      </c>
      <c r="L158" s="2" t="s">
        <v>47</v>
      </c>
      <c r="M158" s="2">
        <v>28200</v>
      </c>
    </row>
    <row r="159" spans="1:13" ht="16.5" x14ac:dyDescent="0.2">
      <c r="A159" s="2">
        <f t="shared" ref="A159:A183" si="1">A69+1000</f>
        <v>22223</v>
      </c>
      <c r="B159" s="2">
        <v>2</v>
      </c>
      <c r="C159" s="2">
        <v>122</v>
      </c>
      <c r="D159" s="2" t="s">
        <v>828</v>
      </c>
      <c r="E159" s="2">
        <v>3</v>
      </c>
      <c r="F159" s="2" t="s">
        <v>895</v>
      </c>
      <c r="G159" s="2">
        <v>12209</v>
      </c>
      <c r="H159" s="2" t="s">
        <v>26</v>
      </c>
      <c r="I159" s="2">
        <v>50</v>
      </c>
      <c r="J159" s="2" t="s">
        <v>830</v>
      </c>
      <c r="K159" s="2">
        <v>5</v>
      </c>
      <c r="L159" s="2" t="s">
        <v>47</v>
      </c>
      <c r="M159" s="2">
        <v>35250</v>
      </c>
    </row>
    <row r="160" spans="1:13" ht="16.5" x14ac:dyDescent="0.2">
      <c r="A160" s="2">
        <f t="shared" si="1"/>
        <v>22231</v>
      </c>
      <c r="B160" s="2">
        <v>2</v>
      </c>
      <c r="C160" s="2">
        <v>123</v>
      </c>
      <c r="D160" s="2" t="s">
        <v>828</v>
      </c>
      <c r="E160" s="2">
        <v>1</v>
      </c>
      <c r="F160" s="2" t="s">
        <v>896</v>
      </c>
      <c r="G160" s="2">
        <v>12309</v>
      </c>
      <c r="H160" s="2" t="s">
        <v>26</v>
      </c>
      <c r="I160" s="2">
        <v>20</v>
      </c>
      <c r="J160" s="2" t="s">
        <v>830</v>
      </c>
      <c r="K160" s="2">
        <v>2</v>
      </c>
      <c r="L160" s="2" t="s">
        <v>47</v>
      </c>
      <c r="M160" s="2">
        <v>22500</v>
      </c>
    </row>
    <row r="161" spans="1:13" ht="16.5" x14ac:dyDescent="0.2">
      <c r="A161" s="2">
        <f t="shared" si="1"/>
        <v>22232</v>
      </c>
      <c r="B161" s="2">
        <v>2</v>
      </c>
      <c r="C161" s="2">
        <v>123</v>
      </c>
      <c r="D161" s="2" t="s">
        <v>828</v>
      </c>
      <c r="E161" s="2">
        <v>2</v>
      </c>
      <c r="F161" s="2" t="s">
        <v>897</v>
      </c>
      <c r="G161" s="2">
        <v>12309</v>
      </c>
      <c r="H161" s="2" t="s">
        <v>26</v>
      </c>
      <c r="I161" s="2">
        <v>30</v>
      </c>
      <c r="J161" s="2" t="s">
        <v>830</v>
      </c>
      <c r="K161" s="2">
        <v>3</v>
      </c>
      <c r="L161" s="2" t="s">
        <v>47</v>
      </c>
      <c r="M161" s="2">
        <v>30000</v>
      </c>
    </row>
    <row r="162" spans="1:13" ht="16.5" x14ac:dyDescent="0.2">
      <c r="A162" s="2">
        <f t="shared" si="1"/>
        <v>22233</v>
      </c>
      <c r="B162" s="2">
        <v>2</v>
      </c>
      <c r="C162" s="2">
        <v>123</v>
      </c>
      <c r="D162" s="2" t="s">
        <v>828</v>
      </c>
      <c r="E162" s="2">
        <v>3</v>
      </c>
      <c r="F162" s="2" t="s">
        <v>898</v>
      </c>
      <c r="G162" s="2">
        <v>12309</v>
      </c>
      <c r="H162" s="2" t="s">
        <v>26</v>
      </c>
      <c r="I162" s="2">
        <v>50</v>
      </c>
      <c r="J162" s="2" t="s">
        <v>830</v>
      </c>
      <c r="K162" s="2">
        <v>5</v>
      </c>
      <c r="L162" s="2" t="s">
        <v>47</v>
      </c>
      <c r="M162" s="2">
        <v>37500</v>
      </c>
    </row>
    <row r="163" spans="1:13" ht="16.5" x14ac:dyDescent="0.2">
      <c r="A163" s="2">
        <f t="shared" si="1"/>
        <v>22241</v>
      </c>
      <c r="B163" s="2">
        <v>2</v>
      </c>
      <c r="C163" s="2">
        <v>124</v>
      </c>
      <c r="D163" s="2" t="s">
        <v>828</v>
      </c>
      <c r="E163" s="2">
        <v>1</v>
      </c>
      <c r="F163" s="2" t="s">
        <v>899</v>
      </c>
      <c r="G163" s="2">
        <v>12409</v>
      </c>
      <c r="H163" s="2" t="s">
        <v>26</v>
      </c>
      <c r="I163" s="2">
        <v>20</v>
      </c>
      <c r="J163" s="2" t="s">
        <v>830</v>
      </c>
      <c r="K163" s="2">
        <v>2</v>
      </c>
      <c r="L163" s="2" t="s">
        <v>47</v>
      </c>
      <c r="M163" s="2">
        <v>24750</v>
      </c>
    </row>
    <row r="164" spans="1:13" ht="16.5" x14ac:dyDescent="0.2">
      <c r="A164" s="2">
        <f t="shared" si="1"/>
        <v>22242</v>
      </c>
      <c r="B164" s="2">
        <v>2</v>
      </c>
      <c r="C164" s="2">
        <v>124</v>
      </c>
      <c r="D164" s="2" t="s">
        <v>828</v>
      </c>
      <c r="E164" s="2">
        <v>2</v>
      </c>
      <c r="F164" s="2" t="s">
        <v>900</v>
      </c>
      <c r="G164" s="2">
        <v>12409</v>
      </c>
      <c r="H164" s="2" t="s">
        <v>26</v>
      </c>
      <c r="I164" s="2">
        <v>30</v>
      </c>
      <c r="J164" s="2" t="s">
        <v>830</v>
      </c>
      <c r="K164" s="2">
        <v>3</v>
      </c>
      <c r="L164" s="2" t="s">
        <v>47</v>
      </c>
      <c r="M164" s="2">
        <v>33000</v>
      </c>
    </row>
    <row r="165" spans="1:13" ht="16.5" x14ac:dyDescent="0.2">
      <c r="A165" s="2">
        <f t="shared" si="1"/>
        <v>22243</v>
      </c>
      <c r="B165" s="2">
        <v>2</v>
      </c>
      <c r="C165" s="2">
        <v>124</v>
      </c>
      <c r="D165" s="2" t="s">
        <v>828</v>
      </c>
      <c r="E165" s="2">
        <v>3</v>
      </c>
      <c r="F165" s="2" t="s">
        <v>901</v>
      </c>
      <c r="G165" s="2">
        <v>12409</v>
      </c>
      <c r="H165" s="2" t="s">
        <v>26</v>
      </c>
      <c r="I165" s="2">
        <v>50</v>
      </c>
      <c r="J165" s="2" t="s">
        <v>830</v>
      </c>
      <c r="K165" s="2">
        <v>5</v>
      </c>
      <c r="L165" s="2" t="s">
        <v>47</v>
      </c>
      <c r="M165" s="2">
        <v>41250</v>
      </c>
    </row>
    <row r="166" spans="1:13" ht="16.5" x14ac:dyDescent="0.2">
      <c r="A166" s="2">
        <f t="shared" si="1"/>
        <v>22251</v>
      </c>
      <c r="B166" s="2">
        <v>2</v>
      </c>
      <c r="C166" s="2">
        <v>125</v>
      </c>
      <c r="D166" s="2" t="s">
        <v>828</v>
      </c>
      <c r="E166" s="2">
        <v>1</v>
      </c>
      <c r="F166" s="2" t="s">
        <v>902</v>
      </c>
      <c r="G166" s="2">
        <v>12509</v>
      </c>
      <c r="H166" s="2" t="s">
        <v>26</v>
      </c>
      <c r="I166" s="2">
        <v>20</v>
      </c>
      <c r="J166" s="2" t="s">
        <v>830</v>
      </c>
      <c r="K166" s="2">
        <v>2</v>
      </c>
      <c r="L166" s="2" t="s">
        <v>47</v>
      </c>
      <c r="M166" s="2">
        <v>27000</v>
      </c>
    </row>
    <row r="167" spans="1:13" ht="16.5" x14ac:dyDescent="0.2">
      <c r="A167" s="2">
        <f t="shared" si="1"/>
        <v>22252</v>
      </c>
      <c r="B167" s="2">
        <v>2</v>
      </c>
      <c r="C167" s="2">
        <v>125</v>
      </c>
      <c r="D167" s="2" t="s">
        <v>828</v>
      </c>
      <c r="E167" s="2">
        <v>2</v>
      </c>
      <c r="F167" s="2" t="s">
        <v>903</v>
      </c>
      <c r="G167" s="2">
        <v>12509</v>
      </c>
      <c r="H167" s="2" t="s">
        <v>26</v>
      </c>
      <c r="I167" s="2">
        <v>30</v>
      </c>
      <c r="J167" s="2" t="s">
        <v>830</v>
      </c>
      <c r="K167" s="2">
        <v>3</v>
      </c>
      <c r="L167" s="2" t="s">
        <v>47</v>
      </c>
      <c r="M167" s="2">
        <v>36000</v>
      </c>
    </row>
    <row r="168" spans="1:13" ht="16.5" x14ac:dyDescent="0.2">
      <c r="A168" s="2">
        <f t="shared" si="1"/>
        <v>22253</v>
      </c>
      <c r="B168" s="2">
        <v>2</v>
      </c>
      <c r="C168" s="2">
        <v>125</v>
      </c>
      <c r="D168" s="2" t="s">
        <v>828</v>
      </c>
      <c r="E168" s="2">
        <v>3</v>
      </c>
      <c r="F168" s="2" t="s">
        <v>904</v>
      </c>
      <c r="G168" s="2">
        <v>12509</v>
      </c>
      <c r="H168" s="2" t="s">
        <v>26</v>
      </c>
      <c r="I168" s="2">
        <v>50</v>
      </c>
      <c r="J168" s="2" t="s">
        <v>830</v>
      </c>
      <c r="K168" s="2">
        <v>5</v>
      </c>
      <c r="L168" s="2" t="s">
        <v>47</v>
      </c>
      <c r="M168" s="2">
        <v>45000</v>
      </c>
    </row>
    <row r="169" spans="1:13" ht="16.5" x14ac:dyDescent="0.2">
      <c r="A169" s="2">
        <f t="shared" si="1"/>
        <v>22261</v>
      </c>
      <c r="B169" s="2">
        <v>2</v>
      </c>
      <c r="C169" s="2">
        <v>126</v>
      </c>
      <c r="D169" s="2" t="s">
        <v>828</v>
      </c>
      <c r="E169" s="2">
        <v>1</v>
      </c>
      <c r="F169" s="2" t="s">
        <v>905</v>
      </c>
      <c r="G169" s="2">
        <v>12609</v>
      </c>
      <c r="H169" s="2" t="s">
        <v>26</v>
      </c>
      <c r="I169" s="2">
        <v>20</v>
      </c>
      <c r="J169" s="2" t="s">
        <v>830</v>
      </c>
      <c r="K169" s="2">
        <v>2</v>
      </c>
      <c r="L169" s="2" t="s">
        <v>47</v>
      </c>
      <c r="M169" s="2">
        <v>29250</v>
      </c>
    </row>
    <row r="170" spans="1:13" ht="16.5" x14ac:dyDescent="0.2">
      <c r="A170" s="2">
        <f t="shared" si="1"/>
        <v>22262</v>
      </c>
      <c r="B170" s="2">
        <v>2</v>
      </c>
      <c r="C170" s="2">
        <v>126</v>
      </c>
      <c r="D170" s="2" t="s">
        <v>828</v>
      </c>
      <c r="E170" s="2">
        <v>2</v>
      </c>
      <c r="F170" s="2" t="s">
        <v>906</v>
      </c>
      <c r="G170" s="2">
        <v>12609</v>
      </c>
      <c r="H170" s="2" t="s">
        <v>26</v>
      </c>
      <c r="I170" s="2">
        <v>30</v>
      </c>
      <c r="J170" s="2" t="s">
        <v>830</v>
      </c>
      <c r="K170" s="2">
        <v>3</v>
      </c>
      <c r="L170" s="2" t="s">
        <v>47</v>
      </c>
      <c r="M170" s="2">
        <v>39000</v>
      </c>
    </row>
    <row r="171" spans="1:13" ht="16.5" x14ac:dyDescent="0.2">
      <c r="A171" s="2">
        <f t="shared" si="1"/>
        <v>22263</v>
      </c>
      <c r="B171" s="2">
        <v>2</v>
      </c>
      <c r="C171" s="2">
        <v>126</v>
      </c>
      <c r="D171" s="2" t="s">
        <v>828</v>
      </c>
      <c r="E171" s="2">
        <v>3</v>
      </c>
      <c r="F171" s="2" t="s">
        <v>907</v>
      </c>
      <c r="G171" s="2">
        <v>12609</v>
      </c>
      <c r="H171" s="2" t="s">
        <v>26</v>
      </c>
      <c r="I171" s="2">
        <v>50</v>
      </c>
      <c r="J171" s="2" t="s">
        <v>830</v>
      </c>
      <c r="K171" s="2">
        <v>5</v>
      </c>
      <c r="L171" s="2" t="s">
        <v>47</v>
      </c>
      <c r="M171" s="2">
        <v>48750</v>
      </c>
    </row>
    <row r="172" spans="1:13" ht="16.5" x14ac:dyDescent="0.2">
      <c r="A172" s="2">
        <f t="shared" si="1"/>
        <v>22271</v>
      </c>
      <c r="B172" s="2">
        <v>2</v>
      </c>
      <c r="C172" s="2">
        <v>127</v>
      </c>
      <c r="D172" s="2" t="s">
        <v>828</v>
      </c>
      <c r="E172" s="2">
        <v>1</v>
      </c>
      <c r="F172" s="2" t="s">
        <v>908</v>
      </c>
      <c r="G172" s="2">
        <v>12709</v>
      </c>
      <c r="H172" s="2" t="s">
        <v>26</v>
      </c>
      <c r="I172" s="2">
        <v>20</v>
      </c>
      <c r="J172" s="2" t="s">
        <v>830</v>
      </c>
      <c r="K172" s="2">
        <v>2</v>
      </c>
      <c r="L172" s="2" t="s">
        <v>47</v>
      </c>
      <c r="M172" s="2">
        <v>31500</v>
      </c>
    </row>
    <row r="173" spans="1:13" ht="16.5" x14ac:dyDescent="0.2">
      <c r="A173" s="2">
        <f t="shared" si="1"/>
        <v>22272</v>
      </c>
      <c r="B173" s="2">
        <v>2</v>
      </c>
      <c r="C173" s="2">
        <v>127</v>
      </c>
      <c r="D173" s="2" t="s">
        <v>828</v>
      </c>
      <c r="E173" s="2">
        <v>2</v>
      </c>
      <c r="F173" s="2" t="s">
        <v>909</v>
      </c>
      <c r="G173" s="2">
        <v>12709</v>
      </c>
      <c r="H173" s="2" t="s">
        <v>26</v>
      </c>
      <c r="I173" s="2">
        <v>30</v>
      </c>
      <c r="J173" s="2" t="s">
        <v>830</v>
      </c>
      <c r="K173" s="2">
        <v>3</v>
      </c>
      <c r="L173" s="2" t="s">
        <v>47</v>
      </c>
      <c r="M173" s="2">
        <v>42000</v>
      </c>
    </row>
    <row r="174" spans="1:13" ht="16.5" x14ac:dyDescent="0.2">
      <c r="A174" s="2">
        <f t="shared" si="1"/>
        <v>22273</v>
      </c>
      <c r="B174" s="2">
        <v>2</v>
      </c>
      <c r="C174" s="2">
        <v>127</v>
      </c>
      <c r="D174" s="2" t="s">
        <v>828</v>
      </c>
      <c r="E174" s="2">
        <v>3</v>
      </c>
      <c r="F174" s="2" t="s">
        <v>910</v>
      </c>
      <c r="G174" s="2">
        <v>12709</v>
      </c>
      <c r="H174" s="2" t="s">
        <v>26</v>
      </c>
      <c r="I174" s="2">
        <v>50</v>
      </c>
      <c r="J174" s="2" t="s">
        <v>830</v>
      </c>
      <c r="K174" s="2">
        <v>5</v>
      </c>
      <c r="L174" s="2" t="s">
        <v>47</v>
      </c>
      <c r="M174" s="2">
        <v>52500</v>
      </c>
    </row>
    <row r="175" spans="1:13" ht="16.5" x14ac:dyDescent="0.2">
      <c r="A175" s="2">
        <f t="shared" si="1"/>
        <v>22281</v>
      </c>
      <c r="B175" s="2">
        <v>2</v>
      </c>
      <c r="C175" s="2">
        <v>128</v>
      </c>
      <c r="D175" s="2" t="s">
        <v>828</v>
      </c>
      <c r="E175" s="2">
        <v>1</v>
      </c>
      <c r="F175" s="2" t="s">
        <v>911</v>
      </c>
      <c r="G175" s="2">
        <v>12809</v>
      </c>
      <c r="H175" s="2" t="s">
        <v>26</v>
      </c>
      <c r="I175" s="2">
        <v>20</v>
      </c>
      <c r="J175" s="2" t="s">
        <v>830</v>
      </c>
      <c r="K175" s="2">
        <v>2</v>
      </c>
      <c r="L175" s="2" t="s">
        <v>47</v>
      </c>
      <c r="M175" s="2">
        <v>33750</v>
      </c>
    </row>
    <row r="176" spans="1:13" ht="16.5" x14ac:dyDescent="0.2">
      <c r="A176" s="2">
        <f t="shared" si="1"/>
        <v>22282</v>
      </c>
      <c r="B176" s="2">
        <v>2</v>
      </c>
      <c r="C176" s="2">
        <v>128</v>
      </c>
      <c r="D176" s="2" t="s">
        <v>828</v>
      </c>
      <c r="E176" s="2">
        <v>2</v>
      </c>
      <c r="F176" s="2" t="s">
        <v>912</v>
      </c>
      <c r="G176" s="2">
        <v>12809</v>
      </c>
      <c r="H176" s="2" t="s">
        <v>26</v>
      </c>
      <c r="I176" s="2">
        <v>30</v>
      </c>
      <c r="J176" s="2" t="s">
        <v>830</v>
      </c>
      <c r="K176" s="2">
        <v>3</v>
      </c>
      <c r="L176" s="2" t="s">
        <v>47</v>
      </c>
      <c r="M176" s="2">
        <v>45000</v>
      </c>
    </row>
    <row r="177" spans="1:13" ht="16.5" x14ac:dyDescent="0.2">
      <c r="A177" s="2">
        <f t="shared" si="1"/>
        <v>22283</v>
      </c>
      <c r="B177" s="2">
        <v>2</v>
      </c>
      <c r="C177" s="2">
        <v>128</v>
      </c>
      <c r="D177" s="2" t="s">
        <v>828</v>
      </c>
      <c r="E177" s="2">
        <v>3</v>
      </c>
      <c r="F177" s="2" t="s">
        <v>913</v>
      </c>
      <c r="G177" s="2">
        <v>12809</v>
      </c>
      <c r="H177" s="2" t="s">
        <v>26</v>
      </c>
      <c r="I177" s="2">
        <v>50</v>
      </c>
      <c r="J177" s="2" t="s">
        <v>830</v>
      </c>
      <c r="K177" s="2">
        <v>5</v>
      </c>
      <c r="L177" s="2" t="s">
        <v>47</v>
      </c>
      <c r="M177" s="2">
        <v>56250</v>
      </c>
    </row>
    <row r="178" spans="1:13" ht="16.5" x14ac:dyDescent="0.2">
      <c r="A178" s="2">
        <f t="shared" si="1"/>
        <v>22291</v>
      </c>
      <c r="B178" s="2">
        <v>2</v>
      </c>
      <c r="C178" s="2">
        <v>129</v>
      </c>
      <c r="D178" s="2" t="s">
        <v>828</v>
      </c>
      <c r="E178" s="2">
        <v>1</v>
      </c>
      <c r="F178" s="2" t="s">
        <v>914</v>
      </c>
      <c r="G178" s="2">
        <v>12909</v>
      </c>
      <c r="H178" s="2" t="s">
        <v>26</v>
      </c>
      <c r="I178" s="2">
        <v>20</v>
      </c>
      <c r="J178" s="2" t="s">
        <v>830</v>
      </c>
      <c r="K178" s="2">
        <v>2</v>
      </c>
      <c r="L178" s="2" t="s">
        <v>47</v>
      </c>
      <c r="M178" s="2">
        <v>36000</v>
      </c>
    </row>
    <row r="179" spans="1:13" ht="16.5" x14ac:dyDescent="0.2">
      <c r="A179" s="2">
        <f t="shared" si="1"/>
        <v>22292</v>
      </c>
      <c r="B179" s="2">
        <v>2</v>
      </c>
      <c r="C179" s="2">
        <v>129</v>
      </c>
      <c r="D179" s="2" t="s">
        <v>828</v>
      </c>
      <c r="E179" s="2">
        <v>2</v>
      </c>
      <c r="F179" s="2" t="s">
        <v>915</v>
      </c>
      <c r="G179" s="2">
        <v>12909</v>
      </c>
      <c r="H179" s="2" t="s">
        <v>26</v>
      </c>
      <c r="I179" s="2">
        <v>30</v>
      </c>
      <c r="J179" s="2" t="s">
        <v>830</v>
      </c>
      <c r="K179" s="2">
        <v>3</v>
      </c>
      <c r="L179" s="2" t="s">
        <v>47</v>
      </c>
      <c r="M179" s="2">
        <v>48000</v>
      </c>
    </row>
    <row r="180" spans="1:13" ht="16.5" x14ac:dyDescent="0.2">
      <c r="A180" s="2">
        <f t="shared" si="1"/>
        <v>22293</v>
      </c>
      <c r="B180" s="2">
        <v>2</v>
      </c>
      <c r="C180" s="2">
        <v>129</v>
      </c>
      <c r="D180" s="2" t="s">
        <v>828</v>
      </c>
      <c r="E180" s="2">
        <v>3</v>
      </c>
      <c r="F180" s="2" t="s">
        <v>916</v>
      </c>
      <c r="G180" s="2">
        <v>12909</v>
      </c>
      <c r="H180" s="2" t="s">
        <v>26</v>
      </c>
      <c r="I180" s="2">
        <v>50</v>
      </c>
      <c r="J180" s="2" t="s">
        <v>830</v>
      </c>
      <c r="K180" s="2">
        <v>5</v>
      </c>
      <c r="L180" s="2" t="s">
        <v>47</v>
      </c>
      <c r="M180" s="2">
        <v>60000</v>
      </c>
    </row>
    <row r="181" spans="1:13" ht="16.5" x14ac:dyDescent="0.2">
      <c r="A181" s="2">
        <f t="shared" si="1"/>
        <v>22301</v>
      </c>
      <c r="B181" s="2">
        <v>2</v>
      </c>
      <c r="C181" s="2">
        <v>130</v>
      </c>
      <c r="D181" s="2" t="s">
        <v>828</v>
      </c>
      <c r="E181" s="2">
        <v>1</v>
      </c>
      <c r="F181" s="2" t="s">
        <v>917</v>
      </c>
      <c r="G181" s="2">
        <v>13009</v>
      </c>
      <c r="H181" s="2" t="s">
        <v>26</v>
      </c>
      <c r="I181" s="2">
        <v>20</v>
      </c>
      <c r="J181" s="2" t="s">
        <v>830</v>
      </c>
      <c r="K181" s="2">
        <v>2</v>
      </c>
      <c r="L181" s="2" t="s">
        <v>47</v>
      </c>
      <c r="M181" s="2">
        <v>43200</v>
      </c>
    </row>
    <row r="182" spans="1:13" ht="16.5" x14ac:dyDescent="0.2">
      <c r="A182" s="2">
        <f t="shared" si="1"/>
        <v>22302</v>
      </c>
      <c r="B182" s="2">
        <v>2</v>
      </c>
      <c r="C182" s="2">
        <v>130</v>
      </c>
      <c r="D182" s="2" t="s">
        <v>828</v>
      </c>
      <c r="E182" s="2">
        <v>2</v>
      </c>
      <c r="F182" s="2" t="s">
        <v>918</v>
      </c>
      <c r="G182" s="2">
        <v>13009</v>
      </c>
      <c r="H182" s="2" t="s">
        <v>26</v>
      </c>
      <c r="I182" s="2">
        <v>30</v>
      </c>
      <c r="J182" s="2" t="s">
        <v>830</v>
      </c>
      <c r="K182" s="2">
        <v>3</v>
      </c>
      <c r="L182" s="2" t="s">
        <v>47</v>
      </c>
      <c r="M182" s="2">
        <v>57600</v>
      </c>
    </row>
    <row r="183" spans="1:13" ht="16.5" x14ac:dyDescent="0.2">
      <c r="A183" s="2">
        <f t="shared" si="1"/>
        <v>22303</v>
      </c>
      <c r="B183" s="2">
        <v>2</v>
      </c>
      <c r="C183" s="2">
        <v>130</v>
      </c>
      <c r="D183" s="2" t="s">
        <v>828</v>
      </c>
      <c r="E183" s="2">
        <v>3</v>
      </c>
      <c r="F183" s="2" t="s">
        <v>919</v>
      </c>
      <c r="G183" s="2">
        <v>13009</v>
      </c>
      <c r="H183" s="2" t="s">
        <v>26</v>
      </c>
      <c r="I183" s="2">
        <v>50</v>
      </c>
      <c r="J183" s="2" t="s">
        <v>830</v>
      </c>
      <c r="K183" s="2">
        <v>5</v>
      </c>
      <c r="L183" s="2" t="s">
        <v>47</v>
      </c>
      <c r="M183" s="2">
        <v>72000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38" sqref="B38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153</v>
      </c>
      <c r="B1" s="4" t="s">
        <v>139</v>
      </c>
      <c r="C1" s="4" t="s">
        <v>155</v>
      </c>
      <c r="D1" s="4" t="s">
        <v>129</v>
      </c>
      <c r="E1" s="4" t="s">
        <v>130</v>
      </c>
      <c r="F1" s="4" t="s">
        <v>131</v>
      </c>
      <c r="G1" s="4" t="s">
        <v>157</v>
      </c>
    </row>
    <row r="2" spans="1:7" x14ac:dyDescent="0.2">
      <c r="A2" t="s">
        <v>132</v>
      </c>
      <c r="B2" t="s">
        <v>140</v>
      </c>
      <c r="C2" t="s">
        <v>46</v>
      </c>
      <c r="D2" t="s">
        <v>161</v>
      </c>
      <c r="E2" t="s">
        <v>162</v>
      </c>
      <c r="F2" t="s">
        <v>133</v>
      </c>
      <c r="G2" t="s">
        <v>163</v>
      </c>
    </row>
    <row r="3" spans="1:7" ht="15" x14ac:dyDescent="0.2">
      <c r="A3" s="1" t="s">
        <v>134</v>
      </c>
      <c r="B3" s="1" t="s">
        <v>135</v>
      </c>
      <c r="C3" s="1" t="s">
        <v>156</v>
      </c>
      <c r="D3" s="1" t="s">
        <v>136</v>
      </c>
      <c r="E3" s="1" t="s">
        <v>137</v>
      </c>
      <c r="F3" s="1" t="s">
        <v>138</v>
      </c>
      <c r="G3" s="1" t="s">
        <v>158</v>
      </c>
    </row>
    <row r="4" spans="1:7" ht="16.5" x14ac:dyDescent="0.2">
      <c r="A4" s="2">
        <v>1</v>
      </c>
      <c r="B4" s="2" t="s">
        <v>146</v>
      </c>
      <c r="C4" s="2">
        <v>101</v>
      </c>
      <c r="D4" s="2">
        <v>1</v>
      </c>
      <c r="E4" s="2"/>
      <c r="F4" s="2" t="s">
        <v>141</v>
      </c>
      <c r="G4" s="2">
        <v>1</v>
      </c>
    </row>
    <row r="5" spans="1:7" ht="16.5" x14ac:dyDescent="0.2">
      <c r="A5" s="2">
        <v>2</v>
      </c>
      <c r="B5" s="2" t="s">
        <v>147</v>
      </c>
      <c r="C5" s="2">
        <v>102</v>
      </c>
      <c r="D5" s="2">
        <v>0.5</v>
      </c>
      <c r="E5" s="2"/>
      <c r="F5" s="3" t="s">
        <v>226</v>
      </c>
      <c r="G5" s="2">
        <v>100</v>
      </c>
    </row>
    <row r="6" spans="1:7" ht="16.5" x14ac:dyDescent="0.2">
      <c r="A6" s="2">
        <v>3</v>
      </c>
      <c r="B6" s="2" t="s">
        <v>147</v>
      </c>
      <c r="C6" s="2">
        <v>102</v>
      </c>
      <c r="D6" s="2">
        <v>0.35</v>
      </c>
      <c r="E6" s="2"/>
      <c r="F6" s="3" t="s">
        <v>227</v>
      </c>
      <c r="G6" s="2">
        <v>100</v>
      </c>
    </row>
    <row r="7" spans="1:7" ht="16.5" x14ac:dyDescent="0.2">
      <c r="A7" s="2">
        <v>4</v>
      </c>
      <c r="B7" s="2" t="s">
        <v>148</v>
      </c>
      <c r="C7" s="2">
        <v>103</v>
      </c>
      <c r="D7" s="2">
        <v>7</v>
      </c>
      <c r="E7" s="2"/>
      <c r="F7" s="2" t="s">
        <v>142</v>
      </c>
      <c r="G7" s="2">
        <v>1</v>
      </c>
    </row>
    <row r="8" spans="1:7" ht="16.5" x14ac:dyDescent="0.2">
      <c r="A8" s="2">
        <v>5</v>
      </c>
      <c r="B8" s="2" t="s">
        <v>148</v>
      </c>
      <c r="C8" s="2">
        <v>103</v>
      </c>
      <c r="D8" s="2">
        <v>8</v>
      </c>
      <c r="E8" s="2"/>
      <c r="F8" s="2" t="s">
        <v>142</v>
      </c>
      <c r="G8" s="2">
        <v>1</v>
      </c>
    </row>
    <row r="9" spans="1:7" ht="16.5" x14ac:dyDescent="0.2">
      <c r="A9" s="2">
        <v>6</v>
      </c>
      <c r="B9" s="2" t="s">
        <v>151</v>
      </c>
      <c r="C9" s="2">
        <v>104</v>
      </c>
      <c r="D9" s="2">
        <v>1</v>
      </c>
      <c r="E9" s="2"/>
      <c r="F9" s="2" t="s">
        <v>145</v>
      </c>
      <c r="G9" s="2">
        <v>1</v>
      </c>
    </row>
    <row r="10" spans="1:7" ht="16.5" x14ac:dyDescent="0.2">
      <c r="A10" s="2">
        <v>7</v>
      </c>
      <c r="B10" s="2" t="s">
        <v>151</v>
      </c>
      <c r="C10" s="2">
        <v>104</v>
      </c>
      <c r="D10" s="2">
        <v>2</v>
      </c>
      <c r="E10" s="2"/>
      <c r="F10" s="3" t="s">
        <v>159</v>
      </c>
      <c r="G10" s="2">
        <v>1</v>
      </c>
    </row>
    <row r="11" spans="1:7" ht="16.5" x14ac:dyDescent="0.2">
      <c r="A11" s="2">
        <v>8</v>
      </c>
      <c r="B11" s="2" t="s">
        <v>151</v>
      </c>
      <c r="C11" s="2">
        <v>104</v>
      </c>
      <c r="D11" s="2">
        <v>3</v>
      </c>
      <c r="E11" s="2"/>
      <c r="F11" s="3" t="s">
        <v>160</v>
      </c>
      <c r="G11" s="2">
        <v>1</v>
      </c>
    </row>
    <row r="12" spans="1:7" ht="16.5" x14ac:dyDescent="0.2">
      <c r="A12" s="2">
        <v>9</v>
      </c>
      <c r="B12" s="2" t="s">
        <v>266</v>
      </c>
      <c r="C12" s="2">
        <v>103</v>
      </c>
      <c r="D12" s="2">
        <v>1</v>
      </c>
      <c r="E12" s="2"/>
      <c r="F12" s="2" t="s">
        <v>267</v>
      </c>
      <c r="G12" s="2">
        <v>1</v>
      </c>
    </row>
    <row r="13" spans="1:7" ht="16.5" x14ac:dyDescent="0.2">
      <c r="A13" s="2">
        <v>10</v>
      </c>
      <c r="B13" s="2" t="s">
        <v>268</v>
      </c>
      <c r="C13" s="2">
        <v>103</v>
      </c>
      <c r="D13" s="2">
        <v>3</v>
      </c>
      <c r="E13" s="2"/>
      <c r="F13" s="2" t="s">
        <v>267</v>
      </c>
      <c r="G13" s="2">
        <v>1</v>
      </c>
    </row>
    <row r="14" spans="1:7" ht="16.5" x14ac:dyDescent="0.2">
      <c r="A14" s="2">
        <v>11</v>
      </c>
      <c r="B14" s="3" t="s">
        <v>269</v>
      </c>
      <c r="C14" s="2">
        <v>103</v>
      </c>
      <c r="D14" s="2">
        <v>5</v>
      </c>
      <c r="E14" s="2"/>
      <c r="F14" s="2" t="s">
        <v>267</v>
      </c>
      <c r="G14" s="2">
        <v>1</v>
      </c>
    </row>
    <row r="15" spans="1:7" ht="16.5" x14ac:dyDescent="0.2">
      <c r="A15" s="2">
        <v>12</v>
      </c>
      <c r="B15" s="2" t="s">
        <v>426</v>
      </c>
      <c r="C15" s="2">
        <v>106</v>
      </c>
      <c r="D15" s="2">
        <v>0</v>
      </c>
      <c r="E15" s="2"/>
      <c r="F15" s="3" t="s">
        <v>427</v>
      </c>
      <c r="G15" s="2">
        <v>1</v>
      </c>
    </row>
    <row r="16" spans="1:7" ht="16.5" x14ac:dyDescent="0.2">
      <c r="A16" s="2">
        <v>13</v>
      </c>
      <c r="B16" s="3" t="s">
        <v>428</v>
      </c>
      <c r="C16" s="2">
        <v>108</v>
      </c>
      <c r="D16" s="2">
        <v>0</v>
      </c>
      <c r="E16" s="2"/>
      <c r="F16" s="3" t="s">
        <v>430</v>
      </c>
      <c r="G16" s="2">
        <v>1</v>
      </c>
    </row>
    <row r="17" spans="1:7" ht="16.5" x14ac:dyDescent="0.2">
      <c r="A17" s="2">
        <v>14</v>
      </c>
      <c r="B17" s="3" t="s">
        <v>429</v>
      </c>
      <c r="C17" s="2">
        <v>109</v>
      </c>
      <c r="D17" s="2">
        <v>0</v>
      </c>
      <c r="E17" s="2"/>
      <c r="F17" s="3" t="s">
        <v>431</v>
      </c>
      <c r="G17" s="2">
        <v>1</v>
      </c>
    </row>
    <row r="18" spans="1:7" ht="16.5" x14ac:dyDescent="0.2">
      <c r="A18" s="2">
        <v>15</v>
      </c>
      <c r="B18" s="2" t="s">
        <v>149</v>
      </c>
      <c r="C18" s="2">
        <v>105</v>
      </c>
      <c r="D18" s="2">
        <v>2</v>
      </c>
      <c r="E18" s="2"/>
      <c r="F18" s="2" t="s">
        <v>143</v>
      </c>
      <c r="G18" s="2">
        <v>1</v>
      </c>
    </row>
    <row r="19" spans="1:7" ht="16.5" x14ac:dyDescent="0.2">
      <c r="A19" s="2">
        <v>16</v>
      </c>
      <c r="B19" s="2" t="s">
        <v>150</v>
      </c>
      <c r="C19" s="2">
        <v>107</v>
      </c>
      <c r="D19" s="2">
        <v>2</v>
      </c>
      <c r="E19" s="2"/>
      <c r="F19" s="2" t="s">
        <v>144</v>
      </c>
      <c r="G1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26" sqref="F26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8" ht="15" x14ac:dyDescent="0.2">
      <c r="A1" s="4" t="s">
        <v>185</v>
      </c>
      <c r="B1" s="4" t="s">
        <v>322</v>
      </c>
      <c r="C1" s="4" t="s">
        <v>7</v>
      </c>
      <c r="D1" s="4" t="s">
        <v>56</v>
      </c>
      <c r="F1" s="16" t="s">
        <v>970</v>
      </c>
      <c r="G1" s="16" t="s">
        <v>971</v>
      </c>
      <c r="H1" s="16" t="s">
        <v>972</v>
      </c>
    </row>
    <row r="2" spans="1:8" x14ac:dyDescent="0.2">
      <c r="A2" t="s">
        <v>176</v>
      </c>
      <c r="B2" t="s">
        <v>184</v>
      </c>
      <c r="C2" t="s">
        <v>331</v>
      </c>
      <c r="D2" t="s">
        <v>188</v>
      </c>
    </row>
    <row r="3" spans="1:8" ht="15" x14ac:dyDescent="0.2">
      <c r="A3" s="1" t="s">
        <v>187</v>
      </c>
      <c r="B3" s="1" t="s">
        <v>186</v>
      </c>
      <c r="C3" s="1" t="s">
        <v>14</v>
      </c>
      <c r="D3" s="1" t="s">
        <v>57</v>
      </c>
      <c r="G3">
        <v>0</v>
      </c>
    </row>
    <row r="4" spans="1:8" ht="16.5" x14ac:dyDescent="0.2">
      <c r="A4" s="2">
        <v>301</v>
      </c>
      <c r="B4" s="2">
        <v>301</v>
      </c>
      <c r="C4" s="2" t="s">
        <v>58</v>
      </c>
      <c r="D4" s="3" t="s">
        <v>935</v>
      </c>
      <c r="F4">
        <v>4</v>
      </c>
      <c r="G4">
        <f>SUM(F$4:F4)</f>
        <v>4</v>
      </c>
      <c r="H4">
        <v>5</v>
      </c>
    </row>
    <row r="5" spans="1:8" ht="16.5" x14ac:dyDescent="0.2">
      <c r="A5" s="2">
        <v>302</v>
      </c>
      <c r="B5" s="2">
        <v>302</v>
      </c>
      <c r="C5" s="2" t="s">
        <v>59</v>
      </c>
      <c r="D5" s="3" t="s">
        <v>921</v>
      </c>
      <c r="F5">
        <v>4</v>
      </c>
      <c r="G5">
        <f>SUM(F$4:F5)</f>
        <v>8</v>
      </c>
      <c r="H5">
        <v>6</v>
      </c>
    </row>
    <row r="6" spans="1:8" ht="16.5" x14ac:dyDescent="0.2">
      <c r="A6" s="2">
        <v>303</v>
      </c>
      <c r="B6" s="2">
        <v>303</v>
      </c>
      <c r="C6" s="2" t="s">
        <v>60</v>
      </c>
      <c r="D6" s="3" t="s">
        <v>922</v>
      </c>
      <c r="F6">
        <v>4</v>
      </c>
      <c r="G6">
        <f>SUM(F$4:F6)</f>
        <v>12</v>
      </c>
      <c r="H6">
        <v>7</v>
      </c>
    </row>
    <row r="7" spans="1:8" ht="16.5" x14ac:dyDescent="0.2">
      <c r="A7" s="2">
        <v>304</v>
      </c>
      <c r="B7" s="2">
        <v>304</v>
      </c>
      <c r="C7" s="2" t="s">
        <v>61</v>
      </c>
      <c r="D7" s="3" t="s">
        <v>923</v>
      </c>
      <c r="F7">
        <v>4</v>
      </c>
      <c r="G7">
        <f>SUM(F$4:F7)</f>
        <v>16</v>
      </c>
      <c r="H7">
        <v>8</v>
      </c>
    </row>
    <row r="8" spans="1:8" ht="16.5" x14ac:dyDescent="0.2">
      <c r="A8" s="2">
        <v>305</v>
      </c>
      <c r="B8" s="2">
        <v>305</v>
      </c>
      <c r="C8" s="2" t="s">
        <v>62</v>
      </c>
      <c r="D8" s="3" t="s">
        <v>924</v>
      </c>
      <c r="F8">
        <v>4</v>
      </c>
      <c r="G8">
        <f>SUM(F$4:F8)</f>
        <v>20</v>
      </c>
      <c r="H8">
        <v>9</v>
      </c>
    </row>
    <row r="9" spans="1:8" ht="16.5" x14ac:dyDescent="0.2">
      <c r="A9" s="2">
        <v>306</v>
      </c>
      <c r="B9" s="2">
        <v>306</v>
      </c>
      <c r="C9" s="2" t="s">
        <v>63</v>
      </c>
      <c r="D9" s="3" t="s">
        <v>925</v>
      </c>
      <c r="F9">
        <v>4</v>
      </c>
      <c r="G9">
        <f>SUM(F$4:F9)</f>
        <v>24</v>
      </c>
      <c r="H9">
        <v>10</v>
      </c>
    </row>
    <row r="10" spans="1:8" ht="16.5" x14ac:dyDescent="0.2">
      <c r="A10" s="2">
        <v>307</v>
      </c>
      <c r="B10" s="2">
        <v>307</v>
      </c>
      <c r="C10" s="2" t="s">
        <v>64</v>
      </c>
      <c r="D10" s="3" t="s">
        <v>926</v>
      </c>
      <c r="F10">
        <v>4</v>
      </c>
      <c r="G10">
        <f>SUM(F$4:F10)</f>
        <v>28</v>
      </c>
      <c r="H10">
        <v>12</v>
      </c>
    </row>
    <row r="11" spans="1:8" ht="16.5" x14ac:dyDescent="0.2">
      <c r="A11" s="2">
        <v>308</v>
      </c>
      <c r="B11" s="2">
        <v>308</v>
      </c>
      <c r="C11" s="2" t="s">
        <v>65</v>
      </c>
      <c r="D11" s="3" t="s">
        <v>927</v>
      </c>
      <c r="F11">
        <v>4</v>
      </c>
      <c r="G11">
        <f>SUM(F$4:F11)</f>
        <v>32</v>
      </c>
      <c r="H11">
        <v>14</v>
      </c>
    </row>
    <row r="12" spans="1:8" ht="18.75" customHeight="1" x14ac:dyDescent="0.2">
      <c r="A12" s="2">
        <v>309</v>
      </c>
      <c r="B12" s="2">
        <v>309</v>
      </c>
      <c r="C12" s="2" t="s">
        <v>66</v>
      </c>
      <c r="D12" s="3" t="s">
        <v>928</v>
      </c>
      <c r="F12">
        <v>4</v>
      </c>
      <c r="G12">
        <f>SUM(F$4:F12)</f>
        <v>36</v>
      </c>
      <c r="H12">
        <v>16</v>
      </c>
    </row>
    <row r="13" spans="1:8" ht="16.5" x14ac:dyDescent="0.2">
      <c r="A13" s="2">
        <v>310</v>
      </c>
      <c r="B13" s="2">
        <v>310</v>
      </c>
      <c r="C13" s="3" t="s">
        <v>228</v>
      </c>
      <c r="D13" s="3" t="s">
        <v>929</v>
      </c>
      <c r="F13">
        <v>4</v>
      </c>
      <c r="G13">
        <f>SUM(F$4:F13)</f>
        <v>40</v>
      </c>
      <c r="H13">
        <v>18</v>
      </c>
    </row>
    <row r="14" spans="1:8" ht="16.5" x14ac:dyDescent="0.2">
      <c r="A14" s="2">
        <v>311</v>
      </c>
      <c r="B14" s="2">
        <v>311</v>
      </c>
      <c r="C14" s="3" t="s">
        <v>229</v>
      </c>
      <c r="D14" s="3" t="s">
        <v>930</v>
      </c>
      <c r="F14">
        <v>4</v>
      </c>
      <c r="G14">
        <f>SUM(F$4:F14)</f>
        <v>44</v>
      </c>
      <c r="H14">
        <v>20</v>
      </c>
    </row>
    <row r="15" spans="1:8" ht="16.5" x14ac:dyDescent="0.2">
      <c r="A15" s="2">
        <v>312</v>
      </c>
      <c r="B15" s="2">
        <v>312</v>
      </c>
      <c r="C15" s="3" t="s">
        <v>230</v>
      </c>
      <c r="D15" s="3" t="s">
        <v>931</v>
      </c>
      <c r="F15">
        <v>4</v>
      </c>
      <c r="G15">
        <f>SUM(F$4:F15)</f>
        <v>48</v>
      </c>
      <c r="H15">
        <v>22</v>
      </c>
    </row>
    <row r="16" spans="1:8" ht="16.5" x14ac:dyDescent="0.2">
      <c r="A16" s="2">
        <v>313</v>
      </c>
      <c r="B16" s="2">
        <v>313</v>
      </c>
      <c r="C16" s="3" t="s">
        <v>231</v>
      </c>
      <c r="D16" s="3" t="s">
        <v>932</v>
      </c>
      <c r="F16">
        <v>4</v>
      </c>
      <c r="G16">
        <f>SUM(F$4:F16)</f>
        <v>52</v>
      </c>
      <c r="H16">
        <v>25</v>
      </c>
    </row>
    <row r="17" spans="1:8" ht="16.5" x14ac:dyDescent="0.2">
      <c r="A17" s="2">
        <v>314</v>
      </c>
      <c r="B17" s="2">
        <v>314</v>
      </c>
      <c r="C17" s="3" t="s">
        <v>232</v>
      </c>
      <c r="D17" s="3" t="s">
        <v>933</v>
      </c>
      <c r="F17">
        <v>4</v>
      </c>
      <c r="G17">
        <f>SUM(F$4:F17)</f>
        <v>56</v>
      </c>
      <c r="H17">
        <v>27</v>
      </c>
    </row>
    <row r="18" spans="1:8" ht="16.5" x14ac:dyDescent="0.2">
      <c r="A18" s="2">
        <v>315</v>
      </c>
      <c r="B18" s="2">
        <v>315</v>
      </c>
      <c r="C18" s="3" t="s">
        <v>936</v>
      </c>
      <c r="D18" s="2" t="s">
        <v>952</v>
      </c>
      <c r="F18">
        <v>4</v>
      </c>
      <c r="G18">
        <f>SUM(F$4:F18)</f>
        <v>60</v>
      </c>
      <c r="H18">
        <v>30</v>
      </c>
    </row>
    <row r="19" spans="1:8" ht="16.5" x14ac:dyDescent="0.2">
      <c r="A19" s="2">
        <v>316</v>
      </c>
      <c r="B19" s="2">
        <v>316</v>
      </c>
      <c r="C19" s="3" t="s">
        <v>937</v>
      </c>
      <c r="D19" s="2" t="s">
        <v>953</v>
      </c>
      <c r="F19">
        <v>4</v>
      </c>
      <c r="G19">
        <f>SUM(F$4:F19)</f>
        <v>64</v>
      </c>
      <c r="H19">
        <v>32</v>
      </c>
    </row>
    <row r="20" spans="1:8" ht="16.5" x14ac:dyDescent="0.2">
      <c r="A20" s="2">
        <v>317</v>
      </c>
      <c r="B20" s="2">
        <v>317</v>
      </c>
      <c r="C20" s="3" t="s">
        <v>938</v>
      </c>
      <c r="D20" s="2" t="s">
        <v>954</v>
      </c>
      <c r="F20">
        <v>4</v>
      </c>
      <c r="G20">
        <f>SUM(F$4:F20)</f>
        <v>68</v>
      </c>
      <c r="H20">
        <v>35</v>
      </c>
    </row>
    <row r="21" spans="1:8" ht="16.5" x14ac:dyDescent="0.2">
      <c r="A21" s="2">
        <v>318</v>
      </c>
      <c r="B21" s="2">
        <v>318</v>
      </c>
      <c r="C21" s="3" t="s">
        <v>939</v>
      </c>
      <c r="D21" s="2" t="s">
        <v>955</v>
      </c>
      <c r="F21">
        <v>4</v>
      </c>
      <c r="G21">
        <f>SUM(F$4:F21)</f>
        <v>72</v>
      </c>
      <c r="H21">
        <v>37</v>
      </c>
    </row>
    <row r="22" spans="1:8" ht="16.5" x14ac:dyDescent="0.2">
      <c r="A22" s="2">
        <v>319</v>
      </c>
      <c r="B22" s="2">
        <v>319</v>
      </c>
      <c r="C22" s="3" t="s">
        <v>940</v>
      </c>
      <c r="D22" s="2" t="s">
        <v>956</v>
      </c>
      <c r="F22">
        <v>4</v>
      </c>
      <c r="G22">
        <f>SUM(F$4:F22)</f>
        <v>76</v>
      </c>
      <c r="H22">
        <v>40</v>
      </c>
    </row>
    <row r="23" spans="1:8" ht="16.5" x14ac:dyDescent="0.2">
      <c r="A23" s="2">
        <v>320</v>
      </c>
      <c r="B23" s="2">
        <v>320</v>
      </c>
      <c r="C23" s="3" t="s">
        <v>941</v>
      </c>
      <c r="D23" s="2" t="s">
        <v>957</v>
      </c>
      <c r="F23">
        <v>4</v>
      </c>
      <c r="G23">
        <f>SUM(F$4:F23)</f>
        <v>80</v>
      </c>
      <c r="H23">
        <v>42</v>
      </c>
    </row>
    <row r="24" spans="1:8" ht="16.5" x14ac:dyDescent="0.2">
      <c r="A24" s="2">
        <v>321</v>
      </c>
      <c r="B24" s="2">
        <v>321</v>
      </c>
      <c r="C24" s="3" t="s">
        <v>942</v>
      </c>
      <c r="D24" s="2" t="s">
        <v>958</v>
      </c>
      <c r="F24">
        <v>4</v>
      </c>
      <c r="G24">
        <f>SUM(F$4:F24)</f>
        <v>84</v>
      </c>
      <c r="H24">
        <v>45</v>
      </c>
    </row>
    <row r="25" spans="1:8" ht="16.5" x14ac:dyDescent="0.2">
      <c r="A25" s="2">
        <v>322</v>
      </c>
      <c r="B25" s="2">
        <v>322</v>
      </c>
      <c r="C25" s="3" t="s">
        <v>943</v>
      </c>
      <c r="D25" s="2" t="s">
        <v>959</v>
      </c>
      <c r="F25">
        <v>4</v>
      </c>
      <c r="G25">
        <f>SUM(F$4:F25)</f>
        <v>88</v>
      </c>
      <c r="H25">
        <v>47</v>
      </c>
    </row>
    <row r="26" spans="1:8" ht="16.5" x14ac:dyDescent="0.2">
      <c r="A26" s="2">
        <v>323</v>
      </c>
      <c r="B26" s="2">
        <v>323</v>
      </c>
      <c r="C26" s="3" t="s">
        <v>944</v>
      </c>
      <c r="D26" s="2" t="s">
        <v>960</v>
      </c>
      <c r="F26">
        <v>4</v>
      </c>
      <c r="G26">
        <f>SUM(F$4:F26)</f>
        <v>92</v>
      </c>
      <c r="H26">
        <v>50</v>
      </c>
    </row>
    <row r="27" spans="1:8" ht="16.5" x14ac:dyDescent="0.2">
      <c r="A27" s="2">
        <v>324</v>
      </c>
      <c r="B27" s="2">
        <v>324</v>
      </c>
      <c r="C27" s="3" t="s">
        <v>945</v>
      </c>
      <c r="D27" s="2" t="s">
        <v>961</v>
      </c>
      <c r="F27">
        <v>4</v>
      </c>
      <c r="G27">
        <f>SUM(F$4:F27)</f>
        <v>96</v>
      </c>
      <c r="H27">
        <v>55</v>
      </c>
    </row>
    <row r="28" spans="1:8" ht="16.5" x14ac:dyDescent="0.2">
      <c r="A28" s="2">
        <v>325</v>
      </c>
      <c r="B28" s="2">
        <v>325</v>
      </c>
      <c r="C28" s="3" t="s">
        <v>946</v>
      </c>
      <c r="D28" s="2" t="s">
        <v>962</v>
      </c>
      <c r="F28">
        <v>4</v>
      </c>
      <c r="G28">
        <f>SUM(F$4:F28)</f>
        <v>100</v>
      </c>
      <c r="H28">
        <v>60</v>
      </c>
    </row>
    <row r="29" spans="1:8" ht="16.5" x14ac:dyDescent="0.2">
      <c r="A29" s="2">
        <v>326</v>
      </c>
      <c r="B29" s="2">
        <v>326</v>
      </c>
      <c r="C29" s="3" t="s">
        <v>947</v>
      </c>
      <c r="D29" s="2" t="s">
        <v>963</v>
      </c>
      <c r="F29">
        <v>4</v>
      </c>
      <c r="G29">
        <f>SUM(F$4:F29)</f>
        <v>104</v>
      </c>
      <c r="H29">
        <v>65</v>
      </c>
    </row>
    <row r="30" spans="1:8" ht="16.5" x14ac:dyDescent="0.2">
      <c r="A30" s="2">
        <v>327</v>
      </c>
      <c r="B30" s="2">
        <v>327</v>
      </c>
      <c r="C30" s="3" t="s">
        <v>948</v>
      </c>
      <c r="D30" s="2" t="s">
        <v>964</v>
      </c>
      <c r="F30">
        <v>4</v>
      </c>
      <c r="G30">
        <f>SUM(F$4:F30)</f>
        <v>108</v>
      </c>
      <c r="H30">
        <v>70</v>
      </c>
    </row>
    <row r="31" spans="1:8" ht="16.5" x14ac:dyDescent="0.2">
      <c r="A31" s="2">
        <v>328</v>
      </c>
      <c r="B31" s="2">
        <v>328</v>
      </c>
      <c r="C31" s="3" t="s">
        <v>949</v>
      </c>
      <c r="D31" s="2" t="s">
        <v>965</v>
      </c>
      <c r="F31">
        <v>4</v>
      </c>
      <c r="G31">
        <f>SUM(F$4:F31)</f>
        <v>112</v>
      </c>
      <c r="H31">
        <v>75</v>
      </c>
    </row>
    <row r="32" spans="1:8" ht="16.5" x14ac:dyDescent="0.2">
      <c r="A32" s="2">
        <v>329</v>
      </c>
      <c r="B32" s="2">
        <v>329</v>
      </c>
      <c r="C32" s="3" t="s">
        <v>950</v>
      </c>
      <c r="D32" s="2" t="s">
        <v>966</v>
      </c>
      <c r="F32">
        <v>4</v>
      </c>
      <c r="G32">
        <f>SUM(F$4:F32)</f>
        <v>116</v>
      </c>
      <c r="H32">
        <v>80</v>
      </c>
    </row>
    <row r="33" spans="1:8" ht="16.5" x14ac:dyDescent="0.2">
      <c r="A33" s="2">
        <v>330</v>
      </c>
      <c r="B33" s="2">
        <v>330</v>
      </c>
      <c r="C33" s="3" t="s">
        <v>951</v>
      </c>
      <c r="D33" s="2" t="s">
        <v>966</v>
      </c>
      <c r="F33">
        <v>4</v>
      </c>
      <c r="G33">
        <f>SUM(F$4:F33)</f>
        <v>120</v>
      </c>
      <c r="H33">
        <v>80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>
      <selection activeCell="L115" sqref="L115"/>
    </sheetView>
  </sheetViews>
  <sheetFormatPr defaultRowHeight="14.25" x14ac:dyDescent="0.2"/>
  <cols>
    <col min="6" max="6" width="16.875" customWidth="1"/>
    <col min="7" max="8" width="18.625" customWidth="1"/>
    <col min="9" max="9" width="20" customWidth="1"/>
    <col min="10" max="10" width="15.375" customWidth="1"/>
    <col min="11" max="11" width="12.25" customWidth="1"/>
    <col min="12" max="13" width="11.875" customWidth="1"/>
    <col min="14" max="14" width="28.625" customWidth="1"/>
    <col min="15" max="15" width="18.625" customWidth="1"/>
    <col min="16" max="16" width="25.5" customWidth="1"/>
    <col min="17" max="17" width="25.875" customWidth="1"/>
    <col min="18" max="18" width="26.875" customWidth="1"/>
    <col min="19" max="21" width="25.125" customWidth="1"/>
    <col min="22" max="22" width="23.625" customWidth="1"/>
    <col min="23" max="23" width="27.75" customWidth="1"/>
    <col min="24" max="24" width="22.125" customWidth="1"/>
    <col min="25" max="27" width="22.375" customWidth="1"/>
    <col min="28" max="28" width="26.75" customWidth="1"/>
    <col min="29" max="29" width="23.125" customWidth="1"/>
    <col min="30" max="30" width="20" customWidth="1"/>
    <col min="31" max="31" width="24.875" customWidth="1"/>
    <col min="32" max="32" width="27.875" customWidth="1"/>
    <col min="33" max="33" width="28.625" customWidth="1"/>
    <col min="34" max="34" width="24.25" customWidth="1"/>
    <col min="35" max="35" width="28.5" customWidth="1"/>
    <col min="36" max="36" width="24.375" customWidth="1"/>
    <col min="37" max="37" width="27.375" customWidth="1"/>
    <col min="38" max="38" width="20.5" customWidth="1"/>
    <col min="39" max="39" width="22.625" customWidth="1"/>
    <col min="40" max="40" width="21.25" customWidth="1"/>
    <col min="41" max="41" width="25.5" customWidth="1"/>
    <col min="47" max="47" width="9.625" customWidth="1"/>
    <col min="48" max="48" width="9.25" customWidth="1"/>
  </cols>
  <sheetData>
    <row r="1" spans="1:48" ht="15" x14ac:dyDescent="0.2">
      <c r="A1" s="4" t="s">
        <v>233</v>
      </c>
      <c r="B1" s="4" t="s">
        <v>318</v>
      </c>
      <c r="C1" s="4" t="s">
        <v>324</v>
      </c>
      <c r="D1" s="4" t="s">
        <v>325</v>
      </c>
      <c r="E1" s="4" t="s">
        <v>326</v>
      </c>
      <c r="F1" s="4" t="s">
        <v>7</v>
      </c>
      <c r="G1" s="4" t="s">
        <v>67</v>
      </c>
      <c r="H1" s="4" t="s">
        <v>56</v>
      </c>
      <c r="I1" s="4" t="s">
        <v>68</v>
      </c>
      <c r="J1" s="4" t="s">
        <v>315</v>
      </c>
      <c r="K1" s="4" t="s">
        <v>69</v>
      </c>
      <c r="L1" s="4" t="s">
        <v>70</v>
      </c>
      <c r="M1" s="4" t="s">
        <v>262</v>
      </c>
      <c r="N1" s="4" t="s">
        <v>312</v>
      </c>
      <c r="O1" s="4" t="s">
        <v>313</v>
      </c>
      <c r="P1" s="4" t="s">
        <v>308</v>
      </c>
      <c r="Q1" s="4" t="s">
        <v>309</v>
      </c>
      <c r="R1" s="4" t="s">
        <v>310</v>
      </c>
      <c r="S1" s="4" t="s">
        <v>311</v>
      </c>
      <c r="T1" s="4" t="s">
        <v>433</v>
      </c>
      <c r="U1" s="4" t="s">
        <v>434</v>
      </c>
      <c r="V1" s="4" t="s">
        <v>235</v>
      </c>
      <c r="W1" s="4" t="s">
        <v>236</v>
      </c>
      <c r="X1" s="4" t="s">
        <v>237</v>
      </c>
      <c r="Y1" s="4" t="s">
        <v>238</v>
      </c>
      <c r="Z1" s="4" t="s">
        <v>288</v>
      </c>
      <c r="AA1" s="4" t="s">
        <v>289</v>
      </c>
      <c r="AB1" s="4" t="s">
        <v>330</v>
      </c>
      <c r="AC1" s="4" t="s">
        <v>286</v>
      </c>
      <c r="AD1" s="4" t="s">
        <v>287</v>
      </c>
      <c r="AE1" s="4" t="s">
        <v>301</v>
      </c>
      <c r="AF1" s="4" t="s">
        <v>302</v>
      </c>
      <c r="AG1" s="4" t="s">
        <v>303</v>
      </c>
      <c r="AH1" s="4" t="s">
        <v>304</v>
      </c>
      <c r="AI1" s="4" t="s">
        <v>305</v>
      </c>
      <c r="AJ1" s="4" t="s">
        <v>306</v>
      </c>
      <c r="AK1" s="4" t="s">
        <v>307</v>
      </c>
      <c r="AL1" s="4" t="s">
        <v>441</v>
      </c>
      <c r="AM1" s="4" t="s">
        <v>442</v>
      </c>
      <c r="AN1" s="4" t="s">
        <v>443</v>
      </c>
      <c r="AO1" s="4" t="s">
        <v>444</v>
      </c>
      <c r="AR1" s="16" t="s">
        <v>967</v>
      </c>
      <c r="AS1" s="16" t="s">
        <v>968</v>
      </c>
      <c r="AT1" s="16" t="s">
        <v>969</v>
      </c>
      <c r="AU1" s="4" t="s">
        <v>973</v>
      </c>
      <c r="AV1" s="4" t="s">
        <v>974</v>
      </c>
    </row>
    <row r="2" spans="1:48" x14ac:dyDescent="0.2">
      <c r="A2" t="s">
        <v>449</v>
      </c>
      <c r="B2" t="s">
        <v>317</v>
      </c>
      <c r="C2" t="s">
        <v>239</v>
      </c>
      <c r="D2" t="s">
        <v>240</v>
      </c>
      <c r="E2" t="s">
        <v>241</v>
      </c>
      <c r="F2" t="s">
        <v>240</v>
      </c>
      <c r="G2" t="s">
        <v>241</v>
      </c>
      <c r="H2" t="s">
        <v>934</v>
      </c>
      <c r="I2" t="s">
        <v>239</v>
      </c>
      <c r="J2" t="s">
        <v>239</v>
      </c>
      <c r="K2" t="s">
        <v>239</v>
      </c>
      <c r="L2" t="s">
        <v>239</v>
      </c>
      <c r="M2" t="s">
        <v>239</v>
      </c>
      <c r="N2" t="s">
        <v>242</v>
      </c>
      <c r="O2" t="s">
        <v>243</v>
      </c>
      <c r="P2" t="s">
        <v>242</v>
      </c>
      <c r="Q2" t="s">
        <v>243</v>
      </c>
      <c r="R2" t="s">
        <v>284</v>
      </c>
      <c r="S2" t="s">
        <v>285</v>
      </c>
      <c r="T2" t="s">
        <v>284</v>
      </c>
      <c r="U2" t="s">
        <v>285</v>
      </c>
      <c r="V2" t="s">
        <v>244</v>
      </c>
      <c r="W2" t="s">
        <v>245</v>
      </c>
      <c r="X2" t="s">
        <v>244</v>
      </c>
      <c r="Y2" t="s">
        <v>245</v>
      </c>
      <c r="Z2" t="s">
        <v>244</v>
      </c>
      <c r="AA2" t="s">
        <v>245</v>
      </c>
      <c r="AB2" t="s">
        <v>244</v>
      </c>
      <c r="AC2" t="s">
        <v>245</v>
      </c>
      <c r="AD2" t="s">
        <v>244</v>
      </c>
      <c r="AE2" t="s">
        <v>245</v>
      </c>
      <c r="AF2" t="s">
        <v>244</v>
      </c>
      <c r="AG2" t="s">
        <v>245</v>
      </c>
      <c r="AH2" t="s">
        <v>244</v>
      </c>
      <c r="AI2" t="s">
        <v>245</v>
      </c>
      <c r="AJ2" t="s">
        <v>244</v>
      </c>
      <c r="AK2" t="s">
        <v>245</v>
      </c>
      <c r="AL2" t="s">
        <v>244</v>
      </c>
      <c r="AM2" t="s">
        <v>245</v>
      </c>
      <c r="AN2" t="s">
        <v>244</v>
      </c>
      <c r="AO2" t="s">
        <v>245</v>
      </c>
    </row>
    <row r="3" spans="1:48" ht="44.25" customHeight="1" x14ac:dyDescent="0.2">
      <c r="A3" s="5" t="s">
        <v>246</v>
      </c>
      <c r="B3" s="5" t="s">
        <v>319</v>
      </c>
      <c r="C3" s="5" t="s">
        <v>247</v>
      </c>
      <c r="D3" s="5" t="s">
        <v>248</v>
      </c>
      <c r="E3" s="5" t="s">
        <v>249</v>
      </c>
      <c r="F3" s="5" t="s">
        <v>250</v>
      </c>
      <c r="G3" s="5" t="s">
        <v>71</v>
      </c>
      <c r="H3" s="5" t="s">
        <v>314</v>
      </c>
      <c r="I3" s="5" t="s">
        <v>251</v>
      </c>
      <c r="J3" s="5" t="s">
        <v>316</v>
      </c>
      <c r="K3" s="5" t="s">
        <v>252</v>
      </c>
      <c r="L3" s="5" t="s">
        <v>253</v>
      </c>
      <c r="M3" s="5" t="s">
        <v>263</v>
      </c>
      <c r="N3" s="5" t="s">
        <v>254</v>
      </c>
      <c r="O3" s="5" t="s">
        <v>255</v>
      </c>
      <c r="P3" s="5" t="s">
        <v>272</v>
      </c>
      <c r="Q3" s="5" t="s">
        <v>273</v>
      </c>
      <c r="R3" s="5" t="s">
        <v>274</v>
      </c>
      <c r="S3" s="5" t="s">
        <v>273</v>
      </c>
      <c r="T3" s="5" t="s">
        <v>435</v>
      </c>
      <c r="U3" s="5" t="s">
        <v>436</v>
      </c>
      <c r="V3" s="5" t="s">
        <v>290</v>
      </c>
      <c r="W3" s="5" t="s">
        <v>291</v>
      </c>
      <c r="X3" s="5" t="s">
        <v>292</v>
      </c>
      <c r="Y3" s="5" t="s">
        <v>291</v>
      </c>
      <c r="Z3" s="5" t="s">
        <v>293</v>
      </c>
      <c r="AA3" s="5" t="s">
        <v>294</v>
      </c>
      <c r="AB3" s="5" t="s">
        <v>295</v>
      </c>
      <c r="AC3" s="5" t="s">
        <v>296</v>
      </c>
      <c r="AD3" s="5" t="s">
        <v>297</v>
      </c>
      <c r="AE3" s="5" t="s">
        <v>298</v>
      </c>
      <c r="AF3" s="5" t="s">
        <v>299</v>
      </c>
      <c r="AG3" s="5" t="s">
        <v>300</v>
      </c>
      <c r="AH3" s="5" t="s">
        <v>256</v>
      </c>
      <c r="AI3" s="5" t="s">
        <v>257</v>
      </c>
      <c r="AJ3" s="5" t="s">
        <v>258</v>
      </c>
      <c r="AK3" s="5" t="s">
        <v>259</v>
      </c>
      <c r="AL3" s="5" t="s">
        <v>258</v>
      </c>
      <c r="AM3" s="5" t="s">
        <v>259</v>
      </c>
      <c r="AN3" s="5" t="s">
        <v>258</v>
      </c>
      <c r="AO3" s="5" t="s">
        <v>259</v>
      </c>
    </row>
    <row r="4" spans="1:48" ht="16.5" x14ac:dyDescent="0.2">
      <c r="A4" s="2">
        <f>C4*100+AT4</f>
        <v>30101</v>
      </c>
      <c r="B4" s="2">
        <v>1</v>
      </c>
      <c r="C4" s="2">
        <f>INDEX(挂机派遣章节!$B$4:$B$33,挂机派遣!AS4)</f>
        <v>301</v>
      </c>
      <c r="D4" s="2" t="s">
        <v>260</v>
      </c>
      <c r="E4" s="2">
        <f>AT4</f>
        <v>1</v>
      </c>
      <c r="F4" s="2" t="str">
        <f>"探险"&amp;AS4&amp;"-"&amp;AT4</f>
        <v>探险1-1</v>
      </c>
      <c r="G4" s="2">
        <v>1</v>
      </c>
      <c r="H4" s="3" t="str">
        <f>INDEX(挂机派遣章节!$D$4:$D$33,挂机派遣!AS4)</f>
        <v>普通2章10关</v>
      </c>
      <c r="I4" s="2">
        <v>4</v>
      </c>
      <c r="J4" s="2">
        <v>10</v>
      </c>
      <c r="K4" s="2">
        <v>10000</v>
      </c>
      <c r="L4" s="2">
        <v>10000</v>
      </c>
      <c r="M4" s="2">
        <f>INDEX(挂机派遣章节!$H$4:$H$33,挂机派遣!AS4)</f>
        <v>5</v>
      </c>
      <c r="N4" s="3" t="s">
        <v>458</v>
      </c>
      <c r="O4" s="2">
        <v>60</v>
      </c>
      <c r="P4" s="3" t="s">
        <v>458</v>
      </c>
      <c r="Q4" s="2">
        <v>360</v>
      </c>
      <c r="R4" s="2"/>
      <c r="S4" s="2"/>
      <c r="T4" s="3" t="s">
        <v>458</v>
      </c>
      <c r="U4" s="2">
        <v>600</v>
      </c>
      <c r="V4" s="2" t="s">
        <v>27</v>
      </c>
      <c r="W4" s="2" t="str">
        <f>AV4*60&amp;"/h"</f>
        <v>300/h</v>
      </c>
      <c r="X4" s="2" t="s">
        <v>47</v>
      </c>
      <c r="Y4" s="2" t="str">
        <f>AU4*60&amp;"/h"</f>
        <v>1020/h</v>
      </c>
      <c r="Z4" s="2"/>
      <c r="AA4" s="2"/>
      <c r="AB4" s="2"/>
      <c r="AC4" s="2"/>
      <c r="AD4" s="2"/>
      <c r="AE4" s="2"/>
      <c r="AF4" s="2"/>
      <c r="AG4" s="2"/>
      <c r="AH4" s="3"/>
      <c r="AI4" s="3"/>
      <c r="AJ4" s="2"/>
      <c r="AK4" s="2"/>
      <c r="AL4" s="2"/>
      <c r="AM4" s="2"/>
      <c r="AN4" s="2"/>
      <c r="AO4" s="2"/>
      <c r="AR4">
        <v>1</v>
      </c>
      <c r="AS4">
        <f>MATCH(AR4-1,挂机派遣章节!$G$3:$G$33,1)</f>
        <v>1</v>
      </c>
      <c r="AT4">
        <f>AR4-INDEX(挂机派遣章节!$G$3:$G$33,挂机派遣!AS4)</f>
        <v>1</v>
      </c>
      <c r="AU4">
        <v>17</v>
      </c>
      <c r="AV4">
        <v>5</v>
      </c>
    </row>
    <row r="5" spans="1:48" ht="16.5" x14ac:dyDescent="0.2">
      <c r="A5" s="2">
        <f t="shared" ref="A5:A68" si="0">C5*100+AT5</f>
        <v>30102</v>
      </c>
      <c r="B5" s="2">
        <v>2</v>
      </c>
      <c r="C5" s="2">
        <f>INDEX(挂机派遣章节!$B$4:$B$33,挂机派遣!AS5)</f>
        <v>301</v>
      </c>
      <c r="D5" s="2" t="s">
        <v>260</v>
      </c>
      <c r="E5" s="2">
        <v>2</v>
      </c>
      <c r="F5" s="2" t="str">
        <f t="shared" ref="F5:F68" si="1">"探险"&amp;AS5&amp;"-"&amp;AT5</f>
        <v>探险1-2</v>
      </c>
      <c r="G5" s="2">
        <v>1</v>
      </c>
      <c r="H5" s="3" t="str">
        <f>INDEX(挂机派遣章节!$D$4:$D$33,挂机派遣!AS5)</f>
        <v>普通2章10关</v>
      </c>
      <c r="I5" s="2">
        <v>4</v>
      </c>
      <c r="J5" s="2">
        <v>10</v>
      </c>
      <c r="K5" s="2">
        <v>10000</v>
      </c>
      <c r="L5" s="2">
        <v>10000</v>
      </c>
      <c r="M5" s="2">
        <f>INDEX(挂机派遣章节!$H$4:$H$33,挂机派遣!AS5)</f>
        <v>5</v>
      </c>
      <c r="N5" s="3" t="s">
        <v>458</v>
      </c>
      <c r="O5" s="2">
        <v>60</v>
      </c>
      <c r="P5" s="3" t="s">
        <v>458</v>
      </c>
      <c r="Q5" s="2">
        <v>360</v>
      </c>
      <c r="R5" s="2"/>
      <c r="S5" s="2"/>
      <c r="T5" s="3" t="s">
        <v>458</v>
      </c>
      <c r="U5" s="2">
        <v>600</v>
      </c>
      <c r="V5" s="2" t="s">
        <v>27</v>
      </c>
      <c r="W5" s="2" t="str">
        <f t="shared" ref="W5:W68" si="2">AV5*60&amp;"/h"</f>
        <v>360/h</v>
      </c>
      <c r="X5" s="2" t="s">
        <v>47</v>
      </c>
      <c r="Y5" s="2" t="str">
        <f t="shared" ref="Y5:Y68" si="3">AU5*60&amp;"/h"</f>
        <v>1140/h</v>
      </c>
      <c r="Z5" s="2"/>
      <c r="AA5" s="2"/>
      <c r="AB5" s="2"/>
      <c r="AC5" s="2"/>
      <c r="AD5" s="2"/>
      <c r="AE5" s="2"/>
      <c r="AF5" s="2"/>
      <c r="AG5" s="2"/>
      <c r="AH5" s="3"/>
      <c r="AI5" s="3"/>
      <c r="AJ5" s="2"/>
      <c r="AK5" s="2"/>
      <c r="AL5" s="2"/>
      <c r="AM5" s="2"/>
      <c r="AN5" s="2"/>
      <c r="AO5" s="2"/>
      <c r="AR5">
        <v>2</v>
      </c>
      <c r="AS5">
        <f>MATCH(AR5-1,挂机派遣章节!$G$3:$G$33,1)</f>
        <v>1</v>
      </c>
      <c r="AT5">
        <f>AR5-INDEX(挂机派遣章节!$G$3:$G$33,挂机派遣!AS5)</f>
        <v>2</v>
      </c>
      <c r="AU5">
        <v>19</v>
      </c>
      <c r="AV5">
        <v>6</v>
      </c>
    </row>
    <row r="6" spans="1:48" ht="16.5" x14ac:dyDescent="0.2">
      <c r="A6" s="2">
        <f t="shared" si="0"/>
        <v>30103</v>
      </c>
      <c r="B6" s="2">
        <v>3</v>
      </c>
      <c r="C6" s="2">
        <f>INDEX(挂机派遣章节!$B$4:$B$33,挂机派遣!AS6)</f>
        <v>301</v>
      </c>
      <c r="D6" s="2" t="s">
        <v>260</v>
      </c>
      <c r="E6" s="2">
        <v>3</v>
      </c>
      <c r="F6" s="2" t="str">
        <f t="shared" si="1"/>
        <v>探险1-3</v>
      </c>
      <c r="G6" s="2">
        <v>1</v>
      </c>
      <c r="H6" s="3" t="str">
        <f>INDEX(挂机派遣章节!$D$4:$D$33,挂机派遣!AS6)</f>
        <v>普通2章10关</v>
      </c>
      <c r="I6" s="2">
        <v>4</v>
      </c>
      <c r="J6" s="2">
        <v>10</v>
      </c>
      <c r="K6" s="2">
        <v>10000</v>
      </c>
      <c r="L6" s="2">
        <v>10000</v>
      </c>
      <c r="M6" s="2">
        <f>INDEX(挂机派遣章节!$H$4:$H$33,挂机派遣!AS6)</f>
        <v>5</v>
      </c>
      <c r="N6" s="3" t="s">
        <v>458</v>
      </c>
      <c r="O6" s="2">
        <v>60</v>
      </c>
      <c r="P6" s="3" t="s">
        <v>458</v>
      </c>
      <c r="Q6" s="2">
        <v>360</v>
      </c>
      <c r="R6" s="2"/>
      <c r="S6" s="2"/>
      <c r="T6" s="3" t="s">
        <v>458</v>
      </c>
      <c r="U6" s="2">
        <v>600</v>
      </c>
      <c r="V6" s="2" t="s">
        <v>27</v>
      </c>
      <c r="W6" s="2" t="str">
        <f t="shared" si="2"/>
        <v>480/h</v>
      </c>
      <c r="X6" s="2" t="s">
        <v>47</v>
      </c>
      <c r="Y6" s="2" t="str">
        <f t="shared" si="3"/>
        <v>1320/h</v>
      </c>
      <c r="Z6" s="2"/>
      <c r="AA6" s="2"/>
      <c r="AB6" s="2"/>
      <c r="AC6" s="2"/>
      <c r="AD6" s="2"/>
      <c r="AE6" s="2"/>
      <c r="AF6" s="2"/>
      <c r="AG6" s="2"/>
      <c r="AH6" s="3"/>
      <c r="AI6" s="3"/>
      <c r="AJ6" s="2"/>
      <c r="AK6" s="2"/>
      <c r="AL6" s="2"/>
      <c r="AM6" s="2"/>
      <c r="AN6" s="2"/>
      <c r="AO6" s="2"/>
      <c r="AR6">
        <v>3</v>
      </c>
      <c r="AS6">
        <f>MATCH(AR6-1,挂机派遣章节!$G$3:$G$33,1)</f>
        <v>1</v>
      </c>
      <c r="AT6">
        <f>AR6-INDEX(挂机派遣章节!$G$3:$G$33,挂机派遣!AS6)</f>
        <v>3</v>
      </c>
      <c r="AU6">
        <v>22</v>
      </c>
      <c r="AV6">
        <v>8</v>
      </c>
    </row>
    <row r="7" spans="1:48" ht="16.5" x14ac:dyDescent="0.2">
      <c r="A7" s="2">
        <f t="shared" si="0"/>
        <v>30104</v>
      </c>
      <c r="B7" s="2">
        <v>4</v>
      </c>
      <c r="C7" s="2">
        <f>INDEX(挂机派遣章节!$B$4:$B$33,挂机派遣!AS7)</f>
        <v>301</v>
      </c>
      <c r="D7" s="2" t="s">
        <v>260</v>
      </c>
      <c r="E7" s="2">
        <v>4</v>
      </c>
      <c r="F7" s="2" t="str">
        <f t="shared" si="1"/>
        <v>探险1-4</v>
      </c>
      <c r="G7" s="2">
        <v>1</v>
      </c>
      <c r="H7" s="3" t="str">
        <f>INDEX(挂机派遣章节!$D$4:$D$33,挂机派遣!AS7)</f>
        <v>普通2章10关</v>
      </c>
      <c r="I7" s="2">
        <v>4</v>
      </c>
      <c r="J7" s="2">
        <v>10</v>
      </c>
      <c r="K7" s="2">
        <v>10000</v>
      </c>
      <c r="L7" s="2">
        <v>10000</v>
      </c>
      <c r="M7" s="2">
        <f>INDEX(挂机派遣章节!$H$4:$H$33,挂机派遣!AS7)</f>
        <v>5</v>
      </c>
      <c r="N7" s="3" t="s">
        <v>458</v>
      </c>
      <c r="O7" s="2">
        <v>60</v>
      </c>
      <c r="P7" s="3" t="s">
        <v>458</v>
      </c>
      <c r="Q7" s="2">
        <v>360</v>
      </c>
      <c r="R7" s="2"/>
      <c r="S7" s="2"/>
      <c r="T7" s="3" t="s">
        <v>458</v>
      </c>
      <c r="U7" s="2">
        <v>600</v>
      </c>
      <c r="V7" s="2" t="s">
        <v>27</v>
      </c>
      <c r="W7" s="2" t="str">
        <f t="shared" si="2"/>
        <v>600/h</v>
      </c>
      <c r="X7" s="2" t="s">
        <v>47</v>
      </c>
      <c r="Y7" s="2" t="str">
        <f t="shared" si="3"/>
        <v>1500/h</v>
      </c>
      <c r="Z7" s="2"/>
      <c r="AA7" s="2"/>
      <c r="AB7" s="2"/>
      <c r="AC7" s="2"/>
      <c r="AD7" s="2"/>
      <c r="AE7" s="2"/>
      <c r="AF7" s="2"/>
      <c r="AG7" s="2"/>
      <c r="AH7" s="3"/>
      <c r="AI7" s="3"/>
      <c r="AJ7" s="2"/>
      <c r="AK7" s="2"/>
      <c r="AL7" s="2"/>
      <c r="AM7" s="2"/>
      <c r="AN7" s="2"/>
      <c r="AO7" s="2"/>
      <c r="AR7">
        <v>4</v>
      </c>
      <c r="AS7">
        <f>MATCH(AR7-1,挂机派遣章节!$G$3:$G$33,1)</f>
        <v>1</v>
      </c>
      <c r="AT7">
        <f>AR7-INDEX(挂机派遣章节!$G$3:$G$33,挂机派遣!AS7)</f>
        <v>4</v>
      </c>
      <c r="AU7">
        <v>25</v>
      </c>
      <c r="AV7">
        <v>10</v>
      </c>
    </row>
    <row r="8" spans="1:48" ht="16.5" x14ac:dyDescent="0.2">
      <c r="A8" s="2">
        <f t="shared" si="0"/>
        <v>30201</v>
      </c>
      <c r="B8" s="2">
        <v>5</v>
      </c>
      <c r="C8" s="2">
        <f>INDEX(挂机派遣章节!$B$4:$B$33,挂机派遣!AS8)</f>
        <v>302</v>
      </c>
      <c r="D8" s="2" t="s">
        <v>260</v>
      </c>
      <c r="E8" s="2">
        <v>5</v>
      </c>
      <c r="F8" s="2" t="str">
        <f t="shared" si="1"/>
        <v>探险2-1</v>
      </c>
      <c r="G8" s="2">
        <v>1</v>
      </c>
      <c r="H8" s="3" t="str">
        <f>INDEX(挂机派遣章节!$D$4:$D$33,挂机派遣!AS8)</f>
        <v>普通3章10关</v>
      </c>
      <c r="I8" s="2">
        <v>4</v>
      </c>
      <c r="J8" s="2">
        <v>10</v>
      </c>
      <c r="K8" s="2">
        <v>10000</v>
      </c>
      <c r="L8" s="2">
        <v>10000</v>
      </c>
      <c r="M8" s="2">
        <f>INDEX(挂机派遣章节!$H$4:$H$33,挂机派遣!AS8)</f>
        <v>6</v>
      </c>
      <c r="N8" s="3" t="s">
        <v>458</v>
      </c>
      <c r="O8" s="2">
        <v>60</v>
      </c>
      <c r="P8" s="3" t="s">
        <v>458</v>
      </c>
      <c r="Q8" s="2">
        <v>360</v>
      </c>
      <c r="R8" s="2"/>
      <c r="S8" s="2"/>
      <c r="T8" s="3" t="s">
        <v>458</v>
      </c>
      <c r="U8" s="2">
        <v>600</v>
      </c>
      <c r="V8" s="2" t="s">
        <v>27</v>
      </c>
      <c r="W8" s="2" t="str">
        <f t="shared" si="2"/>
        <v>720/h</v>
      </c>
      <c r="X8" s="2" t="s">
        <v>47</v>
      </c>
      <c r="Y8" s="2" t="str">
        <f t="shared" si="3"/>
        <v>1620/h</v>
      </c>
      <c r="Z8" s="2"/>
      <c r="AA8" s="2"/>
      <c r="AB8" s="2"/>
      <c r="AC8" s="2"/>
      <c r="AD8" s="2"/>
      <c r="AE8" s="2"/>
      <c r="AF8" s="2"/>
      <c r="AG8" s="2"/>
      <c r="AH8" s="3"/>
      <c r="AI8" s="3"/>
      <c r="AJ8" s="2"/>
      <c r="AK8" s="2"/>
      <c r="AL8" s="2"/>
      <c r="AM8" s="2"/>
      <c r="AN8" s="2"/>
      <c r="AO8" s="2"/>
      <c r="AR8">
        <v>5</v>
      </c>
      <c r="AS8">
        <f>MATCH(AR8-1,挂机派遣章节!$G$3:$G$33,1)</f>
        <v>2</v>
      </c>
      <c r="AT8">
        <f>AR8-INDEX(挂机派遣章节!$G$3:$G$33,挂机派遣!AS8)</f>
        <v>1</v>
      </c>
      <c r="AU8">
        <v>27</v>
      </c>
      <c r="AV8">
        <v>12</v>
      </c>
    </row>
    <row r="9" spans="1:48" ht="16.5" x14ac:dyDescent="0.2">
      <c r="A9" s="2">
        <f t="shared" si="0"/>
        <v>30202</v>
      </c>
      <c r="B9" s="2">
        <v>6</v>
      </c>
      <c r="C9" s="2">
        <f>INDEX(挂机派遣章节!$B$4:$B$33,挂机派遣!AS9)</f>
        <v>302</v>
      </c>
      <c r="D9" s="2" t="s">
        <v>260</v>
      </c>
      <c r="E9" s="2">
        <v>6</v>
      </c>
      <c r="F9" s="2" t="str">
        <f t="shared" si="1"/>
        <v>探险2-2</v>
      </c>
      <c r="G9" s="2">
        <v>1</v>
      </c>
      <c r="H9" s="3" t="str">
        <f>INDEX(挂机派遣章节!$D$4:$D$33,挂机派遣!AS9)</f>
        <v>普通3章10关</v>
      </c>
      <c r="I9" s="2">
        <v>4</v>
      </c>
      <c r="J9" s="2">
        <v>10</v>
      </c>
      <c r="K9" s="2">
        <v>10000</v>
      </c>
      <c r="L9" s="2">
        <v>10000</v>
      </c>
      <c r="M9" s="2">
        <f>INDEX(挂机派遣章节!$H$4:$H$33,挂机派遣!AS9)</f>
        <v>6</v>
      </c>
      <c r="N9" s="3" t="s">
        <v>458</v>
      </c>
      <c r="O9" s="2">
        <v>60</v>
      </c>
      <c r="P9" s="3" t="s">
        <v>458</v>
      </c>
      <c r="Q9" s="2">
        <v>360</v>
      </c>
      <c r="R9" s="2"/>
      <c r="S9" s="2"/>
      <c r="T9" s="3" t="s">
        <v>458</v>
      </c>
      <c r="U9" s="2">
        <v>600</v>
      </c>
      <c r="V9" s="2" t="s">
        <v>27</v>
      </c>
      <c r="W9" s="2" t="str">
        <f t="shared" si="2"/>
        <v>780/h</v>
      </c>
      <c r="X9" s="2" t="s">
        <v>47</v>
      </c>
      <c r="Y9" s="2" t="str">
        <f t="shared" si="3"/>
        <v>1680/h</v>
      </c>
      <c r="Z9" s="2"/>
      <c r="AA9" s="2"/>
      <c r="AB9" s="2"/>
      <c r="AC9" s="2"/>
      <c r="AD9" s="2"/>
      <c r="AE9" s="2"/>
      <c r="AF9" s="2"/>
      <c r="AG9" s="2"/>
      <c r="AH9" s="3"/>
      <c r="AI9" s="3"/>
      <c r="AJ9" s="2"/>
      <c r="AK9" s="2"/>
      <c r="AL9" s="2"/>
      <c r="AM9" s="2"/>
      <c r="AN9" s="2"/>
      <c r="AO9" s="2"/>
      <c r="AR9">
        <v>6</v>
      </c>
      <c r="AS9">
        <f>MATCH(AR9-1,挂机派遣章节!$G$3:$G$33,1)</f>
        <v>2</v>
      </c>
      <c r="AT9">
        <f>AR9-INDEX(挂机派遣章节!$G$3:$G$33,挂机派遣!AS9)</f>
        <v>2</v>
      </c>
      <c r="AU9">
        <v>28</v>
      </c>
      <c r="AV9">
        <v>13</v>
      </c>
    </row>
    <row r="10" spans="1:48" ht="16.5" x14ac:dyDescent="0.2">
      <c r="A10" s="2">
        <f t="shared" si="0"/>
        <v>30203</v>
      </c>
      <c r="B10" s="2">
        <v>7</v>
      </c>
      <c r="C10" s="2">
        <f>INDEX(挂机派遣章节!$B$4:$B$33,挂机派遣!AS10)</f>
        <v>302</v>
      </c>
      <c r="D10" s="2" t="s">
        <v>260</v>
      </c>
      <c r="E10" s="2">
        <v>7</v>
      </c>
      <c r="F10" s="2" t="str">
        <f t="shared" si="1"/>
        <v>探险2-3</v>
      </c>
      <c r="G10" s="2">
        <v>1</v>
      </c>
      <c r="H10" s="3" t="str">
        <f>INDEX(挂机派遣章节!$D$4:$D$33,挂机派遣!AS10)</f>
        <v>普通3章10关</v>
      </c>
      <c r="I10" s="2">
        <v>4</v>
      </c>
      <c r="J10" s="2">
        <v>10</v>
      </c>
      <c r="K10" s="2">
        <v>10000</v>
      </c>
      <c r="L10" s="2">
        <v>10000</v>
      </c>
      <c r="M10" s="2">
        <f>INDEX(挂机派遣章节!$H$4:$H$33,挂机派遣!AS10)</f>
        <v>6</v>
      </c>
      <c r="N10" s="3" t="s">
        <v>458</v>
      </c>
      <c r="O10" s="2">
        <v>60</v>
      </c>
      <c r="P10" s="3" t="s">
        <v>458</v>
      </c>
      <c r="Q10" s="2">
        <v>360</v>
      </c>
      <c r="R10" s="2"/>
      <c r="S10" s="2"/>
      <c r="T10" s="3" t="s">
        <v>458</v>
      </c>
      <c r="U10" s="2">
        <v>600</v>
      </c>
      <c r="V10" s="2" t="s">
        <v>27</v>
      </c>
      <c r="W10" s="2" t="str">
        <f t="shared" si="2"/>
        <v>840/h</v>
      </c>
      <c r="X10" s="2" t="s">
        <v>47</v>
      </c>
      <c r="Y10" s="2" t="str">
        <f t="shared" si="3"/>
        <v>1740/h</v>
      </c>
      <c r="Z10" s="2"/>
      <c r="AA10" s="2"/>
      <c r="AB10" s="2"/>
      <c r="AC10" s="2"/>
      <c r="AD10" s="2"/>
      <c r="AE10" s="2"/>
      <c r="AF10" s="2"/>
      <c r="AG10" s="2"/>
      <c r="AH10" s="3"/>
      <c r="AI10" s="3"/>
      <c r="AJ10" s="2"/>
      <c r="AK10" s="2"/>
      <c r="AL10" s="2"/>
      <c r="AM10" s="2"/>
      <c r="AN10" s="2"/>
      <c r="AO10" s="2"/>
      <c r="AR10">
        <v>7</v>
      </c>
      <c r="AS10">
        <f>MATCH(AR10-1,挂机派遣章节!$G$3:$G$33,1)</f>
        <v>2</v>
      </c>
      <c r="AT10">
        <f>AR10-INDEX(挂机派遣章节!$G$3:$G$33,挂机派遣!AS10)</f>
        <v>3</v>
      </c>
      <c r="AU10">
        <v>29</v>
      </c>
      <c r="AV10">
        <v>14</v>
      </c>
    </row>
    <row r="11" spans="1:48" ht="16.5" x14ac:dyDescent="0.2">
      <c r="A11" s="2">
        <f t="shared" si="0"/>
        <v>30204</v>
      </c>
      <c r="B11" s="2">
        <v>8</v>
      </c>
      <c r="C11" s="2">
        <f>INDEX(挂机派遣章节!$B$4:$B$33,挂机派遣!AS11)</f>
        <v>302</v>
      </c>
      <c r="D11" s="2" t="s">
        <v>260</v>
      </c>
      <c r="E11" s="2">
        <v>8</v>
      </c>
      <c r="F11" s="2" t="str">
        <f t="shared" si="1"/>
        <v>探险2-4</v>
      </c>
      <c r="G11" s="2">
        <v>1</v>
      </c>
      <c r="H11" s="3" t="str">
        <f>INDEX(挂机派遣章节!$D$4:$D$33,挂机派遣!AS11)</f>
        <v>普通3章10关</v>
      </c>
      <c r="I11" s="2">
        <v>4</v>
      </c>
      <c r="J11" s="2">
        <v>10</v>
      </c>
      <c r="K11" s="2">
        <v>10000</v>
      </c>
      <c r="L11" s="2">
        <v>10000</v>
      </c>
      <c r="M11" s="2">
        <f>INDEX(挂机派遣章节!$H$4:$H$33,挂机派遣!AS11)</f>
        <v>6</v>
      </c>
      <c r="N11" s="3" t="s">
        <v>458</v>
      </c>
      <c r="O11" s="2">
        <v>60</v>
      </c>
      <c r="P11" s="3" t="s">
        <v>458</v>
      </c>
      <c r="Q11" s="2">
        <v>360</v>
      </c>
      <c r="R11" s="2"/>
      <c r="S11" s="2"/>
      <c r="T11" s="3" t="s">
        <v>458</v>
      </c>
      <c r="U11" s="2">
        <v>600</v>
      </c>
      <c r="V11" s="2" t="s">
        <v>27</v>
      </c>
      <c r="W11" s="2" t="str">
        <f t="shared" si="2"/>
        <v>900/h</v>
      </c>
      <c r="X11" s="2" t="s">
        <v>47</v>
      </c>
      <c r="Y11" s="2" t="str">
        <f t="shared" si="3"/>
        <v>1800/h</v>
      </c>
      <c r="Z11" s="2"/>
      <c r="AA11" s="2"/>
      <c r="AB11" s="2"/>
      <c r="AC11" s="2"/>
      <c r="AD11" s="2"/>
      <c r="AE11" s="2"/>
      <c r="AF11" s="2"/>
      <c r="AG11" s="2"/>
      <c r="AH11" s="3"/>
      <c r="AI11" s="3"/>
      <c r="AJ11" s="2"/>
      <c r="AK11" s="2"/>
      <c r="AL11" s="2"/>
      <c r="AM11" s="2"/>
      <c r="AN11" s="2"/>
      <c r="AO11" s="2"/>
      <c r="AR11">
        <v>8</v>
      </c>
      <c r="AS11">
        <f>MATCH(AR11-1,挂机派遣章节!$G$3:$G$33,1)</f>
        <v>2</v>
      </c>
      <c r="AT11">
        <f>AR11-INDEX(挂机派遣章节!$G$3:$G$33,挂机派遣!AS11)</f>
        <v>4</v>
      </c>
      <c r="AU11">
        <v>30</v>
      </c>
      <c r="AV11">
        <v>15</v>
      </c>
    </row>
    <row r="12" spans="1:48" ht="16.5" x14ac:dyDescent="0.2">
      <c r="A12" s="2">
        <f t="shared" si="0"/>
        <v>30301</v>
      </c>
      <c r="B12" s="2">
        <v>9</v>
      </c>
      <c r="C12" s="2">
        <f>INDEX(挂机派遣章节!$B$4:$B$33,挂机派遣!AS12)</f>
        <v>303</v>
      </c>
      <c r="D12" s="2" t="s">
        <v>260</v>
      </c>
      <c r="E12" s="2">
        <v>1</v>
      </c>
      <c r="F12" s="2" t="str">
        <f t="shared" si="1"/>
        <v>探险3-1</v>
      </c>
      <c r="G12" s="2">
        <v>1</v>
      </c>
      <c r="H12" s="3" t="str">
        <f>INDEX(挂机派遣章节!$D$4:$D$33,挂机派遣!AS12)</f>
        <v>普通4章10关</v>
      </c>
      <c r="I12" s="2">
        <v>4</v>
      </c>
      <c r="J12" s="2">
        <v>10</v>
      </c>
      <c r="K12" s="2">
        <v>10000</v>
      </c>
      <c r="L12" s="2">
        <v>10000</v>
      </c>
      <c r="M12" s="2">
        <f>INDEX(挂机派遣章节!$H$4:$H$33,挂机派遣!AS12)</f>
        <v>7</v>
      </c>
      <c r="N12" s="3" t="s">
        <v>458</v>
      </c>
      <c r="O12" s="2">
        <v>60</v>
      </c>
      <c r="P12" s="3" t="s">
        <v>458</v>
      </c>
      <c r="Q12" s="2">
        <v>360</v>
      </c>
      <c r="R12" s="2"/>
      <c r="S12" s="2"/>
      <c r="T12" s="3" t="s">
        <v>458</v>
      </c>
      <c r="U12" s="2">
        <v>600</v>
      </c>
      <c r="V12" s="2" t="s">
        <v>27</v>
      </c>
      <c r="W12" s="2" t="str">
        <f t="shared" si="2"/>
        <v>1020/h</v>
      </c>
      <c r="X12" s="2" t="s">
        <v>47</v>
      </c>
      <c r="Y12" s="2" t="str">
        <f t="shared" si="3"/>
        <v>1920/h</v>
      </c>
      <c r="Z12" s="2"/>
      <c r="AA12" s="2"/>
      <c r="AB12" s="2"/>
      <c r="AC12" s="2"/>
      <c r="AD12" s="2"/>
      <c r="AE12" s="2"/>
      <c r="AF12" s="2"/>
      <c r="AG12" s="2"/>
      <c r="AH12" s="3"/>
      <c r="AI12" s="3"/>
      <c r="AJ12" s="2"/>
      <c r="AK12" s="2"/>
      <c r="AL12" s="2"/>
      <c r="AM12" s="2"/>
      <c r="AN12" s="2"/>
      <c r="AO12" s="2"/>
      <c r="AR12">
        <v>9</v>
      </c>
      <c r="AS12">
        <f>MATCH(AR12-1,挂机派遣章节!$G$3:$G$33,1)</f>
        <v>3</v>
      </c>
      <c r="AT12">
        <f>AR12-INDEX(挂机派遣章节!$G$3:$G$33,挂机派遣!AS12)</f>
        <v>1</v>
      </c>
      <c r="AU12">
        <v>32</v>
      </c>
      <c r="AV12">
        <v>17</v>
      </c>
    </row>
    <row r="13" spans="1:48" ht="16.5" x14ac:dyDescent="0.2">
      <c r="A13" s="2">
        <f t="shared" si="0"/>
        <v>30302</v>
      </c>
      <c r="B13" s="2">
        <v>10</v>
      </c>
      <c r="C13" s="2">
        <f>INDEX(挂机派遣章节!$B$4:$B$33,挂机派遣!AS13)</f>
        <v>303</v>
      </c>
      <c r="D13" s="2" t="s">
        <v>260</v>
      </c>
      <c r="E13" s="2">
        <v>2</v>
      </c>
      <c r="F13" s="2" t="str">
        <f t="shared" si="1"/>
        <v>探险3-2</v>
      </c>
      <c r="G13" s="2">
        <v>1</v>
      </c>
      <c r="H13" s="3" t="str">
        <f>INDEX(挂机派遣章节!$D$4:$D$33,挂机派遣!AS13)</f>
        <v>普通4章10关</v>
      </c>
      <c r="I13" s="2">
        <v>4</v>
      </c>
      <c r="J13" s="2">
        <v>10</v>
      </c>
      <c r="K13" s="2">
        <v>10000</v>
      </c>
      <c r="L13" s="2">
        <v>10000</v>
      </c>
      <c r="M13" s="2">
        <f>INDEX(挂机派遣章节!$H$4:$H$33,挂机派遣!AS13)</f>
        <v>7</v>
      </c>
      <c r="N13" s="3" t="s">
        <v>458</v>
      </c>
      <c r="O13" s="2">
        <v>60</v>
      </c>
      <c r="P13" s="3" t="s">
        <v>458</v>
      </c>
      <c r="Q13" s="2">
        <v>360</v>
      </c>
      <c r="R13" s="2"/>
      <c r="S13" s="2"/>
      <c r="T13" s="3" t="s">
        <v>458</v>
      </c>
      <c r="U13" s="2">
        <v>600</v>
      </c>
      <c r="V13" s="2" t="s">
        <v>27</v>
      </c>
      <c r="W13" s="2" t="str">
        <f t="shared" si="2"/>
        <v>1080/h</v>
      </c>
      <c r="X13" s="2" t="s">
        <v>47</v>
      </c>
      <c r="Y13" s="2" t="str">
        <f t="shared" si="3"/>
        <v>1980/h</v>
      </c>
      <c r="Z13" s="2"/>
      <c r="AA13" s="2"/>
      <c r="AB13" s="2"/>
      <c r="AC13" s="2"/>
      <c r="AD13" s="2"/>
      <c r="AE13" s="2"/>
      <c r="AF13" s="2"/>
      <c r="AG13" s="2"/>
      <c r="AH13" s="3"/>
      <c r="AI13" s="3"/>
      <c r="AJ13" s="2"/>
      <c r="AK13" s="2"/>
      <c r="AL13" s="2"/>
      <c r="AM13" s="2"/>
      <c r="AN13" s="2"/>
      <c r="AO13" s="2"/>
      <c r="AR13">
        <v>10</v>
      </c>
      <c r="AS13">
        <f>MATCH(AR13-1,挂机派遣章节!$G$3:$G$33,1)</f>
        <v>3</v>
      </c>
      <c r="AT13">
        <f>AR13-INDEX(挂机派遣章节!$G$3:$G$33,挂机派遣!AS13)</f>
        <v>2</v>
      </c>
      <c r="AU13">
        <v>33</v>
      </c>
      <c r="AV13">
        <v>18</v>
      </c>
    </row>
    <row r="14" spans="1:48" ht="16.5" x14ac:dyDescent="0.2">
      <c r="A14" s="2">
        <f t="shared" si="0"/>
        <v>30303</v>
      </c>
      <c r="B14" s="2">
        <v>11</v>
      </c>
      <c r="C14" s="2">
        <f>INDEX(挂机派遣章节!$B$4:$B$33,挂机派遣!AS14)</f>
        <v>303</v>
      </c>
      <c r="D14" s="2" t="s">
        <v>260</v>
      </c>
      <c r="E14" s="2">
        <v>3</v>
      </c>
      <c r="F14" s="2" t="str">
        <f t="shared" si="1"/>
        <v>探险3-3</v>
      </c>
      <c r="G14" s="2">
        <v>1</v>
      </c>
      <c r="H14" s="3" t="str">
        <f>INDEX(挂机派遣章节!$D$4:$D$33,挂机派遣!AS14)</f>
        <v>普通4章10关</v>
      </c>
      <c r="I14" s="2">
        <v>4</v>
      </c>
      <c r="J14" s="2">
        <v>10</v>
      </c>
      <c r="K14" s="2">
        <v>10000</v>
      </c>
      <c r="L14" s="2">
        <v>10000</v>
      </c>
      <c r="M14" s="2">
        <f>INDEX(挂机派遣章节!$H$4:$H$33,挂机派遣!AS14)</f>
        <v>7</v>
      </c>
      <c r="N14" s="3" t="s">
        <v>458</v>
      </c>
      <c r="O14" s="2">
        <v>60</v>
      </c>
      <c r="P14" s="3" t="s">
        <v>458</v>
      </c>
      <c r="Q14" s="2">
        <v>360</v>
      </c>
      <c r="R14" s="2"/>
      <c r="S14" s="2"/>
      <c r="T14" s="3" t="s">
        <v>458</v>
      </c>
      <c r="U14" s="2">
        <v>600</v>
      </c>
      <c r="V14" s="2" t="s">
        <v>27</v>
      </c>
      <c r="W14" s="2" t="str">
        <f t="shared" si="2"/>
        <v>1140/h</v>
      </c>
      <c r="X14" s="2" t="s">
        <v>47</v>
      </c>
      <c r="Y14" s="2" t="str">
        <f t="shared" si="3"/>
        <v>2040/h</v>
      </c>
      <c r="Z14" s="2"/>
      <c r="AA14" s="2"/>
      <c r="AB14" s="2"/>
      <c r="AC14" s="2"/>
      <c r="AD14" s="2"/>
      <c r="AE14" s="2"/>
      <c r="AF14" s="2"/>
      <c r="AG14" s="2"/>
      <c r="AH14" s="3"/>
      <c r="AI14" s="3"/>
      <c r="AJ14" s="2"/>
      <c r="AK14" s="2"/>
      <c r="AL14" s="2"/>
      <c r="AM14" s="2"/>
      <c r="AN14" s="2"/>
      <c r="AO14" s="2"/>
      <c r="AR14">
        <v>11</v>
      </c>
      <c r="AS14">
        <f>MATCH(AR14-1,挂机派遣章节!$G$3:$G$33,1)</f>
        <v>3</v>
      </c>
      <c r="AT14">
        <f>AR14-INDEX(挂机派遣章节!$G$3:$G$33,挂机派遣!AS14)</f>
        <v>3</v>
      </c>
      <c r="AU14">
        <v>34</v>
      </c>
      <c r="AV14">
        <v>19</v>
      </c>
    </row>
    <row r="15" spans="1:48" ht="16.5" x14ac:dyDescent="0.2">
      <c r="A15" s="2">
        <f t="shared" si="0"/>
        <v>30304</v>
      </c>
      <c r="B15" s="2">
        <v>12</v>
      </c>
      <c r="C15" s="2">
        <f>INDEX(挂机派遣章节!$B$4:$B$33,挂机派遣!AS15)</f>
        <v>303</v>
      </c>
      <c r="D15" s="2" t="s">
        <v>260</v>
      </c>
      <c r="E15" s="2">
        <v>4</v>
      </c>
      <c r="F15" s="2" t="str">
        <f t="shared" si="1"/>
        <v>探险3-4</v>
      </c>
      <c r="G15" s="2">
        <v>1</v>
      </c>
      <c r="H15" s="3" t="str">
        <f>INDEX(挂机派遣章节!$D$4:$D$33,挂机派遣!AS15)</f>
        <v>普通4章10关</v>
      </c>
      <c r="I15" s="2">
        <v>4</v>
      </c>
      <c r="J15" s="2">
        <v>10</v>
      </c>
      <c r="K15" s="2">
        <v>10000</v>
      </c>
      <c r="L15" s="2">
        <v>10000</v>
      </c>
      <c r="M15" s="2">
        <f>INDEX(挂机派遣章节!$H$4:$H$33,挂机派遣!AS15)</f>
        <v>7</v>
      </c>
      <c r="N15" s="3" t="s">
        <v>458</v>
      </c>
      <c r="O15" s="2">
        <v>60</v>
      </c>
      <c r="P15" s="3" t="s">
        <v>458</v>
      </c>
      <c r="Q15" s="2">
        <v>360</v>
      </c>
      <c r="R15" s="2"/>
      <c r="S15" s="2"/>
      <c r="T15" s="3" t="s">
        <v>458</v>
      </c>
      <c r="U15" s="2">
        <v>600</v>
      </c>
      <c r="V15" s="2" t="s">
        <v>27</v>
      </c>
      <c r="W15" s="2" t="str">
        <f t="shared" si="2"/>
        <v>1200/h</v>
      </c>
      <c r="X15" s="2" t="s">
        <v>47</v>
      </c>
      <c r="Y15" s="2" t="str">
        <f t="shared" si="3"/>
        <v>2100/h</v>
      </c>
      <c r="Z15" s="2"/>
      <c r="AA15" s="2"/>
      <c r="AB15" s="2"/>
      <c r="AC15" s="2"/>
      <c r="AD15" s="2"/>
      <c r="AE15" s="2"/>
      <c r="AF15" s="2"/>
      <c r="AG15" s="2"/>
      <c r="AH15" s="3"/>
      <c r="AI15" s="3"/>
      <c r="AJ15" s="2"/>
      <c r="AK15" s="2"/>
      <c r="AL15" s="2"/>
      <c r="AM15" s="2"/>
      <c r="AN15" s="2"/>
      <c r="AO15" s="2"/>
      <c r="AR15">
        <v>12</v>
      </c>
      <c r="AS15">
        <f>MATCH(AR15-1,挂机派遣章节!$G$3:$G$33,1)</f>
        <v>3</v>
      </c>
      <c r="AT15">
        <f>AR15-INDEX(挂机派遣章节!$G$3:$G$33,挂机派遣!AS15)</f>
        <v>4</v>
      </c>
      <c r="AU15">
        <v>35</v>
      </c>
      <c r="AV15">
        <v>20</v>
      </c>
    </row>
    <row r="16" spans="1:48" ht="16.5" x14ac:dyDescent="0.2">
      <c r="A16" s="2">
        <f t="shared" si="0"/>
        <v>30401</v>
      </c>
      <c r="B16" s="2">
        <v>13</v>
      </c>
      <c r="C16" s="2">
        <f>INDEX(挂机派遣章节!$B$4:$B$33,挂机派遣!AS16)</f>
        <v>304</v>
      </c>
      <c r="D16" s="2" t="s">
        <v>260</v>
      </c>
      <c r="E16" s="2">
        <v>5</v>
      </c>
      <c r="F16" s="2" t="str">
        <f t="shared" si="1"/>
        <v>探险4-1</v>
      </c>
      <c r="G16" s="2">
        <v>1</v>
      </c>
      <c r="H16" s="3" t="str">
        <f>INDEX(挂机派遣章节!$D$4:$D$33,挂机派遣!AS16)</f>
        <v>普通5章10关</v>
      </c>
      <c r="I16" s="2">
        <v>4</v>
      </c>
      <c r="J16" s="2">
        <v>10</v>
      </c>
      <c r="K16" s="2">
        <v>10000</v>
      </c>
      <c r="L16" s="2">
        <v>10000</v>
      </c>
      <c r="M16" s="2">
        <f>INDEX(挂机派遣章节!$H$4:$H$33,挂机派遣!AS16)</f>
        <v>8</v>
      </c>
      <c r="N16" s="3" t="s">
        <v>458</v>
      </c>
      <c r="O16" s="2">
        <v>60</v>
      </c>
      <c r="P16" s="3" t="s">
        <v>458</v>
      </c>
      <c r="Q16" s="2">
        <v>360</v>
      </c>
      <c r="R16" s="2"/>
      <c r="S16" s="2"/>
      <c r="T16" s="3" t="s">
        <v>458</v>
      </c>
      <c r="U16" s="2">
        <v>600</v>
      </c>
      <c r="V16" s="2" t="s">
        <v>27</v>
      </c>
      <c r="W16" s="2" t="str">
        <f t="shared" si="2"/>
        <v>1320/h</v>
      </c>
      <c r="X16" s="2" t="s">
        <v>47</v>
      </c>
      <c r="Y16" s="2" t="str">
        <f t="shared" si="3"/>
        <v>2220/h</v>
      </c>
      <c r="Z16" s="2"/>
      <c r="AA16" s="2"/>
      <c r="AB16" s="2"/>
      <c r="AC16" s="2"/>
      <c r="AD16" s="2"/>
      <c r="AE16" s="2"/>
      <c r="AF16" s="2"/>
      <c r="AG16" s="2"/>
      <c r="AH16" s="3"/>
      <c r="AI16" s="3"/>
      <c r="AJ16" s="2"/>
      <c r="AK16" s="2"/>
      <c r="AL16" s="2"/>
      <c r="AM16" s="2"/>
      <c r="AN16" s="2"/>
      <c r="AO16" s="2"/>
      <c r="AR16">
        <v>13</v>
      </c>
      <c r="AS16">
        <f>MATCH(AR16-1,挂机派遣章节!$G$3:$G$33,1)</f>
        <v>4</v>
      </c>
      <c r="AT16">
        <f>AR16-INDEX(挂机派遣章节!$G$3:$G$33,挂机派遣!AS16)</f>
        <v>1</v>
      </c>
      <c r="AU16">
        <v>37</v>
      </c>
      <c r="AV16">
        <v>22</v>
      </c>
    </row>
    <row r="17" spans="1:48" ht="16.5" x14ac:dyDescent="0.2">
      <c r="A17" s="2">
        <f t="shared" si="0"/>
        <v>30402</v>
      </c>
      <c r="B17" s="2">
        <v>14</v>
      </c>
      <c r="C17" s="2">
        <f>INDEX(挂机派遣章节!$B$4:$B$33,挂机派遣!AS17)</f>
        <v>304</v>
      </c>
      <c r="D17" s="2" t="s">
        <v>260</v>
      </c>
      <c r="E17" s="2">
        <v>6</v>
      </c>
      <c r="F17" s="2" t="str">
        <f t="shared" si="1"/>
        <v>探险4-2</v>
      </c>
      <c r="G17" s="2">
        <v>1</v>
      </c>
      <c r="H17" s="3" t="str">
        <f>INDEX(挂机派遣章节!$D$4:$D$33,挂机派遣!AS17)</f>
        <v>普通5章10关</v>
      </c>
      <c r="I17" s="2">
        <v>4</v>
      </c>
      <c r="J17" s="2">
        <v>10</v>
      </c>
      <c r="K17" s="2">
        <v>10000</v>
      </c>
      <c r="L17" s="2">
        <v>10000</v>
      </c>
      <c r="M17" s="2">
        <f>INDEX(挂机派遣章节!$H$4:$H$33,挂机派遣!AS17)</f>
        <v>8</v>
      </c>
      <c r="N17" s="3" t="s">
        <v>458</v>
      </c>
      <c r="O17" s="2">
        <v>60</v>
      </c>
      <c r="P17" s="3" t="s">
        <v>458</v>
      </c>
      <c r="Q17" s="2">
        <v>360</v>
      </c>
      <c r="R17" s="2"/>
      <c r="S17" s="2"/>
      <c r="T17" s="3" t="s">
        <v>458</v>
      </c>
      <c r="U17" s="2">
        <v>600</v>
      </c>
      <c r="V17" s="2" t="s">
        <v>27</v>
      </c>
      <c r="W17" s="2" t="str">
        <f t="shared" si="2"/>
        <v>1380/h</v>
      </c>
      <c r="X17" s="2" t="s">
        <v>47</v>
      </c>
      <c r="Y17" s="2" t="str">
        <f t="shared" si="3"/>
        <v>2280/h</v>
      </c>
      <c r="Z17" s="2"/>
      <c r="AA17" s="2"/>
      <c r="AB17" s="2"/>
      <c r="AC17" s="2"/>
      <c r="AD17" s="2"/>
      <c r="AE17" s="2"/>
      <c r="AF17" s="2"/>
      <c r="AG17" s="2"/>
      <c r="AH17" s="3"/>
      <c r="AI17" s="3"/>
      <c r="AJ17" s="2"/>
      <c r="AK17" s="2"/>
      <c r="AL17" s="2"/>
      <c r="AM17" s="2"/>
      <c r="AN17" s="2"/>
      <c r="AO17" s="2"/>
      <c r="AR17">
        <v>14</v>
      </c>
      <c r="AS17">
        <f>MATCH(AR17-1,挂机派遣章节!$G$3:$G$33,1)</f>
        <v>4</v>
      </c>
      <c r="AT17">
        <f>AR17-INDEX(挂机派遣章节!$G$3:$G$33,挂机派遣!AS17)</f>
        <v>2</v>
      </c>
      <c r="AU17">
        <v>38</v>
      </c>
      <c r="AV17">
        <v>23</v>
      </c>
    </row>
    <row r="18" spans="1:48" ht="16.5" x14ac:dyDescent="0.2">
      <c r="A18" s="2">
        <f t="shared" si="0"/>
        <v>30403</v>
      </c>
      <c r="B18" s="2">
        <v>15</v>
      </c>
      <c r="C18" s="2">
        <f>INDEX(挂机派遣章节!$B$4:$B$33,挂机派遣!AS18)</f>
        <v>304</v>
      </c>
      <c r="D18" s="2" t="s">
        <v>260</v>
      </c>
      <c r="E18" s="2">
        <v>7</v>
      </c>
      <c r="F18" s="2" t="str">
        <f t="shared" si="1"/>
        <v>探险4-3</v>
      </c>
      <c r="G18" s="2">
        <v>1</v>
      </c>
      <c r="H18" s="3" t="str">
        <f>INDEX(挂机派遣章节!$D$4:$D$33,挂机派遣!AS18)</f>
        <v>普通5章10关</v>
      </c>
      <c r="I18" s="2">
        <v>4</v>
      </c>
      <c r="J18" s="2">
        <v>10</v>
      </c>
      <c r="K18" s="2">
        <v>10000</v>
      </c>
      <c r="L18" s="2">
        <v>10000</v>
      </c>
      <c r="M18" s="2">
        <f>INDEX(挂机派遣章节!$H$4:$H$33,挂机派遣!AS18)</f>
        <v>8</v>
      </c>
      <c r="N18" s="3" t="s">
        <v>458</v>
      </c>
      <c r="O18" s="2">
        <v>60</v>
      </c>
      <c r="P18" s="3" t="s">
        <v>458</v>
      </c>
      <c r="Q18" s="2">
        <v>360</v>
      </c>
      <c r="R18" s="2"/>
      <c r="S18" s="2"/>
      <c r="T18" s="3" t="s">
        <v>458</v>
      </c>
      <c r="U18" s="2">
        <v>600</v>
      </c>
      <c r="V18" s="2" t="s">
        <v>27</v>
      </c>
      <c r="W18" s="2" t="str">
        <f t="shared" si="2"/>
        <v>1440/h</v>
      </c>
      <c r="X18" s="2" t="s">
        <v>47</v>
      </c>
      <c r="Y18" s="2" t="str">
        <f t="shared" si="3"/>
        <v>2340/h</v>
      </c>
      <c r="Z18" s="2"/>
      <c r="AA18" s="2"/>
      <c r="AB18" s="2"/>
      <c r="AC18" s="2"/>
      <c r="AD18" s="2"/>
      <c r="AE18" s="2"/>
      <c r="AF18" s="2"/>
      <c r="AG18" s="2"/>
      <c r="AH18" s="3"/>
      <c r="AI18" s="3"/>
      <c r="AJ18" s="2"/>
      <c r="AK18" s="2"/>
      <c r="AL18" s="2"/>
      <c r="AM18" s="2"/>
      <c r="AN18" s="2"/>
      <c r="AO18" s="2"/>
      <c r="AR18">
        <v>15</v>
      </c>
      <c r="AS18">
        <f>MATCH(AR18-1,挂机派遣章节!$G$3:$G$33,1)</f>
        <v>4</v>
      </c>
      <c r="AT18">
        <f>AR18-INDEX(挂机派遣章节!$G$3:$G$33,挂机派遣!AS18)</f>
        <v>3</v>
      </c>
      <c r="AU18">
        <v>39</v>
      </c>
      <c r="AV18">
        <v>24</v>
      </c>
    </row>
    <row r="19" spans="1:48" ht="16.5" x14ac:dyDescent="0.2">
      <c r="A19" s="2">
        <f t="shared" si="0"/>
        <v>30404</v>
      </c>
      <c r="B19" s="2">
        <v>16</v>
      </c>
      <c r="C19" s="2">
        <f>INDEX(挂机派遣章节!$B$4:$B$33,挂机派遣!AS19)</f>
        <v>304</v>
      </c>
      <c r="D19" s="2" t="s">
        <v>260</v>
      </c>
      <c r="E19" s="2">
        <v>8</v>
      </c>
      <c r="F19" s="2" t="str">
        <f t="shared" si="1"/>
        <v>探险4-4</v>
      </c>
      <c r="G19" s="2">
        <v>1</v>
      </c>
      <c r="H19" s="3" t="str">
        <f>INDEX(挂机派遣章节!$D$4:$D$33,挂机派遣!AS19)</f>
        <v>普通5章10关</v>
      </c>
      <c r="I19" s="2">
        <v>4</v>
      </c>
      <c r="J19" s="2">
        <v>10</v>
      </c>
      <c r="K19" s="2">
        <v>10000</v>
      </c>
      <c r="L19" s="2">
        <v>10000</v>
      </c>
      <c r="M19" s="2">
        <f>INDEX(挂机派遣章节!$H$4:$H$33,挂机派遣!AS19)</f>
        <v>8</v>
      </c>
      <c r="N19" s="3" t="s">
        <v>458</v>
      </c>
      <c r="O19" s="2">
        <v>60</v>
      </c>
      <c r="P19" s="3" t="s">
        <v>458</v>
      </c>
      <c r="Q19" s="2">
        <v>360</v>
      </c>
      <c r="R19" s="2"/>
      <c r="S19" s="2"/>
      <c r="T19" s="3" t="s">
        <v>458</v>
      </c>
      <c r="U19" s="2">
        <v>600</v>
      </c>
      <c r="V19" s="2" t="s">
        <v>27</v>
      </c>
      <c r="W19" s="2" t="str">
        <f t="shared" si="2"/>
        <v>1500/h</v>
      </c>
      <c r="X19" s="2" t="s">
        <v>47</v>
      </c>
      <c r="Y19" s="2" t="str">
        <f t="shared" si="3"/>
        <v>2400/h</v>
      </c>
      <c r="Z19" s="2"/>
      <c r="AA19" s="2"/>
      <c r="AB19" s="2"/>
      <c r="AC19" s="2"/>
      <c r="AD19" s="2"/>
      <c r="AE19" s="2"/>
      <c r="AF19" s="2"/>
      <c r="AG19" s="2"/>
      <c r="AH19" s="3"/>
      <c r="AI19" s="3"/>
      <c r="AJ19" s="2"/>
      <c r="AK19" s="2"/>
      <c r="AL19" s="2"/>
      <c r="AM19" s="2"/>
      <c r="AN19" s="2"/>
      <c r="AO19" s="2"/>
      <c r="AR19">
        <v>16</v>
      </c>
      <c r="AS19">
        <f>MATCH(AR19-1,挂机派遣章节!$G$3:$G$33,1)</f>
        <v>4</v>
      </c>
      <c r="AT19">
        <f>AR19-INDEX(挂机派遣章节!$G$3:$G$33,挂机派遣!AS19)</f>
        <v>4</v>
      </c>
      <c r="AU19">
        <v>40</v>
      </c>
      <c r="AV19">
        <v>25</v>
      </c>
    </row>
    <row r="20" spans="1:48" ht="16.5" x14ac:dyDescent="0.2">
      <c r="A20" s="2">
        <f t="shared" si="0"/>
        <v>30501</v>
      </c>
      <c r="B20" s="2">
        <v>17</v>
      </c>
      <c r="C20" s="2">
        <f>INDEX(挂机派遣章节!$B$4:$B$33,挂机派遣!AS20)</f>
        <v>305</v>
      </c>
      <c r="D20" s="2" t="s">
        <v>260</v>
      </c>
      <c r="E20" s="2">
        <v>9</v>
      </c>
      <c r="F20" s="2" t="str">
        <f t="shared" si="1"/>
        <v>探险5-1</v>
      </c>
      <c r="G20" s="2">
        <v>1</v>
      </c>
      <c r="H20" s="3" t="str">
        <f>INDEX(挂机派遣章节!$D$4:$D$33,挂机派遣!AS20)</f>
        <v>普通6章10关</v>
      </c>
      <c r="I20" s="2">
        <v>4</v>
      </c>
      <c r="J20" s="2">
        <v>10</v>
      </c>
      <c r="K20" s="2">
        <v>10000</v>
      </c>
      <c r="L20" s="2">
        <v>10000</v>
      </c>
      <c r="M20" s="2">
        <f>INDEX(挂机派遣章节!$H$4:$H$33,挂机派遣!AS20)</f>
        <v>9</v>
      </c>
      <c r="N20" s="3" t="s">
        <v>458</v>
      </c>
      <c r="O20" s="2">
        <v>60</v>
      </c>
      <c r="P20" s="3" t="s">
        <v>458</v>
      </c>
      <c r="Q20" s="2">
        <v>360</v>
      </c>
      <c r="R20" s="2"/>
      <c r="S20" s="2"/>
      <c r="T20" s="3" t="s">
        <v>458</v>
      </c>
      <c r="U20" s="2">
        <v>600</v>
      </c>
      <c r="V20" s="2" t="s">
        <v>27</v>
      </c>
      <c r="W20" s="2" t="str">
        <f t="shared" si="2"/>
        <v>1620/h</v>
      </c>
      <c r="X20" s="2" t="s">
        <v>47</v>
      </c>
      <c r="Y20" s="2" t="str">
        <f t="shared" si="3"/>
        <v>2520/h</v>
      </c>
      <c r="Z20" s="2"/>
      <c r="AA20" s="2"/>
      <c r="AB20" s="2"/>
      <c r="AC20" s="2"/>
      <c r="AD20" s="2"/>
      <c r="AE20" s="2"/>
      <c r="AF20" s="2"/>
      <c r="AG20" s="2"/>
      <c r="AH20" s="3"/>
      <c r="AI20" s="3"/>
      <c r="AJ20" s="2"/>
      <c r="AK20" s="2"/>
      <c r="AL20" s="2"/>
      <c r="AM20" s="2"/>
      <c r="AN20" s="2"/>
      <c r="AO20" s="2"/>
      <c r="AR20">
        <v>17</v>
      </c>
      <c r="AS20">
        <f>MATCH(AR20-1,挂机派遣章节!$G$3:$G$33,1)</f>
        <v>5</v>
      </c>
      <c r="AT20">
        <f>AR20-INDEX(挂机派遣章节!$G$3:$G$33,挂机派遣!AS20)</f>
        <v>1</v>
      </c>
      <c r="AU20">
        <v>42</v>
      </c>
      <c r="AV20">
        <v>27</v>
      </c>
    </row>
    <row r="21" spans="1:48" ht="16.5" x14ac:dyDescent="0.2">
      <c r="A21" s="2">
        <f t="shared" si="0"/>
        <v>30502</v>
      </c>
      <c r="B21" s="2">
        <v>18</v>
      </c>
      <c r="C21" s="2">
        <f>INDEX(挂机派遣章节!$B$4:$B$33,挂机派遣!AS21)</f>
        <v>305</v>
      </c>
      <c r="D21" s="2" t="s">
        <v>260</v>
      </c>
      <c r="E21" s="2">
        <v>1</v>
      </c>
      <c r="F21" s="2" t="str">
        <f t="shared" si="1"/>
        <v>探险5-2</v>
      </c>
      <c r="G21" s="2">
        <v>1</v>
      </c>
      <c r="H21" s="3" t="str">
        <f>INDEX(挂机派遣章节!$D$4:$D$33,挂机派遣!AS21)</f>
        <v>普通6章10关</v>
      </c>
      <c r="I21" s="2">
        <v>4</v>
      </c>
      <c r="J21" s="2">
        <v>10</v>
      </c>
      <c r="K21" s="2">
        <v>10000</v>
      </c>
      <c r="L21" s="2">
        <v>10000</v>
      </c>
      <c r="M21" s="2">
        <f>INDEX(挂机派遣章节!$H$4:$H$33,挂机派遣!AS21)</f>
        <v>9</v>
      </c>
      <c r="N21" s="3" t="s">
        <v>458</v>
      </c>
      <c r="O21" s="2">
        <v>60</v>
      </c>
      <c r="P21" s="3" t="s">
        <v>458</v>
      </c>
      <c r="Q21" s="2">
        <v>360</v>
      </c>
      <c r="R21" s="3" t="s">
        <v>458</v>
      </c>
      <c r="S21" s="2">
        <v>1200</v>
      </c>
      <c r="T21" s="3" t="s">
        <v>458</v>
      </c>
      <c r="U21" s="2">
        <v>600</v>
      </c>
      <c r="V21" s="2" t="s">
        <v>27</v>
      </c>
      <c r="W21" s="2" t="str">
        <f t="shared" si="2"/>
        <v>1680/h</v>
      </c>
      <c r="X21" s="2" t="s">
        <v>47</v>
      </c>
      <c r="Y21" s="2" t="str">
        <f t="shared" si="3"/>
        <v>2580/h</v>
      </c>
      <c r="Z21" s="2"/>
      <c r="AA21" s="2"/>
      <c r="AB21" s="2"/>
      <c r="AC21" s="2"/>
      <c r="AD21" s="2"/>
      <c r="AE21" s="2"/>
      <c r="AF21" s="2"/>
      <c r="AG21" s="2"/>
      <c r="AH21" s="3"/>
      <c r="AI21" s="3"/>
      <c r="AJ21" s="2"/>
      <c r="AK21" s="2"/>
      <c r="AL21" s="2"/>
      <c r="AM21" s="2"/>
      <c r="AN21" s="2"/>
      <c r="AO21" s="2"/>
      <c r="AR21">
        <v>18</v>
      </c>
      <c r="AS21">
        <f>MATCH(AR21-1,挂机派遣章节!$G$3:$G$33,1)</f>
        <v>5</v>
      </c>
      <c r="AT21">
        <f>AR21-INDEX(挂机派遣章节!$G$3:$G$33,挂机派遣!AS21)</f>
        <v>2</v>
      </c>
      <c r="AU21">
        <v>43</v>
      </c>
      <c r="AV21">
        <v>28</v>
      </c>
    </row>
    <row r="22" spans="1:48" ht="16.5" x14ac:dyDescent="0.2">
      <c r="A22" s="2">
        <f t="shared" si="0"/>
        <v>30503</v>
      </c>
      <c r="B22" s="2">
        <v>19</v>
      </c>
      <c r="C22" s="2">
        <f>INDEX(挂机派遣章节!$B$4:$B$33,挂机派遣!AS22)</f>
        <v>305</v>
      </c>
      <c r="D22" s="2" t="s">
        <v>260</v>
      </c>
      <c r="E22" s="2">
        <v>2</v>
      </c>
      <c r="F22" s="2" t="str">
        <f t="shared" si="1"/>
        <v>探险5-3</v>
      </c>
      <c r="G22" s="2">
        <v>1</v>
      </c>
      <c r="H22" s="3" t="str">
        <f>INDEX(挂机派遣章节!$D$4:$D$33,挂机派遣!AS22)</f>
        <v>普通6章10关</v>
      </c>
      <c r="I22" s="2">
        <v>4</v>
      </c>
      <c r="J22" s="2">
        <v>10</v>
      </c>
      <c r="K22" s="2">
        <v>10000</v>
      </c>
      <c r="L22" s="2">
        <v>10000</v>
      </c>
      <c r="M22" s="2">
        <f>INDEX(挂机派遣章节!$H$4:$H$33,挂机派遣!AS22)</f>
        <v>9</v>
      </c>
      <c r="N22" s="3" t="s">
        <v>458</v>
      </c>
      <c r="O22" s="2">
        <v>60</v>
      </c>
      <c r="P22" s="3" t="s">
        <v>458</v>
      </c>
      <c r="Q22" s="2">
        <v>360</v>
      </c>
      <c r="R22" s="3" t="s">
        <v>458</v>
      </c>
      <c r="S22" s="2">
        <v>1200</v>
      </c>
      <c r="T22" s="3" t="s">
        <v>458</v>
      </c>
      <c r="U22" s="2">
        <v>600</v>
      </c>
      <c r="V22" s="2" t="s">
        <v>27</v>
      </c>
      <c r="W22" s="2" t="str">
        <f t="shared" si="2"/>
        <v>1740/h</v>
      </c>
      <c r="X22" s="2" t="s">
        <v>47</v>
      </c>
      <c r="Y22" s="2" t="str">
        <f t="shared" si="3"/>
        <v>2640/h</v>
      </c>
      <c r="Z22" s="2"/>
      <c r="AA22" s="2"/>
      <c r="AB22" s="2"/>
      <c r="AC22" s="2"/>
      <c r="AD22" s="2"/>
      <c r="AE22" s="2"/>
      <c r="AF22" s="2"/>
      <c r="AG22" s="2"/>
      <c r="AH22" s="3"/>
      <c r="AI22" s="3"/>
      <c r="AJ22" s="2"/>
      <c r="AK22" s="2"/>
      <c r="AL22" s="2"/>
      <c r="AM22" s="2"/>
      <c r="AN22" s="2"/>
      <c r="AO22" s="2"/>
      <c r="AR22">
        <v>19</v>
      </c>
      <c r="AS22">
        <f>MATCH(AR22-1,挂机派遣章节!$G$3:$G$33,1)</f>
        <v>5</v>
      </c>
      <c r="AT22">
        <f>AR22-INDEX(挂机派遣章节!$G$3:$G$33,挂机派遣!AS22)</f>
        <v>3</v>
      </c>
      <c r="AU22">
        <v>44</v>
      </c>
      <c r="AV22">
        <v>29</v>
      </c>
    </row>
    <row r="23" spans="1:48" ht="16.5" x14ac:dyDescent="0.2">
      <c r="A23" s="2">
        <f t="shared" si="0"/>
        <v>30504</v>
      </c>
      <c r="B23" s="2">
        <v>20</v>
      </c>
      <c r="C23" s="2">
        <f>INDEX(挂机派遣章节!$B$4:$B$33,挂机派遣!AS23)</f>
        <v>305</v>
      </c>
      <c r="D23" s="2" t="s">
        <v>260</v>
      </c>
      <c r="E23" s="2">
        <v>3</v>
      </c>
      <c r="F23" s="2" t="str">
        <f t="shared" si="1"/>
        <v>探险5-4</v>
      </c>
      <c r="G23" s="2">
        <v>1</v>
      </c>
      <c r="H23" s="3" t="str">
        <f>INDEX(挂机派遣章节!$D$4:$D$33,挂机派遣!AS23)</f>
        <v>普通6章10关</v>
      </c>
      <c r="I23" s="2">
        <v>4</v>
      </c>
      <c r="J23" s="2">
        <v>10</v>
      </c>
      <c r="K23" s="2">
        <v>10000</v>
      </c>
      <c r="L23" s="2">
        <v>10000</v>
      </c>
      <c r="M23" s="2">
        <f>INDEX(挂机派遣章节!$H$4:$H$33,挂机派遣!AS23)</f>
        <v>9</v>
      </c>
      <c r="N23" s="3" t="s">
        <v>458</v>
      </c>
      <c r="O23" s="2">
        <v>60</v>
      </c>
      <c r="P23" s="3" t="s">
        <v>458</v>
      </c>
      <c r="Q23" s="2">
        <v>360</v>
      </c>
      <c r="R23" s="3" t="s">
        <v>458</v>
      </c>
      <c r="S23" s="2">
        <v>1200</v>
      </c>
      <c r="T23" s="3" t="s">
        <v>458</v>
      </c>
      <c r="U23" s="2">
        <v>600</v>
      </c>
      <c r="V23" s="2" t="s">
        <v>27</v>
      </c>
      <c r="W23" s="2" t="str">
        <f t="shared" si="2"/>
        <v>1800/h</v>
      </c>
      <c r="X23" s="2" t="s">
        <v>47</v>
      </c>
      <c r="Y23" s="2" t="str">
        <f t="shared" si="3"/>
        <v>2700/h</v>
      </c>
      <c r="Z23" s="2"/>
      <c r="AA23" s="2"/>
      <c r="AB23" s="2"/>
      <c r="AC23" s="2"/>
      <c r="AD23" s="2"/>
      <c r="AE23" s="2"/>
      <c r="AF23" s="2"/>
      <c r="AG23" s="2"/>
      <c r="AH23" s="3"/>
      <c r="AI23" s="3"/>
      <c r="AJ23" s="2"/>
      <c r="AK23" s="2"/>
      <c r="AL23" s="2"/>
      <c r="AM23" s="2"/>
      <c r="AN23" s="2"/>
      <c r="AO23" s="2"/>
      <c r="AR23">
        <v>20</v>
      </c>
      <c r="AS23">
        <f>MATCH(AR23-1,挂机派遣章节!$G$3:$G$33,1)</f>
        <v>5</v>
      </c>
      <c r="AT23">
        <f>AR23-INDEX(挂机派遣章节!$G$3:$G$33,挂机派遣!AS23)</f>
        <v>4</v>
      </c>
      <c r="AU23">
        <v>45</v>
      </c>
      <c r="AV23">
        <v>30</v>
      </c>
    </row>
    <row r="24" spans="1:48" ht="16.5" x14ac:dyDescent="0.2">
      <c r="A24" s="2">
        <f t="shared" si="0"/>
        <v>30601</v>
      </c>
      <c r="B24" s="2">
        <v>21</v>
      </c>
      <c r="C24" s="2">
        <f>INDEX(挂机派遣章节!$B$4:$B$33,挂机派遣!AS24)</f>
        <v>306</v>
      </c>
      <c r="D24" s="2" t="s">
        <v>260</v>
      </c>
      <c r="E24" s="2">
        <v>4</v>
      </c>
      <c r="F24" s="2" t="str">
        <f t="shared" si="1"/>
        <v>探险6-1</v>
      </c>
      <c r="G24" s="2">
        <v>1</v>
      </c>
      <c r="H24" s="3" t="str">
        <f>INDEX(挂机派遣章节!$D$4:$D$33,挂机派遣!AS24)</f>
        <v>普通7章10关</v>
      </c>
      <c r="I24" s="2">
        <v>4</v>
      </c>
      <c r="J24" s="2">
        <v>10</v>
      </c>
      <c r="K24" s="2">
        <v>10000</v>
      </c>
      <c r="L24" s="2">
        <v>10000</v>
      </c>
      <c r="M24" s="2">
        <f>INDEX(挂机派遣章节!$H$4:$H$33,挂机派遣!AS24)</f>
        <v>10</v>
      </c>
      <c r="N24" s="3" t="s">
        <v>458</v>
      </c>
      <c r="O24" s="2">
        <v>60</v>
      </c>
      <c r="P24" s="3" t="s">
        <v>458</v>
      </c>
      <c r="Q24" s="2">
        <v>360</v>
      </c>
      <c r="R24" s="3" t="s">
        <v>458</v>
      </c>
      <c r="S24" s="2">
        <v>1200</v>
      </c>
      <c r="T24" s="3" t="s">
        <v>458</v>
      </c>
      <c r="U24" s="2">
        <v>600</v>
      </c>
      <c r="V24" s="2" t="s">
        <v>27</v>
      </c>
      <c r="W24" s="2" t="str">
        <f t="shared" si="2"/>
        <v>1920/h</v>
      </c>
      <c r="X24" s="2" t="s">
        <v>47</v>
      </c>
      <c r="Y24" s="2" t="str">
        <f t="shared" si="3"/>
        <v>2820/h</v>
      </c>
      <c r="Z24" s="2"/>
      <c r="AA24" s="2"/>
      <c r="AB24" s="2"/>
      <c r="AC24" s="2"/>
      <c r="AD24" s="2"/>
      <c r="AE24" s="2"/>
      <c r="AF24" s="2"/>
      <c r="AG24" s="2"/>
      <c r="AH24" s="3"/>
      <c r="AI24" s="3"/>
      <c r="AJ24" s="2"/>
      <c r="AK24" s="2"/>
      <c r="AL24" s="2"/>
      <c r="AM24" s="2"/>
      <c r="AN24" s="2"/>
      <c r="AO24" s="2"/>
      <c r="AR24">
        <v>21</v>
      </c>
      <c r="AS24">
        <f>MATCH(AR24-1,挂机派遣章节!$G$3:$G$33,1)</f>
        <v>6</v>
      </c>
      <c r="AT24">
        <f>AR24-INDEX(挂机派遣章节!$G$3:$G$33,挂机派遣!AS24)</f>
        <v>1</v>
      </c>
      <c r="AU24">
        <v>47</v>
      </c>
      <c r="AV24">
        <v>32</v>
      </c>
    </row>
    <row r="25" spans="1:48" ht="16.5" x14ac:dyDescent="0.2">
      <c r="A25" s="2">
        <f t="shared" si="0"/>
        <v>30602</v>
      </c>
      <c r="B25" s="2">
        <v>22</v>
      </c>
      <c r="C25" s="2">
        <f>INDEX(挂机派遣章节!$B$4:$B$33,挂机派遣!AS25)</f>
        <v>306</v>
      </c>
      <c r="D25" s="2" t="s">
        <v>260</v>
      </c>
      <c r="E25" s="2">
        <v>5</v>
      </c>
      <c r="F25" s="2" t="str">
        <f t="shared" si="1"/>
        <v>探险6-2</v>
      </c>
      <c r="G25" s="2">
        <v>1</v>
      </c>
      <c r="H25" s="3" t="str">
        <f>INDEX(挂机派遣章节!$D$4:$D$33,挂机派遣!AS25)</f>
        <v>普通7章10关</v>
      </c>
      <c r="I25" s="2">
        <v>4</v>
      </c>
      <c r="J25" s="2">
        <v>10</v>
      </c>
      <c r="K25" s="2">
        <v>10000</v>
      </c>
      <c r="L25" s="2">
        <v>10000</v>
      </c>
      <c r="M25" s="2">
        <f>INDEX(挂机派遣章节!$H$4:$H$33,挂机派遣!AS25)</f>
        <v>10</v>
      </c>
      <c r="N25" s="3" t="s">
        <v>458</v>
      </c>
      <c r="O25" s="2">
        <v>60</v>
      </c>
      <c r="P25" s="3" t="s">
        <v>458</v>
      </c>
      <c r="Q25" s="2">
        <v>360</v>
      </c>
      <c r="R25" s="3" t="s">
        <v>458</v>
      </c>
      <c r="S25" s="2">
        <v>1200</v>
      </c>
      <c r="T25" s="3" t="s">
        <v>458</v>
      </c>
      <c r="U25" s="2">
        <v>600</v>
      </c>
      <c r="V25" s="2" t="s">
        <v>27</v>
      </c>
      <c r="W25" s="2" t="str">
        <f t="shared" si="2"/>
        <v>1980/h</v>
      </c>
      <c r="X25" s="2" t="s">
        <v>47</v>
      </c>
      <c r="Y25" s="2" t="str">
        <f t="shared" si="3"/>
        <v>2880/h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/>
      <c r="AN25" s="3"/>
      <c r="AO25" s="3"/>
      <c r="AR25">
        <v>22</v>
      </c>
      <c r="AS25">
        <f>MATCH(AR25-1,挂机派遣章节!$G$3:$G$33,1)</f>
        <v>6</v>
      </c>
      <c r="AT25">
        <f>AR25-INDEX(挂机派遣章节!$G$3:$G$33,挂机派遣!AS25)</f>
        <v>2</v>
      </c>
      <c r="AU25">
        <v>48</v>
      </c>
      <c r="AV25">
        <v>33</v>
      </c>
    </row>
    <row r="26" spans="1:48" ht="16.5" x14ac:dyDescent="0.2">
      <c r="A26" s="2">
        <f t="shared" si="0"/>
        <v>30603</v>
      </c>
      <c r="B26" s="2">
        <v>23</v>
      </c>
      <c r="C26" s="2">
        <f>INDEX(挂机派遣章节!$B$4:$B$33,挂机派遣!AS26)</f>
        <v>306</v>
      </c>
      <c r="D26" s="2" t="s">
        <v>260</v>
      </c>
      <c r="E26" s="2">
        <v>6</v>
      </c>
      <c r="F26" s="2" t="str">
        <f t="shared" si="1"/>
        <v>探险6-3</v>
      </c>
      <c r="G26" s="2">
        <v>1</v>
      </c>
      <c r="H26" s="3" t="str">
        <f>INDEX(挂机派遣章节!$D$4:$D$33,挂机派遣!AS26)</f>
        <v>普通7章10关</v>
      </c>
      <c r="I26" s="2">
        <v>4</v>
      </c>
      <c r="J26" s="2">
        <v>10</v>
      </c>
      <c r="K26" s="2">
        <v>10000</v>
      </c>
      <c r="L26" s="2">
        <v>10000</v>
      </c>
      <c r="M26" s="2">
        <f>INDEX(挂机派遣章节!$H$4:$H$33,挂机派遣!AS26)</f>
        <v>10</v>
      </c>
      <c r="N26" s="3" t="s">
        <v>458</v>
      </c>
      <c r="O26" s="2">
        <v>60</v>
      </c>
      <c r="P26" s="3" t="s">
        <v>458</v>
      </c>
      <c r="Q26" s="2">
        <v>360</v>
      </c>
      <c r="R26" s="3" t="s">
        <v>458</v>
      </c>
      <c r="S26" s="2">
        <v>1200</v>
      </c>
      <c r="T26" s="3" t="s">
        <v>458</v>
      </c>
      <c r="U26" s="2">
        <v>600</v>
      </c>
      <c r="V26" s="2" t="s">
        <v>27</v>
      </c>
      <c r="W26" s="2" t="str">
        <f t="shared" si="2"/>
        <v>2040/h</v>
      </c>
      <c r="X26" s="2" t="s">
        <v>47</v>
      </c>
      <c r="Y26" s="2" t="str">
        <f t="shared" si="3"/>
        <v>2940/h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R26">
        <v>23</v>
      </c>
      <c r="AS26">
        <f>MATCH(AR26-1,挂机派遣章节!$G$3:$G$33,1)</f>
        <v>6</v>
      </c>
      <c r="AT26">
        <f>AR26-INDEX(挂机派遣章节!$G$3:$G$33,挂机派遣!AS26)</f>
        <v>3</v>
      </c>
      <c r="AU26">
        <v>49</v>
      </c>
      <c r="AV26">
        <v>34</v>
      </c>
    </row>
    <row r="27" spans="1:48" ht="16.5" x14ac:dyDescent="0.2">
      <c r="A27" s="2">
        <f t="shared" si="0"/>
        <v>30604</v>
      </c>
      <c r="B27" s="2">
        <v>24</v>
      </c>
      <c r="C27" s="2">
        <f>INDEX(挂机派遣章节!$B$4:$B$33,挂机派遣!AS27)</f>
        <v>306</v>
      </c>
      <c r="D27" s="2" t="s">
        <v>260</v>
      </c>
      <c r="E27" s="2">
        <v>7</v>
      </c>
      <c r="F27" s="2" t="str">
        <f t="shared" si="1"/>
        <v>探险6-4</v>
      </c>
      <c r="G27" s="2">
        <v>1</v>
      </c>
      <c r="H27" s="3" t="str">
        <f>INDEX(挂机派遣章节!$D$4:$D$33,挂机派遣!AS27)</f>
        <v>普通7章10关</v>
      </c>
      <c r="I27" s="2">
        <v>4</v>
      </c>
      <c r="J27" s="2">
        <v>10</v>
      </c>
      <c r="K27" s="2">
        <v>10000</v>
      </c>
      <c r="L27" s="2">
        <v>10000</v>
      </c>
      <c r="M27" s="2">
        <f>INDEX(挂机派遣章节!$H$4:$H$33,挂机派遣!AS27)</f>
        <v>10</v>
      </c>
      <c r="N27" s="3" t="s">
        <v>458</v>
      </c>
      <c r="O27" s="2">
        <v>60</v>
      </c>
      <c r="P27" s="3" t="s">
        <v>458</v>
      </c>
      <c r="Q27" s="2">
        <v>360</v>
      </c>
      <c r="R27" s="3" t="s">
        <v>458</v>
      </c>
      <c r="S27" s="2">
        <v>1200</v>
      </c>
      <c r="T27" s="3" t="s">
        <v>458</v>
      </c>
      <c r="U27" s="2">
        <v>600</v>
      </c>
      <c r="V27" s="2" t="s">
        <v>27</v>
      </c>
      <c r="W27" s="2" t="str">
        <f t="shared" si="2"/>
        <v>2100/h</v>
      </c>
      <c r="X27" s="2" t="s">
        <v>47</v>
      </c>
      <c r="Y27" s="2" t="str">
        <f t="shared" si="3"/>
        <v>3000/h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R27">
        <v>24</v>
      </c>
      <c r="AS27">
        <f>MATCH(AR27-1,挂机派遣章节!$G$3:$G$33,1)</f>
        <v>6</v>
      </c>
      <c r="AT27">
        <f>AR27-INDEX(挂机派遣章节!$G$3:$G$33,挂机派遣!AS27)</f>
        <v>4</v>
      </c>
      <c r="AU27">
        <v>50</v>
      </c>
      <c r="AV27">
        <v>35</v>
      </c>
    </row>
    <row r="28" spans="1:48" ht="16.5" x14ac:dyDescent="0.2">
      <c r="A28" s="2">
        <f t="shared" si="0"/>
        <v>30701</v>
      </c>
      <c r="B28" s="2">
        <v>25</v>
      </c>
      <c r="C28" s="2">
        <f>INDEX(挂机派遣章节!$B$4:$B$33,挂机派遣!AS28)</f>
        <v>307</v>
      </c>
      <c r="D28" s="2" t="s">
        <v>260</v>
      </c>
      <c r="E28" s="2">
        <v>8</v>
      </c>
      <c r="F28" s="2" t="str">
        <f t="shared" si="1"/>
        <v>探险7-1</v>
      </c>
      <c r="G28" s="2">
        <v>1</v>
      </c>
      <c r="H28" s="3" t="str">
        <f>INDEX(挂机派遣章节!$D$4:$D$33,挂机派遣!AS28)</f>
        <v>普通8章10关</v>
      </c>
      <c r="I28" s="2">
        <v>4</v>
      </c>
      <c r="J28" s="2">
        <v>10</v>
      </c>
      <c r="K28" s="2">
        <v>10000</v>
      </c>
      <c r="L28" s="2">
        <v>10000</v>
      </c>
      <c r="M28" s="2">
        <f>INDEX(挂机派遣章节!$H$4:$H$33,挂机派遣!AS28)</f>
        <v>12</v>
      </c>
      <c r="N28" s="3" t="s">
        <v>458</v>
      </c>
      <c r="O28" s="2">
        <v>60</v>
      </c>
      <c r="P28" s="3" t="s">
        <v>458</v>
      </c>
      <c r="Q28" s="2">
        <v>360</v>
      </c>
      <c r="R28" s="3" t="s">
        <v>458</v>
      </c>
      <c r="S28" s="2">
        <v>1200</v>
      </c>
      <c r="T28" s="3" t="s">
        <v>458</v>
      </c>
      <c r="U28" s="2">
        <v>600</v>
      </c>
      <c r="V28" s="2" t="s">
        <v>27</v>
      </c>
      <c r="W28" s="2" t="str">
        <f t="shared" si="2"/>
        <v>2220/h</v>
      </c>
      <c r="X28" s="2" t="s">
        <v>47</v>
      </c>
      <c r="Y28" s="2" t="str">
        <f t="shared" si="3"/>
        <v>3300/h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R28">
        <v>25</v>
      </c>
      <c r="AS28">
        <f>MATCH(AR28-1,挂机派遣章节!$G$3:$G$33,1)</f>
        <v>7</v>
      </c>
      <c r="AT28">
        <f>AR28-INDEX(挂机派遣章节!$G$3:$G$33,挂机派遣!AS28)</f>
        <v>1</v>
      </c>
      <c r="AU28">
        <v>55</v>
      </c>
      <c r="AV28">
        <v>37</v>
      </c>
    </row>
    <row r="29" spans="1:48" ht="16.5" x14ac:dyDescent="0.2">
      <c r="A29" s="2">
        <f t="shared" si="0"/>
        <v>30702</v>
      </c>
      <c r="B29" s="2">
        <v>26</v>
      </c>
      <c r="C29" s="2">
        <f>INDEX(挂机派遣章节!$B$4:$B$33,挂机派遣!AS29)</f>
        <v>307</v>
      </c>
      <c r="D29" s="2" t="s">
        <v>260</v>
      </c>
      <c r="E29" s="2">
        <v>9</v>
      </c>
      <c r="F29" s="2" t="str">
        <f t="shared" si="1"/>
        <v>探险7-2</v>
      </c>
      <c r="G29" s="2">
        <v>1</v>
      </c>
      <c r="H29" s="3" t="str">
        <f>INDEX(挂机派遣章节!$D$4:$D$33,挂机派遣!AS29)</f>
        <v>普通8章10关</v>
      </c>
      <c r="I29" s="2">
        <v>4</v>
      </c>
      <c r="J29" s="2">
        <v>10</v>
      </c>
      <c r="K29" s="2">
        <v>10000</v>
      </c>
      <c r="L29" s="2">
        <v>10000</v>
      </c>
      <c r="M29" s="2">
        <f>INDEX(挂机派遣章节!$H$4:$H$33,挂机派遣!AS29)</f>
        <v>12</v>
      </c>
      <c r="N29" s="3" t="s">
        <v>458</v>
      </c>
      <c r="O29" s="2">
        <v>60</v>
      </c>
      <c r="P29" s="3" t="s">
        <v>458</v>
      </c>
      <c r="Q29" s="2">
        <v>360</v>
      </c>
      <c r="R29" s="3" t="s">
        <v>458</v>
      </c>
      <c r="S29" s="2">
        <v>1200</v>
      </c>
      <c r="T29" s="3" t="s">
        <v>458</v>
      </c>
      <c r="U29" s="2">
        <v>600</v>
      </c>
      <c r="V29" s="2" t="s">
        <v>27</v>
      </c>
      <c r="W29" s="2" t="str">
        <f t="shared" si="2"/>
        <v>2280/h</v>
      </c>
      <c r="X29" s="2" t="s">
        <v>47</v>
      </c>
      <c r="Y29" s="2" t="str">
        <f t="shared" si="3"/>
        <v>3360/h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R29">
        <v>26</v>
      </c>
      <c r="AS29">
        <f>MATCH(AR29-1,挂机派遣章节!$G$3:$G$33,1)</f>
        <v>7</v>
      </c>
      <c r="AT29">
        <f>AR29-INDEX(挂机派遣章节!$G$3:$G$33,挂机派遣!AS29)</f>
        <v>2</v>
      </c>
      <c r="AU29">
        <v>56</v>
      </c>
      <c r="AV29">
        <v>38</v>
      </c>
    </row>
    <row r="30" spans="1:48" ht="16.5" x14ac:dyDescent="0.2">
      <c r="A30" s="2">
        <f t="shared" si="0"/>
        <v>30703</v>
      </c>
      <c r="B30" s="2">
        <v>27</v>
      </c>
      <c r="C30" s="2">
        <f>INDEX(挂机派遣章节!$B$4:$B$33,挂机派遣!AS30)</f>
        <v>307</v>
      </c>
      <c r="D30" s="2" t="s">
        <v>260</v>
      </c>
      <c r="E30" s="2">
        <v>1</v>
      </c>
      <c r="F30" s="2" t="str">
        <f t="shared" si="1"/>
        <v>探险7-3</v>
      </c>
      <c r="G30" s="2">
        <v>1</v>
      </c>
      <c r="H30" s="3" t="str">
        <f>INDEX(挂机派遣章节!$D$4:$D$33,挂机派遣!AS30)</f>
        <v>普通8章10关</v>
      </c>
      <c r="I30" s="2">
        <v>4</v>
      </c>
      <c r="J30" s="2">
        <v>10</v>
      </c>
      <c r="K30" s="2">
        <v>10000</v>
      </c>
      <c r="L30" s="2">
        <v>10000</v>
      </c>
      <c r="M30" s="2">
        <f>INDEX(挂机派遣章节!$H$4:$H$33,挂机派遣!AS30)</f>
        <v>12</v>
      </c>
      <c r="N30" s="3" t="s">
        <v>458</v>
      </c>
      <c r="O30" s="2">
        <v>60</v>
      </c>
      <c r="P30" s="3" t="s">
        <v>458</v>
      </c>
      <c r="Q30" s="2">
        <v>360</v>
      </c>
      <c r="R30" s="3" t="s">
        <v>458</v>
      </c>
      <c r="S30" s="2">
        <v>1200</v>
      </c>
      <c r="T30" s="3" t="s">
        <v>458</v>
      </c>
      <c r="U30" s="2">
        <v>600</v>
      </c>
      <c r="V30" s="2" t="s">
        <v>27</v>
      </c>
      <c r="W30" s="2" t="str">
        <f t="shared" si="2"/>
        <v>2340/h</v>
      </c>
      <c r="X30" s="2" t="s">
        <v>47</v>
      </c>
      <c r="Y30" s="2" t="str">
        <f t="shared" si="3"/>
        <v>3480/h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R30">
        <v>27</v>
      </c>
      <c r="AS30">
        <f>MATCH(AR30-1,挂机派遣章节!$G$3:$G$33,1)</f>
        <v>7</v>
      </c>
      <c r="AT30">
        <f>AR30-INDEX(挂机派遣章节!$G$3:$G$33,挂机派遣!AS30)</f>
        <v>3</v>
      </c>
      <c r="AU30">
        <v>58</v>
      </c>
      <c r="AV30">
        <v>39</v>
      </c>
    </row>
    <row r="31" spans="1:48" ht="16.5" x14ac:dyDescent="0.2">
      <c r="A31" s="2">
        <f t="shared" si="0"/>
        <v>30704</v>
      </c>
      <c r="B31" s="2">
        <v>28</v>
      </c>
      <c r="C31" s="2">
        <f>INDEX(挂机派遣章节!$B$4:$B$33,挂机派遣!AS31)</f>
        <v>307</v>
      </c>
      <c r="D31" s="2" t="s">
        <v>260</v>
      </c>
      <c r="E31" s="2">
        <v>2</v>
      </c>
      <c r="F31" s="2" t="str">
        <f t="shared" si="1"/>
        <v>探险7-4</v>
      </c>
      <c r="G31" s="2">
        <v>1</v>
      </c>
      <c r="H31" s="3" t="str">
        <f>INDEX(挂机派遣章节!$D$4:$D$33,挂机派遣!AS31)</f>
        <v>普通8章10关</v>
      </c>
      <c r="I31" s="2">
        <v>4</v>
      </c>
      <c r="J31" s="2">
        <v>10</v>
      </c>
      <c r="K31" s="2">
        <v>10000</v>
      </c>
      <c r="L31" s="2">
        <v>10000</v>
      </c>
      <c r="M31" s="2">
        <f>INDEX(挂机派遣章节!$H$4:$H$33,挂机派遣!AS31)</f>
        <v>12</v>
      </c>
      <c r="N31" s="3" t="s">
        <v>458</v>
      </c>
      <c r="O31" s="2">
        <v>60</v>
      </c>
      <c r="P31" s="3" t="s">
        <v>458</v>
      </c>
      <c r="Q31" s="2">
        <v>360</v>
      </c>
      <c r="R31" s="3" t="s">
        <v>458</v>
      </c>
      <c r="S31" s="2">
        <v>1200</v>
      </c>
      <c r="T31" s="3" t="s">
        <v>458</v>
      </c>
      <c r="U31" s="2">
        <v>600</v>
      </c>
      <c r="V31" s="2" t="s">
        <v>27</v>
      </c>
      <c r="W31" s="2" t="str">
        <f t="shared" si="2"/>
        <v>2400/h</v>
      </c>
      <c r="X31" s="2" t="s">
        <v>47</v>
      </c>
      <c r="Y31" s="2" t="str">
        <f t="shared" si="3"/>
        <v>3600/h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R31">
        <v>28</v>
      </c>
      <c r="AS31">
        <f>MATCH(AR31-1,挂机派遣章节!$G$3:$G$33,1)</f>
        <v>7</v>
      </c>
      <c r="AT31">
        <f>AR31-INDEX(挂机派遣章节!$G$3:$G$33,挂机派遣!AS31)</f>
        <v>4</v>
      </c>
      <c r="AU31">
        <v>60</v>
      </c>
      <c r="AV31">
        <v>40</v>
      </c>
    </row>
    <row r="32" spans="1:48" ht="16.5" x14ac:dyDescent="0.2">
      <c r="A32" s="2">
        <f t="shared" si="0"/>
        <v>30801</v>
      </c>
      <c r="B32" s="2">
        <v>29</v>
      </c>
      <c r="C32" s="2">
        <f>INDEX(挂机派遣章节!$B$4:$B$33,挂机派遣!AS32)</f>
        <v>308</v>
      </c>
      <c r="D32" s="2" t="s">
        <v>260</v>
      </c>
      <c r="E32" s="2">
        <v>3</v>
      </c>
      <c r="F32" s="2" t="str">
        <f t="shared" si="1"/>
        <v>探险8-1</v>
      </c>
      <c r="G32" s="2">
        <v>1</v>
      </c>
      <c r="H32" s="3" t="str">
        <f>INDEX(挂机派遣章节!$D$4:$D$33,挂机派遣!AS32)</f>
        <v>普通9章10关</v>
      </c>
      <c r="I32" s="2">
        <v>4</v>
      </c>
      <c r="J32" s="2">
        <v>10</v>
      </c>
      <c r="K32" s="2">
        <v>10000</v>
      </c>
      <c r="L32" s="2">
        <v>10000</v>
      </c>
      <c r="M32" s="2">
        <f>INDEX(挂机派遣章节!$H$4:$H$33,挂机派遣!AS32)</f>
        <v>14</v>
      </c>
      <c r="N32" s="3" t="s">
        <v>458</v>
      </c>
      <c r="O32" s="2">
        <v>60</v>
      </c>
      <c r="P32" s="3" t="s">
        <v>458</v>
      </c>
      <c r="Q32" s="2">
        <v>360</v>
      </c>
      <c r="R32" s="3" t="s">
        <v>458</v>
      </c>
      <c r="S32" s="2">
        <v>1200</v>
      </c>
      <c r="T32" s="3" t="s">
        <v>458</v>
      </c>
      <c r="U32" s="2">
        <v>600</v>
      </c>
      <c r="V32" s="2" t="s">
        <v>27</v>
      </c>
      <c r="W32" s="2" t="str">
        <f t="shared" si="2"/>
        <v>2520/h</v>
      </c>
      <c r="X32" s="2" t="s">
        <v>47</v>
      </c>
      <c r="Y32" s="2" t="str">
        <f t="shared" si="3"/>
        <v>3900/h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R32">
        <v>29</v>
      </c>
      <c r="AS32">
        <f>MATCH(AR32-1,挂机派遣章节!$G$3:$G$33,1)</f>
        <v>8</v>
      </c>
      <c r="AT32">
        <f>AR32-INDEX(挂机派遣章节!$G$3:$G$33,挂机派遣!AS32)</f>
        <v>1</v>
      </c>
      <c r="AU32">
        <v>65</v>
      </c>
      <c r="AV32">
        <v>42</v>
      </c>
    </row>
    <row r="33" spans="1:48" ht="16.5" x14ac:dyDescent="0.2">
      <c r="A33" s="2">
        <f t="shared" si="0"/>
        <v>30802</v>
      </c>
      <c r="B33" s="2">
        <v>30</v>
      </c>
      <c r="C33" s="2">
        <f>INDEX(挂机派遣章节!$B$4:$B$33,挂机派遣!AS33)</f>
        <v>308</v>
      </c>
      <c r="D33" s="2" t="s">
        <v>260</v>
      </c>
      <c r="E33" s="2">
        <v>4</v>
      </c>
      <c r="F33" s="2" t="str">
        <f t="shared" si="1"/>
        <v>探险8-2</v>
      </c>
      <c r="G33" s="2">
        <v>1</v>
      </c>
      <c r="H33" s="3" t="str">
        <f>INDEX(挂机派遣章节!$D$4:$D$33,挂机派遣!AS33)</f>
        <v>普通9章10关</v>
      </c>
      <c r="I33" s="2">
        <v>4</v>
      </c>
      <c r="J33" s="2">
        <v>10</v>
      </c>
      <c r="K33" s="2">
        <v>10000</v>
      </c>
      <c r="L33" s="2">
        <v>10000</v>
      </c>
      <c r="M33" s="2">
        <f>INDEX(挂机派遣章节!$H$4:$H$33,挂机派遣!AS33)</f>
        <v>14</v>
      </c>
      <c r="N33" s="3" t="s">
        <v>458</v>
      </c>
      <c r="O33" s="2">
        <v>60</v>
      </c>
      <c r="P33" s="3" t="s">
        <v>458</v>
      </c>
      <c r="Q33" s="2">
        <v>360</v>
      </c>
      <c r="R33" s="3" t="s">
        <v>458</v>
      </c>
      <c r="S33" s="2">
        <v>1200</v>
      </c>
      <c r="T33" s="3" t="s">
        <v>458</v>
      </c>
      <c r="U33" s="2">
        <v>600</v>
      </c>
      <c r="V33" s="2" t="s">
        <v>27</v>
      </c>
      <c r="W33" s="2" t="str">
        <f t="shared" si="2"/>
        <v>2580/h</v>
      </c>
      <c r="X33" s="2" t="s">
        <v>47</v>
      </c>
      <c r="Y33" s="2" t="str">
        <f t="shared" si="3"/>
        <v>3960/h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R33">
        <v>30</v>
      </c>
      <c r="AS33">
        <f>MATCH(AR33-1,挂机派遣章节!$G$3:$G$33,1)</f>
        <v>8</v>
      </c>
      <c r="AT33">
        <f>AR33-INDEX(挂机派遣章节!$G$3:$G$33,挂机派遣!AS33)</f>
        <v>2</v>
      </c>
      <c r="AU33">
        <v>66</v>
      </c>
      <c r="AV33">
        <v>43</v>
      </c>
    </row>
    <row r="34" spans="1:48" ht="16.5" x14ac:dyDescent="0.2">
      <c r="A34" s="2">
        <f t="shared" si="0"/>
        <v>30803</v>
      </c>
      <c r="B34" s="2">
        <v>31</v>
      </c>
      <c r="C34" s="2">
        <f>INDEX(挂机派遣章节!$B$4:$B$33,挂机派遣!AS34)</f>
        <v>308</v>
      </c>
      <c r="D34" s="2" t="s">
        <v>260</v>
      </c>
      <c r="E34" s="2">
        <v>5</v>
      </c>
      <c r="F34" s="2" t="str">
        <f t="shared" si="1"/>
        <v>探险8-3</v>
      </c>
      <c r="G34" s="2">
        <v>1</v>
      </c>
      <c r="H34" s="3" t="str">
        <f>INDEX(挂机派遣章节!$D$4:$D$33,挂机派遣!AS34)</f>
        <v>普通9章10关</v>
      </c>
      <c r="I34" s="2">
        <v>4</v>
      </c>
      <c r="J34" s="2">
        <v>10</v>
      </c>
      <c r="K34" s="2">
        <v>10000</v>
      </c>
      <c r="L34" s="2">
        <v>10000</v>
      </c>
      <c r="M34" s="2">
        <f>INDEX(挂机派遣章节!$H$4:$H$33,挂机派遣!AS34)</f>
        <v>14</v>
      </c>
      <c r="N34" s="3" t="s">
        <v>458</v>
      </c>
      <c r="O34" s="2">
        <v>60</v>
      </c>
      <c r="P34" s="3" t="s">
        <v>458</v>
      </c>
      <c r="Q34" s="2">
        <v>360</v>
      </c>
      <c r="R34" s="3" t="s">
        <v>458</v>
      </c>
      <c r="S34" s="2">
        <v>1200</v>
      </c>
      <c r="T34" s="3" t="s">
        <v>458</v>
      </c>
      <c r="U34" s="2">
        <v>600</v>
      </c>
      <c r="V34" s="2" t="s">
        <v>27</v>
      </c>
      <c r="W34" s="2" t="str">
        <f t="shared" si="2"/>
        <v>2640/h</v>
      </c>
      <c r="X34" s="2" t="s">
        <v>47</v>
      </c>
      <c r="Y34" s="2" t="str">
        <f t="shared" si="3"/>
        <v>4080/h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R34">
        <v>31</v>
      </c>
      <c r="AS34">
        <f>MATCH(AR34-1,挂机派遣章节!$G$3:$G$33,1)</f>
        <v>8</v>
      </c>
      <c r="AT34">
        <f>AR34-INDEX(挂机派遣章节!$G$3:$G$33,挂机派遣!AS34)</f>
        <v>3</v>
      </c>
      <c r="AU34">
        <v>68</v>
      </c>
      <c r="AV34">
        <v>44</v>
      </c>
    </row>
    <row r="35" spans="1:48" ht="16.5" x14ac:dyDescent="0.2">
      <c r="A35" s="2">
        <f t="shared" si="0"/>
        <v>30804</v>
      </c>
      <c r="B35" s="2">
        <v>32</v>
      </c>
      <c r="C35" s="2">
        <f>INDEX(挂机派遣章节!$B$4:$B$33,挂机派遣!AS35)</f>
        <v>308</v>
      </c>
      <c r="D35" s="2" t="s">
        <v>260</v>
      </c>
      <c r="E35" s="2">
        <v>6</v>
      </c>
      <c r="F35" s="2" t="str">
        <f t="shared" si="1"/>
        <v>探险8-4</v>
      </c>
      <c r="G35" s="2">
        <v>1</v>
      </c>
      <c r="H35" s="3" t="str">
        <f>INDEX(挂机派遣章节!$D$4:$D$33,挂机派遣!AS35)</f>
        <v>普通9章10关</v>
      </c>
      <c r="I35" s="2">
        <v>4</v>
      </c>
      <c r="J35" s="2">
        <v>10</v>
      </c>
      <c r="K35" s="2">
        <v>10000</v>
      </c>
      <c r="L35" s="2">
        <v>10000</v>
      </c>
      <c r="M35" s="2">
        <f>INDEX(挂机派遣章节!$H$4:$H$33,挂机派遣!AS35)</f>
        <v>14</v>
      </c>
      <c r="N35" s="3" t="s">
        <v>458</v>
      </c>
      <c r="O35" s="2">
        <v>60</v>
      </c>
      <c r="P35" s="3" t="s">
        <v>458</v>
      </c>
      <c r="Q35" s="2">
        <v>360</v>
      </c>
      <c r="R35" s="3" t="s">
        <v>458</v>
      </c>
      <c r="S35" s="2">
        <v>1200</v>
      </c>
      <c r="T35" s="3" t="s">
        <v>458</v>
      </c>
      <c r="U35" s="2">
        <v>600</v>
      </c>
      <c r="V35" s="2" t="s">
        <v>27</v>
      </c>
      <c r="W35" s="2" t="str">
        <f t="shared" si="2"/>
        <v>2700/h</v>
      </c>
      <c r="X35" s="2" t="s">
        <v>47</v>
      </c>
      <c r="Y35" s="2" t="str">
        <f t="shared" si="3"/>
        <v>4200/h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R35">
        <v>32</v>
      </c>
      <c r="AS35">
        <f>MATCH(AR35-1,挂机派遣章节!$G$3:$G$33,1)</f>
        <v>8</v>
      </c>
      <c r="AT35">
        <f>AR35-INDEX(挂机派遣章节!$G$3:$G$33,挂机派遣!AS35)</f>
        <v>4</v>
      </c>
      <c r="AU35">
        <v>70</v>
      </c>
      <c r="AV35">
        <v>45</v>
      </c>
    </row>
    <row r="36" spans="1:48" ht="16.5" x14ac:dyDescent="0.2">
      <c r="A36" s="2">
        <f t="shared" si="0"/>
        <v>30901</v>
      </c>
      <c r="B36" s="2">
        <v>33</v>
      </c>
      <c r="C36" s="2">
        <f>INDEX(挂机派遣章节!$B$4:$B$33,挂机派遣!AS36)</f>
        <v>309</v>
      </c>
      <c r="D36" s="2" t="s">
        <v>260</v>
      </c>
      <c r="E36" s="2">
        <v>7</v>
      </c>
      <c r="F36" s="2" t="str">
        <f t="shared" si="1"/>
        <v>探险9-1</v>
      </c>
      <c r="G36" s="2">
        <v>1</v>
      </c>
      <c r="H36" s="3" t="str">
        <f>INDEX(挂机派遣章节!$D$4:$D$33,挂机派遣!AS36)</f>
        <v>普通10章10关</v>
      </c>
      <c r="I36" s="2">
        <v>4</v>
      </c>
      <c r="J36" s="2">
        <v>10</v>
      </c>
      <c r="K36" s="2">
        <v>10000</v>
      </c>
      <c r="L36" s="2">
        <v>10000</v>
      </c>
      <c r="M36" s="2">
        <f>INDEX(挂机派遣章节!$H$4:$H$33,挂机派遣!AS36)</f>
        <v>16</v>
      </c>
      <c r="N36" s="3" t="s">
        <v>458</v>
      </c>
      <c r="O36" s="2">
        <v>60</v>
      </c>
      <c r="P36" s="3" t="s">
        <v>458</v>
      </c>
      <c r="Q36" s="2">
        <v>360</v>
      </c>
      <c r="R36" s="3" t="s">
        <v>458</v>
      </c>
      <c r="S36" s="2">
        <v>1200</v>
      </c>
      <c r="T36" s="3" t="s">
        <v>458</v>
      </c>
      <c r="U36" s="2">
        <v>600</v>
      </c>
      <c r="V36" s="2" t="s">
        <v>27</v>
      </c>
      <c r="W36" s="2" t="str">
        <f t="shared" si="2"/>
        <v>2820/h</v>
      </c>
      <c r="X36" s="2" t="s">
        <v>47</v>
      </c>
      <c r="Y36" s="2" t="str">
        <f t="shared" si="3"/>
        <v>4500/h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R36">
        <v>33</v>
      </c>
      <c r="AS36">
        <f>MATCH(AR36-1,挂机派遣章节!$G$3:$G$33,1)</f>
        <v>9</v>
      </c>
      <c r="AT36">
        <f>AR36-INDEX(挂机派遣章节!$G$3:$G$33,挂机派遣!AS36)</f>
        <v>1</v>
      </c>
      <c r="AU36">
        <v>75</v>
      </c>
      <c r="AV36">
        <v>47</v>
      </c>
    </row>
    <row r="37" spans="1:48" ht="16.5" x14ac:dyDescent="0.2">
      <c r="A37" s="2">
        <f t="shared" si="0"/>
        <v>30902</v>
      </c>
      <c r="B37" s="2">
        <v>34</v>
      </c>
      <c r="C37" s="2">
        <f>INDEX(挂机派遣章节!$B$4:$B$33,挂机派遣!AS37)</f>
        <v>309</v>
      </c>
      <c r="D37" s="2" t="s">
        <v>260</v>
      </c>
      <c r="E37" s="2">
        <v>8</v>
      </c>
      <c r="F37" s="2" t="str">
        <f t="shared" si="1"/>
        <v>探险9-2</v>
      </c>
      <c r="G37" s="2">
        <v>1</v>
      </c>
      <c r="H37" s="3" t="str">
        <f>INDEX(挂机派遣章节!$D$4:$D$33,挂机派遣!AS37)</f>
        <v>普通10章10关</v>
      </c>
      <c r="I37" s="2">
        <v>4</v>
      </c>
      <c r="J37" s="2">
        <v>10</v>
      </c>
      <c r="K37" s="2">
        <v>10000</v>
      </c>
      <c r="L37" s="2">
        <v>10000</v>
      </c>
      <c r="M37" s="2">
        <f>INDEX(挂机派遣章节!$H$4:$H$33,挂机派遣!AS37)</f>
        <v>16</v>
      </c>
      <c r="N37" s="3" t="s">
        <v>458</v>
      </c>
      <c r="O37" s="2">
        <v>60</v>
      </c>
      <c r="P37" s="3" t="s">
        <v>458</v>
      </c>
      <c r="Q37" s="2">
        <v>360</v>
      </c>
      <c r="R37" s="3" t="s">
        <v>458</v>
      </c>
      <c r="S37" s="2">
        <v>1200</v>
      </c>
      <c r="T37" s="3" t="s">
        <v>458</v>
      </c>
      <c r="U37" s="2">
        <v>600</v>
      </c>
      <c r="V37" s="2" t="s">
        <v>27</v>
      </c>
      <c r="W37" s="2" t="str">
        <f t="shared" si="2"/>
        <v>2880/h</v>
      </c>
      <c r="X37" s="2" t="s">
        <v>47</v>
      </c>
      <c r="Y37" s="2" t="str">
        <f t="shared" si="3"/>
        <v>4560/h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R37">
        <v>34</v>
      </c>
      <c r="AS37">
        <f>MATCH(AR37-1,挂机派遣章节!$G$3:$G$33,1)</f>
        <v>9</v>
      </c>
      <c r="AT37">
        <f>AR37-INDEX(挂机派遣章节!$G$3:$G$33,挂机派遣!AS37)</f>
        <v>2</v>
      </c>
      <c r="AU37">
        <v>76</v>
      </c>
      <c r="AV37">
        <v>48</v>
      </c>
    </row>
    <row r="38" spans="1:48" ht="16.5" x14ac:dyDescent="0.2">
      <c r="A38" s="2">
        <f t="shared" si="0"/>
        <v>30903</v>
      </c>
      <c r="B38" s="2">
        <v>35</v>
      </c>
      <c r="C38" s="2">
        <f>INDEX(挂机派遣章节!$B$4:$B$33,挂机派遣!AS38)</f>
        <v>309</v>
      </c>
      <c r="D38" s="2" t="s">
        <v>260</v>
      </c>
      <c r="E38" s="2">
        <v>9</v>
      </c>
      <c r="F38" s="2" t="str">
        <f t="shared" si="1"/>
        <v>探险9-3</v>
      </c>
      <c r="G38" s="2">
        <v>1</v>
      </c>
      <c r="H38" s="3" t="str">
        <f>INDEX(挂机派遣章节!$D$4:$D$33,挂机派遣!AS38)</f>
        <v>普通10章10关</v>
      </c>
      <c r="I38" s="2">
        <v>4</v>
      </c>
      <c r="J38" s="2">
        <v>10</v>
      </c>
      <c r="K38" s="2">
        <v>10000</v>
      </c>
      <c r="L38" s="2">
        <v>10000</v>
      </c>
      <c r="M38" s="2">
        <f>INDEX(挂机派遣章节!$H$4:$H$33,挂机派遣!AS38)</f>
        <v>16</v>
      </c>
      <c r="N38" s="3" t="s">
        <v>458</v>
      </c>
      <c r="O38" s="2">
        <v>60</v>
      </c>
      <c r="P38" s="3" t="s">
        <v>458</v>
      </c>
      <c r="Q38" s="2">
        <v>360</v>
      </c>
      <c r="R38" s="3" t="s">
        <v>458</v>
      </c>
      <c r="S38" s="2">
        <v>1200</v>
      </c>
      <c r="T38" s="3" t="s">
        <v>458</v>
      </c>
      <c r="U38" s="2">
        <v>600</v>
      </c>
      <c r="V38" s="2" t="s">
        <v>27</v>
      </c>
      <c r="W38" s="2" t="str">
        <f t="shared" si="2"/>
        <v>2940/h</v>
      </c>
      <c r="X38" s="2" t="s">
        <v>47</v>
      </c>
      <c r="Y38" s="2" t="str">
        <f t="shared" si="3"/>
        <v>4680/h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R38">
        <v>35</v>
      </c>
      <c r="AS38">
        <f>MATCH(AR38-1,挂机派遣章节!$G$3:$G$33,1)</f>
        <v>9</v>
      </c>
      <c r="AT38">
        <f>AR38-INDEX(挂机派遣章节!$G$3:$G$33,挂机派遣!AS38)</f>
        <v>3</v>
      </c>
      <c r="AU38">
        <v>78</v>
      </c>
      <c r="AV38">
        <v>49</v>
      </c>
    </row>
    <row r="39" spans="1:48" ht="16.5" x14ac:dyDescent="0.2">
      <c r="A39" s="2">
        <f t="shared" si="0"/>
        <v>30904</v>
      </c>
      <c r="B39" s="2">
        <v>36</v>
      </c>
      <c r="C39" s="2">
        <f>INDEX(挂机派遣章节!$B$4:$B$33,挂机派遣!AS39)</f>
        <v>309</v>
      </c>
      <c r="D39" s="2" t="s">
        <v>260</v>
      </c>
      <c r="E39" s="2">
        <v>10</v>
      </c>
      <c r="F39" s="2" t="str">
        <f t="shared" si="1"/>
        <v>探险9-4</v>
      </c>
      <c r="G39" s="2">
        <v>1</v>
      </c>
      <c r="H39" s="3" t="str">
        <f>INDEX(挂机派遣章节!$D$4:$D$33,挂机派遣!AS39)</f>
        <v>普通10章10关</v>
      </c>
      <c r="I39" s="2">
        <v>4</v>
      </c>
      <c r="J39" s="2">
        <v>10</v>
      </c>
      <c r="K39" s="2">
        <v>10000</v>
      </c>
      <c r="L39" s="2">
        <v>10000</v>
      </c>
      <c r="M39" s="2">
        <f>INDEX(挂机派遣章节!$H$4:$H$33,挂机派遣!AS39)</f>
        <v>16</v>
      </c>
      <c r="N39" s="3" t="s">
        <v>458</v>
      </c>
      <c r="O39" s="2">
        <v>60</v>
      </c>
      <c r="P39" s="3" t="s">
        <v>458</v>
      </c>
      <c r="Q39" s="2">
        <v>360</v>
      </c>
      <c r="R39" s="3" t="s">
        <v>458</v>
      </c>
      <c r="S39" s="2">
        <v>1200</v>
      </c>
      <c r="T39" s="3" t="s">
        <v>458</v>
      </c>
      <c r="U39" s="2">
        <v>600</v>
      </c>
      <c r="V39" s="2" t="s">
        <v>27</v>
      </c>
      <c r="W39" s="2" t="str">
        <f t="shared" si="2"/>
        <v>3000/h</v>
      </c>
      <c r="X39" s="2" t="s">
        <v>47</v>
      </c>
      <c r="Y39" s="2" t="str">
        <f t="shared" si="3"/>
        <v>4800/h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R39">
        <v>36</v>
      </c>
      <c r="AS39">
        <f>MATCH(AR39-1,挂机派遣章节!$G$3:$G$33,1)</f>
        <v>9</v>
      </c>
      <c r="AT39">
        <f>AR39-INDEX(挂机派遣章节!$G$3:$G$33,挂机派遣!AS39)</f>
        <v>4</v>
      </c>
      <c r="AU39">
        <v>80</v>
      </c>
      <c r="AV39">
        <v>50</v>
      </c>
    </row>
    <row r="40" spans="1:48" ht="16.5" x14ac:dyDescent="0.2">
      <c r="A40" s="2">
        <f t="shared" si="0"/>
        <v>31001</v>
      </c>
      <c r="B40" s="2">
        <v>37</v>
      </c>
      <c r="C40" s="2">
        <f>INDEX(挂机派遣章节!$B$4:$B$33,挂机派遣!AS40)</f>
        <v>310</v>
      </c>
      <c r="D40" s="2" t="s">
        <v>260</v>
      </c>
      <c r="E40" s="2">
        <v>11</v>
      </c>
      <c r="F40" s="2" t="str">
        <f t="shared" si="1"/>
        <v>探险10-1</v>
      </c>
      <c r="G40" s="2">
        <v>1</v>
      </c>
      <c r="H40" s="3" t="str">
        <f>INDEX(挂机派遣章节!$D$4:$D$33,挂机派遣!AS40)</f>
        <v>普通11章10关</v>
      </c>
      <c r="I40" s="2">
        <v>4</v>
      </c>
      <c r="J40" s="2">
        <v>10</v>
      </c>
      <c r="K40" s="2">
        <v>10000</v>
      </c>
      <c r="L40" s="2">
        <v>10000</v>
      </c>
      <c r="M40" s="2">
        <f>INDEX(挂机派遣章节!$H$4:$H$33,挂机派遣!AS40)</f>
        <v>18</v>
      </c>
      <c r="N40" s="3" t="s">
        <v>458</v>
      </c>
      <c r="O40" s="2">
        <v>60</v>
      </c>
      <c r="P40" s="3" t="s">
        <v>458</v>
      </c>
      <c r="Q40" s="2">
        <v>360</v>
      </c>
      <c r="R40" s="3" t="s">
        <v>458</v>
      </c>
      <c r="S40" s="2">
        <v>1200</v>
      </c>
      <c r="T40" s="3" t="s">
        <v>458</v>
      </c>
      <c r="U40" s="2">
        <v>600</v>
      </c>
      <c r="V40" s="2" t="s">
        <v>27</v>
      </c>
      <c r="W40" s="2" t="str">
        <f t="shared" si="2"/>
        <v>3120/h</v>
      </c>
      <c r="X40" s="2" t="s">
        <v>47</v>
      </c>
      <c r="Y40" s="2" t="str">
        <f t="shared" si="3"/>
        <v>5100/h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R40">
        <v>37</v>
      </c>
      <c r="AS40">
        <f>MATCH(AR40-1,挂机派遣章节!$G$3:$G$33,1)</f>
        <v>10</v>
      </c>
      <c r="AT40">
        <f>AR40-INDEX(挂机派遣章节!$G$3:$G$33,挂机派遣!AS40)</f>
        <v>1</v>
      </c>
      <c r="AU40">
        <v>85</v>
      </c>
      <c r="AV40">
        <v>52</v>
      </c>
    </row>
    <row r="41" spans="1:48" ht="16.5" x14ac:dyDescent="0.2">
      <c r="A41" s="2">
        <f t="shared" si="0"/>
        <v>31002</v>
      </c>
      <c r="B41" s="2">
        <v>38</v>
      </c>
      <c r="C41" s="2">
        <f>INDEX(挂机派遣章节!$B$4:$B$33,挂机派遣!AS41)</f>
        <v>310</v>
      </c>
      <c r="D41" s="2" t="s">
        <v>260</v>
      </c>
      <c r="E41" s="2">
        <v>12</v>
      </c>
      <c r="F41" s="2" t="str">
        <f t="shared" si="1"/>
        <v>探险10-2</v>
      </c>
      <c r="G41" s="2">
        <v>1</v>
      </c>
      <c r="H41" s="3" t="str">
        <f>INDEX(挂机派遣章节!$D$4:$D$33,挂机派遣!AS41)</f>
        <v>普通11章10关</v>
      </c>
      <c r="I41" s="2">
        <v>4</v>
      </c>
      <c r="J41" s="2">
        <v>10</v>
      </c>
      <c r="K41" s="2">
        <v>10000</v>
      </c>
      <c r="L41" s="2">
        <v>10000</v>
      </c>
      <c r="M41" s="2">
        <f>INDEX(挂机派遣章节!$H$4:$H$33,挂机派遣!AS41)</f>
        <v>18</v>
      </c>
      <c r="N41" s="3" t="s">
        <v>458</v>
      </c>
      <c r="O41" s="2">
        <v>60</v>
      </c>
      <c r="P41" s="3" t="s">
        <v>458</v>
      </c>
      <c r="Q41" s="2">
        <v>360</v>
      </c>
      <c r="R41" s="3" t="s">
        <v>458</v>
      </c>
      <c r="S41" s="2">
        <v>1200</v>
      </c>
      <c r="T41" s="3" t="s">
        <v>458</v>
      </c>
      <c r="U41" s="2">
        <v>600</v>
      </c>
      <c r="V41" s="2" t="s">
        <v>27</v>
      </c>
      <c r="W41" s="2" t="str">
        <f t="shared" si="2"/>
        <v>3180/h</v>
      </c>
      <c r="X41" s="2" t="s">
        <v>47</v>
      </c>
      <c r="Y41" s="2" t="str">
        <f t="shared" si="3"/>
        <v>5160/h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R41">
        <v>38</v>
      </c>
      <c r="AS41">
        <f>MATCH(AR41-1,挂机派遣章节!$G$3:$G$33,1)</f>
        <v>10</v>
      </c>
      <c r="AT41">
        <f>AR41-INDEX(挂机派遣章节!$G$3:$G$33,挂机派遣!AS41)</f>
        <v>2</v>
      </c>
      <c r="AU41">
        <v>86</v>
      </c>
      <c r="AV41">
        <v>53</v>
      </c>
    </row>
    <row r="42" spans="1:48" ht="16.5" x14ac:dyDescent="0.2">
      <c r="A42" s="2">
        <f t="shared" si="0"/>
        <v>31003</v>
      </c>
      <c r="B42" s="2">
        <v>39</v>
      </c>
      <c r="C42" s="2">
        <f>INDEX(挂机派遣章节!$B$4:$B$33,挂机派遣!AS42)</f>
        <v>310</v>
      </c>
      <c r="D42" s="2" t="s">
        <v>260</v>
      </c>
      <c r="E42" s="2">
        <v>13</v>
      </c>
      <c r="F42" s="2" t="str">
        <f t="shared" si="1"/>
        <v>探险10-3</v>
      </c>
      <c r="G42" s="2">
        <v>1</v>
      </c>
      <c r="H42" s="3" t="str">
        <f>INDEX(挂机派遣章节!$D$4:$D$33,挂机派遣!AS42)</f>
        <v>普通11章10关</v>
      </c>
      <c r="I42" s="2">
        <v>4</v>
      </c>
      <c r="J42" s="2">
        <v>10</v>
      </c>
      <c r="K42" s="2">
        <v>10000</v>
      </c>
      <c r="L42" s="2">
        <v>10000</v>
      </c>
      <c r="M42" s="2">
        <f>INDEX(挂机派遣章节!$H$4:$H$33,挂机派遣!AS42)</f>
        <v>18</v>
      </c>
      <c r="N42" s="3" t="s">
        <v>458</v>
      </c>
      <c r="O42" s="2">
        <v>60</v>
      </c>
      <c r="P42" s="3" t="s">
        <v>458</v>
      </c>
      <c r="Q42" s="2">
        <v>360</v>
      </c>
      <c r="R42" s="3" t="s">
        <v>458</v>
      </c>
      <c r="S42" s="2">
        <v>1200</v>
      </c>
      <c r="T42" s="3" t="s">
        <v>458</v>
      </c>
      <c r="U42" s="2">
        <v>600</v>
      </c>
      <c r="V42" s="2" t="s">
        <v>27</v>
      </c>
      <c r="W42" s="2" t="str">
        <f t="shared" si="2"/>
        <v>3240/h</v>
      </c>
      <c r="X42" s="2" t="s">
        <v>47</v>
      </c>
      <c r="Y42" s="2" t="str">
        <f t="shared" si="3"/>
        <v>5280/h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R42">
        <v>39</v>
      </c>
      <c r="AS42">
        <f>MATCH(AR42-1,挂机派遣章节!$G$3:$G$33,1)</f>
        <v>10</v>
      </c>
      <c r="AT42">
        <f>AR42-INDEX(挂机派遣章节!$G$3:$G$33,挂机派遣!AS42)</f>
        <v>3</v>
      </c>
      <c r="AU42">
        <v>88</v>
      </c>
      <c r="AV42">
        <v>54</v>
      </c>
    </row>
    <row r="43" spans="1:48" ht="16.5" x14ac:dyDescent="0.2">
      <c r="A43" s="2">
        <f t="shared" si="0"/>
        <v>31004</v>
      </c>
      <c r="B43" s="2">
        <v>40</v>
      </c>
      <c r="C43" s="2">
        <f>INDEX(挂机派遣章节!$B$4:$B$33,挂机派遣!AS43)</f>
        <v>310</v>
      </c>
      <c r="D43" s="2" t="s">
        <v>260</v>
      </c>
      <c r="E43" s="2">
        <v>14</v>
      </c>
      <c r="F43" s="2" t="str">
        <f t="shared" si="1"/>
        <v>探险10-4</v>
      </c>
      <c r="G43" s="2">
        <v>1</v>
      </c>
      <c r="H43" s="3" t="str">
        <f>INDEX(挂机派遣章节!$D$4:$D$33,挂机派遣!AS43)</f>
        <v>普通11章10关</v>
      </c>
      <c r="I43" s="2">
        <v>4</v>
      </c>
      <c r="J43" s="2">
        <v>10</v>
      </c>
      <c r="K43" s="2">
        <v>10000</v>
      </c>
      <c r="L43" s="2">
        <v>10000</v>
      </c>
      <c r="M43" s="2">
        <f>INDEX(挂机派遣章节!$H$4:$H$33,挂机派遣!AS43)</f>
        <v>18</v>
      </c>
      <c r="N43" s="3" t="s">
        <v>458</v>
      </c>
      <c r="O43" s="2">
        <v>60</v>
      </c>
      <c r="P43" s="3" t="s">
        <v>458</v>
      </c>
      <c r="Q43" s="2">
        <v>360</v>
      </c>
      <c r="R43" s="3" t="s">
        <v>458</v>
      </c>
      <c r="S43" s="2">
        <v>1200</v>
      </c>
      <c r="T43" s="3" t="s">
        <v>458</v>
      </c>
      <c r="U43" s="2">
        <v>600</v>
      </c>
      <c r="V43" s="2" t="s">
        <v>27</v>
      </c>
      <c r="W43" s="2" t="str">
        <f t="shared" si="2"/>
        <v>3300/h</v>
      </c>
      <c r="X43" s="2" t="s">
        <v>47</v>
      </c>
      <c r="Y43" s="2" t="str">
        <f t="shared" si="3"/>
        <v>5400/h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R43">
        <v>40</v>
      </c>
      <c r="AS43">
        <f>MATCH(AR43-1,挂机派遣章节!$G$3:$G$33,1)</f>
        <v>10</v>
      </c>
      <c r="AT43">
        <f>AR43-INDEX(挂机派遣章节!$G$3:$G$33,挂机派遣!AS43)</f>
        <v>4</v>
      </c>
      <c r="AU43">
        <v>90</v>
      </c>
      <c r="AV43">
        <v>55</v>
      </c>
    </row>
    <row r="44" spans="1:48" ht="16.5" x14ac:dyDescent="0.2">
      <c r="A44" s="2">
        <f t="shared" si="0"/>
        <v>31101</v>
      </c>
      <c r="B44" s="2">
        <v>41</v>
      </c>
      <c r="C44" s="2">
        <f>INDEX(挂机派遣章节!$B$4:$B$33,挂机派遣!AS44)</f>
        <v>311</v>
      </c>
      <c r="D44" s="2" t="s">
        <v>260</v>
      </c>
      <c r="E44" s="2">
        <v>15</v>
      </c>
      <c r="F44" s="2" t="str">
        <f t="shared" si="1"/>
        <v>探险11-1</v>
      </c>
      <c r="G44" s="2">
        <v>1</v>
      </c>
      <c r="H44" s="3" t="str">
        <f>INDEX(挂机派遣章节!$D$4:$D$33,挂机派遣!AS44)</f>
        <v>普通12章10关</v>
      </c>
      <c r="I44" s="2">
        <v>4</v>
      </c>
      <c r="J44" s="2">
        <v>10</v>
      </c>
      <c r="K44" s="2">
        <v>10000</v>
      </c>
      <c r="L44" s="2">
        <v>10000</v>
      </c>
      <c r="M44" s="2">
        <f>INDEX(挂机派遣章节!$H$4:$H$33,挂机派遣!AS44)</f>
        <v>20</v>
      </c>
      <c r="N44" s="3" t="s">
        <v>458</v>
      </c>
      <c r="O44" s="2">
        <v>60</v>
      </c>
      <c r="P44" s="3" t="s">
        <v>458</v>
      </c>
      <c r="Q44" s="2">
        <v>360</v>
      </c>
      <c r="R44" s="3" t="s">
        <v>458</v>
      </c>
      <c r="S44" s="2">
        <v>1200</v>
      </c>
      <c r="T44" s="3" t="s">
        <v>458</v>
      </c>
      <c r="U44" s="2">
        <v>600</v>
      </c>
      <c r="V44" s="2" t="s">
        <v>27</v>
      </c>
      <c r="W44" s="2" t="str">
        <f t="shared" si="2"/>
        <v>3420/h</v>
      </c>
      <c r="X44" s="2" t="s">
        <v>47</v>
      </c>
      <c r="Y44" s="2" t="str">
        <f t="shared" si="3"/>
        <v>5700/h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R44">
        <v>41</v>
      </c>
      <c r="AS44">
        <f>MATCH(AR44-1,挂机派遣章节!$G$3:$G$33,1)</f>
        <v>11</v>
      </c>
      <c r="AT44">
        <f>AR44-INDEX(挂机派遣章节!$G$3:$G$33,挂机派遣!AS44)</f>
        <v>1</v>
      </c>
      <c r="AU44">
        <v>95</v>
      </c>
      <c r="AV44">
        <v>57</v>
      </c>
    </row>
    <row r="45" spans="1:48" ht="16.5" x14ac:dyDescent="0.2">
      <c r="A45" s="2">
        <f t="shared" si="0"/>
        <v>31102</v>
      </c>
      <c r="B45" s="2">
        <v>42</v>
      </c>
      <c r="C45" s="2">
        <f>INDEX(挂机派遣章节!$B$4:$B$33,挂机派遣!AS45)</f>
        <v>311</v>
      </c>
      <c r="D45" s="2" t="s">
        <v>260</v>
      </c>
      <c r="E45" s="2">
        <v>1</v>
      </c>
      <c r="F45" s="2" t="str">
        <f t="shared" si="1"/>
        <v>探险11-2</v>
      </c>
      <c r="G45" s="2">
        <v>1</v>
      </c>
      <c r="H45" s="3" t="str">
        <f>INDEX(挂机派遣章节!$D$4:$D$33,挂机派遣!AS45)</f>
        <v>普通12章10关</v>
      </c>
      <c r="I45" s="2">
        <v>4</v>
      </c>
      <c r="J45" s="2">
        <v>10</v>
      </c>
      <c r="K45" s="2">
        <v>10000</v>
      </c>
      <c r="L45" s="2">
        <v>10000</v>
      </c>
      <c r="M45" s="2">
        <f>INDEX(挂机派遣章节!$H$4:$H$33,挂机派遣!AS45)</f>
        <v>20</v>
      </c>
      <c r="N45" s="3" t="s">
        <v>458</v>
      </c>
      <c r="O45" s="2">
        <v>60</v>
      </c>
      <c r="P45" s="3" t="s">
        <v>458</v>
      </c>
      <c r="Q45" s="2">
        <v>360</v>
      </c>
      <c r="R45" s="3" t="s">
        <v>458</v>
      </c>
      <c r="S45" s="2">
        <v>1200</v>
      </c>
      <c r="T45" s="3" t="s">
        <v>458</v>
      </c>
      <c r="U45" s="2">
        <v>600</v>
      </c>
      <c r="V45" s="2" t="s">
        <v>27</v>
      </c>
      <c r="W45" s="2" t="str">
        <f t="shared" si="2"/>
        <v>3480/h</v>
      </c>
      <c r="X45" s="2" t="s">
        <v>47</v>
      </c>
      <c r="Y45" s="2" t="str">
        <f t="shared" si="3"/>
        <v>5760/h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R45">
        <v>42</v>
      </c>
      <c r="AS45">
        <f>MATCH(AR45-1,挂机派遣章节!$G$3:$G$33,1)</f>
        <v>11</v>
      </c>
      <c r="AT45">
        <f>AR45-INDEX(挂机派遣章节!$G$3:$G$33,挂机派遣!AS45)</f>
        <v>2</v>
      </c>
      <c r="AU45">
        <v>96</v>
      </c>
      <c r="AV45">
        <v>58</v>
      </c>
    </row>
    <row r="46" spans="1:48" ht="16.5" x14ac:dyDescent="0.2">
      <c r="A46" s="2">
        <f t="shared" si="0"/>
        <v>31103</v>
      </c>
      <c r="B46" s="2">
        <v>43</v>
      </c>
      <c r="C46" s="2">
        <f>INDEX(挂机派遣章节!$B$4:$B$33,挂机派遣!AS46)</f>
        <v>311</v>
      </c>
      <c r="D46" s="2" t="s">
        <v>260</v>
      </c>
      <c r="E46" s="2">
        <v>2</v>
      </c>
      <c r="F46" s="2" t="str">
        <f t="shared" si="1"/>
        <v>探险11-3</v>
      </c>
      <c r="G46" s="2">
        <v>1</v>
      </c>
      <c r="H46" s="3" t="str">
        <f>INDEX(挂机派遣章节!$D$4:$D$33,挂机派遣!AS46)</f>
        <v>普通12章10关</v>
      </c>
      <c r="I46" s="2">
        <v>4</v>
      </c>
      <c r="J46" s="2">
        <v>10</v>
      </c>
      <c r="K46" s="2">
        <v>10000</v>
      </c>
      <c r="L46" s="2">
        <v>10000</v>
      </c>
      <c r="M46" s="2">
        <f>INDEX(挂机派遣章节!$H$4:$H$33,挂机派遣!AS46)</f>
        <v>20</v>
      </c>
      <c r="N46" s="3" t="s">
        <v>458</v>
      </c>
      <c r="O46" s="2">
        <v>60</v>
      </c>
      <c r="P46" s="3" t="s">
        <v>458</v>
      </c>
      <c r="Q46" s="2">
        <v>360</v>
      </c>
      <c r="R46" s="3" t="s">
        <v>458</v>
      </c>
      <c r="S46" s="2">
        <v>1200</v>
      </c>
      <c r="T46" s="3" t="s">
        <v>458</v>
      </c>
      <c r="U46" s="2">
        <v>600</v>
      </c>
      <c r="V46" s="2" t="s">
        <v>27</v>
      </c>
      <c r="W46" s="2" t="str">
        <f t="shared" si="2"/>
        <v>3540/h</v>
      </c>
      <c r="X46" s="2" t="s">
        <v>47</v>
      </c>
      <c r="Y46" s="2" t="str">
        <f t="shared" si="3"/>
        <v>5880/h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R46">
        <v>43</v>
      </c>
      <c r="AS46">
        <f>MATCH(AR46-1,挂机派遣章节!$G$3:$G$33,1)</f>
        <v>11</v>
      </c>
      <c r="AT46">
        <f>AR46-INDEX(挂机派遣章节!$G$3:$G$33,挂机派遣!AS46)</f>
        <v>3</v>
      </c>
      <c r="AU46">
        <v>98</v>
      </c>
      <c r="AV46">
        <v>59</v>
      </c>
    </row>
    <row r="47" spans="1:48" ht="16.5" x14ac:dyDescent="0.2">
      <c r="A47" s="2">
        <f t="shared" si="0"/>
        <v>31104</v>
      </c>
      <c r="B47" s="2">
        <v>44</v>
      </c>
      <c r="C47" s="2">
        <f>INDEX(挂机派遣章节!$B$4:$B$33,挂机派遣!AS47)</f>
        <v>311</v>
      </c>
      <c r="D47" s="2" t="s">
        <v>260</v>
      </c>
      <c r="E47" s="2">
        <v>3</v>
      </c>
      <c r="F47" s="2" t="str">
        <f t="shared" si="1"/>
        <v>探险11-4</v>
      </c>
      <c r="G47" s="2">
        <v>1</v>
      </c>
      <c r="H47" s="3" t="str">
        <f>INDEX(挂机派遣章节!$D$4:$D$33,挂机派遣!AS47)</f>
        <v>普通12章10关</v>
      </c>
      <c r="I47" s="2">
        <v>4</v>
      </c>
      <c r="J47" s="2">
        <v>10</v>
      </c>
      <c r="K47" s="2">
        <v>10000</v>
      </c>
      <c r="L47" s="2">
        <v>10000</v>
      </c>
      <c r="M47" s="2">
        <f>INDEX(挂机派遣章节!$H$4:$H$33,挂机派遣!AS47)</f>
        <v>20</v>
      </c>
      <c r="N47" s="3" t="s">
        <v>458</v>
      </c>
      <c r="O47" s="2">
        <v>60</v>
      </c>
      <c r="P47" s="3" t="s">
        <v>458</v>
      </c>
      <c r="Q47" s="2">
        <v>360</v>
      </c>
      <c r="R47" s="3" t="s">
        <v>458</v>
      </c>
      <c r="S47" s="2">
        <v>1200</v>
      </c>
      <c r="T47" s="3" t="s">
        <v>458</v>
      </c>
      <c r="U47" s="2">
        <v>600</v>
      </c>
      <c r="V47" s="2" t="s">
        <v>27</v>
      </c>
      <c r="W47" s="2" t="str">
        <f t="shared" si="2"/>
        <v>3600/h</v>
      </c>
      <c r="X47" s="2" t="s">
        <v>47</v>
      </c>
      <c r="Y47" s="2" t="str">
        <f t="shared" si="3"/>
        <v>6000/h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R47">
        <v>44</v>
      </c>
      <c r="AS47">
        <f>MATCH(AR47-1,挂机派遣章节!$G$3:$G$33,1)</f>
        <v>11</v>
      </c>
      <c r="AT47">
        <f>AR47-INDEX(挂机派遣章节!$G$3:$G$33,挂机派遣!AS47)</f>
        <v>4</v>
      </c>
      <c r="AU47">
        <v>100</v>
      </c>
      <c r="AV47">
        <v>60</v>
      </c>
    </row>
    <row r="48" spans="1:48" ht="16.5" x14ac:dyDescent="0.2">
      <c r="A48" s="2">
        <f t="shared" si="0"/>
        <v>31201</v>
      </c>
      <c r="B48" s="2">
        <v>45</v>
      </c>
      <c r="C48" s="2">
        <f>INDEX(挂机派遣章节!$B$4:$B$33,挂机派遣!AS48)</f>
        <v>312</v>
      </c>
      <c r="D48" s="2" t="s">
        <v>260</v>
      </c>
      <c r="E48" s="2">
        <v>4</v>
      </c>
      <c r="F48" s="2" t="str">
        <f t="shared" si="1"/>
        <v>探险12-1</v>
      </c>
      <c r="G48" s="2">
        <v>1</v>
      </c>
      <c r="H48" s="3" t="str">
        <f>INDEX(挂机派遣章节!$D$4:$D$33,挂机派遣!AS48)</f>
        <v>普通13章10关</v>
      </c>
      <c r="I48" s="2">
        <v>4</v>
      </c>
      <c r="J48" s="2">
        <v>10</v>
      </c>
      <c r="K48" s="2">
        <v>10000</v>
      </c>
      <c r="L48" s="2">
        <v>10000</v>
      </c>
      <c r="M48" s="2">
        <f>INDEX(挂机派遣章节!$H$4:$H$33,挂机派遣!AS48)</f>
        <v>22</v>
      </c>
      <c r="N48" s="3" t="s">
        <v>458</v>
      </c>
      <c r="O48" s="2">
        <v>60</v>
      </c>
      <c r="P48" s="3" t="s">
        <v>458</v>
      </c>
      <c r="Q48" s="2">
        <v>360</v>
      </c>
      <c r="R48" s="3" t="s">
        <v>458</v>
      </c>
      <c r="S48" s="2">
        <v>1200</v>
      </c>
      <c r="T48" s="3" t="s">
        <v>458</v>
      </c>
      <c r="U48" s="2">
        <v>600</v>
      </c>
      <c r="V48" s="2" t="s">
        <v>27</v>
      </c>
      <c r="W48" s="2" t="str">
        <f t="shared" si="2"/>
        <v>3720/h</v>
      </c>
      <c r="X48" s="2" t="s">
        <v>47</v>
      </c>
      <c r="Y48" s="2" t="str">
        <f t="shared" si="3"/>
        <v>6300/h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R48">
        <v>45</v>
      </c>
      <c r="AS48">
        <f>MATCH(AR48-1,挂机派遣章节!$G$3:$G$33,1)</f>
        <v>12</v>
      </c>
      <c r="AT48">
        <f>AR48-INDEX(挂机派遣章节!$G$3:$G$33,挂机派遣!AS48)</f>
        <v>1</v>
      </c>
      <c r="AU48">
        <v>105</v>
      </c>
      <c r="AV48">
        <v>62</v>
      </c>
    </row>
    <row r="49" spans="1:48" ht="16.5" x14ac:dyDescent="0.2">
      <c r="A49" s="2">
        <f t="shared" si="0"/>
        <v>31202</v>
      </c>
      <c r="B49" s="2">
        <v>46</v>
      </c>
      <c r="C49" s="2">
        <f>INDEX(挂机派遣章节!$B$4:$B$33,挂机派遣!AS49)</f>
        <v>312</v>
      </c>
      <c r="D49" s="2" t="s">
        <v>260</v>
      </c>
      <c r="E49" s="2">
        <v>5</v>
      </c>
      <c r="F49" s="2" t="str">
        <f t="shared" si="1"/>
        <v>探险12-2</v>
      </c>
      <c r="G49" s="2">
        <v>1</v>
      </c>
      <c r="H49" s="3" t="str">
        <f>INDEX(挂机派遣章节!$D$4:$D$33,挂机派遣!AS49)</f>
        <v>普通13章10关</v>
      </c>
      <c r="I49" s="2">
        <v>4</v>
      </c>
      <c r="J49" s="2">
        <v>10</v>
      </c>
      <c r="K49" s="2">
        <v>10000</v>
      </c>
      <c r="L49" s="2">
        <v>10000</v>
      </c>
      <c r="M49" s="2">
        <f>INDEX(挂机派遣章节!$H$4:$H$33,挂机派遣!AS49)</f>
        <v>22</v>
      </c>
      <c r="N49" s="3" t="s">
        <v>458</v>
      </c>
      <c r="O49" s="2">
        <v>60</v>
      </c>
      <c r="P49" s="3" t="s">
        <v>458</v>
      </c>
      <c r="Q49" s="2">
        <v>360</v>
      </c>
      <c r="R49" s="3" t="s">
        <v>458</v>
      </c>
      <c r="S49" s="2">
        <v>1200</v>
      </c>
      <c r="T49" s="3" t="s">
        <v>458</v>
      </c>
      <c r="U49" s="2">
        <v>600</v>
      </c>
      <c r="V49" s="2" t="s">
        <v>27</v>
      </c>
      <c r="W49" s="2" t="str">
        <f t="shared" si="2"/>
        <v>3780/h</v>
      </c>
      <c r="X49" s="2" t="s">
        <v>47</v>
      </c>
      <c r="Y49" s="2" t="str">
        <f t="shared" si="3"/>
        <v>6360/h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R49">
        <v>46</v>
      </c>
      <c r="AS49">
        <f>MATCH(AR49-1,挂机派遣章节!$G$3:$G$33,1)</f>
        <v>12</v>
      </c>
      <c r="AT49">
        <f>AR49-INDEX(挂机派遣章节!$G$3:$G$33,挂机派遣!AS49)</f>
        <v>2</v>
      </c>
      <c r="AU49">
        <v>106</v>
      </c>
      <c r="AV49">
        <v>63</v>
      </c>
    </row>
    <row r="50" spans="1:48" ht="16.5" x14ac:dyDescent="0.2">
      <c r="A50" s="2">
        <f t="shared" si="0"/>
        <v>31203</v>
      </c>
      <c r="B50" s="2">
        <v>47</v>
      </c>
      <c r="C50" s="2">
        <f>INDEX(挂机派遣章节!$B$4:$B$33,挂机派遣!AS50)</f>
        <v>312</v>
      </c>
      <c r="D50" s="2" t="s">
        <v>260</v>
      </c>
      <c r="E50" s="2">
        <v>6</v>
      </c>
      <c r="F50" s="2" t="str">
        <f t="shared" si="1"/>
        <v>探险12-3</v>
      </c>
      <c r="G50" s="2">
        <v>1</v>
      </c>
      <c r="H50" s="3" t="str">
        <f>INDEX(挂机派遣章节!$D$4:$D$33,挂机派遣!AS50)</f>
        <v>普通13章10关</v>
      </c>
      <c r="I50" s="2">
        <v>4</v>
      </c>
      <c r="J50" s="2">
        <v>10</v>
      </c>
      <c r="K50" s="2">
        <v>10000</v>
      </c>
      <c r="L50" s="2">
        <v>10000</v>
      </c>
      <c r="M50" s="2">
        <f>INDEX(挂机派遣章节!$H$4:$H$33,挂机派遣!AS50)</f>
        <v>22</v>
      </c>
      <c r="N50" s="3" t="s">
        <v>458</v>
      </c>
      <c r="O50" s="2">
        <v>60</v>
      </c>
      <c r="P50" s="3" t="s">
        <v>458</v>
      </c>
      <c r="Q50" s="2">
        <v>360</v>
      </c>
      <c r="R50" s="3" t="s">
        <v>458</v>
      </c>
      <c r="S50" s="2">
        <v>1200</v>
      </c>
      <c r="T50" s="3" t="s">
        <v>458</v>
      </c>
      <c r="U50" s="2">
        <v>600</v>
      </c>
      <c r="V50" s="2" t="s">
        <v>27</v>
      </c>
      <c r="W50" s="2" t="str">
        <f t="shared" si="2"/>
        <v>3840/h</v>
      </c>
      <c r="X50" s="2" t="s">
        <v>47</v>
      </c>
      <c r="Y50" s="2" t="str">
        <f t="shared" si="3"/>
        <v>6480/h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R50">
        <v>47</v>
      </c>
      <c r="AS50">
        <f>MATCH(AR50-1,挂机派遣章节!$G$3:$G$33,1)</f>
        <v>12</v>
      </c>
      <c r="AT50">
        <f>AR50-INDEX(挂机派遣章节!$G$3:$G$33,挂机派遣!AS50)</f>
        <v>3</v>
      </c>
      <c r="AU50">
        <v>108</v>
      </c>
      <c r="AV50">
        <v>64</v>
      </c>
    </row>
    <row r="51" spans="1:48" ht="16.5" x14ac:dyDescent="0.2">
      <c r="A51" s="2">
        <f t="shared" si="0"/>
        <v>31204</v>
      </c>
      <c r="B51" s="2">
        <v>48</v>
      </c>
      <c r="C51" s="2">
        <f>INDEX(挂机派遣章节!$B$4:$B$33,挂机派遣!AS51)</f>
        <v>312</v>
      </c>
      <c r="D51" s="2" t="s">
        <v>260</v>
      </c>
      <c r="E51" s="2">
        <v>7</v>
      </c>
      <c r="F51" s="2" t="str">
        <f t="shared" si="1"/>
        <v>探险12-4</v>
      </c>
      <c r="G51" s="2">
        <v>1</v>
      </c>
      <c r="H51" s="3" t="str">
        <f>INDEX(挂机派遣章节!$D$4:$D$33,挂机派遣!AS51)</f>
        <v>普通13章10关</v>
      </c>
      <c r="I51" s="2">
        <v>4</v>
      </c>
      <c r="J51" s="2">
        <v>10</v>
      </c>
      <c r="K51" s="2">
        <v>10000</v>
      </c>
      <c r="L51" s="2">
        <v>10000</v>
      </c>
      <c r="M51" s="2">
        <f>INDEX(挂机派遣章节!$H$4:$H$33,挂机派遣!AS51)</f>
        <v>22</v>
      </c>
      <c r="N51" s="3" t="s">
        <v>458</v>
      </c>
      <c r="O51" s="2">
        <v>60</v>
      </c>
      <c r="P51" s="3" t="s">
        <v>458</v>
      </c>
      <c r="Q51" s="2">
        <v>360</v>
      </c>
      <c r="R51" s="3" t="s">
        <v>458</v>
      </c>
      <c r="S51" s="2">
        <v>1200</v>
      </c>
      <c r="T51" s="3" t="s">
        <v>458</v>
      </c>
      <c r="U51" s="2">
        <v>600</v>
      </c>
      <c r="V51" s="2" t="s">
        <v>27</v>
      </c>
      <c r="W51" s="2" t="str">
        <f t="shared" si="2"/>
        <v>3900/h</v>
      </c>
      <c r="X51" s="2" t="s">
        <v>47</v>
      </c>
      <c r="Y51" s="2" t="str">
        <f t="shared" si="3"/>
        <v>6600/h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R51">
        <v>48</v>
      </c>
      <c r="AS51">
        <f>MATCH(AR51-1,挂机派遣章节!$G$3:$G$33,1)</f>
        <v>12</v>
      </c>
      <c r="AT51">
        <f>AR51-INDEX(挂机派遣章节!$G$3:$G$33,挂机派遣!AS51)</f>
        <v>4</v>
      </c>
      <c r="AU51">
        <v>110</v>
      </c>
      <c r="AV51">
        <v>65</v>
      </c>
    </row>
    <row r="52" spans="1:48" ht="16.5" x14ac:dyDescent="0.2">
      <c r="A52" s="2">
        <f t="shared" si="0"/>
        <v>31301</v>
      </c>
      <c r="B52" s="2">
        <v>49</v>
      </c>
      <c r="C52" s="2">
        <f>INDEX(挂机派遣章节!$B$4:$B$33,挂机派遣!AS52)</f>
        <v>313</v>
      </c>
      <c r="D52" s="2" t="s">
        <v>260</v>
      </c>
      <c r="E52" s="2">
        <v>8</v>
      </c>
      <c r="F52" s="2" t="str">
        <f t="shared" si="1"/>
        <v>探险13-1</v>
      </c>
      <c r="G52" s="2">
        <v>1</v>
      </c>
      <c r="H52" s="3" t="str">
        <f>INDEX(挂机派遣章节!$D$4:$D$33,挂机派遣!AS52)</f>
        <v>普通14章10关</v>
      </c>
      <c r="I52" s="2">
        <v>4</v>
      </c>
      <c r="J52" s="2">
        <v>10</v>
      </c>
      <c r="K52" s="2">
        <v>10000</v>
      </c>
      <c r="L52" s="2">
        <v>10000</v>
      </c>
      <c r="M52" s="2">
        <f>INDEX(挂机派遣章节!$H$4:$H$33,挂机派遣!AS52)</f>
        <v>25</v>
      </c>
      <c r="N52" s="3" t="s">
        <v>458</v>
      </c>
      <c r="O52" s="2">
        <v>60</v>
      </c>
      <c r="P52" s="3" t="s">
        <v>458</v>
      </c>
      <c r="Q52" s="2">
        <v>360</v>
      </c>
      <c r="R52" s="3" t="s">
        <v>458</v>
      </c>
      <c r="S52" s="2">
        <v>1200</v>
      </c>
      <c r="T52" s="3" t="s">
        <v>458</v>
      </c>
      <c r="U52" s="2">
        <v>600</v>
      </c>
      <c r="V52" s="2" t="s">
        <v>27</v>
      </c>
      <c r="W52" s="2" t="str">
        <f t="shared" si="2"/>
        <v>4020/h</v>
      </c>
      <c r="X52" s="2" t="s">
        <v>47</v>
      </c>
      <c r="Y52" s="2" t="str">
        <f t="shared" si="3"/>
        <v>7020/h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R52">
        <v>49</v>
      </c>
      <c r="AS52">
        <f>MATCH(AR52-1,挂机派遣章节!$G$3:$G$33,1)</f>
        <v>13</v>
      </c>
      <c r="AT52">
        <f>AR52-INDEX(挂机派遣章节!$G$3:$G$33,挂机派遣!AS52)</f>
        <v>1</v>
      </c>
      <c r="AU52">
        <v>117</v>
      </c>
      <c r="AV52">
        <v>67</v>
      </c>
    </row>
    <row r="53" spans="1:48" ht="16.5" x14ac:dyDescent="0.2">
      <c r="A53" s="2">
        <f t="shared" si="0"/>
        <v>31302</v>
      </c>
      <c r="B53" s="2">
        <v>50</v>
      </c>
      <c r="C53" s="2">
        <f>INDEX(挂机派遣章节!$B$4:$B$33,挂机派遣!AS53)</f>
        <v>313</v>
      </c>
      <c r="D53" s="2" t="s">
        <v>260</v>
      </c>
      <c r="E53" s="2">
        <v>9</v>
      </c>
      <c r="F53" s="2" t="str">
        <f t="shared" si="1"/>
        <v>探险13-2</v>
      </c>
      <c r="G53" s="2">
        <v>1</v>
      </c>
      <c r="H53" s="3" t="str">
        <f>INDEX(挂机派遣章节!$D$4:$D$33,挂机派遣!AS53)</f>
        <v>普通14章10关</v>
      </c>
      <c r="I53" s="2">
        <v>4</v>
      </c>
      <c r="J53" s="2">
        <v>10</v>
      </c>
      <c r="K53" s="2">
        <v>10000</v>
      </c>
      <c r="L53" s="2">
        <v>10000</v>
      </c>
      <c r="M53" s="2">
        <f>INDEX(挂机派遣章节!$H$4:$H$33,挂机派遣!AS53)</f>
        <v>25</v>
      </c>
      <c r="N53" s="3" t="s">
        <v>458</v>
      </c>
      <c r="O53" s="2">
        <v>60</v>
      </c>
      <c r="P53" s="3" t="s">
        <v>458</v>
      </c>
      <c r="Q53" s="2">
        <v>360</v>
      </c>
      <c r="R53" s="3" t="s">
        <v>458</v>
      </c>
      <c r="S53" s="2">
        <v>1200</v>
      </c>
      <c r="T53" s="3" t="s">
        <v>458</v>
      </c>
      <c r="U53" s="2">
        <v>600</v>
      </c>
      <c r="V53" s="2" t="s">
        <v>27</v>
      </c>
      <c r="W53" s="2" t="str">
        <f t="shared" si="2"/>
        <v>4080/h</v>
      </c>
      <c r="X53" s="2" t="s">
        <v>47</v>
      </c>
      <c r="Y53" s="2" t="str">
        <f t="shared" si="3"/>
        <v>7140/h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R53">
        <v>50</v>
      </c>
      <c r="AS53">
        <f>MATCH(AR53-1,挂机派遣章节!$G$3:$G$33,1)</f>
        <v>13</v>
      </c>
      <c r="AT53">
        <f>AR53-INDEX(挂机派遣章节!$G$3:$G$33,挂机派遣!AS53)</f>
        <v>2</v>
      </c>
      <c r="AU53">
        <v>119</v>
      </c>
      <c r="AV53">
        <v>68</v>
      </c>
    </row>
    <row r="54" spans="1:48" ht="16.5" x14ac:dyDescent="0.2">
      <c r="A54" s="2">
        <f t="shared" si="0"/>
        <v>31303</v>
      </c>
      <c r="B54" s="2">
        <v>51</v>
      </c>
      <c r="C54" s="2">
        <f>INDEX(挂机派遣章节!$B$4:$B$33,挂机派遣!AS54)</f>
        <v>313</v>
      </c>
      <c r="D54" s="2" t="s">
        <v>260</v>
      </c>
      <c r="E54" s="2">
        <v>10</v>
      </c>
      <c r="F54" s="2" t="str">
        <f t="shared" si="1"/>
        <v>探险13-3</v>
      </c>
      <c r="G54" s="2">
        <v>1</v>
      </c>
      <c r="H54" s="3" t="str">
        <f>INDEX(挂机派遣章节!$D$4:$D$33,挂机派遣!AS54)</f>
        <v>普通14章10关</v>
      </c>
      <c r="I54" s="2">
        <v>4</v>
      </c>
      <c r="J54" s="2">
        <v>10</v>
      </c>
      <c r="K54" s="2">
        <v>10000</v>
      </c>
      <c r="L54" s="2">
        <v>10000</v>
      </c>
      <c r="M54" s="2">
        <f>INDEX(挂机派遣章节!$H$4:$H$33,挂机派遣!AS54)</f>
        <v>25</v>
      </c>
      <c r="N54" s="3" t="s">
        <v>458</v>
      </c>
      <c r="O54" s="2">
        <v>60</v>
      </c>
      <c r="P54" s="3" t="s">
        <v>458</v>
      </c>
      <c r="Q54" s="2">
        <v>360</v>
      </c>
      <c r="R54" s="3" t="s">
        <v>458</v>
      </c>
      <c r="S54" s="2">
        <v>1200</v>
      </c>
      <c r="T54" s="3" t="s">
        <v>458</v>
      </c>
      <c r="U54" s="2">
        <v>600</v>
      </c>
      <c r="V54" s="2" t="s">
        <v>27</v>
      </c>
      <c r="W54" s="2" t="str">
        <f t="shared" si="2"/>
        <v>4140/h</v>
      </c>
      <c r="X54" s="2" t="s">
        <v>47</v>
      </c>
      <c r="Y54" s="2" t="str">
        <f t="shared" si="3"/>
        <v>7320/h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R54">
        <v>51</v>
      </c>
      <c r="AS54">
        <f>MATCH(AR54-1,挂机派遣章节!$G$3:$G$33,1)</f>
        <v>13</v>
      </c>
      <c r="AT54">
        <f>AR54-INDEX(挂机派遣章节!$G$3:$G$33,挂机派遣!AS54)</f>
        <v>3</v>
      </c>
      <c r="AU54">
        <v>122</v>
      </c>
      <c r="AV54">
        <v>69</v>
      </c>
    </row>
    <row r="55" spans="1:48" ht="16.5" x14ac:dyDescent="0.2">
      <c r="A55" s="2">
        <f t="shared" si="0"/>
        <v>31304</v>
      </c>
      <c r="B55" s="2">
        <v>52</v>
      </c>
      <c r="C55" s="2">
        <f>INDEX(挂机派遣章节!$B$4:$B$33,挂机派遣!AS55)</f>
        <v>313</v>
      </c>
      <c r="D55" s="2" t="s">
        <v>260</v>
      </c>
      <c r="E55" s="2">
        <v>11</v>
      </c>
      <c r="F55" s="2" t="str">
        <f t="shared" si="1"/>
        <v>探险13-4</v>
      </c>
      <c r="G55" s="2">
        <v>1</v>
      </c>
      <c r="H55" s="3" t="str">
        <f>INDEX(挂机派遣章节!$D$4:$D$33,挂机派遣!AS55)</f>
        <v>普通14章10关</v>
      </c>
      <c r="I55" s="2">
        <v>4</v>
      </c>
      <c r="J55" s="2">
        <v>10</v>
      </c>
      <c r="K55" s="2">
        <v>10000</v>
      </c>
      <c r="L55" s="2">
        <v>10000</v>
      </c>
      <c r="M55" s="2">
        <f>INDEX(挂机派遣章节!$H$4:$H$33,挂机派遣!AS55)</f>
        <v>25</v>
      </c>
      <c r="N55" s="3" t="s">
        <v>458</v>
      </c>
      <c r="O55" s="2">
        <v>60</v>
      </c>
      <c r="P55" s="3" t="s">
        <v>458</v>
      </c>
      <c r="Q55" s="2">
        <v>360</v>
      </c>
      <c r="R55" s="3" t="s">
        <v>458</v>
      </c>
      <c r="S55" s="2">
        <v>1200</v>
      </c>
      <c r="T55" s="3" t="s">
        <v>458</v>
      </c>
      <c r="U55" s="2">
        <v>600</v>
      </c>
      <c r="V55" s="2" t="s">
        <v>27</v>
      </c>
      <c r="W55" s="2" t="str">
        <f t="shared" si="2"/>
        <v>4200/h</v>
      </c>
      <c r="X55" s="2" t="s">
        <v>47</v>
      </c>
      <c r="Y55" s="2" t="str">
        <f t="shared" si="3"/>
        <v>7500/h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R55">
        <v>52</v>
      </c>
      <c r="AS55">
        <f>MATCH(AR55-1,挂机派遣章节!$G$3:$G$33,1)</f>
        <v>13</v>
      </c>
      <c r="AT55">
        <f>AR55-INDEX(挂机派遣章节!$G$3:$G$33,挂机派遣!AS55)</f>
        <v>4</v>
      </c>
      <c r="AU55">
        <v>125</v>
      </c>
      <c r="AV55">
        <v>70</v>
      </c>
    </row>
    <row r="56" spans="1:48" ht="16.5" x14ac:dyDescent="0.2">
      <c r="A56" s="2">
        <f t="shared" si="0"/>
        <v>31401</v>
      </c>
      <c r="B56" s="2">
        <v>53</v>
      </c>
      <c r="C56" s="2">
        <f>INDEX(挂机派遣章节!$B$4:$B$33,挂机派遣!AS56)</f>
        <v>314</v>
      </c>
      <c r="D56" s="2" t="s">
        <v>260</v>
      </c>
      <c r="E56" s="2">
        <v>12</v>
      </c>
      <c r="F56" s="2" t="str">
        <f t="shared" si="1"/>
        <v>探险14-1</v>
      </c>
      <c r="G56" s="2">
        <v>1</v>
      </c>
      <c r="H56" s="3" t="str">
        <f>INDEX(挂机派遣章节!$D$4:$D$33,挂机派遣!AS56)</f>
        <v>普通15章10关</v>
      </c>
      <c r="I56" s="2">
        <v>4</v>
      </c>
      <c r="J56" s="2">
        <v>10</v>
      </c>
      <c r="K56" s="2">
        <v>10000</v>
      </c>
      <c r="L56" s="2">
        <v>10000</v>
      </c>
      <c r="M56" s="2">
        <f>INDEX(挂机派遣章节!$H$4:$H$33,挂机派遣!AS56)</f>
        <v>27</v>
      </c>
      <c r="N56" s="3" t="s">
        <v>458</v>
      </c>
      <c r="O56" s="2">
        <v>60</v>
      </c>
      <c r="P56" s="3" t="s">
        <v>458</v>
      </c>
      <c r="Q56" s="2">
        <v>360</v>
      </c>
      <c r="R56" s="3" t="s">
        <v>458</v>
      </c>
      <c r="S56" s="2">
        <v>1200</v>
      </c>
      <c r="T56" s="3" t="s">
        <v>458</v>
      </c>
      <c r="U56" s="2">
        <v>600</v>
      </c>
      <c r="V56" s="2" t="s">
        <v>27</v>
      </c>
      <c r="W56" s="2" t="str">
        <f t="shared" si="2"/>
        <v>4320/h</v>
      </c>
      <c r="X56" s="2" t="s">
        <v>47</v>
      </c>
      <c r="Y56" s="2" t="str">
        <f t="shared" si="3"/>
        <v>7800/h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R56">
        <v>53</v>
      </c>
      <c r="AS56">
        <f>MATCH(AR56-1,挂机派遣章节!$G$3:$G$33,1)</f>
        <v>14</v>
      </c>
      <c r="AT56">
        <f>AR56-INDEX(挂机派遣章节!$G$3:$G$33,挂机派遣!AS56)</f>
        <v>1</v>
      </c>
      <c r="AU56">
        <v>130</v>
      </c>
      <c r="AV56">
        <v>72</v>
      </c>
    </row>
    <row r="57" spans="1:48" ht="16.5" x14ac:dyDescent="0.2">
      <c r="A57" s="2">
        <f t="shared" si="0"/>
        <v>31402</v>
      </c>
      <c r="B57" s="2">
        <v>54</v>
      </c>
      <c r="C57" s="2">
        <f>INDEX(挂机派遣章节!$B$4:$B$33,挂机派遣!AS57)</f>
        <v>314</v>
      </c>
      <c r="D57" s="2" t="s">
        <v>260</v>
      </c>
      <c r="E57" s="2">
        <v>13</v>
      </c>
      <c r="F57" s="2" t="str">
        <f t="shared" si="1"/>
        <v>探险14-2</v>
      </c>
      <c r="G57" s="2">
        <v>1</v>
      </c>
      <c r="H57" s="3" t="str">
        <f>INDEX(挂机派遣章节!$D$4:$D$33,挂机派遣!AS57)</f>
        <v>普通15章10关</v>
      </c>
      <c r="I57" s="2">
        <v>4</v>
      </c>
      <c r="J57" s="2">
        <v>10</v>
      </c>
      <c r="K57" s="2">
        <v>10000</v>
      </c>
      <c r="L57" s="2">
        <v>10000</v>
      </c>
      <c r="M57" s="2">
        <f>INDEX(挂机派遣章节!$H$4:$H$33,挂机派遣!AS57)</f>
        <v>27</v>
      </c>
      <c r="N57" s="3" t="s">
        <v>458</v>
      </c>
      <c r="O57" s="2">
        <v>60</v>
      </c>
      <c r="P57" s="3" t="s">
        <v>458</v>
      </c>
      <c r="Q57" s="2">
        <v>360</v>
      </c>
      <c r="R57" s="3" t="s">
        <v>458</v>
      </c>
      <c r="S57" s="2">
        <v>1200</v>
      </c>
      <c r="T57" s="3" t="s">
        <v>458</v>
      </c>
      <c r="U57" s="2">
        <v>600</v>
      </c>
      <c r="V57" s="2" t="s">
        <v>27</v>
      </c>
      <c r="W57" s="2" t="str">
        <f t="shared" si="2"/>
        <v>4380/h</v>
      </c>
      <c r="X57" s="2" t="s">
        <v>47</v>
      </c>
      <c r="Y57" s="2" t="str">
        <f t="shared" si="3"/>
        <v>7860/h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R57">
        <v>54</v>
      </c>
      <c r="AS57">
        <f>MATCH(AR57-1,挂机派遣章节!$G$3:$G$33,1)</f>
        <v>14</v>
      </c>
      <c r="AT57">
        <f>AR57-INDEX(挂机派遣章节!$G$3:$G$33,挂机派遣!AS57)</f>
        <v>2</v>
      </c>
      <c r="AU57">
        <v>131</v>
      </c>
      <c r="AV57">
        <v>73</v>
      </c>
    </row>
    <row r="58" spans="1:48" ht="16.5" x14ac:dyDescent="0.2">
      <c r="A58" s="2">
        <f t="shared" si="0"/>
        <v>31403</v>
      </c>
      <c r="B58" s="2">
        <v>55</v>
      </c>
      <c r="C58" s="2">
        <f>INDEX(挂机派遣章节!$B$4:$B$33,挂机派遣!AS58)</f>
        <v>314</v>
      </c>
      <c r="D58" s="2" t="s">
        <v>260</v>
      </c>
      <c r="E58" s="2">
        <v>14</v>
      </c>
      <c r="F58" s="2" t="str">
        <f t="shared" si="1"/>
        <v>探险14-3</v>
      </c>
      <c r="G58" s="2">
        <v>1</v>
      </c>
      <c r="H58" s="3" t="str">
        <f>INDEX(挂机派遣章节!$D$4:$D$33,挂机派遣!AS58)</f>
        <v>普通15章10关</v>
      </c>
      <c r="I58" s="2">
        <v>4</v>
      </c>
      <c r="J58" s="2">
        <v>10</v>
      </c>
      <c r="K58" s="2">
        <v>10000</v>
      </c>
      <c r="L58" s="2">
        <v>10000</v>
      </c>
      <c r="M58" s="2">
        <f>INDEX(挂机派遣章节!$H$4:$H$33,挂机派遣!AS58)</f>
        <v>27</v>
      </c>
      <c r="N58" s="3" t="s">
        <v>458</v>
      </c>
      <c r="O58" s="2">
        <v>60</v>
      </c>
      <c r="P58" s="3" t="s">
        <v>458</v>
      </c>
      <c r="Q58" s="2">
        <v>360</v>
      </c>
      <c r="R58" s="3" t="s">
        <v>458</v>
      </c>
      <c r="S58" s="2">
        <v>1200</v>
      </c>
      <c r="T58" s="3" t="s">
        <v>458</v>
      </c>
      <c r="U58" s="2">
        <v>600</v>
      </c>
      <c r="V58" s="2" t="s">
        <v>27</v>
      </c>
      <c r="W58" s="2" t="str">
        <f t="shared" si="2"/>
        <v>4440/h</v>
      </c>
      <c r="X58" s="2" t="s">
        <v>47</v>
      </c>
      <c r="Y58" s="2" t="str">
        <f t="shared" si="3"/>
        <v>7980/h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R58">
        <v>55</v>
      </c>
      <c r="AS58">
        <f>MATCH(AR58-1,挂机派遣章节!$G$3:$G$33,1)</f>
        <v>14</v>
      </c>
      <c r="AT58">
        <f>AR58-INDEX(挂机派遣章节!$G$3:$G$33,挂机派遣!AS58)</f>
        <v>3</v>
      </c>
      <c r="AU58">
        <v>133</v>
      </c>
      <c r="AV58">
        <v>74</v>
      </c>
    </row>
    <row r="59" spans="1:48" ht="16.5" x14ac:dyDescent="0.2">
      <c r="A59" s="2">
        <f t="shared" si="0"/>
        <v>31404</v>
      </c>
      <c r="B59" s="2">
        <v>56</v>
      </c>
      <c r="C59" s="2">
        <f>INDEX(挂机派遣章节!$B$4:$B$33,挂机派遣!AS59)</f>
        <v>314</v>
      </c>
      <c r="D59" s="2" t="s">
        <v>260</v>
      </c>
      <c r="E59" s="2">
        <v>15</v>
      </c>
      <c r="F59" s="2" t="str">
        <f t="shared" si="1"/>
        <v>探险14-4</v>
      </c>
      <c r="G59" s="2">
        <v>1</v>
      </c>
      <c r="H59" s="3" t="str">
        <f>INDEX(挂机派遣章节!$D$4:$D$33,挂机派遣!AS59)</f>
        <v>普通15章10关</v>
      </c>
      <c r="I59" s="2">
        <v>4</v>
      </c>
      <c r="J59" s="2">
        <v>10</v>
      </c>
      <c r="K59" s="2">
        <v>10000</v>
      </c>
      <c r="L59" s="2">
        <v>10000</v>
      </c>
      <c r="M59" s="2">
        <f>INDEX(挂机派遣章节!$H$4:$H$33,挂机派遣!AS59)</f>
        <v>27</v>
      </c>
      <c r="N59" s="3" t="s">
        <v>458</v>
      </c>
      <c r="O59" s="2">
        <v>60</v>
      </c>
      <c r="P59" s="3" t="s">
        <v>458</v>
      </c>
      <c r="Q59" s="2">
        <v>360</v>
      </c>
      <c r="R59" s="3" t="s">
        <v>458</v>
      </c>
      <c r="S59" s="2">
        <v>1200</v>
      </c>
      <c r="T59" s="3" t="s">
        <v>458</v>
      </c>
      <c r="U59" s="2">
        <v>600</v>
      </c>
      <c r="V59" s="2" t="s">
        <v>27</v>
      </c>
      <c r="W59" s="2" t="str">
        <f t="shared" si="2"/>
        <v>4500/h</v>
      </c>
      <c r="X59" s="2" t="s">
        <v>47</v>
      </c>
      <c r="Y59" s="2" t="str">
        <f t="shared" si="3"/>
        <v>8100/h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R59">
        <v>56</v>
      </c>
      <c r="AS59">
        <f>MATCH(AR59-1,挂机派遣章节!$G$3:$G$33,1)</f>
        <v>14</v>
      </c>
      <c r="AT59">
        <f>AR59-INDEX(挂机派遣章节!$G$3:$G$33,挂机派遣!AS59)</f>
        <v>4</v>
      </c>
      <c r="AU59">
        <v>135</v>
      </c>
      <c r="AV59">
        <v>75</v>
      </c>
    </row>
    <row r="60" spans="1:48" ht="16.5" x14ac:dyDescent="0.2">
      <c r="A60" s="2">
        <f t="shared" si="0"/>
        <v>31501</v>
      </c>
      <c r="B60" s="2">
        <v>57</v>
      </c>
      <c r="C60" s="2">
        <f>INDEX(挂机派遣章节!$B$4:$B$33,挂机派遣!AS60)</f>
        <v>315</v>
      </c>
      <c r="D60" s="2" t="s">
        <v>260</v>
      </c>
      <c r="E60" s="2">
        <v>1</v>
      </c>
      <c r="F60" s="2" t="str">
        <f t="shared" si="1"/>
        <v>探险15-1</v>
      </c>
      <c r="G60" s="2">
        <v>1</v>
      </c>
      <c r="H60" s="3" t="str">
        <f>INDEX(挂机派遣章节!$D$4:$D$33,挂机派遣!AS60)</f>
        <v>普通16章10关</v>
      </c>
      <c r="I60" s="2">
        <v>4</v>
      </c>
      <c r="J60" s="2">
        <v>10</v>
      </c>
      <c r="K60" s="2">
        <v>10000</v>
      </c>
      <c r="L60" s="2">
        <v>10000</v>
      </c>
      <c r="M60" s="2">
        <f>INDEX(挂机派遣章节!$H$4:$H$33,挂机派遣!AS60)</f>
        <v>30</v>
      </c>
      <c r="N60" s="3" t="s">
        <v>458</v>
      </c>
      <c r="O60" s="2">
        <v>60</v>
      </c>
      <c r="P60" s="3" t="s">
        <v>458</v>
      </c>
      <c r="Q60" s="2">
        <v>360</v>
      </c>
      <c r="R60" s="3" t="s">
        <v>458</v>
      </c>
      <c r="S60" s="2">
        <v>1200</v>
      </c>
      <c r="T60" s="3" t="s">
        <v>458</v>
      </c>
      <c r="U60" s="2">
        <v>600</v>
      </c>
      <c r="V60" s="2" t="s">
        <v>27</v>
      </c>
      <c r="W60" s="2" t="str">
        <f t="shared" si="2"/>
        <v>4620/h</v>
      </c>
      <c r="X60" s="2" t="s">
        <v>47</v>
      </c>
      <c r="Y60" s="2" t="str">
        <f t="shared" si="3"/>
        <v>8520/h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R60">
        <v>57</v>
      </c>
      <c r="AS60">
        <f>MATCH(AR60-1,挂机派遣章节!$G$3:$G$33,1)</f>
        <v>15</v>
      </c>
      <c r="AT60">
        <f>AR60-INDEX(挂机派遣章节!$G$3:$G$33,挂机派遣!AS60)</f>
        <v>1</v>
      </c>
      <c r="AU60">
        <v>142</v>
      </c>
      <c r="AV60">
        <v>77</v>
      </c>
    </row>
    <row r="61" spans="1:48" ht="16.5" x14ac:dyDescent="0.2">
      <c r="A61" s="2">
        <f t="shared" si="0"/>
        <v>31502</v>
      </c>
      <c r="B61" s="2">
        <v>58</v>
      </c>
      <c r="C61" s="2">
        <f>INDEX(挂机派遣章节!$B$4:$B$33,挂机派遣!AS61)</f>
        <v>315</v>
      </c>
      <c r="D61" s="2" t="s">
        <v>260</v>
      </c>
      <c r="E61" s="2">
        <v>2</v>
      </c>
      <c r="F61" s="2" t="str">
        <f t="shared" si="1"/>
        <v>探险15-2</v>
      </c>
      <c r="G61" s="2">
        <v>1</v>
      </c>
      <c r="H61" s="3" t="str">
        <f>INDEX(挂机派遣章节!$D$4:$D$33,挂机派遣!AS61)</f>
        <v>普通16章10关</v>
      </c>
      <c r="I61" s="2">
        <v>4</v>
      </c>
      <c r="J61" s="2">
        <v>10</v>
      </c>
      <c r="K61" s="2">
        <v>10000</v>
      </c>
      <c r="L61" s="2">
        <v>10000</v>
      </c>
      <c r="M61" s="2">
        <f>INDEX(挂机派遣章节!$H$4:$H$33,挂机派遣!AS61)</f>
        <v>30</v>
      </c>
      <c r="N61" s="3" t="s">
        <v>458</v>
      </c>
      <c r="O61" s="2">
        <v>60</v>
      </c>
      <c r="P61" s="3" t="s">
        <v>458</v>
      </c>
      <c r="Q61" s="2">
        <v>360</v>
      </c>
      <c r="R61" s="3" t="s">
        <v>458</v>
      </c>
      <c r="S61" s="2">
        <v>1200</v>
      </c>
      <c r="T61" s="3" t="s">
        <v>458</v>
      </c>
      <c r="U61" s="2">
        <v>600</v>
      </c>
      <c r="V61" s="2" t="s">
        <v>27</v>
      </c>
      <c r="W61" s="2" t="str">
        <f t="shared" si="2"/>
        <v>4680/h</v>
      </c>
      <c r="X61" s="2" t="s">
        <v>47</v>
      </c>
      <c r="Y61" s="2" t="str">
        <f t="shared" si="3"/>
        <v>8640/h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R61">
        <v>58</v>
      </c>
      <c r="AS61">
        <f>MATCH(AR61-1,挂机派遣章节!$G$3:$G$33,1)</f>
        <v>15</v>
      </c>
      <c r="AT61">
        <f>AR61-INDEX(挂机派遣章节!$G$3:$G$33,挂机派遣!AS61)</f>
        <v>2</v>
      </c>
      <c r="AU61">
        <v>144</v>
      </c>
      <c r="AV61">
        <v>78</v>
      </c>
    </row>
    <row r="62" spans="1:48" ht="16.5" x14ac:dyDescent="0.2">
      <c r="A62" s="2">
        <f t="shared" si="0"/>
        <v>31503</v>
      </c>
      <c r="B62" s="2">
        <v>59</v>
      </c>
      <c r="C62" s="2">
        <f>INDEX(挂机派遣章节!$B$4:$B$33,挂机派遣!AS62)</f>
        <v>315</v>
      </c>
      <c r="D62" s="2" t="s">
        <v>260</v>
      </c>
      <c r="E62" s="2">
        <v>3</v>
      </c>
      <c r="F62" s="2" t="str">
        <f t="shared" si="1"/>
        <v>探险15-3</v>
      </c>
      <c r="G62" s="2">
        <v>1</v>
      </c>
      <c r="H62" s="3" t="str">
        <f>INDEX(挂机派遣章节!$D$4:$D$33,挂机派遣!AS62)</f>
        <v>普通16章10关</v>
      </c>
      <c r="I62" s="2">
        <v>4</v>
      </c>
      <c r="J62" s="2">
        <v>10</v>
      </c>
      <c r="K62" s="2">
        <v>10000</v>
      </c>
      <c r="L62" s="2">
        <v>10000</v>
      </c>
      <c r="M62" s="2">
        <f>INDEX(挂机派遣章节!$H$4:$H$33,挂机派遣!AS62)</f>
        <v>30</v>
      </c>
      <c r="N62" s="3" t="s">
        <v>458</v>
      </c>
      <c r="O62" s="2">
        <v>60</v>
      </c>
      <c r="P62" s="3" t="s">
        <v>458</v>
      </c>
      <c r="Q62" s="2">
        <v>360</v>
      </c>
      <c r="R62" s="3" t="s">
        <v>458</v>
      </c>
      <c r="S62" s="2">
        <v>1200</v>
      </c>
      <c r="T62" s="3" t="s">
        <v>458</v>
      </c>
      <c r="U62" s="2">
        <v>600</v>
      </c>
      <c r="V62" s="2" t="s">
        <v>27</v>
      </c>
      <c r="W62" s="2" t="str">
        <f t="shared" si="2"/>
        <v>4740/h</v>
      </c>
      <c r="X62" s="2" t="s">
        <v>47</v>
      </c>
      <c r="Y62" s="2" t="str">
        <f t="shared" si="3"/>
        <v>8820/h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R62">
        <v>59</v>
      </c>
      <c r="AS62">
        <f>MATCH(AR62-1,挂机派遣章节!$G$3:$G$33,1)</f>
        <v>15</v>
      </c>
      <c r="AT62">
        <f>AR62-INDEX(挂机派遣章节!$G$3:$G$33,挂机派遣!AS62)</f>
        <v>3</v>
      </c>
      <c r="AU62">
        <v>147</v>
      </c>
      <c r="AV62">
        <v>79</v>
      </c>
    </row>
    <row r="63" spans="1:48" ht="16.5" x14ac:dyDescent="0.2">
      <c r="A63" s="2">
        <f t="shared" si="0"/>
        <v>31504</v>
      </c>
      <c r="B63" s="2">
        <v>60</v>
      </c>
      <c r="C63" s="2">
        <f>INDEX(挂机派遣章节!$B$4:$B$33,挂机派遣!AS63)</f>
        <v>315</v>
      </c>
      <c r="D63" s="2" t="s">
        <v>260</v>
      </c>
      <c r="E63" s="2">
        <v>4</v>
      </c>
      <c r="F63" s="2" t="str">
        <f t="shared" si="1"/>
        <v>探险15-4</v>
      </c>
      <c r="G63" s="2">
        <v>1</v>
      </c>
      <c r="H63" s="3" t="str">
        <f>INDEX(挂机派遣章节!$D$4:$D$33,挂机派遣!AS63)</f>
        <v>普通16章10关</v>
      </c>
      <c r="I63" s="2">
        <v>4</v>
      </c>
      <c r="J63" s="2">
        <v>10</v>
      </c>
      <c r="K63" s="2">
        <v>10000</v>
      </c>
      <c r="L63" s="2">
        <v>10000</v>
      </c>
      <c r="M63" s="2">
        <f>INDEX(挂机派遣章节!$H$4:$H$33,挂机派遣!AS63)</f>
        <v>30</v>
      </c>
      <c r="N63" s="3" t="s">
        <v>458</v>
      </c>
      <c r="O63" s="2">
        <v>60</v>
      </c>
      <c r="P63" s="3" t="s">
        <v>458</v>
      </c>
      <c r="Q63" s="2">
        <v>360</v>
      </c>
      <c r="R63" s="3" t="s">
        <v>458</v>
      </c>
      <c r="S63" s="2">
        <v>1200</v>
      </c>
      <c r="T63" s="3" t="s">
        <v>458</v>
      </c>
      <c r="U63" s="2">
        <v>600</v>
      </c>
      <c r="V63" s="2" t="s">
        <v>27</v>
      </c>
      <c r="W63" s="2" t="str">
        <f t="shared" si="2"/>
        <v>4800/h</v>
      </c>
      <c r="X63" s="2" t="s">
        <v>47</v>
      </c>
      <c r="Y63" s="2" t="str">
        <f t="shared" si="3"/>
        <v>9000/h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R63">
        <v>60</v>
      </c>
      <c r="AS63">
        <f>MATCH(AR63-1,挂机派遣章节!$G$3:$G$33,1)</f>
        <v>15</v>
      </c>
      <c r="AT63">
        <f>AR63-INDEX(挂机派遣章节!$G$3:$G$33,挂机派遣!AS63)</f>
        <v>4</v>
      </c>
      <c r="AU63">
        <v>150</v>
      </c>
      <c r="AV63">
        <v>80</v>
      </c>
    </row>
    <row r="64" spans="1:48" ht="16.5" x14ac:dyDescent="0.2">
      <c r="A64" s="2">
        <f t="shared" si="0"/>
        <v>31601</v>
      </c>
      <c r="B64" s="2">
        <v>61</v>
      </c>
      <c r="C64" s="2">
        <f>INDEX(挂机派遣章节!$B$4:$B$33,挂机派遣!AS64)</f>
        <v>316</v>
      </c>
      <c r="D64" s="2" t="s">
        <v>260</v>
      </c>
      <c r="E64" s="2">
        <v>5</v>
      </c>
      <c r="F64" s="2" t="str">
        <f t="shared" si="1"/>
        <v>探险16-1</v>
      </c>
      <c r="G64" s="2">
        <v>1</v>
      </c>
      <c r="H64" s="3" t="str">
        <f>INDEX(挂机派遣章节!$D$4:$D$33,挂机派遣!AS64)</f>
        <v>普通17章10关</v>
      </c>
      <c r="I64" s="2">
        <v>4</v>
      </c>
      <c r="J64" s="2">
        <v>10</v>
      </c>
      <c r="K64" s="2">
        <v>10000</v>
      </c>
      <c r="L64" s="2">
        <v>10000</v>
      </c>
      <c r="M64" s="2">
        <f>INDEX(挂机派遣章节!$H$4:$H$33,挂机派遣!AS64)</f>
        <v>32</v>
      </c>
      <c r="N64" s="3" t="s">
        <v>458</v>
      </c>
      <c r="O64" s="2">
        <v>60</v>
      </c>
      <c r="P64" s="3" t="s">
        <v>458</v>
      </c>
      <c r="Q64" s="2">
        <v>360</v>
      </c>
      <c r="R64" s="3" t="s">
        <v>458</v>
      </c>
      <c r="S64" s="2">
        <v>1200</v>
      </c>
      <c r="T64" s="3" t="s">
        <v>458</v>
      </c>
      <c r="U64" s="2">
        <v>600</v>
      </c>
      <c r="V64" s="2" t="s">
        <v>27</v>
      </c>
      <c r="W64" s="2" t="str">
        <f t="shared" si="2"/>
        <v>5100/h</v>
      </c>
      <c r="X64" s="2" t="s">
        <v>47</v>
      </c>
      <c r="Y64" s="2" t="str">
        <f t="shared" si="3"/>
        <v>9300/h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R64">
        <v>61</v>
      </c>
      <c r="AS64">
        <f>MATCH(AR64-1,挂机派遣章节!$G$3:$G$33,1)</f>
        <v>16</v>
      </c>
      <c r="AT64">
        <f>AR64-INDEX(挂机派遣章节!$G$3:$G$33,挂机派遣!AS64)</f>
        <v>1</v>
      </c>
      <c r="AU64">
        <v>155</v>
      </c>
      <c r="AV64">
        <v>85</v>
      </c>
    </row>
    <row r="65" spans="1:48" ht="16.5" x14ac:dyDescent="0.2">
      <c r="A65" s="2">
        <f t="shared" si="0"/>
        <v>31602</v>
      </c>
      <c r="B65" s="2">
        <v>62</v>
      </c>
      <c r="C65" s="2">
        <f>INDEX(挂机派遣章节!$B$4:$B$33,挂机派遣!AS65)</f>
        <v>316</v>
      </c>
      <c r="D65" s="2" t="s">
        <v>260</v>
      </c>
      <c r="E65" s="2">
        <v>6</v>
      </c>
      <c r="F65" s="2" t="str">
        <f t="shared" si="1"/>
        <v>探险16-2</v>
      </c>
      <c r="G65" s="2">
        <v>1</v>
      </c>
      <c r="H65" s="3" t="str">
        <f>INDEX(挂机派遣章节!$D$4:$D$33,挂机派遣!AS65)</f>
        <v>普通17章10关</v>
      </c>
      <c r="I65" s="2">
        <v>4</v>
      </c>
      <c r="J65" s="2">
        <v>10</v>
      </c>
      <c r="K65" s="2">
        <v>10000</v>
      </c>
      <c r="L65" s="2">
        <v>10000</v>
      </c>
      <c r="M65" s="2">
        <f>INDEX(挂机派遣章节!$H$4:$H$33,挂机派遣!AS65)</f>
        <v>32</v>
      </c>
      <c r="N65" s="3" t="s">
        <v>458</v>
      </c>
      <c r="O65" s="2">
        <v>60</v>
      </c>
      <c r="P65" s="3" t="s">
        <v>458</v>
      </c>
      <c r="Q65" s="2">
        <v>360</v>
      </c>
      <c r="R65" s="3" t="s">
        <v>458</v>
      </c>
      <c r="S65" s="2">
        <v>1200</v>
      </c>
      <c r="T65" s="3" t="s">
        <v>458</v>
      </c>
      <c r="U65" s="2">
        <v>600</v>
      </c>
      <c r="V65" s="2" t="s">
        <v>27</v>
      </c>
      <c r="W65" s="2" t="str">
        <f t="shared" si="2"/>
        <v>5160/h</v>
      </c>
      <c r="X65" s="2" t="s">
        <v>47</v>
      </c>
      <c r="Y65" s="2" t="str">
        <f t="shared" si="3"/>
        <v>9360/h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R65">
        <v>62</v>
      </c>
      <c r="AS65">
        <f>MATCH(AR65-1,挂机派遣章节!$G$3:$G$33,1)</f>
        <v>16</v>
      </c>
      <c r="AT65">
        <f>AR65-INDEX(挂机派遣章节!$G$3:$G$33,挂机派遣!AS65)</f>
        <v>2</v>
      </c>
      <c r="AU65">
        <v>156</v>
      </c>
      <c r="AV65">
        <v>86</v>
      </c>
    </row>
    <row r="66" spans="1:48" ht="16.5" x14ac:dyDescent="0.2">
      <c r="A66" s="2">
        <f t="shared" si="0"/>
        <v>31603</v>
      </c>
      <c r="B66" s="2">
        <v>63</v>
      </c>
      <c r="C66" s="2">
        <f>INDEX(挂机派遣章节!$B$4:$B$33,挂机派遣!AS66)</f>
        <v>316</v>
      </c>
      <c r="D66" s="2" t="s">
        <v>260</v>
      </c>
      <c r="E66" s="2">
        <v>7</v>
      </c>
      <c r="F66" s="2" t="str">
        <f t="shared" si="1"/>
        <v>探险16-3</v>
      </c>
      <c r="G66" s="2">
        <v>1</v>
      </c>
      <c r="H66" s="3" t="str">
        <f>INDEX(挂机派遣章节!$D$4:$D$33,挂机派遣!AS66)</f>
        <v>普通17章10关</v>
      </c>
      <c r="I66" s="2">
        <v>4</v>
      </c>
      <c r="J66" s="2">
        <v>10</v>
      </c>
      <c r="K66" s="2">
        <v>10000</v>
      </c>
      <c r="L66" s="2">
        <v>10000</v>
      </c>
      <c r="M66" s="2">
        <f>INDEX(挂机派遣章节!$H$4:$H$33,挂机派遣!AS66)</f>
        <v>32</v>
      </c>
      <c r="N66" s="3" t="s">
        <v>458</v>
      </c>
      <c r="O66" s="2">
        <v>60</v>
      </c>
      <c r="P66" s="3" t="s">
        <v>458</v>
      </c>
      <c r="Q66" s="2">
        <v>360</v>
      </c>
      <c r="R66" s="3" t="s">
        <v>458</v>
      </c>
      <c r="S66" s="2">
        <v>1200</v>
      </c>
      <c r="T66" s="3" t="s">
        <v>458</v>
      </c>
      <c r="U66" s="2">
        <v>600</v>
      </c>
      <c r="V66" s="2" t="s">
        <v>27</v>
      </c>
      <c r="W66" s="2" t="str">
        <f t="shared" si="2"/>
        <v>5280/h</v>
      </c>
      <c r="X66" s="2" t="s">
        <v>47</v>
      </c>
      <c r="Y66" s="2" t="str">
        <f t="shared" si="3"/>
        <v>9480/h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R66">
        <v>63</v>
      </c>
      <c r="AS66">
        <f>MATCH(AR66-1,挂机派遣章节!$G$3:$G$33,1)</f>
        <v>16</v>
      </c>
      <c r="AT66">
        <f>AR66-INDEX(挂机派遣章节!$G$3:$G$33,挂机派遣!AS66)</f>
        <v>3</v>
      </c>
      <c r="AU66">
        <v>158</v>
      </c>
      <c r="AV66">
        <v>88</v>
      </c>
    </row>
    <row r="67" spans="1:48" ht="16.5" x14ac:dyDescent="0.2">
      <c r="A67" s="2">
        <f t="shared" si="0"/>
        <v>31604</v>
      </c>
      <c r="B67" s="2">
        <v>64</v>
      </c>
      <c r="C67" s="2">
        <f>INDEX(挂机派遣章节!$B$4:$B$33,挂机派遣!AS67)</f>
        <v>316</v>
      </c>
      <c r="D67" s="2" t="s">
        <v>260</v>
      </c>
      <c r="E67" s="2">
        <v>8</v>
      </c>
      <c r="F67" s="2" t="str">
        <f t="shared" si="1"/>
        <v>探险16-4</v>
      </c>
      <c r="G67" s="2">
        <v>1</v>
      </c>
      <c r="H67" s="3" t="str">
        <f>INDEX(挂机派遣章节!$D$4:$D$33,挂机派遣!AS67)</f>
        <v>普通17章10关</v>
      </c>
      <c r="I67" s="2">
        <v>4</v>
      </c>
      <c r="J67" s="2">
        <v>10</v>
      </c>
      <c r="K67" s="2">
        <v>10000</v>
      </c>
      <c r="L67" s="2">
        <v>10000</v>
      </c>
      <c r="M67" s="2">
        <f>INDEX(挂机派遣章节!$H$4:$H$33,挂机派遣!AS67)</f>
        <v>32</v>
      </c>
      <c r="N67" s="3" t="s">
        <v>458</v>
      </c>
      <c r="O67" s="2">
        <v>60</v>
      </c>
      <c r="P67" s="3" t="s">
        <v>458</v>
      </c>
      <c r="Q67" s="2">
        <v>360</v>
      </c>
      <c r="R67" s="3" t="s">
        <v>458</v>
      </c>
      <c r="S67" s="2">
        <v>1200</v>
      </c>
      <c r="T67" s="3" t="s">
        <v>458</v>
      </c>
      <c r="U67" s="2">
        <v>600</v>
      </c>
      <c r="V67" s="2" t="s">
        <v>27</v>
      </c>
      <c r="W67" s="2" t="str">
        <f t="shared" si="2"/>
        <v>5400/h</v>
      </c>
      <c r="X67" s="2" t="s">
        <v>47</v>
      </c>
      <c r="Y67" s="2" t="str">
        <f t="shared" si="3"/>
        <v>9600/h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R67">
        <v>64</v>
      </c>
      <c r="AS67">
        <f>MATCH(AR67-1,挂机派遣章节!$G$3:$G$33,1)</f>
        <v>16</v>
      </c>
      <c r="AT67">
        <f>AR67-INDEX(挂机派遣章节!$G$3:$G$33,挂机派遣!AS67)</f>
        <v>4</v>
      </c>
      <c r="AU67">
        <v>160</v>
      </c>
      <c r="AV67">
        <v>90</v>
      </c>
    </row>
    <row r="68" spans="1:48" ht="16.5" x14ac:dyDescent="0.2">
      <c r="A68" s="2">
        <f t="shared" si="0"/>
        <v>31701</v>
      </c>
      <c r="B68" s="2">
        <v>65</v>
      </c>
      <c r="C68" s="2">
        <f>INDEX(挂机派遣章节!$B$4:$B$33,挂机派遣!AS68)</f>
        <v>317</v>
      </c>
      <c r="D68" s="2" t="s">
        <v>260</v>
      </c>
      <c r="E68" s="2">
        <v>9</v>
      </c>
      <c r="F68" s="2" t="str">
        <f t="shared" si="1"/>
        <v>探险17-1</v>
      </c>
      <c r="G68" s="2">
        <v>1</v>
      </c>
      <c r="H68" s="3" t="str">
        <f>INDEX(挂机派遣章节!$D$4:$D$33,挂机派遣!AS68)</f>
        <v>普通18章10关</v>
      </c>
      <c r="I68" s="2">
        <v>4</v>
      </c>
      <c r="J68" s="2">
        <v>10</v>
      </c>
      <c r="K68" s="2">
        <v>10000</v>
      </c>
      <c r="L68" s="2">
        <v>10000</v>
      </c>
      <c r="M68" s="2">
        <f>INDEX(挂机派遣章节!$H$4:$H$33,挂机派遣!AS68)</f>
        <v>35</v>
      </c>
      <c r="N68" s="3" t="s">
        <v>458</v>
      </c>
      <c r="O68" s="2">
        <v>60</v>
      </c>
      <c r="P68" s="3" t="s">
        <v>458</v>
      </c>
      <c r="Q68" s="2">
        <v>360</v>
      </c>
      <c r="R68" s="3" t="s">
        <v>458</v>
      </c>
      <c r="S68" s="2">
        <v>1200</v>
      </c>
      <c r="T68" s="3" t="s">
        <v>458</v>
      </c>
      <c r="U68" s="2">
        <v>600</v>
      </c>
      <c r="V68" s="2" t="s">
        <v>27</v>
      </c>
      <c r="W68" s="2" t="str">
        <f t="shared" si="2"/>
        <v>5700/h</v>
      </c>
      <c r="X68" s="2" t="s">
        <v>47</v>
      </c>
      <c r="Y68" s="2" t="str">
        <f t="shared" si="3"/>
        <v>10020/h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R68">
        <v>65</v>
      </c>
      <c r="AS68">
        <f>MATCH(AR68-1,挂机派遣章节!$G$3:$G$33,1)</f>
        <v>17</v>
      </c>
      <c r="AT68">
        <f>AR68-INDEX(挂机派遣章节!$G$3:$G$33,挂机派遣!AS68)</f>
        <v>1</v>
      </c>
      <c r="AU68">
        <v>167</v>
      </c>
      <c r="AV68">
        <v>95</v>
      </c>
    </row>
    <row r="69" spans="1:48" ht="16.5" x14ac:dyDescent="0.2">
      <c r="A69" s="2">
        <f t="shared" ref="A69:A123" si="4">C69*100+AT69</f>
        <v>31702</v>
      </c>
      <c r="B69" s="2">
        <v>66</v>
      </c>
      <c r="C69" s="2">
        <f>INDEX(挂机派遣章节!$B$4:$B$33,挂机派遣!AS69)</f>
        <v>317</v>
      </c>
      <c r="D69" s="2" t="s">
        <v>260</v>
      </c>
      <c r="E69" s="2">
        <v>10</v>
      </c>
      <c r="F69" s="2" t="str">
        <f t="shared" ref="F69:F123" si="5">"探险"&amp;AS69&amp;"-"&amp;AT69</f>
        <v>探险17-2</v>
      </c>
      <c r="G69" s="2">
        <v>1</v>
      </c>
      <c r="H69" s="3" t="str">
        <f>INDEX(挂机派遣章节!$D$4:$D$33,挂机派遣!AS69)</f>
        <v>普通18章10关</v>
      </c>
      <c r="I69" s="2">
        <v>4</v>
      </c>
      <c r="J69" s="2">
        <v>10</v>
      </c>
      <c r="K69" s="2">
        <v>10000</v>
      </c>
      <c r="L69" s="2">
        <v>10000</v>
      </c>
      <c r="M69" s="2">
        <f>INDEX(挂机派遣章节!$H$4:$H$33,挂机派遣!AS69)</f>
        <v>35</v>
      </c>
      <c r="N69" s="3" t="s">
        <v>458</v>
      </c>
      <c r="O69" s="2">
        <v>60</v>
      </c>
      <c r="P69" s="3" t="s">
        <v>458</v>
      </c>
      <c r="Q69" s="2">
        <v>360</v>
      </c>
      <c r="R69" s="3" t="s">
        <v>458</v>
      </c>
      <c r="S69" s="2">
        <v>1200</v>
      </c>
      <c r="T69" s="3" t="s">
        <v>458</v>
      </c>
      <c r="U69" s="2">
        <v>600</v>
      </c>
      <c r="V69" s="2" t="s">
        <v>27</v>
      </c>
      <c r="W69" s="2" t="str">
        <f t="shared" ref="W69:W123" si="6">AV69*60&amp;"/h"</f>
        <v>5760/h</v>
      </c>
      <c r="X69" s="2" t="s">
        <v>47</v>
      </c>
      <c r="Y69" s="2" t="str">
        <f t="shared" ref="Y69:Y123" si="7">AU69*60&amp;"/h"</f>
        <v>10140/h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R69">
        <v>66</v>
      </c>
      <c r="AS69">
        <f>MATCH(AR69-1,挂机派遣章节!$G$3:$G$33,1)</f>
        <v>17</v>
      </c>
      <c r="AT69">
        <f>AR69-INDEX(挂机派遣章节!$G$3:$G$33,挂机派遣!AS69)</f>
        <v>2</v>
      </c>
      <c r="AU69">
        <v>169</v>
      </c>
      <c r="AV69">
        <v>96</v>
      </c>
    </row>
    <row r="70" spans="1:48" ht="16.5" x14ac:dyDescent="0.2">
      <c r="A70" s="2">
        <f t="shared" si="4"/>
        <v>31703</v>
      </c>
      <c r="B70" s="2">
        <v>67</v>
      </c>
      <c r="C70" s="2">
        <f>INDEX(挂机派遣章节!$B$4:$B$33,挂机派遣!AS70)</f>
        <v>317</v>
      </c>
      <c r="D70" s="2" t="s">
        <v>260</v>
      </c>
      <c r="E70" s="2">
        <v>11</v>
      </c>
      <c r="F70" s="2" t="str">
        <f t="shared" si="5"/>
        <v>探险17-3</v>
      </c>
      <c r="G70" s="2">
        <v>1</v>
      </c>
      <c r="H70" s="3" t="str">
        <f>INDEX(挂机派遣章节!$D$4:$D$33,挂机派遣!AS70)</f>
        <v>普通18章10关</v>
      </c>
      <c r="I70" s="2">
        <v>4</v>
      </c>
      <c r="J70" s="2">
        <v>10</v>
      </c>
      <c r="K70" s="2">
        <v>10000</v>
      </c>
      <c r="L70" s="2">
        <v>10000</v>
      </c>
      <c r="M70" s="2">
        <f>INDEX(挂机派遣章节!$H$4:$H$33,挂机派遣!AS70)</f>
        <v>35</v>
      </c>
      <c r="N70" s="3" t="s">
        <v>458</v>
      </c>
      <c r="O70" s="2">
        <v>60</v>
      </c>
      <c r="P70" s="3" t="s">
        <v>458</v>
      </c>
      <c r="Q70" s="2">
        <v>360</v>
      </c>
      <c r="R70" s="3" t="s">
        <v>458</v>
      </c>
      <c r="S70" s="2">
        <v>1200</v>
      </c>
      <c r="T70" s="3" t="s">
        <v>458</v>
      </c>
      <c r="U70" s="2">
        <v>600</v>
      </c>
      <c r="V70" s="2" t="s">
        <v>27</v>
      </c>
      <c r="W70" s="2" t="str">
        <f t="shared" si="6"/>
        <v>5880/h</v>
      </c>
      <c r="X70" s="2" t="s">
        <v>47</v>
      </c>
      <c r="Y70" s="2" t="str">
        <f t="shared" si="7"/>
        <v>10320/h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R70">
        <v>67</v>
      </c>
      <c r="AS70">
        <f>MATCH(AR70-1,挂机派遣章节!$G$3:$G$33,1)</f>
        <v>17</v>
      </c>
      <c r="AT70">
        <f>AR70-INDEX(挂机派遣章节!$G$3:$G$33,挂机派遣!AS70)</f>
        <v>3</v>
      </c>
      <c r="AU70">
        <v>172</v>
      </c>
      <c r="AV70">
        <v>98</v>
      </c>
    </row>
    <row r="71" spans="1:48" ht="16.5" x14ac:dyDescent="0.2">
      <c r="A71" s="2">
        <f t="shared" si="4"/>
        <v>31704</v>
      </c>
      <c r="B71" s="2">
        <v>68</v>
      </c>
      <c r="C71" s="2">
        <f>INDEX(挂机派遣章节!$B$4:$B$33,挂机派遣!AS71)</f>
        <v>317</v>
      </c>
      <c r="D71" s="2" t="s">
        <v>260</v>
      </c>
      <c r="E71" s="2">
        <v>12</v>
      </c>
      <c r="F71" s="2" t="str">
        <f t="shared" si="5"/>
        <v>探险17-4</v>
      </c>
      <c r="G71" s="2">
        <v>1</v>
      </c>
      <c r="H71" s="3" t="str">
        <f>INDEX(挂机派遣章节!$D$4:$D$33,挂机派遣!AS71)</f>
        <v>普通18章10关</v>
      </c>
      <c r="I71" s="2">
        <v>4</v>
      </c>
      <c r="J71" s="2">
        <v>10</v>
      </c>
      <c r="K71" s="2">
        <v>10000</v>
      </c>
      <c r="L71" s="2">
        <v>10000</v>
      </c>
      <c r="M71" s="2">
        <f>INDEX(挂机派遣章节!$H$4:$H$33,挂机派遣!AS71)</f>
        <v>35</v>
      </c>
      <c r="N71" s="3" t="s">
        <v>458</v>
      </c>
      <c r="O71" s="2">
        <v>60</v>
      </c>
      <c r="P71" s="3" t="s">
        <v>458</v>
      </c>
      <c r="Q71" s="2">
        <v>360</v>
      </c>
      <c r="R71" s="3" t="s">
        <v>458</v>
      </c>
      <c r="S71" s="2">
        <v>1200</v>
      </c>
      <c r="T71" s="3" t="s">
        <v>458</v>
      </c>
      <c r="U71" s="2">
        <v>600</v>
      </c>
      <c r="V71" s="2" t="s">
        <v>27</v>
      </c>
      <c r="W71" s="2" t="str">
        <f t="shared" si="6"/>
        <v>6000/h</v>
      </c>
      <c r="X71" s="2" t="s">
        <v>47</v>
      </c>
      <c r="Y71" s="2" t="str">
        <f t="shared" si="7"/>
        <v>10500/h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R71">
        <v>68</v>
      </c>
      <c r="AS71">
        <f>MATCH(AR71-1,挂机派遣章节!$G$3:$G$33,1)</f>
        <v>17</v>
      </c>
      <c r="AT71">
        <f>AR71-INDEX(挂机派遣章节!$G$3:$G$33,挂机派遣!AS71)</f>
        <v>4</v>
      </c>
      <c r="AU71">
        <v>175</v>
      </c>
      <c r="AV71">
        <v>100</v>
      </c>
    </row>
    <row r="72" spans="1:48" ht="16.5" x14ac:dyDescent="0.2">
      <c r="A72" s="2">
        <f t="shared" si="4"/>
        <v>31801</v>
      </c>
      <c r="B72" s="2">
        <v>69</v>
      </c>
      <c r="C72" s="2">
        <f>INDEX(挂机派遣章节!$B$4:$B$33,挂机派遣!AS72)</f>
        <v>318</v>
      </c>
      <c r="D72" s="2" t="s">
        <v>260</v>
      </c>
      <c r="E72" s="2">
        <v>13</v>
      </c>
      <c r="F72" s="2" t="str">
        <f t="shared" si="5"/>
        <v>探险18-1</v>
      </c>
      <c r="G72" s="2">
        <v>1</v>
      </c>
      <c r="H72" s="3" t="str">
        <f>INDEX(挂机派遣章节!$D$4:$D$33,挂机派遣!AS72)</f>
        <v>普通19章10关</v>
      </c>
      <c r="I72" s="2">
        <v>4</v>
      </c>
      <c r="J72" s="2">
        <v>10</v>
      </c>
      <c r="K72" s="2">
        <v>10000</v>
      </c>
      <c r="L72" s="2">
        <v>10000</v>
      </c>
      <c r="M72" s="2">
        <f>INDEX(挂机派遣章节!$H$4:$H$33,挂机派遣!AS72)</f>
        <v>37</v>
      </c>
      <c r="N72" s="3" t="s">
        <v>458</v>
      </c>
      <c r="O72" s="2">
        <v>60</v>
      </c>
      <c r="P72" s="3" t="s">
        <v>458</v>
      </c>
      <c r="Q72" s="2">
        <v>360</v>
      </c>
      <c r="R72" s="3" t="s">
        <v>458</v>
      </c>
      <c r="S72" s="2">
        <v>1200</v>
      </c>
      <c r="T72" s="3" t="s">
        <v>458</v>
      </c>
      <c r="U72" s="2">
        <v>600</v>
      </c>
      <c r="V72" s="2" t="s">
        <v>27</v>
      </c>
      <c r="W72" s="2" t="str">
        <f t="shared" si="6"/>
        <v>6300/h</v>
      </c>
      <c r="X72" s="2" t="s">
        <v>47</v>
      </c>
      <c r="Y72" s="2" t="str">
        <f t="shared" si="7"/>
        <v>10800/h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R72">
        <v>69</v>
      </c>
      <c r="AS72">
        <f>MATCH(AR72-1,挂机派遣章节!$G$3:$G$33,1)</f>
        <v>18</v>
      </c>
      <c r="AT72">
        <f>AR72-INDEX(挂机派遣章节!$G$3:$G$33,挂机派遣!AS72)</f>
        <v>1</v>
      </c>
      <c r="AU72">
        <v>180</v>
      </c>
      <c r="AV72">
        <v>105</v>
      </c>
    </row>
    <row r="73" spans="1:48" ht="16.5" x14ac:dyDescent="0.2">
      <c r="A73" s="2">
        <f t="shared" si="4"/>
        <v>31802</v>
      </c>
      <c r="B73" s="2">
        <v>70</v>
      </c>
      <c r="C73" s="2">
        <f>INDEX(挂机派遣章节!$B$4:$B$33,挂机派遣!AS73)</f>
        <v>318</v>
      </c>
      <c r="D73" s="2" t="s">
        <v>260</v>
      </c>
      <c r="E73" s="2">
        <v>14</v>
      </c>
      <c r="F73" s="2" t="str">
        <f t="shared" si="5"/>
        <v>探险18-2</v>
      </c>
      <c r="G73" s="2">
        <v>1</v>
      </c>
      <c r="H73" s="3" t="str">
        <f>INDEX(挂机派遣章节!$D$4:$D$33,挂机派遣!AS73)</f>
        <v>普通19章10关</v>
      </c>
      <c r="I73" s="2">
        <v>4</v>
      </c>
      <c r="J73" s="2">
        <v>10</v>
      </c>
      <c r="K73" s="2">
        <v>10000</v>
      </c>
      <c r="L73" s="2">
        <v>10000</v>
      </c>
      <c r="M73" s="2">
        <f>INDEX(挂机派遣章节!$H$4:$H$33,挂机派遣!AS73)</f>
        <v>37</v>
      </c>
      <c r="N73" s="3" t="s">
        <v>458</v>
      </c>
      <c r="O73" s="2">
        <v>60</v>
      </c>
      <c r="P73" s="3" t="s">
        <v>458</v>
      </c>
      <c r="Q73" s="2">
        <v>360</v>
      </c>
      <c r="R73" s="3" t="s">
        <v>458</v>
      </c>
      <c r="S73" s="2">
        <v>1200</v>
      </c>
      <c r="T73" s="3" t="s">
        <v>458</v>
      </c>
      <c r="U73" s="2">
        <v>600</v>
      </c>
      <c r="V73" s="2" t="s">
        <v>27</v>
      </c>
      <c r="W73" s="2" t="str">
        <f t="shared" si="6"/>
        <v>6360/h</v>
      </c>
      <c r="X73" s="2" t="s">
        <v>47</v>
      </c>
      <c r="Y73" s="2" t="str">
        <f t="shared" si="7"/>
        <v>10860/h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R73">
        <v>70</v>
      </c>
      <c r="AS73">
        <f>MATCH(AR73-1,挂机派遣章节!$G$3:$G$33,1)</f>
        <v>18</v>
      </c>
      <c r="AT73">
        <f>AR73-INDEX(挂机派遣章节!$G$3:$G$33,挂机派遣!AS73)</f>
        <v>2</v>
      </c>
      <c r="AU73">
        <v>181</v>
      </c>
      <c r="AV73">
        <v>106</v>
      </c>
    </row>
    <row r="74" spans="1:48" ht="16.5" x14ac:dyDescent="0.2">
      <c r="A74" s="2">
        <f t="shared" si="4"/>
        <v>31803</v>
      </c>
      <c r="B74" s="2">
        <v>71</v>
      </c>
      <c r="C74" s="2">
        <f>INDEX(挂机派遣章节!$B$4:$B$33,挂机派遣!AS74)</f>
        <v>318</v>
      </c>
      <c r="D74" s="2" t="s">
        <v>260</v>
      </c>
      <c r="E74" s="2">
        <v>15</v>
      </c>
      <c r="F74" s="2" t="str">
        <f t="shared" si="5"/>
        <v>探险18-3</v>
      </c>
      <c r="G74" s="2">
        <v>1</v>
      </c>
      <c r="H74" s="3" t="str">
        <f>INDEX(挂机派遣章节!$D$4:$D$33,挂机派遣!AS74)</f>
        <v>普通19章10关</v>
      </c>
      <c r="I74" s="2">
        <v>4</v>
      </c>
      <c r="J74" s="2">
        <v>10</v>
      </c>
      <c r="K74" s="2">
        <v>10000</v>
      </c>
      <c r="L74" s="2">
        <v>10000</v>
      </c>
      <c r="M74" s="2">
        <f>INDEX(挂机派遣章节!$H$4:$H$33,挂机派遣!AS74)</f>
        <v>37</v>
      </c>
      <c r="N74" s="3" t="s">
        <v>458</v>
      </c>
      <c r="O74" s="2">
        <v>60</v>
      </c>
      <c r="P74" s="3" t="s">
        <v>458</v>
      </c>
      <c r="Q74" s="2">
        <v>360</v>
      </c>
      <c r="R74" s="3" t="s">
        <v>458</v>
      </c>
      <c r="S74" s="2">
        <v>1200</v>
      </c>
      <c r="T74" s="3" t="s">
        <v>458</v>
      </c>
      <c r="U74" s="2">
        <v>600</v>
      </c>
      <c r="V74" s="2" t="s">
        <v>27</v>
      </c>
      <c r="W74" s="2" t="str">
        <f t="shared" si="6"/>
        <v>6480/h</v>
      </c>
      <c r="X74" s="2" t="s">
        <v>47</v>
      </c>
      <c r="Y74" s="2" t="str">
        <f t="shared" si="7"/>
        <v>10980/h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R74">
        <v>71</v>
      </c>
      <c r="AS74">
        <f>MATCH(AR74-1,挂机派遣章节!$G$3:$G$33,1)</f>
        <v>18</v>
      </c>
      <c r="AT74">
        <f>AR74-INDEX(挂机派遣章节!$G$3:$G$33,挂机派遣!AS74)</f>
        <v>3</v>
      </c>
      <c r="AU74">
        <v>183</v>
      </c>
      <c r="AV74">
        <v>108</v>
      </c>
    </row>
    <row r="75" spans="1:48" ht="16.5" x14ac:dyDescent="0.2">
      <c r="A75" s="2">
        <f t="shared" si="4"/>
        <v>31804</v>
      </c>
      <c r="B75" s="2">
        <v>72</v>
      </c>
      <c r="C75" s="2">
        <f>INDEX(挂机派遣章节!$B$4:$B$33,挂机派遣!AS75)</f>
        <v>318</v>
      </c>
      <c r="D75" s="2" t="s">
        <v>260</v>
      </c>
      <c r="E75" s="2">
        <v>1</v>
      </c>
      <c r="F75" s="2" t="str">
        <f t="shared" si="5"/>
        <v>探险18-4</v>
      </c>
      <c r="G75" s="2">
        <v>1</v>
      </c>
      <c r="H75" s="3" t="str">
        <f>INDEX(挂机派遣章节!$D$4:$D$33,挂机派遣!AS75)</f>
        <v>普通19章10关</v>
      </c>
      <c r="I75" s="2">
        <v>4</v>
      </c>
      <c r="J75" s="2">
        <v>10</v>
      </c>
      <c r="K75" s="2">
        <v>10000</v>
      </c>
      <c r="L75" s="2">
        <v>10000</v>
      </c>
      <c r="M75" s="2">
        <f>INDEX(挂机派遣章节!$H$4:$H$33,挂机派遣!AS75)</f>
        <v>37</v>
      </c>
      <c r="N75" s="3" t="s">
        <v>458</v>
      </c>
      <c r="O75" s="2">
        <v>60</v>
      </c>
      <c r="P75" s="3" t="s">
        <v>458</v>
      </c>
      <c r="Q75" s="2">
        <v>360</v>
      </c>
      <c r="R75" s="3" t="s">
        <v>458</v>
      </c>
      <c r="S75" s="2">
        <v>1200</v>
      </c>
      <c r="T75" s="3" t="s">
        <v>458</v>
      </c>
      <c r="U75" s="2">
        <v>600</v>
      </c>
      <c r="V75" s="2" t="s">
        <v>27</v>
      </c>
      <c r="W75" s="2" t="str">
        <f t="shared" si="6"/>
        <v>6600/h</v>
      </c>
      <c r="X75" s="2" t="s">
        <v>47</v>
      </c>
      <c r="Y75" s="2" t="str">
        <f t="shared" si="7"/>
        <v>11100/h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R75">
        <v>72</v>
      </c>
      <c r="AS75">
        <f>MATCH(AR75-1,挂机派遣章节!$G$3:$G$33,1)</f>
        <v>18</v>
      </c>
      <c r="AT75">
        <f>AR75-INDEX(挂机派遣章节!$G$3:$G$33,挂机派遣!AS75)</f>
        <v>4</v>
      </c>
      <c r="AU75">
        <v>185</v>
      </c>
      <c r="AV75">
        <v>110</v>
      </c>
    </row>
    <row r="76" spans="1:48" ht="16.5" x14ac:dyDescent="0.2">
      <c r="A76" s="2">
        <f t="shared" si="4"/>
        <v>31901</v>
      </c>
      <c r="B76" s="2">
        <v>73</v>
      </c>
      <c r="C76" s="2">
        <f>INDEX(挂机派遣章节!$B$4:$B$33,挂机派遣!AS76)</f>
        <v>319</v>
      </c>
      <c r="D76" s="2" t="s">
        <v>260</v>
      </c>
      <c r="E76" s="2">
        <v>2</v>
      </c>
      <c r="F76" s="2" t="str">
        <f t="shared" si="5"/>
        <v>探险19-1</v>
      </c>
      <c r="G76" s="2">
        <v>1</v>
      </c>
      <c r="H76" s="3" t="str">
        <f>INDEX(挂机派遣章节!$D$4:$D$33,挂机派遣!AS76)</f>
        <v>普通20章10关</v>
      </c>
      <c r="I76" s="2">
        <v>4</v>
      </c>
      <c r="J76" s="2">
        <v>10</v>
      </c>
      <c r="K76" s="2">
        <v>10000</v>
      </c>
      <c r="L76" s="2">
        <v>10000</v>
      </c>
      <c r="M76" s="2">
        <f>INDEX(挂机派遣章节!$H$4:$H$33,挂机派遣!AS76)</f>
        <v>40</v>
      </c>
      <c r="N76" s="3" t="s">
        <v>458</v>
      </c>
      <c r="O76" s="2">
        <v>60</v>
      </c>
      <c r="P76" s="3" t="s">
        <v>458</v>
      </c>
      <c r="Q76" s="2">
        <v>360</v>
      </c>
      <c r="R76" s="3" t="s">
        <v>458</v>
      </c>
      <c r="S76" s="2">
        <v>1200</v>
      </c>
      <c r="T76" s="3" t="s">
        <v>458</v>
      </c>
      <c r="U76" s="2">
        <v>600</v>
      </c>
      <c r="V76" s="2" t="s">
        <v>27</v>
      </c>
      <c r="W76" s="2" t="str">
        <f t="shared" si="6"/>
        <v>6900/h</v>
      </c>
      <c r="X76" s="2" t="s">
        <v>47</v>
      </c>
      <c r="Y76" s="2" t="str">
        <f t="shared" si="7"/>
        <v>11520/h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R76">
        <v>73</v>
      </c>
      <c r="AS76">
        <f>MATCH(AR76-1,挂机派遣章节!$G$3:$G$33,1)</f>
        <v>19</v>
      </c>
      <c r="AT76">
        <f>AR76-INDEX(挂机派遣章节!$G$3:$G$33,挂机派遣!AS76)</f>
        <v>1</v>
      </c>
      <c r="AU76">
        <v>192</v>
      </c>
      <c r="AV76">
        <v>115</v>
      </c>
    </row>
    <row r="77" spans="1:48" ht="16.5" x14ac:dyDescent="0.2">
      <c r="A77" s="2">
        <f t="shared" si="4"/>
        <v>31902</v>
      </c>
      <c r="B77" s="2">
        <v>74</v>
      </c>
      <c r="C77" s="2">
        <f>INDEX(挂机派遣章节!$B$4:$B$33,挂机派遣!AS77)</f>
        <v>319</v>
      </c>
      <c r="D77" s="2" t="s">
        <v>260</v>
      </c>
      <c r="E77" s="2">
        <v>3</v>
      </c>
      <c r="F77" s="2" t="str">
        <f t="shared" si="5"/>
        <v>探险19-2</v>
      </c>
      <c r="G77" s="2">
        <v>1</v>
      </c>
      <c r="H77" s="3" t="str">
        <f>INDEX(挂机派遣章节!$D$4:$D$33,挂机派遣!AS77)</f>
        <v>普通20章10关</v>
      </c>
      <c r="I77" s="2">
        <v>4</v>
      </c>
      <c r="J77" s="2">
        <v>10</v>
      </c>
      <c r="K77" s="2">
        <v>10000</v>
      </c>
      <c r="L77" s="2">
        <v>10000</v>
      </c>
      <c r="M77" s="2">
        <f>INDEX(挂机派遣章节!$H$4:$H$33,挂机派遣!AS77)</f>
        <v>40</v>
      </c>
      <c r="N77" s="3" t="s">
        <v>458</v>
      </c>
      <c r="O77" s="2">
        <v>60</v>
      </c>
      <c r="P77" s="3" t="s">
        <v>458</v>
      </c>
      <c r="Q77" s="2">
        <v>360</v>
      </c>
      <c r="R77" s="3" t="s">
        <v>458</v>
      </c>
      <c r="S77" s="2">
        <v>1200</v>
      </c>
      <c r="T77" s="3" t="s">
        <v>458</v>
      </c>
      <c r="U77" s="2">
        <v>600</v>
      </c>
      <c r="V77" s="2" t="s">
        <v>27</v>
      </c>
      <c r="W77" s="2" t="str">
        <f t="shared" si="6"/>
        <v>6960/h</v>
      </c>
      <c r="X77" s="2" t="s">
        <v>47</v>
      </c>
      <c r="Y77" s="2" t="str">
        <f t="shared" si="7"/>
        <v>11640/h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R77">
        <v>74</v>
      </c>
      <c r="AS77">
        <f>MATCH(AR77-1,挂机派遣章节!$G$3:$G$33,1)</f>
        <v>19</v>
      </c>
      <c r="AT77">
        <f>AR77-INDEX(挂机派遣章节!$G$3:$G$33,挂机派遣!AS77)</f>
        <v>2</v>
      </c>
      <c r="AU77">
        <v>194</v>
      </c>
      <c r="AV77">
        <v>116</v>
      </c>
    </row>
    <row r="78" spans="1:48" ht="16.5" x14ac:dyDescent="0.2">
      <c r="A78" s="2">
        <f t="shared" si="4"/>
        <v>31903</v>
      </c>
      <c r="B78" s="2">
        <v>75</v>
      </c>
      <c r="C78" s="2">
        <f>INDEX(挂机派遣章节!$B$4:$B$33,挂机派遣!AS78)</f>
        <v>319</v>
      </c>
      <c r="D78" s="2" t="s">
        <v>260</v>
      </c>
      <c r="E78" s="2">
        <v>4</v>
      </c>
      <c r="F78" s="2" t="str">
        <f t="shared" si="5"/>
        <v>探险19-3</v>
      </c>
      <c r="G78" s="2">
        <v>1</v>
      </c>
      <c r="H78" s="3" t="str">
        <f>INDEX(挂机派遣章节!$D$4:$D$33,挂机派遣!AS78)</f>
        <v>普通20章10关</v>
      </c>
      <c r="I78" s="2">
        <v>4</v>
      </c>
      <c r="J78" s="2">
        <v>10</v>
      </c>
      <c r="K78" s="2">
        <v>10000</v>
      </c>
      <c r="L78" s="2">
        <v>10000</v>
      </c>
      <c r="M78" s="2">
        <f>INDEX(挂机派遣章节!$H$4:$H$33,挂机派遣!AS78)</f>
        <v>40</v>
      </c>
      <c r="N78" s="3" t="s">
        <v>458</v>
      </c>
      <c r="O78" s="2">
        <v>60</v>
      </c>
      <c r="P78" s="3" t="s">
        <v>458</v>
      </c>
      <c r="Q78" s="2">
        <v>360</v>
      </c>
      <c r="R78" s="3" t="s">
        <v>458</v>
      </c>
      <c r="S78" s="2">
        <v>1200</v>
      </c>
      <c r="T78" s="3" t="s">
        <v>458</v>
      </c>
      <c r="U78" s="2">
        <v>600</v>
      </c>
      <c r="V78" s="2" t="s">
        <v>27</v>
      </c>
      <c r="W78" s="2" t="str">
        <f t="shared" si="6"/>
        <v>7080/h</v>
      </c>
      <c r="X78" s="2" t="s">
        <v>47</v>
      </c>
      <c r="Y78" s="2" t="str">
        <f t="shared" si="7"/>
        <v>11820/h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R78">
        <v>75</v>
      </c>
      <c r="AS78">
        <f>MATCH(AR78-1,挂机派遣章节!$G$3:$G$33,1)</f>
        <v>19</v>
      </c>
      <c r="AT78">
        <f>AR78-INDEX(挂机派遣章节!$G$3:$G$33,挂机派遣!AS78)</f>
        <v>3</v>
      </c>
      <c r="AU78">
        <v>197</v>
      </c>
      <c r="AV78">
        <v>118</v>
      </c>
    </row>
    <row r="79" spans="1:48" ht="16.5" x14ac:dyDescent="0.2">
      <c r="A79" s="2">
        <f t="shared" si="4"/>
        <v>31904</v>
      </c>
      <c r="B79" s="2">
        <v>76</v>
      </c>
      <c r="C79" s="2">
        <f>INDEX(挂机派遣章节!$B$4:$B$33,挂机派遣!AS79)</f>
        <v>319</v>
      </c>
      <c r="D79" s="2" t="s">
        <v>260</v>
      </c>
      <c r="E79" s="2">
        <v>5</v>
      </c>
      <c r="F79" s="2" t="str">
        <f t="shared" si="5"/>
        <v>探险19-4</v>
      </c>
      <c r="G79" s="2">
        <v>1</v>
      </c>
      <c r="H79" s="3" t="str">
        <f>INDEX(挂机派遣章节!$D$4:$D$33,挂机派遣!AS79)</f>
        <v>普通20章10关</v>
      </c>
      <c r="I79" s="2">
        <v>4</v>
      </c>
      <c r="J79" s="2">
        <v>10</v>
      </c>
      <c r="K79" s="2">
        <v>10000</v>
      </c>
      <c r="L79" s="2">
        <v>10000</v>
      </c>
      <c r="M79" s="2">
        <f>INDEX(挂机派遣章节!$H$4:$H$33,挂机派遣!AS79)</f>
        <v>40</v>
      </c>
      <c r="N79" s="3" t="s">
        <v>458</v>
      </c>
      <c r="O79" s="2">
        <v>60</v>
      </c>
      <c r="P79" s="3" t="s">
        <v>458</v>
      </c>
      <c r="Q79" s="2">
        <v>360</v>
      </c>
      <c r="R79" s="3" t="s">
        <v>458</v>
      </c>
      <c r="S79" s="2">
        <v>1200</v>
      </c>
      <c r="T79" s="3" t="s">
        <v>458</v>
      </c>
      <c r="U79" s="2">
        <v>600</v>
      </c>
      <c r="V79" s="2" t="s">
        <v>27</v>
      </c>
      <c r="W79" s="2" t="str">
        <f t="shared" si="6"/>
        <v>7200/h</v>
      </c>
      <c r="X79" s="2" t="s">
        <v>47</v>
      </c>
      <c r="Y79" s="2" t="str">
        <f t="shared" si="7"/>
        <v>12000/h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R79">
        <v>76</v>
      </c>
      <c r="AS79">
        <f>MATCH(AR79-1,挂机派遣章节!$G$3:$G$33,1)</f>
        <v>19</v>
      </c>
      <c r="AT79">
        <f>AR79-INDEX(挂机派遣章节!$G$3:$G$33,挂机派遣!AS79)</f>
        <v>4</v>
      </c>
      <c r="AU79">
        <v>200</v>
      </c>
      <c r="AV79">
        <v>120</v>
      </c>
    </row>
    <row r="80" spans="1:48" ht="16.5" x14ac:dyDescent="0.2">
      <c r="A80" s="2">
        <f t="shared" si="4"/>
        <v>32001</v>
      </c>
      <c r="B80" s="2">
        <v>77</v>
      </c>
      <c r="C80" s="2">
        <f>INDEX(挂机派遣章节!$B$4:$B$33,挂机派遣!AS80)</f>
        <v>320</v>
      </c>
      <c r="D80" s="2" t="s">
        <v>260</v>
      </c>
      <c r="E80" s="2">
        <v>6</v>
      </c>
      <c r="F80" s="2" t="str">
        <f t="shared" si="5"/>
        <v>探险20-1</v>
      </c>
      <c r="G80" s="2">
        <v>1</v>
      </c>
      <c r="H80" s="3" t="str">
        <f>INDEX(挂机派遣章节!$D$4:$D$33,挂机派遣!AS80)</f>
        <v>普通21章10关</v>
      </c>
      <c r="I80" s="2">
        <v>4</v>
      </c>
      <c r="J80" s="2">
        <v>10</v>
      </c>
      <c r="K80" s="2">
        <v>10000</v>
      </c>
      <c r="L80" s="2">
        <v>10000</v>
      </c>
      <c r="M80" s="2">
        <f>INDEX(挂机派遣章节!$H$4:$H$33,挂机派遣!AS80)</f>
        <v>42</v>
      </c>
      <c r="N80" s="3" t="s">
        <v>458</v>
      </c>
      <c r="O80" s="2">
        <v>60</v>
      </c>
      <c r="P80" s="3" t="s">
        <v>458</v>
      </c>
      <c r="Q80" s="2">
        <v>360</v>
      </c>
      <c r="R80" s="3" t="s">
        <v>458</v>
      </c>
      <c r="S80" s="2">
        <v>1200</v>
      </c>
      <c r="T80" s="3" t="s">
        <v>458</v>
      </c>
      <c r="U80" s="2">
        <v>600</v>
      </c>
      <c r="V80" s="2" t="s">
        <v>27</v>
      </c>
      <c r="W80" s="2" t="str">
        <f t="shared" si="6"/>
        <v>7500/h</v>
      </c>
      <c r="X80" s="2" t="s">
        <v>47</v>
      </c>
      <c r="Y80" s="2" t="str">
        <f t="shared" si="7"/>
        <v>12300/h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R80">
        <v>77</v>
      </c>
      <c r="AS80">
        <f>MATCH(AR80-1,挂机派遣章节!$G$3:$G$33,1)</f>
        <v>20</v>
      </c>
      <c r="AT80">
        <f>AR80-INDEX(挂机派遣章节!$G$3:$G$33,挂机派遣!AS80)</f>
        <v>1</v>
      </c>
      <c r="AU80">
        <v>205</v>
      </c>
      <c r="AV80">
        <v>125</v>
      </c>
    </row>
    <row r="81" spans="1:48" ht="16.5" x14ac:dyDescent="0.2">
      <c r="A81" s="2">
        <f t="shared" si="4"/>
        <v>32002</v>
      </c>
      <c r="B81" s="2">
        <v>78</v>
      </c>
      <c r="C81" s="2">
        <f>INDEX(挂机派遣章节!$B$4:$B$33,挂机派遣!AS81)</f>
        <v>320</v>
      </c>
      <c r="D81" s="2" t="s">
        <v>260</v>
      </c>
      <c r="E81" s="2">
        <v>7</v>
      </c>
      <c r="F81" s="2" t="str">
        <f t="shared" si="5"/>
        <v>探险20-2</v>
      </c>
      <c r="G81" s="2">
        <v>1</v>
      </c>
      <c r="H81" s="3" t="str">
        <f>INDEX(挂机派遣章节!$D$4:$D$33,挂机派遣!AS81)</f>
        <v>普通21章10关</v>
      </c>
      <c r="I81" s="2">
        <v>4</v>
      </c>
      <c r="J81" s="2">
        <v>10</v>
      </c>
      <c r="K81" s="2">
        <v>10000</v>
      </c>
      <c r="L81" s="2">
        <v>10000</v>
      </c>
      <c r="M81" s="2">
        <f>INDEX(挂机派遣章节!$H$4:$H$33,挂机派遣!AS81)</f>
        <v>42</v>
      </c>
      <c r="N81" s="3" t="s">
        <v>458</v>
      </c>
      <c r="O81" s="2">
        <v>60</v>
      </c>
      <c r="P81" s="3" t="s">
        <v>458</v>
      </c>
      <c r="Q81" s="2">
        <v>360</v>
      </c>
      <c r="R81" s="3" t="s">
        <v>458</v>
      </c>
      <c r="S81" s="2">
        <v>1200</v>
      </c>
      <c r="T81" s="3" t="s">
        <v>458</v>
      </c>
      <c r="U81" s="2">
        <v>600</v>
      </c>
      <c r="V81" s="2" t="s">
        <v>27</v>
      </c>
      <c r="W81" s="2" t="str">
        <f t="shared" si="6"/>
        <v>7560/h</v>
      </c>
      <c r="X81" s="2" t="s">
        <v>47</v>
      </c>
      <c r="Y81" s="2" t="str">
        <f t="shared" si="7"/>
        <v>12360/h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R81">
        <v>78</v>
      </c>
      <c r="AS81">
        <f>MATCH(AR81-1,挂机派遣章节!$G$3:$G$33,1)</f>
        <v>20</v>
      </c>
      <c r="AT81">
        <f>AR81-INDEX(挂机派遣章节!$G$3:$G$33,挂机派遣!AS81)</f>
        <v>2</v>
      </c>
      <c r="AU81">
        <v>206</v>
      </c>
      <c r="AV81">
        <v>126</v>
      </c>
    </row>
    <row r="82" spans="1:48" ht="16.5" x14ac:dyDescent="0.2">
      <c r="A82" s="2">
        <f t="shared" si="4"/>
        <v>32003</v>
      </c>
      <c r="B82" s="2">
        <v>79</v>
      </c>
      <c r="C82" s="2">
        <f>INDEX(挂机派遣章节!$B$4:$B$33,挂机派遣!AS82)</f>
        <v>320</v>
      </c>
      <c r="D82" s="2" t="s">
        <v>260</v>
      </c>
      <c r="E82" s="2">
        <v>8</v>
      </c>
      <c r="F82" s="2" t="str">
        <f t="shared" si="5"/>
        <v>探险20-3</v>
      </c>
      <c r="G82" s="2">
        <v>1</v>
      </c>
      <c r="H82" s="3" t="str">
        <f>INDEX(挂机派遣章节!$D$4:$D$33,挂机派遣!AS82)</f>
        <v>普通21章10关</v>
      </c>
      <c r="I82" s="2">
        <v>4</v>
      </c>
      <c r="J82" s="2">
        <v>10</v>
      </c>
      <c r="K82" s="2">
        <v>10000</v>
      </c>
      <c r="L82" s="2">
        <v>10000</v>
      </c>
      <c r="M82" s="2">
        <f>INDEX(挂机派遣章节!$H$4:$H$33,挂机派遣!AS82)</f>
        <v>42</v>
      </c>
      <c r="N82" s="3" t="s">
        <v>458</v>
      </c>
      <c r="O82" s="2">
        <v>60</v>
      </c>
      <c r="P82" s="3" t="s">
        <v>458</v>
      </c>
      <c r="Q82" s="2">
        <v>360</v>
      </c>
      <c r="R82" s="3" t="s">
        <v>458</v>
      </c>
      <c r="S82" s="2">
        <v>1200</v>
      </c>
      <c r="T82" s="3" t="s">
        <v>458</v>
      </c>
      <c r="U82" s="2">
        <v>600</v>
      </c>
      <c r="V82" s="2" t="s">
        <v>27</v>
      </c>
      <c r="W82" s="2" t="str">
        <f t="shared" si="6"/>
        <v>7680/h</v>
      </c>
      <c r="X82" s="2" t="s">
        <v>47</v>
      </c>
      <c r="Y82" s="2" t="str">
        <f t="shared" si="7"/>
        <v>12480/h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R82">
        <v>79</v>
      </c>
      <c r="AS82">
        <f>MATCH(AR82-1,挂机派遣章节!$G$3:$G$33,1)</f>
        <v>20</v>
      </c>
      <c r="AT82">
        <f>AR82-INDEX(挂机派遣章节!$G$3:$G$33,挂机派遣!AS82)</f>
        <v>3</v>
      </c>
      <c r="AU82">
        <v>208</v>
      </c>
      <c r="AV82">
        <v>128</v>
      </c>
    </row>
    <row r="83" spans="1:48" ht="16.5" x14ac:dyDescent="0.2">
      <c r="A83" s="2">
        <f t="shared" si="4"/>
        <v>32004</v>
      </c>
      <c r="B83" s="2">
        <v>80</v>
      </c>
      <c r="C83" s="2">
        <f>INDEX(挂机派遣章节!$B$4:$B$33,挂机派遣!AS83)</f>
        <v>320</v>
      </c>
      <c r="D83" s="2" t="s">
        <v>260</v>
      </c>
      <c r="E83" s="2">
        <v>9</v>
      </c>
      <c r="F83" s="2" t="str">
        <f t="shared" si="5"/>
        <v>探险20-4</v>
      </c>
      <c r="G83" s="2">
        <v>1</v>
      </c>
      <c r="H83" s="3" t="str">
        <f>INDEX(挂机派遣章节!$D$4:$D$33,挂机派遣!AS83)</f>
        <v>普通21章10关</v>
      </c>
      <c r="I83" s="2">
        <v>4</v>
      </c>
      <c r="J83" s="2">
        <v>10</v>
      </c>
      <c r="K83" s="2">
        <v>10000</v>
      </c>
      <c r="L83" s="2">
        <v>10000</v>
      </c>
      <c r="M83" s="2">
        <f>INDEX(挂机派遣章节!$H$4:$H$33,挂机派遣!AS83)</f>
        <v>42</v>
      </c>
      <c r="N83" s="3" t="s">
        <v>458</v>
      </c>
      <c r="O83" s="2">
        <v>60</v>
      </c>
      <c r="P83" s="3" t="s">
        <v>458</v>
      </c>
      <c r="Q83" s="2">
        <v>360</v>
      </c>
      <c r="R83" s="3" t="s">
        <v>458</v>
      </c>
      <c r="S83" s="2">
        <v>1200</v>
      </c>
      <c r="T83" s="3" t="s">
        <v>458</v>
      </c>
      <c r="U83" s="2">
        <v>600</v>
      </c>
      <c r="V83" s="2" t="s">
        <v>27</v>
      </c>
      <c r="W83" s="2" t="str">
        <f t="shared" si="6"/>
        <v>7800/h</v>
      </c>
      <c r="X83" s="2" t="s">
        <v>47</v>
      </c>
      <c r="Y83" s="2" t="str">
        <f t="shared" si="7"/>
        <v>12600/h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R83">
        <v>80</v>
      </c>
      <c r="AS83">
        <f>MATCH(AR83-1,挂机派遣章节!$G$3:$G$33,1)</f>
        <v>20</v>
      </c>
      <c r="AT83">
        <f>AR83-INDEX(挂机派遣章节!$G$3:$G$33,挂机派遣!AS83)</f>
        <v>4</v>
      </c>
      <c r="AU83">
        <v>210</v>
      </c>
      <c r="AV83">
        <v>130</v>
      </c>
    </row>
    <row r="84" spans="1:48" ht="16.5" x14ac:dyDescent="0.2">
      <c r="A84" s="2">
        <f t="shared" si="4"/>
        <v>32101</v>
      </c>
      <c r="B84" s="2">
        <v>81</v>
      </c>
      <c r="C84" s="2">
        <f>INDEX(挂机派遣章节!$B$4:$B$33,挂机派遣!AS84)</f>
        <v>321</v>
      </c>
      <c r="D84" s="2" t="s">
        <v>260</v>
      </c>
      <c r="E84" s="2">
        <v>10</v>
      </c>
      <c r="F84" s="2" t="str">
        <f t="shared" si="5"/>
        <v>探险21-1</v>
      </c>
      <c r="G84" s="2">
        <v>1</v>
      </c>
      <c r="H84" s="3" t="str">
        <f>INDEX(挂机派遣章节!$D$4:$D$33,挂机派遣!AS84)</f>
        <v>普通22章10关</v>
      </c>
      <c r="I84" s="2">
        <v>4</v>
      </c>
      <c r="J84" s="2">
        <v>10</v>
      </c>
      <c r="K84" s="2">
        <v>10000</v>
      </c>
      <c r="L84" s="2">
        <v>10000</v>
      </c>
      <c r="M84" s="2">
        <f>INDEX(挂机派遣章节!$H$4:$H$33,挂机派遣!AS84)</f>
        <v>45</v>
      </c>
      <c r="N84" s="3" t="s">
        <v>458</v>
      </c>
      <c r="O84" s="2">
        <v>60</v>
      </c>
      <c r="P84" s="3" t="s">
        <v>458</v>
      </c>
      <c r="Q84" s="2">
        <v>360</v>
      </c>
      <c r="R84" s="3" t="s">
        <v>458</v>
      </c>
      <c r="S84" s="2">
        <v>1200</v>
      </c>
      <c r="T84" s="3" t="s">
        <v>458</v>
      </c>
      <c r="U84" s="2">
        <v>600</v>
      </c>
      <c r="V84" s="2" t="s">
        <v>27</v>
      </c>
      <c r="W84" s="2" t="str">
        <f t="shared" si="6"/>
        <v>8100/h</v>
      </c>
      <c r="X84" s="2" t="s">
        <v>47</v>
      </c>
      <c r="Y84" s="2" t="str">
        <f t="shared" si="7"/>
        <v>13020/h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R84">
        <v>81</v>
      </c>
      <c r="AS84">
        <f>MATCH(AR84-1,挂机派遣章节!$G$3:$G$33,1)</f>
        <v>21</v>
      </c>
      <c r="AT84">
        <f>AR84-INDEX(挂机派遣章节!$G$3:$G$33,挂机派遣!AS84)</f>
        <v>1</v>
      </c>
      <c r="AU84">
        <v>217</v>
      </c>
      <c r="AV84">
        <v>135</v>
      </c>
    </row>
    <row r="85" spans="1:48" ht="16.5" x14ac:dyDescent="0.2">
      <c r="A85" s="2">
        <f t="shared" si="4"/>
        <v>32102</v>
      </c>
      <c r="B85" s="2">
        <v>82</v>
      </c>
      <c r="C85" s="2">
        <f>INDEX(挂机派遣章节!$B$4:$B$33,挂机派遣!AS85)</f>
        <v>321</v>
      </c>
      <c r="D85" s="2" t="s">
        <v>260</v>
      </c>
      <c r="E85" s="2">
        <v>11</v>
      </c>
      <c r="F85" s="2" t="str">
        <f t="shared" si="5"/>
        <v>探险21-2</v>
      </c>
      <c r="G85" s="2">
        <v>1</v>
      </c>
      <c r="H85" s="3" t="str">
        <f>INDEX(挂机派遣章节!$D$4:$D$33,挂机派遣!AS85)</f>
        <v>普通22章10关</v>
      </c>
      <c r="I85" s="2">
        <v>4</v>
      </c>
      <c r="J85" s="2">
        <v>10</v>
      </c>
      <c r="K85" s="2">
        <v>10000</v>
      </c>
      <c r="L85" s="2">
        <v>10000</v>
      </c>
      <c r="M85" s="2">
        <f>INDEX(挂机派遣章节!$H$4:$H$33,挂机派遣!AS85)</f>
        <v>45</v>
      </c>
      <c r="N85" s="3" t="s">
        <v>458</v>
      </c>
      <c r="O85" s="2">
        <v>60</v>
      </c>
      <c r="P85" s="3" t="s">
        <v>458</v>
      </c>
      <c r="Q85" s="2">
        <v>360</v>
      </c>
      <c r="R85" s="3" t="s">
        <v>458</v>
      </c>
      <c r="S85" s="2">
        <v>1200</v>
      </c>
      <c r="T85" s="3" t="s">
        <v>458</v>
      </c>
      <c r="U85" s="2">
        <v>600</v>
      </c>
      <c r="V85" s="2" t="s">
        <v>27</v>
      </c>
      <c r="W85" s="2" t="str">
        <f t="shared" si="6"/>
        <v>8160/h</v>
      </c>
      <c r="X85" s="2" t="s">
        <v>47</v>
      </c>
      <c r="Y85" s="2" t="str">
        <f t="shared" si="7"/>
        <v>13140/h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R85">
        <v>82</v>
      </c>
      <c r="AS85">
        <f>MATCH(AR85-1,挂机派遣章节!$G$3:$G$33,1)</f>
        <v>21</v>
      </c>
      <c r="AT85">
        <f>AR85-INDEX(挂机派遣章节!$G$3:$G$33,挂机派遣!AS85)</f>
        <v>2</v>
      </c>
      <c r="AU85">
        <v>219</v>
      </c>
      <c r="AV85">
        <v>136</v>
      </c>
    </row>
    <row r="86" spans="1:48" ht="16.5" x14ac:dyDescent="0.2">
      <c r="A86" s="2">
        <f t="shared" si="4"/>
        <v>32103</v>
      </c>
      <c r="B86" s="2">
        <v>83</v>
      </c>
      <c r="C86" s="2">
        <f>INDEX(挂机派遣章节!$B$4:$B$33,挂机派遣!AS86)</f>
        <v>321</v>
      </c>
      <c r="D86" s="2" t="s">
        <v>260</v>
      </c>
      <c r="E86" s="2">
        <v>12</v>
      </c>
      <c r="F86" s="2" t="str">
        <f t="shared" si="5"/>
        <v>探险21-3</v>
      </c>
      <c r="G86" s="2">
        <v>1</v>
      </c>
      <c r="H86" s="3" t="str">
        <f>INDEX(挂机派遣章节!$D$4:$D$33,挂机派遣!AS86)</f>
        <v>普通22章10关</v>
      </c>
      <c r="I86" s="2">
        <v>4</v>
      </c>
      <c r="J86" s="2">
        <v>10</v>
      </c>
      <c r="K86" s="2">
        <v>10000</v>
      </c>
      <c r="L86" s="2">
        <v>10000</v>
      </c>
      <c r="M86" s="2">
        <f>INDEX(挂机派遣章节!$H$4:$H$33,挂机派遣!AS86)</f>
        <v>45</v>
      </c>
      <c r="N86" s="3" t="s">
        <v>458</v>
      </c>
      <c r="O86" s="2">
        <v>60</v>
      </c>
      <c r="P86" s="3" t="s">
        <v>458</v>
      </c>
      <c r="Q86" s="2">
        <v>360</v>
      </c>
      <c r="R86" s="3" t="s">
        <v>458</v>
      </c>
      <c r="S86" s="2">
        <v>1200</v>
      </c>
      <c r="T86" s="3" t="s">
        <v>458</v>
      </c>
      <c r="U86" s="2">
        <v>600</v>
      </c>
      <c r="V86" s="2" t="s">
        <v>27</v>
      </c>
      <c r="W86" s="2" t="str">
        <f t="shared" si="6"/>
        <v>8280/h</v>
      </c>
      <c r="X86" s="2" t="s">
        <v>47</v>
      </c>
      <c r="Y86" s="2" t="str">
        <f t="shared" si="7"/>
        <v>13320/h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R86">
        <v>83</v>
      </c>
      <c r="AS86">
        <f>MATCH(AR86-1,挂机派遣章节!$G$3:$G$33,1)</f>
        <v>21</v>
      </c>
      <c r="AT86">
        <f>AR86-INDEX(挂机派遣章节!$G$3:$G$33,挂机派遣!AS86)</f>
        <v>3</v>
      </c>
      <c r="AU86">
        <v>222</v>
      </c>
      <c r="AV86">
        <v>138</v>
      </c>
    </row>
    <row r="87" spans="1:48" ht="16.5" x14ac:dyDescent="0.2">
      <c r="A87" s="2">
        <f t="shared" si="4"/>
        <v>32104</v>
      </c>
      <c r="B87" s="2">
        <v>84</v>
      </c>
      <c r="C87" s="2">
        <f>INDEX(挂机派遣章节!$B$4:$B$33,挂机派遣!AS87)</f>
        <v>321</v>
      </c>
      <c r="D87" s="2" t="s">
        <v>260</v>
      </c>
      <c r="E87" s="2">
        <v>13</v>
      </c>
      <c r="F87" s="2" t="str">
        <f t="shared" si="5"/>
        <v>探险21-4</v>
      </c>
      <c r="G87" s="2">
        <v>1</v>
      </c>
      <c r="H87" s="3" t="str">
        <f>INDEX(挂机派遣章节!$D$4:$D$33,挂机派遣!AS87)</f>
        <v>普通22章10关</v>
      </c>
      <c r="I87" s="2">
        <v>4</v>
      </c>
      <c r="J87" s="2">
        <v>10</v>
      </c>
      <c r="K87" s="2">
        <v>10000</v>
      </c>
      <c r="L87" s="2">
        <v>10000</v>
      </c>
      <c r="M87" s="2">
        <f>INDEX(挂机派遣章节!$H$4:$H$33,挂机派遣!AS87)</f>
        <v>45</v>
      </c>
      <c r="N87" s="3" t="s">
        <v>458</v>
      </c>
      <c r="O87" s="2">
        <v>60</v>
      </c>
      <c r="P87" s="3" t="s">
        <v>458</v>
      </c>
      <c r="Q87" s="2">
        <v>360</v>
      </c>
      <c r="R87" s="3" t="s">
        <v>458</v>
      </c>
      <c r="S87" s="2">
        <v>1200</v>
      </c>
      <c r="T87" s="3" t="s">
        <v>458</v>
      </c>
      <c r="U87" s="2">
        <v>600</v>
      </c>
      <c r="V87" s="2" t="s">
        <v>27</v>
      </c>
      <c r="W87" s="2" t="str">
        <f t="shared" si="6"/>
        <v>8400/h</v>
      </c>
      <c r="X87" s="2" t="s">
        <v>47</v>
      </c>
      <c r="Y87" s="2" t="str">
        <f t="shared" si="7"/>
        <v>13500/h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R87">
        <v>84</v>
      </c>
      <c r="AS87">
        <f>MATCH(AR87-1,挂机派遣章节!$G$3:$G$33,1)</f>
        <v>21</v>
      </c>
      <c r="AT87">
        <f>AR87-INDEX(挂机派遣章节!$G$3:$G$33,挂机派遣!AS87)</f>
        <v>4</v>
      </c>
      <c r="AU87">
        <v>225</v>
      </c>
      <c r="AV87">
        <v>140</v>
      </c>
    </row>
    <row r="88" spans="1:48" ht="16.5" x14ac:dyDescent="0.2">
      <c r="A88" s="2">
        <f t="shared" si="4"/>
        <v>32201</v>
      </c>
      <c r="B88" s="2">
        <v>85</v>
      </c>
      <c r="C88" s="2">
        <f>INDEX(挂机派遣章节!$B$4:$B$33,挂机派遣!AS88)</f>
        <v>322</v>
      </c>
      <c r="D88" s="2" t="s">
        <v>260</v>
      </c>
      <c r="E88" s="2">
        <v>14</v>
      </c>
      <c r="F88" s="2" t="str">
        <f t="shared" si="5"/>
        <v>探险22-1</v>
      </c>
      <c r="G88" s="2">
        <v>1</v>
      </c>
      <c r="H88" s="3" t="str">
        <f>INDEX(挂机派遣章节!$D$4:$D$33,挂机派遣!AS88)</f>
        <v>普通23章10关</v>
      </c>
      <c r="I88" s="2">
        <v>4</v>
      </c>
      <c r="J88" s="2">
        <v>10</v>
      </c>
      <c r="K88" s="2">
        <v>10000</v>
      </c>
      <c r="L88" s="2">
        <v>10000</v>
      </c>
      <c r="M88" s="2">
        <f>INDEX(挂机派遣章节!$H$4:$H$33,挂机派遣!AS88)</f>
        <v>47</v>
      </c>
      <c r="N88" s="3" t="s">
        <v>458</v>
      </c>
      <c r="O88" s="2">
        <v>60</v>
      </c>
      <c r="P88" s="3" t="s">
        <v>458</v>
      </c>
      <c r="Q88" s="2">
        <v>360</v>
      </c>
      <c r="R88" s="3" t="s">
        <v>458</v>
      </c>
      <c r="S88" s="2">
        <v>1200</v>
      </c>
      <c r="T88" s="3" t="s">
        <v>458</v>
      </c>
      <c r="U88" s="2">
        <v>600</v>
      </c>
      <c r="V88" s="2" t="s">
        <v>27</v>
      </c>
      <c r="W88" s="2" t="str">
        <f t="shared" si="6"/>
        <v>8700/h</v>
      </c>
      <c r="X88" s="2" t="s">
        <v>47</v>
      </c>
      <c r="Y88" s="2" t="str">
        <f t="shared" si="7"/>
        <v>13800/h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R88">
        <v>85</v>
      </c>
      <c r="AS88">
        <f>MATCH(AR88-1,挂机派遣章节!$G$3:$G$33,1)</f>
        <v>22</v>
      </c>
      <c r="AT88">
        <f>AR88-INDEX(挂机派遣章节!$G$3:$G$33,挂机派遣!AS88)</f>
        <v>1</v>
      </c>
      <c r="AU88">
        <v>230</v>
      </c>
      <c r="AV88">
        <v>145</v>
      </c>
    </row>
    <row r="89" spans="1:48" ht="16.5" x14ac:dyDescent="0.2">
      <c r="A89" s="2">
        <f t="shared" si="4"/>
        <v>32202</v>
      </c>
      <c r="B89" s="2">
        <v>86</v>
      </c>
      <c r="C89" s="2">
        <f>INDEX(挂机派遣章节!$B$4:$B$33,挂机派遣!AS89)</f>
        <v>322</v>
      </c>
      <c r="D89" s="2" t="s">
        <v>260</v>
      </c>
      <c r="E89" s="2">
        <v>15</v>
      </c>
      <c r="F89" s="2" t="str">
        <f t="shared" si="5"/>
        <v>探险22-2</v>
      </c>
      <c r="G89" s="2">
        <v>1</v>
      </c>
      <c r="H89" s="3" t="str">
        <f>INDEX(挂机派遣章节!$D$4:$D$33,挂机派遣!AS89)</f>
        <v>普通23章10关</v>
      </c>
      <c r="I89" s="2">
        <v>4</v>
      </c>
      <c r="J89" s="2">
        <v>10</v>
      </c>
      <c r="K89" s="2">
        <v>10000</v>
      </c>
      <c r="L89" s="2">
        <v>10000</v>
      </c>
      <c r="M89" s="2">
        <f>INDEX(挂机派遣章节!$H$4:$H$33,挂机派遣!AS89)</f>
        <v>47</v>
      </c>
      <c r="N89" s="3" t="s">
        <v>458</v>
      </c>
      <c r="O89" s="2">
        <v>60</v>
      </c>
      <c r="P89" s="3" t="s">
        <v>458</v>
      </c>
      <c r="Q89" s="2">
        <v>360</v>
      </c>
      <c r="R89" s="3" t="s">
        <v>458</v>
      </c>
      <c r="S89" s="2">
        <v>1200</v>
      </c>
      <c r="T89" s="3" t="s">
        <v>458</v>
      </c>
      <c r="U89" s="2">
        <v>600</v>
      </c>
      <c r="V89" s="2" t="s">
        <v>27</v>
      </c>
      <c r="W89" s="2" t="str">
        <f t="shared" si="6"/>
        <v>8760/h</v>
      </c>
      <c r="X89" s="2" t="s">
        <v>47</v>
      </c>
      <c r="Y89" s="2" t="str">
        <f t="shared" si="7"/>
        <v>13860/h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R89">
        <v>86</v>
      </c>
      <c r="AS89">
        <f>MATCH(AR89-1,挂机派遣章节!$G$3:$G$33,1)</f>
        <v>22</v>
      </c>
      <c r="AT89">
        <f>AR89-INDEX(挂机派遣章节!$G$3:$G$33,挂机派遣!AS89)</f>
        <v>2</v>
      </c>
      <c r="AU89">
        <v>231</v>
      </c>
      <c r="AV89">
        <v>146</v>
      </c>
    </row>
    <row r="90" spans="1:48" ht="16.5" x14ac:dyDescent="0.2">
      <c r="A90" s="2">
        <f t="shared" si="4"/>
        <v>32203</v>
      </c>
      <c r="B90" s="2">
        <v>87</v>
      </c>
      <c r="C90" s="2">
        <f>INDEX(挂机派遣章节!$B$4:$B$33,挂机派遣!AS90)</f>
        <v>322</v>
      </c>
      <c r="D90" s="2" t="s">
        <v>260</v>
      </c>
      <c r="E90" s="2">
        <v>1</v>
      </c>
      <c r="F90" s="2" t="str">
        <f t="shared" si="5"/>
        <v>探险22-3</v>
      </c>
      <c r="G90" s="2">
        <v>1</v>
      </c>
      <c r="H90" s="3" t="str">
        <f>INDEX(挂机派遣章节!$D$4:$D$33,挂机派遣!AS90)</f>
        <v>普通23章10关</v>
      </c>
      <c r="I90" s="2">
        <v>4</v>
      </c>
      <c r="J90" s="2">
        <v>10</v>
      </c>
      <c r="K90" s="2">
        <v>10000</v>
      </c>
      <c r="L90" s="2">
        <v>10000</v>
      </c>
      <c r="M90" s="2">
        <f>INDEX(挂机派遣章节!$H$4:$H$33,挂机派遣!AS90)</f>
        <v>47</v>
      </c>
      <c r="N90" s="3" t="s">
        <v>458</v>
      </c>
      <c r="O90" s="2">
        <v>60</v>
      </c>
      <c r="P90" s="3" t="s">
        <v>458</v>
      </c>
      <c r="Q90" s="2">
        <v>360</v>
      </c>
      <c r="R90" s="3" t="s">
        <v>458</v>
      </c>
      <c r="S90" s="2">
        <v>1200</v>
      </c>
      <c r="T90" s="3" t="s">
        <v>458</v>
      </c>
      <c r="U90" s="2">
        <v>600</v>
      </c>
      <c r="V90" s="2" t="s">
        <v>27</v>
      </c>
      <c r="W90" s="2" t="str">
        <f t="shared" si="6"/>
        <v>8880/h</v>
      </c>
      <c r="X90" s="2" t="s">
        <v>47</v>
      </c>
      <c r="Y90" s="2" t="str">
        <f t="shared" si="7"/>
        <v>13980/h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R90">
        <v>87</v>
      </c>
      <c r="AS90">
        <f>MATCH(AR90-1,挂机派遣章节!$G$3:$G$33,1)</f>
        <v>22</v>
      </c>
      <c r="AT90">
        <f>AR90-INDEX(挂机派遣章节!$G$3:$G$33,挂机派遣!AS90)</f>
        <v>3</v>
      </c>
      <c r="AU90">
        <v>233</v>
      </c>
      <c r="AV90">
        <v>148</v>
      </c>
    </row>
    <row r="91" spans="1:48" ht="16.5" x14ac:dyDescent="0.2">
      <c r="A91" s="2">
        <f t="shared" si="4"/>
        <v>32204</v>
      </c>
      <c r="B91" s="2">
        <v>88</v>
      </c>
      <c r="C91" s="2">
        <f>INDEX(挂机派遣章节!$B$4:$B$33,挂机派遣!AS91)</f>
        <v>322</v>
      </c>
      <c r="D91" s="2" t="s">
        <v>260</v>
      </c>
      <c r="E91" s="2">
        <v>2</v>
      </c>
      <c r="F91" s="2" t="str">
        <f t="shared" si="5"/>
        <v>探险22-4</v>
      </c>
      <c r="G91" s="2">
        <v>1</v>
      </c>
      <c r="H91" s="3" t="str">
        <f>INDEX(挂机派遣章节!$D$4:$D$33,挂机派遣!AS91)</f>
        <v>普通23章10关</v>
      </c>
      <c r="I91" s="2">
        <v>4</v>
      </c>
      <c r="J91" s="2">
        <v>10</v>
      </c>
      <c r="K91" s="2">
        <v>10000</v>
      </c>
      <c r="L91" s="2">
        <v>10000</v>
      </c>
      <c r="M91" s="2">
        <f>INDEX(挂机派遣章节!$H$4:$H$33,挂机派遣!AS91)</f>
        <v>47</v>
      </c>
      <c r="N91" s="3" t="s">
        <v>458</v>
      </c>
      <c r="O91" s="2">
        <v>60</v>
      </c>
      <c r="P91" s="3" t="s">
        <v>458</v>
      </c>
      <c r="Q91" s="2">
        <v>360</v>
      </c>
      <c r="R91" s="3" t="s">
        <v>458</v>
      </c>
      <c r="S91" s="2">
        <v>1200</v>
      </c>
      <c r="T91" s="3" t="s">
        <v>458</v>
      </c>
      <c r="U91" s="2">
        <v>600</v>
      </c>
      <c r="V91" s="2" t="s">
        <v>27</v>
      </c>
      <c r="W91" s="2" t="str">
        <f t="shared" si="6"/>
        <v>9000/h</v>
      </c>
      <c r="X91" s="2" t="s">
        <v>47</v>
      </c>
      <c r="Y91" s="2" t="str">
        <f t="shared" si="7"/>
        <v>14100/h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R91">
        <v>88</v>
      </c>
      <c r="AS91">
        <f>MATCH(AR91-1,挂机派遣章节!$G$3:$G$33,1)</f>
        <v>22</v>
      </c>
      <c r="AT91">
        <f>AR91-INDEX(挂机派遣章节!$G$3:$G$33,挂机派遣!AS91)</f>
        <v>4</v>
      </c>
      <c r="AU91">
        <v>235</v>
      </c>
      <c r="AV91">
        <v>150</v>
      </c>
    </row>
    <row r="92" spans="1:48" ht="16.5" x14ac:dyDescent="0.2">
      <c r="A92" s="2">
        <f t="shared" si="4"/>
        <v>32301</v>
      </c>
      <c r="B92" s="2">
        <v>89</v>
      </c>
      <c r="C92" s="2">
        <f>INDEX(挂机派遣章节!$B$4:$B$33,挂机派遣!AS92)</f>
        <v>323</v>
      </c>
      <c r="D92" s="2" t="s">
        <v>260</v>
      </c>
      <c r="E92" s="2">
        <v>3</v>
      </c>
      <c r="F92" s="2" t="str">
        <f t="shared" si="5"/>
        <v>探险23-1</v>
      </c>
      <c r="G92" s="2">
        <v>1</v>
      </c>
      <c r="H92" s="3" t="str">
        <f>INDEX(挂机派遣章节!$D$4:$D$33,挂机派遣!AS92)</f>
        <v>普通24章10关</v>
      </c>
      <c r="I92" s="2">
        <v>4</v>
      </c>
      <c r="J92" s="2">
        <v>10</v>
      </c>
      <c r="K92" s="2">
        <v>10000</v>
      </c>
      <c r="L92" s="2">
        <v>10000</v>
      </c>
      <c r="M92" s="2">
        <f>INDEX(挂机派遣章节!$H$4:$H$33,挂机派遣!AS92)</f>
        <v>50</v>
      </c>
      <c r="N92" s="3" t="s">
        <v>458</v>
      </c>
      <c r="O92" s="2">
        <v>60</v>
      </c>
      <c r="P92" s="3" t="s">
        <v>458</v>
      </c>
      <c r="Q92" s="2">
        <v>360</v>
      </c>
      <c r="R92" s="3" t="s">
        <v>458</v>
      </c>
      <c r="S92" s="2">
        <v>1200</v>
      </c>
      <c r="T92" s="3" t="s">
        <v>458</v>
      </c>
      <c r="U92" s="2">
        <v>600</v>
      </c>
      <c r="V92" s="2" t="s">
        <v>27</v>
      </c>
      <c r="W92" s="2" t="str">
        <f t="shared" si="6"/>
        <v>9300/h</v>
      </c>
      <c r="X92" s="2" t="s">
        <v>47</v>
      </c>
      <c r="Y92" s="2" t="str">
        <f t="shared" si="7"/>
        <v>14520/h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R92">
        <v>89</v>
      </c>
      <c r="AS92">
        <f>MATCH(AR92-1,挂机派遣章节!$G$3:$G$33,1)</f>
        <v>23</v>
      </c>
      <c r="AT92">
        <f>AR92-INDEX(挂机派遣章节!$G$3:$G$33,挂机派遣!AS92)</f>
        <v>1</v>
      </c>
      <c r="AU92">
        <v>242</v>
      </c>
      <c r="AV92">
        <v>155</v>
      </c>
    </row>
    <row r="93" spans="1:48" ht="16.5" x14ac:dyDescent="0.2">
      <c r="A93" s="2">
        <f t="shared" si="4"/>
        <v>32302</v>
      </c>
      <c r="B93" s="2">
        <v>90</v>
      </c>
      <c r="C93" s="2">
        <f>INDEX(挂机派遣章节!$B$4:$B$33,挂机派遣!AS93)</f>
        <v>323</v>
      </c>
      <c r="D93" s="2" t="s">
        <v>260</v>
      </c>
      <c r="E93" s="2">
        <v>4</v>
      </c>
      <c r="F93" s="2" t="str">
        <f t="shared" si="5"/>
        <v>探险23-2</v>
      </c>
      <c r="G93" s="2">
        <v>1</v>
      </c>
      <c r="H93" s="3" t="str">
        <f>INDEX(挂机派遣章节!$D$4:$D$33,挂机派遣!AS93)</f>
        <v>普通24章10关</v>
      </c>
      <c r="I93" s="2">
        <v>4</v>
      </c>
      <c r="J93" s="2">
        <v>10</v>
      </c>
      <c r="K93" s="2">
        <v>10000</v>
      </c>
      <c r="L93" s="2">
        <v>10000</v>
      </c>
      <c r="M93" s="2">
        <f>INDEX(挂机派遣章节!$H$4:$H$33,挂机派遣!AS93)</f>
        <v>50</v>
      </c>
      <c r="N93" s="3" t="s">
        <v>458</v>
      </c>
      <c r="O93" s="2">
        <v>60</v>
      </c>
      <c r="P93" s="3" t="s">
        <v>458</v>
      </c>
      <c r="Q93" s="2">
        <v>360</v>
      </c>
      <c r="R93" s="3" t="s">
        <v>458</v>
      </c>
      <c r="S93" s="2">
        <v>1200</v>
      </c>
      <c r="T93" s="3" t="s">
        <v>458</v>
      </c>
      <c r="U93" s="2">
        <v>600</v>
      </c>
      <c r="V93" s="2" t="s">
        <v>27</v>
      </c>
      <c r="W93" s="2" t="str">
        <f t="shared" si="6"/>
        <v>9360/h</v>
      </c>
      <c r="X93" s="2" t="s">
        <v>47</v>
      </c>
      <c r="Y93" s="2" t="str">
        <f t="shared" si="7"/>
        <v>14640/h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R93">
        <v>90</v>
      </c>
      <c r="AS93">
        <f>MATCH(AR93-1,挂机派遣章节!$G$3:$G$33,1)</f>
        <v>23</v>
      </c>
      <c r="AT93">
        <f>AR93-INDEX(挂机派遣章节!$G$3:$G$33,挂机派遣!AS93)</f>
        <v>2</v>
      </c>
      <c r="AU93">
        <v>244</v>
      </c>
      <c r="AV93">
        <v>156</v>
      </c>
    </row>
    <row r="94" spans="1:48" ht="16.5" x14ac:dyDescent="0.2">
      <c r="A94" s="2">
        <f t="shared" si="4"/>
        <v>32303</v>
      </c>
      <c r="B94" s="2">
        <v>91</v>
      </c>
      <c r="C94" s="2">
        <f>INDEX(挂机派遣章节!$B$4:$B$33,挂机派遣!AS94)</f>
        <v>323</v>
      </c>
      <c r="D94" s="2" t="s">
        <v>260</v>
      </c>
      <c r="E94" s="2">
        <v>5</v>
      </c>
      <c r="F94" s="2" t="str">
        <f t="shared" si="5"/>
        <v>探险23-3</v>
      </c>
      <c r="G94" s="2">
        <v>1</v>
      </c>
      <c r="H94" s="3" t="str">
        <f>INDEX(挂机派遣章节!$D$4:$D$33,挂机派遣!AS94)</f>
        <v>普通24章10关</v>
      </c>
      <c r="I94" s="2">
        <v>4</v>
      </c>
      <c r="J94" s="2">
        <v>10</v>
      </c>
      <c r="K94" s="2">
        <v>10000</v>
      </c>
      <c r="L94" s="2">
        <v>10000</v>
      </c>
      <c r="M94" s="2">
        <f>INDEX(挂机派遣章节!$H$4:$H$33,挂机派遣!AS94)</f>
        <v>50</v>
      </c>
      <c r="N94" s="3" t="s">
        <v>458</v>
      </c>
      <c r="O94" s="2">
        <v>60</v>
      </c>
      <c r="P94" s="3" t="s">
        <v>458</v>
      </c>
      <c r="Q94" s="2">
        <v>360</v>
      </c>
      <c r="R94" s="3" t="s">
        <v>458</v>
      </c>
      <c r="S94" s="2">
        <v>1200</v>
      </c>
      <c r="T94" s="3" t="s">
        <v>458</v>
      </c>
      <c r="U94" s="2">
        <v>600</v>
      </c>
      <c r="V94" s="2" t="s">
        <v>27</v>
      </c>
      <c r="W94" s="2" t="str">
        <f t="shared" si="6"/>
        <v>9480/h</v>
      </c>
      <c r="X94" s="2" t="s">
        <v>47</v>
      </c>
      <c r="Y94" s="2" t="str">
        <f t="shared" si="7"/>
        <v>14820/h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R94">
        <v>91</v>
      </c>
      <c r="AS94">
        <f>MATCH(AR94-1,挂机派遣章节!$G$3:$G$33,1)</f>
        <v>23</v>
      </c>
      <c r="AT94">
        <f>AR94-INDEX(挂机派遣章节!$G$3:$G$33,挂机派遣!AS94)</f>
        <v>3</v>
      </c>
      <c r="AU94">
        <v>247</v>
      </c>
      <c r="AV94">
        <v>158</v>
      </c>
    </row>
    <row r="95" spans="1:48" ht="16.5" x14ac:dyDescent="0.2">
      <c r="A95" s="2">
        <f t="shared" si="4"/>
        <v>32304</v>
      </c>
      <c r="B95" s="2">
        <v>92</v>
      </c>
      <c r="C95" s="2">
        <f>INDEX(挂机派遣章节!$B$4:$B$33,挂机派遣!AS95)</f>
        <v>323</v>
      </c>
      <c r="D95" s="2" t="s">
        <v>260</v>
      </c>
      <c r="E95" s="2">
        <v>6</v>
      </c>
      <c r="F95" s="2" t="str">
        <f t="shared" si="5"/>
        <v>探险23-4</v>
      </c>
      <c r="G95" s="2">
        <v>1</v>
      </c>
      <c r="H95" s="3" t="str">
        <f>INDEX(挂机派遣章节!$D$4:$D$33,挂机派遣!AS95)</f>
        <v>普通24章10关</v>
      </c>
      <c r="I95" s="2">
        <v>4</v>
      </c>
      <c r="J95" s="2">
        <v>10</v>
      </c>
      <c r="K95" s="2">
        <v>10000</v>
      </c>
      <c r="L95" s="2">
        <v>10000</v>
      </c>
      <c r="M95" s="2">
        <f>INDEX(挂机派遣章节!$H$4:$H$33,挂机派遣!AS95)</f>
        <v>50</v>
      </c>
      <c r="N95" s="3" t="s">
        <v>458</v>
      </c>
      <c r="O95" s="2">
        <v>60</v>
      </c>
      <c r="P95" s="3" t="s">
        <v>458</v>
      </c>
      <c r="Q95" s="2">
        <v>360</v>
      </c>
      <c r="R95" s="3" t="s">
        <v>458</v>
      </c>
      <c r="S95" s="2">
        <v>1200</v>
      </c>
      <c r="T95" s="3" t="s">
        <v>458</v>
      </c>
      <c r="U95" s="2">
        <v>600</v>
      </c>
      <c r="V95" s="2" t="s">
        <v>27</v>
      </c>
      <c r="W95" s="2" t="str">
        <f t="shared" si="6"/>
        <v>9600/h</v>
      </c>
      <c r="X95" s="2" t="s">
        <v>47</v>
      </c>
      <c r="Y95" s="2" t="str">
        <f t="shared" si="7"/>
        <v>15000/h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R95">
        <v>92</v>
      </c>
      <c r="AS95">
        <f>MATCH(AR95-1,挂机派遣章节!$G$3:$G$33,1)</f>
        <v>23</v>
      </c>
      <c r="AT95">
        <f>AR95-INDEX(挂机派遣章节!$G$3:$G$33,挂机派遣!AS95)</f>
        <v>4</v>
      </c>
      <c r="AU95">
        <v>250</v>
      </c>
      <c r="AV95">
        <v>160</v>
      </c>
    </row>
    <row r="96" spans="1:48" ht="16.5" x14ac:dyDescent="0.2">
      <c r="A96" s="2">
        <f t="shared" si="4"/>
        <v>32401</v>
      </c>
      <c r="B96" s="2">
        <v>93</v>
      </c>
      <c r="C96" s="2">
        <f>INDEX(挂机派遣章节!$B$4:$B$33,挂机派遣!AS96)</f>
        <v>324</v>
      </c>
      <c r="D96" s="2" t="s">
        <v>260</v>
      </c>
      <c r="E96" s="2">
        <v>7</v>
      </c>
      <c r="F96" s="2" t="str">
        <f t="shared" si="5"/>
        <v>探险24-1</v>
      </c>
      <c r="G96" s="2">
        <v>1</v>
      </c>
      <c r="H96" s="3" t="str">
        <f>INDEX(挂机派遣章节!$D$4:$D$33,挂机派遣!AS96)</f>
        <v>普通25章10关</v>
      </c>
      <c r="I96" s="2">
        <v>4</v>
      </c>
      <c r="J96" s="2">
        <v>10</v>
      </c>
      <c r="K96" s="2">
        <v>10000</v>
      </c>
      <c r="L96" s="2">
        <v>10000</v>
      </c>
      <c r="M96" s="2">
        <f>INDEX(挂机派遣章节!$H$4:$H$33,挂机派遣!AS96)</f>
        <v>55</v>
      </c>
      <c r="N96" s="3" t="s">
        <v>458</v>
      </c>
      <c r="O96" s="2">
        <v>60</v>
      </c>
      <c r="P96" s="3" t="s">
        <v>458</v>
      </c>
      <c r="Q96" s="2">
        <v>360</v>
      </c>
      <c r="R96" s="3" t="s">
        <v>458</v>
      </c>
      <c r="S96" s="2">
        <v>1200</v>
      </c>
      <c r="T96" s="3" t="s">
        <v>458</v>
      </c>
      <c r="U96" s="2">
        <v>600</v>
      </c>
      <c r="V96" s="2" t="s">
        <v>27</v>
      </c>
      <c r="W96" s="2" t="str">
        <f t="shared" si="6"/>
        <v>9900/h</v>
      </c>
      <c r="X96" s="2" t="s">
        <v>47</v>
      </c>
      <c r="Y96" s="2" t="str">
        <f t="shared" si="7"/>
        <v>15720/h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R96">
        <v>93</v>
      </c>
      <c r="AS96">
        <f>MATCH(AR96-1,挂机派遣章节!$G$3:$G$33,1)</f>
        <v>24</v>
      </c>
      <c r="AT96">
        <f>AR96-INDEX(挂机派遣章节!$G$3:$G$33,挂机派遣!AS96)</f>
        <v>1</v>
      </c>
      <c r="AU96">
        <v>262</v>
      </c>
      <c r="AV96">
        <v>165</v>
      </c>
    </row>
    <row r="97" spans="1:48" ht="16.5" x14ac:dyDescent="0.2">
      <c r="A97" s="2">
        <f t="shared" si="4"/>
        <v>32402</v>
      </c>
      <c r="B97" s="2">
        <v>94</v>
      </c>
      <c r="C97" s="2">
        <f>INDEX(挂机派遣章节!$B$4:$B$33,挂机派遣!AS97)</f>
        <v>324</v>
      </c>
      <c r="D97" s="2" t="s">
        <v>260</v>
      </c>
      <c r="E97" s="2">
        <v>8</v>
      </c>
      <c r="F97" s="2" t="str">
        <f t="shared" si="5"/>
        <v>探险24-2</v>
      </c>
      <c r="G97" s="2">
        <v>1</v>
      </c>
      <c r="H97" s="3" t="str">
        <f>INDEX(挂机派遣章节!$D$4:$D$33,挂机派遣!AS97)</f>
        <v>普通25章10关</v>
      </c>
      <c r="I97" s="2">
        <v>4</v>
      </c>
      <c r="J97" s="2">
        <v>10</v>
      </c>
      <c r="K97" s="2">
        <v>10000</v>
      </c>
      <c r="L97" s="2">
        <v>10000</v>
      </c>
      <c r="M97" s="2">
        <f>INDEX(挂机派遣章节!$H$4:$H$33,挂机派遣!AS97)</f>
        <v>55</v>
      </c>
      <c r="N97" s="3" t="s">
        <v>458</v>
      </c>
      <c r="O97" s="2">
        <v>60</v>
      </c>
      <c r="P97" s="3" t="s">
        <v>458</v>
      </c>
      <c r="Q97" s="2">
        <v>360</v>
      </c>
      <c r="R97" s="3" t="s">
        <v>458</v>
      </c>
      <c r="S97" s="2">
        <v>1200</v>
      </c>
      <c r="T97" s="3" t="s">
        <v>458</v>
      </c>
      <c r="U97" s="2">
        <v>600</v>
      </c>
      <c r="V97" s="2" t="s">
        <v>27</v>
      </c>
      <c r="W97" s="2" t="str">
        <f t="shared" si="6"/>
        <v>9960/h</v>
      </c>
      <c r="X97" s="2" t="s">
        <v>47</v>
      </c>
      <c r="Y97" s="2" t="str">
        <f t="shared" si="7"/>
        <v>15960/h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R97">
        <v>94</v>
      </c>
      <c r="AS97">
        <f>MATCH(AR97-1,挂机派遣章节!$G$3:$G$33,1)</f>
        <v>24</v>
      </c>
      <c r="AT97">
        <f>AR97-INDEX(挂机派遣章节!$G$3:$G$33,挂机派遣!AS97)</f>
        <v>2</v>
      </c>
      <c r="AU97">
        <v>266</v>
      </c>
      <c r="AV97">
        <v>166</v>
      </c>
    </row>
    <row r="98" spans="1:48" ht="16.5" x14ac:dyDescent="0.2">
      <c r="A98" s="2">
        <f t="shared" si="4"/>
        <v>32403</v>
      </c>
      <c r="B98" s="2">
        <v>95</v>
      </c>
      <c r="C98" s="2">
        <f>INDEX(挂机派遣章节!$B$4:$B$33,挂机派遣!AS98)</f>
        <v>324</v>
      </c>
      <c r="D98" s="2" t="s">
        <v>260</v>
      </c>
      <c r="E98" s="2">
        <v>9</v>
      </c>
      <c r="F98" s="2" t="str">
        <f t="shared" si="5"/>
        <v>探险24-3</v>
      </c>
      <c r="G98" s="2">
        <v>1</v>
      </c>
      <c r="H98" s="3" t="str">
        <f>INDEX(挂机派遣章节!$D$4:$D$33,挂机派遣!AS98)</f>
        <v>普通25章10关</v>
      </c>
      <c r="I98" s="2">
        <v>4</v>
      </c>
      <c r="J98" s="2">
        <v>10</v>
      </c>
      <c r="K98" s="2">
        <v>10000</v>
      </c>
      <c r="L98" s="2">
        <v>10000</v>
      </c>
      <c r="M98" s="2">
        <f>INDEX(挂机派遣章节!$H$4:$H$33,挂机派遣!AS98)</f>
        <v>55</v>
      </c>
      <c r="N98" s="3" t="s">
        <v>458</v>
      </c>
      <c r="O98" s="2">
        <v>60</v>
      </c>
      <c r="P98" s="3" t="s">
        <v>458</v>
      </c>
      <c r="Q98" s="2">
        <v>360</v>
      </c>
      <c r="R98" s="3" t="s">
        <v>458</v>
      </c>
      <c r="S98" s="2">
        <v>1200</v>
      </c>
      <c r="T98" s="3" t="s">
        <v>458</v>
      </c>
      <c r="U98" s="2">
        <v>600</v>
      </c>
      <c r="V98" s="2" t="s">
        <v>27</v>
      </c>
      <c r="W98" s="2" t="str">
        <f t="shared" si="6"/>
        <v>10080/h</v>
      </c>
      <c r="X98" s="2" t="s">
        <v>47</v>
      </c>
      <c r="Y98" s="2" t="str">
        <f t="shared" si="7"/>
        <v>16200/h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R98">
        <v>95</v>
      </c>
      <c r="AS98">
        <f>MATCH(AR98-1,挂机派遣章节!$G$3:$G$33,1)</f>
        <v>24</v>
      </c>
      <c r="AT98">
        <f>AR98-INDEX(挂机派遣章节!$G$3:$G$33,挂机派遣!AS98)</f>
        <v>3</v>
      </c>
      <c r="AU98">
        <v>270</v>
      </c>
      <c r="AV98">
        <v>168</v>
      </c>
    </row>
    <row r="99" spans="1:48" ht="16.5" x14ac:dyDescent="0.2">
      <c r="A99" s="2">
        <f t="shared" si="4"/>
        <v>32404</v>
      </c>
      <c r="B99" s="2">
        <v>96</v>
      </c>
      <c r="C99" s="2">
        <f>INDEX(挂机派遣章节!$B$4:$B$33,挂机派遣!AS99)</f>
        <v>324</v>
      </c>
      <c r="D99" s="2" t="s">
        <v>260</v>
      </c>
      <c r="E99" s="2">
        <v>10</v>
      </c>
      <c r="F99" s="2" t="str">
        <f t="shared" si="5"/>
        <v>探险24-4</v>
      </c>
      <c r="G99" s="2">
        <v>1</v>
      </c>
      <c r="H99" s="3" t="str">
        <f>INDEX(挂机派遣章节!$D$4:$D$33,挂机派遣!AS99)</f>
        <v>普通25章10关</v>
      </c>
      <c r="I99" s="2">
        <v>4</v>
      </c>
      <c r="J99" s="2">
        <v>10</v>
      </c>
      <c r="K99" s="2">
        <v>10000</v>
      </c>
      <c r="L99" s="2">
        <v>10000</v>
      </c>
      <c r="M99" s="2">
        <f>INDEX(挂机派遣章节!$H$4:$H$33,挂机派遣!AS99)</f>
        <v>55</v>
      </c>
      <c r="N99" s="3" t="s">
        <v>458</v>
      </c>
      <c r="O99" s="2">
        <v>60</v>
      </c>
      <c r="P99" s="3" t="s">
        <v>458</v>
      </c>
      <c r="Q99" s="2">
        <v>360</v>
      </c>
      <c r="R99" s="3" t="s">
        <v>458</v>
      </c>
      <c r="S99" s="2">
        <v>1200</v>
      </c>
      <c r="T99" s="3" t="s">
        <v>458</v>
      </c>
      <c r="U99" s="2">
        <v>600</v>
      </c>
      <c r="V99" s="2" t="s">
        <v>27</v>
      </c>
      <c r="W99" s="2" t="str">
        <f t="shared" si="6"/>
        <v>10200/h</v>
      </c>
      <c r="X99" s="2" t="s">
        <v>47</v>
      </c>
      <c r="Y99" s="2" t="str">
        <f t="shared" si="7"/>
        <v>16500/h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R99">
        <v>96</v>
      </c>
      <c r="AS99">
        <f>MATCH(AR99-1,挂机派遣章节!$G$3:$G$33,1)</f>
        <v>24</v>
      </c>
      <c r="AT99">
        <f>AR99-INDEX(挂机派遣章节!$G$3:$G$33,挂机派遣!AS99)</f>
        <v>4</v>
      </c>
      <c r="AU99">
        <v>275</v>
      </c>
      <c r="AV99">
        <v>170</v>
      </c>
    </row>
    <row r="100" spans="1:48" ht="16.5" x14ac:dyDescent="0.2">
      <c r="A100" s="2">
        <f t="shared" si="4"/>
        <v>32501</v>
      </c>
      <c r="B100" s="2">
        <v>97</v>
      </c>
      <c r="C100" s="2">
        <f>INDEX(挂机派遣章节!$B$4:$B$33,挂机派遣!AS100)</f>
        <v>325</v>
      </c>
      <c r="D100" s="2" t="s">
        <v>260</v>
      </c>
      <c r="E100" s="2">
        <v>11</v>
      </c>
      <c r="F100" s="2" t="str">
        <f t="shared" si="5"/>
        <v>探险25-1</v>
      </c>
      <c r="G100" s="2">
        <v>1</v>
      </c>
      <c r="H100" s="3" t="str">
        <f>INDEX(挂机派遣章节!$D$4:$D$33,挂机派遣!AS100)</f>
        <v>普通26章10关</v>
      </c>
      <c r="I100" s="2">
        <v>4</v>
      </c>
      <c r="J100" s="2">
        <v>10</v>
      </c>
      <c r="K100" s="2">
        <v>10000</v>
      </c>
      <c r="L100" s="2">
        <v>10000</v>
      </c>
      <c r="M100" s="2">
        <f>INDEX(挂机派遣章节!$H$4:$H$33,挂机派遣!AS100)</f>
        <v>60</v>
      </c>
      <c r="N100" s="3" t="s">
        <v>458</v>
      </c>
      <c r="O100" s="2">
        <v>60</v>
      </c>
      <c r="P100" s="3" t="s">
        <v>458</v>
      </c>
      <c r="Q100" s="2">
        <v>360</v>
      </c>
      <c r="R100" s="3" t="s">
        <v>458</v>
      </c>
      <c r="S100" s="2">
        <v>1200</v>
      </c>
      <c r="T100" s="3" t="s">
        <v>458</v>
      </c>
      <c r="U100" s="2">
        <v>600</v>
      </c>
      <c r="V100" s="2" t="s">
        <v>27</v>
      </c>
      <c r="W100" s="2" t="str">
        <f t="shared" si="6"/>
        <v>10500/h</v>
      </c>
      <c r="X100" s="2" t="s">
        <v>47</v>
      </c>
      <c r="Y100" s="2" t="str">
        <f t="shared" si="7"/>
        <v>17220/h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R100">
        <v>97</v>
      </c>
      <c r="AS100">
        <f>MATCH(AR100-1,挂机派遣章节!$G$3:$G$33,1)</f>
        <v>25</v>
      </c>
      <c r="AT100">
        <f>AR100-INDEX(挂机派遣章节!$G$3:$G$33,挂机派遣!AS100)</f>
        <v>1</v>
      </c>
      <c r="AU100">
        <v>287</v>
      </c>
      <c r="AV100">
        <v>175</v>
      </c>
    </row>
    <row r="101" spans="1:48" ht="16.5" x14ac:dyDescent="0.2">
      <c r="A101" s="2">
        <f t="shared" si="4"/>
        <v>32502</v>
      </c>
      <c r="B101" s="2">
        <v>98</v>
      </c>
      <c r="C101" s="2">
        <f>INDEX(挂机派遣章节!$B$4:$B$33,挂机派遣!AS101)</f>
        <v>325</v>
      </c>
      <c r="D101" s="2" t="s">
        <v>260</v>
      </c>
      <c r="E101" s="2">
        <v>12</v>
      </c>
      <c r="F101" s="2" t="str">
        <f t="shared" si="5"/>
        <v>探险25-2</v>
      </c>
      <c r="G101" s="2">
        <v>1</v>
      </c>
      <c r="H101" s="3" t="str">
        <f>INDEX(挂机派遣章节!$D$4:$D$33,挂机派遣!AS101)</f>
        <v>普通26章10关</v>
      </c>
      <c r="I101" s="2">
        <v>4</v>
      </c>
      <c r="J101" s="2">
        <v>10</v>
      </c>
      <c r="K101" s="2">
        <v>10000</v>
      </c>
      <c r="L101" s="2">
        <v>10000</v>
      </c>
      <c r="M101" s="2">
        <f>INDEX(挂机派遣章节!$H$4:$H$33,挂机派遣!AS101)</f>
        <v>60</v>
      </c>
      <c r="N101" s="3" t="s">
        <v>458</v>
      </c>
      <c r="O101" s="2">
        <v>60</v>
      </c>
      <c r="P101" s="3" t="s">
        <v>458</v>
      </c>
      <c r="Q101" s="2">
        <v>360</v>
      </c>
      <c r="R101" s="3" t="s">
        <v>458</v>
      </c>
      <c r="S101" s="2">
        <v>1200</v>
      </c>
      <c r="T101" s="3" t="s">
        <v>458</v>
      </c>
      <c r="U101" s="2">
        <v>600</v>
      </c>
      <c r="V101" s="2" t="s">
        <v>27</v>
      </c>
      <c r="W101" s="2" t="str">
        <f t="shared" si="6"/>
        <v>10560/h</v>
      </c>
      <c r="X101" s="2" t="s">
        <v>47</v>
      </c>
      <c r="Y101" s="2" t="str">
        <f t="shared" si="7"/>
        <v>17460/h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R101">
        <v>98</v>
      </c>
      <c r="AS101">
        <f>MATCH(AR101-1,挂机派遣章节!$G$3:$G$33,1)</f>
        <v>25</v>
      </c>
      <c r="AT101">
        <f>AR101-INDEX(挂机派遣章节!$G$3:$G$33,挂机派遣!AS101)</f>
        <v>2</v>
      </c>
      <c r="AU101">
        <v>291</v>
      </c>
      <c r="AV101">
        <v>176</v>
      </c>
    </row>
    <row r="102" spans="1:48" ht="16.5" x14ac:dyDescent="0.2">
      <c r="A102" s="2">
        <f t="shared" si="4"/>
        <v>32503</v>
      </c>
      <c r="B102" s="2">
        <v>99</v>
      </c>
      <c r="C102" s="2">
        <f>INDEX(挂机派遣章节!$B$4:$B$33,挂机派遣!AS102)</f>
        <v>325</v>
      </c>
      <c r="D102" s="2" t="s">
        <v>260</v>
      </c>
      <c r="E102" s="2">
        <v>13</v>
      </c>
      <c r="F102" s="2" t="str">
        <f t="shared" si="5"/>
        <v>探险25-3</v>
      </c>
      <c r="G102" s="2">
        <v>1</v>
      </c>
      <c r="H102" s="3" t="str">
        <f>INDEX(挂机派遣章节!$D$4:$D$33,挂机派遣!AS102)</f>
        <v>普通26章10关</v>
      </c>
      <c r="I102" s="2">
        <v>4</v>
      </c>
      <c r="J102" s="2">
        <v>10</v>
      </c>
      <c r="K102" s="2">
        <v>10000</v>
      </c>
      <c r="L102" s="2">
        <v>10000</v>
      </c>
      <c r="M102" s="2">
        <f>INDEX(挂机派遣章节!$H$4:$H$33,挂机派遣!AS102)</f>
        <v>60</v>
      </c>
      <c r="N102" s="3" t="s">
        <v>458</v>
      </c>
      <c r="O102" s="2">
        <v>60</v>
      </c>
      <c r="P102" s="3" t="s">
        <v>458</v>
      </c>
      <c r="Q102" s="2">
        <v>360</v>
      </c>
      <c r="R102" s="3" t="s">
        <v>458</v>
      </c>
      <c r="S102" s="2">
        <v>1200</v>
      </c>
      <c r="T102" s="3" t="s">
        <v>458</v>
      </c>
      <c r="U102" s="2">
        <v>600</v>
      </c>
      <c r="V102" s="2" t="s">
        <v>27</v>
      </c>
      <c r="W102" s="2" t="str">
        <f t="shared" si="6"/>
        <v>10680/h</v>
      </c>
      <c r="X102" s="2" t="s">
        <v>47</v>
      </c>
      <c r="Y102" s="2" t="str">
        <f t="shared" si="7"/>
        <v>17700/h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R102">
        <v>99</v>
      </c>
      <c r="AS102">
        <f>MATCH(AR102-1,挂机派遣章节!$G$3:$G$33,1)</f>
        <v>25</v>
      </c>
      <c r="AT102">
        <f>AR102-INDEX(挂机派遣章节!$G$3:$G$33,挂机派遣!AS102)</f>
        <v>3</v>
      </c>
      <c r="AU102">
        <v>295</v>
      </c>
      <c r="AV102">
        <v>178</v>
      </c>
    </row>
    <row r="103" spans="1:48" ht="16.5" x14ac:dyDescent="0.2">
      <c r="A103" s="2">
        <f t="shared" si="4"/>
        <v>32504</v>
      </c>
      <c r="B103" s="2">
        <v>100</v>
      </c>
      <c r="C103" s="2">
        <f>INDEX(挂机派遣章节!$B$4:$B$33,挂机派遣!AS103)</f>
        <v>325</v>
      </c>
      <c r="D103" s="2" t="s">
        <v>260</v>
      </c>
      <c r="E103" s="2">
        <v>14</v>
      </c>
      <c r="F103" s="2" t="str">
        <f t="shared" si="5"/>
        <v>探险25-4</v>
      </c>
      <c r="G103" s="2">
        <v>1</v>
      </c>
      <c r="H103" s="3" t="str">
        <f>INDEX(挂机派遣章节!$D$4:$D$33,挂机派遣!AS103)</f>
        <v>普通26章10关</v>
      </c>
      <c r="I103" s="2">
        <v>4</v>
      </c>
      <c r="J103" s="2">
        <v>10</v>
      </c>
      <c r="K103" s="2">
        <v>10000</v>
      </c>
      <c r="L103" s="2">
        <v>10000</v>
      </c>
      <c r="M103" s="2">
        <f>INDEX(挂机派遣章节!$H$4:$H$33,挂机派遣!AS103)</f>
        <v>60</v>
      </c>
      <c r="N103" s="3" t="s">
        <v>458</v>
      </c>
      <c r="O103" s="2">
        <v>60</v>
      </c>
      <c r="P103" s="3" t="s">
        <v>458</v>
      </c>
      <c r="Q103" s="2">
        <v>360</v>
      </c>
      <c r="R103" s="3" t="s">
        <v>458</v>
      </c>
      <c r="S103" s="2">
        <v>1200</v>
      </c>
      <c r="T103" s="3" t="s">
        <v>458</v>
      </c>
      <c r="U103" s="2">
        <v>600</v>
      </c>
      <c r="V103" s="2" t="s">
        <v>27</v>
      </c>
      <c r="W103" s="2" t="str">
        <f t="shared" si="6"/>
        <v>10800/h</v>
      </c>
      <c r="X103" s="2" t="s">
        <v>47</v>
      </c>
      <c r="Y103" s="2" t="str">
        <f t="shared" si="7"/>
        <v>18000/h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R103">
        <v>100</v>
      </c>
      <c r="AS103">
        <f>MATCH(AR103-1,挂机派遣章节!$G$3:$G$33,1)</f>
        <v>25</v>
      </c>
      <c r="AT103">
        <f>AR103-INDEX(挂机派遣章节!$G$3:$G$33,挂机派遣!AS103)</f>
        <v>4</v>
      </c>
      <c r="AU103">
        <v>300</v>
      </c>
      <c r="AV103">
        <v>180</v>
      </c>
    </row>
    <row r="104" spans="1:48" ht="16.5" x14ac:dyDescent="0.2">
      <c r="A104" s="2">
        <f t="shared" si="4"/>
        <v>32601</v>
      </c>
      <c r="B104" s="2">
        <v>101</v>
      </c>
      <c r="C104" s="2">
        <f>INDEX(挂机派遣章节!$B$4:$B$33,挂机派遣!AS104)</f>
        <v>326</v>
      </c>
      <c r="D104" s="2" t="s">
        <v>260</v>
      </c>
      <c r="E104" s="2">
        <v>15</v>
      </c>
      <c r="F104" s="2" t="str">
        <f t="shared" si="5"/>
        <v>探险26-1</v>
      </c>
      <c r="G104" s="2">
        <v>1</v>
      </c>
      <c r="H104" s="3" t="str">
        <f>INDEX(挂机派遣章节!$D$4:$D$33,挂机派遣!AS104)</f>
        <v>普通27章10关</v>
      </c>
      <c r="I104" s="2">
        <v>4</v>
      </c>
      <c r="J104" s="2">
        <v>10</v>
      </c>
      <c r="K104" s="2">
        <v>10000</v>
      </c>
      <c r="L104" s="2">
        <v>10000</v>
      </c>
      <c r="M104" s="2">
        <f>INDEX(挂机派遣章节!$H$4:$H$33,挂机派遣!AS104)</f>
        <v>65</v>
      </c>
      <c r="N104" s="3" t="s">
        <v>458</v>
      </c>
      <c r="O104" s="2">
        <v>60</v>
      </c>
      <c r="P104" s="3" t="s">
        <v>458</v>
      </c>
      <c r="Q104" s="2">
        <v>360</v>
      </c>
      <c r="R104" s="3" t="s">
        <v>458</v>
      </c>
      <c r="S104" s="2">
        <v>1200</v>
      </c>
      <c r="T104" s="3" t="s">
        <v>458</v>
      </c>
      <c r="U104" s="2">
        <v>600</v>
      </c>
      <c r="V104" s="2" t="s">
        <v>27</v>
      </c>
      <c r="W104" s="2" t="str">
        <f t="shared" si="6"/>
        <v>11100/h</v>
      </c>
      <c r="X104" s="2" t="s">
        <v>47</v>
      </c>
      <c r="Y104" s="2" t="str">
        <f t="shared" si="7"/>
        <v>18720/h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R104">
        <v>101</v>
      </c>
      <c r="AS104">
        <f>MATCH(AR104-1,挂机派遣章节!$G$3:$G$33,1)</f>
        <v>26</v>
      </c>
      <c r="AT104">
        <f>AR104-INDEX(挂机派遣章节!$G$3:$G$33,挂机派遣!AS104)</f>
        <v>1</v>
      </c>
      <c r="AU104">
        <v>312</v>
      </c>
      <c r="AV104">
        <v>185</v>
      </c>
    </row>
    <row r="105" spans="1:48" ht="16.5" x14ac:dyDescent="0.2">
      <c r="A105" s="2">
        <f t="shared" si="4"/>
        <v>32602</v>
      </c>
      <c r="B105" s="2">
        <v>102</v>
      </c>
      <c r="C105" s="2">
        <f>INDEX(挂机派遣章节!$B$4:$B$33,挂机派遣!AS105)</f>
        <v>326</v>
      </c>
      <c r="D105" s="2" t="s">
        <v>260</v>
      </c>
      <c r="E105" s="2">
        <v>1</v>
      </c>
      <c r="F105" s="2" t="str">
        <f t="shared" si="5"/>
        <v>探险26-2</v>
      </c>
      <c r="G105" s="2">
        <v>1</v>
      </c>
      <c r="H105" s="3" t="str">
        <f>INDEX(挂机派遣章节!$D$4:$D$33,挂机派遣!AS105)</f>
        <v>普通27章10关</v>
      </c>
      <c r="I105" s="2">
        <v>4</v>
      </c>
      <c r="J105" s="2">
        <v>10</v>
      </c>
      <c r="K105" s="2">
        <v>10000</v>
      </c>
      <c r="L105" s="2">
        <v>10000</v>
      </c>
      <c r="M105" s="2">
        <f>INDEX(挂机派遣章节!$H$4:$H$33,挂机派遣!AS105)</f>
        <v>65</v>
      </c>
      <c r="N105" s="3" t="s">
        <v>458</v>
      </c>
      <c r="O105" s="2">
        <v>60</v>
      </c>
      <c r="P105" s="3" t="s">
        <v>458</v>
      </c>
      <c r="Q105" s="2">
        <v>360</v>
      </c>
      <c r="R105" s="3" t="s">
        <v>458</v>
      </c>
      <c r="S105" s="2">
        <v>1200</v>
      </c>
      <c r="T105" s="3" t="s">
        <v>458</v>
      </c>
      <c r="U105" s="2">
        <v>600</v>
      </c>
      <c r="V105" s="2" t="s">
        <v>27</v>
      </c>
      <c r="W105" s="2" t="str">
        <f t="shared" si="6"/>
        <v>11160/h</v>
      </c>
      <c r="X105" s="2" t="s">
        <v>47</v>
      </c>
      <c r="Y105" s="2" t="str">
        <f t="shared" si="7"/>
        <v>18960/h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R105">
        <v>102</v>
      </c>
      <c r="AS105">
        <f>MATCH(AR105-1,挂机派遣章节!$G$3:$G$33,1)</f>
        <v>26</v>
      </c>
      <c r="AT105">
        <f>AR105-INDEX(挂机派遣章节!$G$3:$G$33,挂机派遣!AS105)</f>
        <v>2</v>
      </c>
      <c r="AU105">
        <v>316</v>
      </c>
      <c r="AV105">
        <v>186</v>
      </c>
    </row>
    <row r="106" spans="1:48" ht="16.5" x14ac:dyDescent="0.2">
      <c r="A106" s="2">
        <f t="shared" si="4"/>
        <v>32603</v>
      </c>
      <c r="B106" s="2">
        <v>103</v>
      </c>
      <c r="C106" s="2">
        <f>INDEX(挂机派遣章节!$B$4:$B$33,挂机派遣!AS106)</f>
        <v>326</v>
      </c>
      <c r="D106" s="2" t="s">
        <v>260</v>
      </c>
      <c r="E106" s="2">
        <v>2</v>
      </c>
      <c r="F106" s="2" t="str">
        <f t="shared" si="5"/>
        <v>探险26-3</v>
      </c>
      <c r="G106" s="2">
        <v>1</v>
      </c>
      <c r="H106" s="3" t="str">
        <f>INDEX(挂机派遣章节!$D$4:$D$33,挂机派遣!AS106)</f>
        <v>普通27章10关</v>
      </c>
      <c r="I106" s="2">
        <v>4</v>
      </c>
      <c r="J106" s="2">
        <v>10</v>
      </c>
      <c r="K106" s="2">
        <v>10000</v>
      </c>
      <c r="L106" s="2">
        <v>10000</v>
      </c>
      <c r="M106" s="2">
        <f>INDEX(挂机派遣章节!$H$4:$H$33,挂机派遣!AS106)</f>
        <v>65</v>
      </c>
      <c r="N106" s="3" t="s">
        <v>458</v>
      </c>
      <c r="O106" s="2">
        <v>60</v>
      </c>
      <c r="P106" s="3" t="s">
        <v>458</v>
      </c>
      <c r="Q106" s="2">
        <v>360</v>
      </c>
      <c r="R106" s="3" t="s">
        <v>458</v>
      </c>
      <c r="S106" s="2">
        <v>1200</v>
      </c>
      <c r="T106" s="3" t="s">
        <v>458</v>
      </c>
      <c r="U106" s="2">
        <v>600</v>
      </c>
      <c r="V106" s="2" t="s">
        <v>27</v>
      </c>
      <c r="W106" s="2" t="str">
        <f t="shared" si="6"/>
        <v>11280/h</v>
      </c>
      <c r="X106" s="2" t="s">
        <v>47</v>
      </c>
      <c r="Y106" s="2" t="str">
        <f t="shared" si="7"/>
        <v>19200/h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R106">
        <v>103</v>
      </c>
      <c r="AS106">
        <f>MATCH(AR106-1,挂机派遣章节!$G$3:$G$33,1)</f>
        <v>26</v>
      </c>
      <c r="AT106">
        <f>AR106-INDEX(挂机派遣章节!$G$3:$G$33,挂机派遣!AS106)</f>
        <v>3</v>
      </c>
      <c r="AU106">
        <v>320</v>
      </c>
      <c r="AV106">
        <v>188</v>
      </c>
    </row>
    <row r="107" spans="1:48" ht="16.5" x14ac:dyDescent="0.2">
      <c r="A107" s="2">
        <f t="shared" si="4"/>
        <v>32604</v>
      </c>
      <c r="B107" s="2">
        <v>104</v>
      </c>
      <c r="C107" s="2">
        <f>INDEX(挂机派遣章节!$B$4:$B$33,挂机派遣!AS107)</f>
        <v>326</v>
      </c>
      <c r="D107" s="2" t="s">
        <v>260</v>
      </c>
      <c r="E107" s="2">
        <v>3</v>
      </c>
      <c r="F107" s="2" t="str">
        <f t="shared" si="5"/>
        <v>探险26-4</v>
      </c>
      <c r="G107" s="2">
        <v>1</v>
      </c>
      <c r="H107" s="3" t="str">
        <f>INDEX(挂机派遣章节!$D$4:$D$33,挂机派遣!AS107)</f>
        <v>普通27章10关</v>
      </c>
      <c r="I107" s="2">
        <v>4</v>
      </c>
      <c r="J107" s="2">
        <v>10</v>
      </c>
      <c r="K107" s="2">
        <v>10000</v>
      </c>
      <c r="L107" s="2">
        <v>10000</v>
      </c>
      <c r="M107" s="2">
        <f>INDEX(挂机派遣章节!$H$4:$H$33,挂机派遣!AS107)</f>
        <v>65</v>
      </c>
      <c r="N107" s="3" t="s">
        <v>458</v>
      </c>
      <c r="O107" s="2">
        <v>60</v>
      </c>
      <c r="P107" s="3" t="s">
        <v>458</v>
      </c>
      <c r="Q107" s="2">
        <v>360</v>
      </c>
      <c r="R107" s="3" t="s">
        <v>458</v>
      </c>
      <c r="S107" s="2">
        <v>1200</v>
      </c>
      <c r="T107" s="3" t="s">
        <v>458</v>
      </c>
      <c r="U107" s="2">
        <v>600</v>
      </c>
      <c r="V107" s="2" t="s">
        <v>27</v>
      </c>
      <c r="W107" s="2" t="str">
        <f t="shared" si="6"/>
        <v>11400/h</v>
      </c>
      <c r="X107" s="2" t="s">
        <v>47</v>
      </c>
      <c r="Y107" s="2" t="str">
        <f t="shared" si="7"/>
        <v>19500/h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R107">
        <v>104</v>
      </c>
      <c r="AS107">
        <f>MATCH(AR107-1,挂机派遣章节!$G$3:$G$33,1)</f>
        <v>26</v>
      </c>
      <c r="AT107">
        <f>AR107-INDEX(挂机派遣章节!$G$3:$G$33,挂机派遣!AS107)</f>
        <v>4</v>
      </c>
      <c r="AU107">
        <v>325</v>
      </c>
      <c r="AV107">
        <v>190</v>
      </c>
    </row>
    <row r="108" spans="1:48" ht="16.5" x14ac:dyDescent="0.2">
      <c r="A108" s="2">
        <f t="shared" si="4"/>
        <v>32701</v>
      </c>
      <c r="B108" s="2">
        <v>105</v>
      </c>
      <c r="C108" s="2">
        <f>INDEX(挂机派遣章节!$B$4:$B$33,挂机派遣!AS108)</f>
        <v>327</v>
      </c>
      <c r="D108" s="2" t="s">
        <v>260</v>
      </c>
      <c r="E108" s="2">
        <v>4</v>
      </c>
      <c r="F108" s="2" t="str">
        <f t="shared" si="5"/>
        <v>探险27-1</v>
      </c>
      <c r="G108" s="2">
        <v>1</v>
      </c>
      <c r="H108" s="3" t="str">
        <f>INDEX(挂机派遣章节!$D$4:$D$33,挂机派遣!AS108)</f>
        <v>普通28章10关</v>
      </c>
      <c r="I108" s="2">
        <v>4</v>
      </c>
      <c r="J108" s="2">
        <v>10</v>
      </c>
      <c r="K108" s="2">
        <v>10000</v>
      </c>
      <c r="L108" s="2">
        <v>10000</v>
      </c>
      <c r="M108" s="2">
        <f>INDEX(挂机派遣章节!$H$4:$H$33,挂机派遣!AS108)</f>
        <v>70</v>
      </c>
      <c r="N108" s="3" t="s">
        <v>458</v>
      </c>
      <c r="O108" s="2">
        <v>60</v>
      </c>
      <c r="P108" s="3" t="s">
        <v>458</v>
      </c>
      <c r="Q108" s="2">
        <v>360</v>
      </c>
      <c r="R108" s="3" t="s">
        <v>458</v>
      </c>
      <c r="S108" s="2">
        <v>1200</v>
      </c>
      <c r="T108" s="3" t="s">
        <v>458</v>
      </c>
      <c r="U108" s="2">
        <v>600</v>
      </c>
      <c r="V108" s="2" t="s">
        <v>27</v>
      </c>
      <c r="W108" s="2" t="str">
        <f t="shared" si="6"/>
        <v>11700/h</v>
      </c>
      <c r="X108" s="2" t="s">
        <v>47</v>
      </c>
      <c r="Y108" s="2" t="str">
        <f t="shared" si="7"/>
        <v>20220/h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R108">
        <v>105</v>
      </c>
      <c r="AS108">
        <f>MATCH(AR108-1,挂机派遣章节!$G$3:$G$33,1)</f>
        <v>27</v>
      </c>
      <c r="AT108">
        <f>AR108-INDEX(挂机派遣章节!$G$3:$G$33,挂机派遣!AS108)</f>
        <v>1</v>
      </c>
      <c r="AU108">
        <v>337</v>
      </c>
      <c r="AV108">
        <v>195</v>
      </c>
    </row>
    <row r="109" spans="1:48" ht="16.5" x14ac:dyDescent="0.2">
      <c r="A109" s="2">
        <f t="shared" si="4"/>
        <v>32702</v>
      </c>
      <c r="B109" s="2">
        <v>106</v>
      </c>
      <c r="C109" s="2">
        <f>INDEX(挂机派遣章节!$B$4:$B$33,挂机派遣!AS109)</f>
        <v>327</v>
      </c>
      <c r="D109" s="2" t="s">
        <v>260</v>
      </c>
      <c r="E109" s="2">
        <v>5</v>
      </c>
      <c r="F109" s="2" t="str">
        <f t="shared" si="5"/>
        <v>探险27-2</v>
      </c>
      <c r="G109" s="2">
        <v>1</v>
      </c>
      <c r="H109" s="3" t="str">
        <f>INDEX(挂机派遣章节!$D$4:$D$33,挂机派遣!AS109)</f>
        <v>普通28章10关</v>
      </c>
      <c r="I109" s="2">
        <v>4</v>
      </c>
      <c r="J109" s="2">
        <v>10</v>
      </c>
      <c r="K109" s="2">
        <v>10000</v>
      </c>
      <c r="L109" s="2">
        <v>10000</v>
      </c>
      <c r="M109" s="2">
        <f>INDEX(挂机派遣章节!$H$4:$H$33,挂机派遣!AS109)</f>
        <v>70</v>
      </c>
      <c r="N109" s="3" t="s">
        <v>458</v>
      </c>
      <c r="O109" s="2">
        <v>60</v>
      </c>
      <c r="P109" s="3" t="s">
        <v>458</v>
      </c>
      <c r="Q109" s="2">
        <v>360</v>
      </c>
      <c r="R109" s="3" t="s">
        <v>458</v>
      </c>
      <c r="S109" s="2">
        <v>1200</v>
      </c>
      <c r="T109" s="3" t="s">
        <v>458</v>
      </c>
      <c r="U109" s="2">
        <v>600</v>
      </c>
      <c r="V109" s="2" t="s">
        <v>27</v>
      </c>
      <c r="W109" s="2" t="str">
        <f t="shared" si="6"/>
        <v>11760/h</v>
      </c>
      <c r="X109" s="2" t="s">
        <v>47</v>
      </c>
      <c r="Y109" s="2" t="str">
        <f t="shared" si="7"/>
        <v>20460/h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R109">
        <v>106</v>
      </c>
      <c r="AS109">
        <f>MATCH(AR109-1,挂机派遣章节!$G$3:$G$33,1)</f>
        <v>27</v>
      </c>
      <c r="AT109">
        <f>AR109-INDEX(挂机派遣章节!$G$3:$G$33,挂机派遣!AS109)</f>
        <v>2</v>
      </c>
      <c r="AU109">
        <v>341</v>
      </c>
      <c r="AV109">
        <v>196</v>
      </c>
    </row>
    <row r="110" spans="1:48" ht="16.5" x14ac:dyDescent="0.2">
      <c r="A110" s="2">
        <f t="shared" si="4"/>
        <v>32703</v>
      </c>
      <c r="B110" s="2">
        <v>107</v>
      </c>
      <c r="C110" s="2">
        <f>INDEX(挂机派遣章节!$B$4:$B$33,挂机派遣!AS110)</f>
        <v>327</v>
      </c>
      <c r="D110" s="2" t="s">
        <v>260</v>
      </c>
      <c r="E110" s="2">
        <v>6</v>
      </c>
      <c r="F110" s="2" t="str">
        <f t="shared" si="5"/>
        <v>探险27-3</v>
      </c>
      <c r="G110" s="2">
        <v>1</v>
      </c>
      <c r="H110" s="3" t="str">
        <f>INDEX(挂机派遣章节!$D$4:$D$33,挂机派遣!AS110)</f>
        <v>普通28章10关</v>
      </c>
      <c r="I110" s="2">
        <v>4</v>
      </c>
      <c r="J110" s="2">
        <v>10</v>
      </c>
      <c r="K110" s="2">
        <v>10000</v>
      </c>
      <c r="L110" s="2">
        <v>10000</v>
      </c>
      <c r="M110" s="2">
        <f>INDEX(挂机派遣章节!$H$4:$H$33,挂机派遣!AS110)</f>
        <v>70</v>
      </c>
      <c r="N110" s="3" t="s">
        <v>458</v>
      </c>
      <c r="O110" s="2">
        <v>60</v>
      </c>
      <c r="P110" s="3" t="s">
        <v>458</v>
      </c>
      <c r="Q110" s="2">
        <v>360</v>
      </c>
      <c r="R110" s="3" t="s">
        <v>458</v>
      </c>
      <c r="S110" s="2">
        <v>1200</v>
      </c>
      <c r="T110" s="3" t="s">
        <v>458</v>
      </c>
      <c r="U110" s="2">
        <v>600</v>
      </c>
      <c r="V110" s="2" t="s">
        <v>27</v>
      </c>
      <c r="W110" s="2" t="str">
        <f t="shared" si="6"/>
        <v>11880/h</v>
      </c>
      <c r="X110" s="2" t="s">
        <v>47</v>
      </c>
      <c r="Y110" s="2" t="str">
        <f t="shared" si="7"/>
        <v>20700/h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R110">
        <v>107</v>
      </c>
      <c r="AS110">
        <f>MATCH(AR110-1,挂机派遣章节!$G$3:$G$33,1)</f>
        <v>27</v>
      </c>
      <c r="AT110">
        <f>AR110-INDEX(挂机派遣章节!$G$3:$G$33,挂机派遣!AS110)</f>
        <v>3</v>
      </c>
      <c r="AU110">
        <v>345</v>
      </c>
      <c r="AV110">
        <v>198</v>
      </c>
    </row>
    <row r="111" spans="1:48" ht="16.5" x14ac:dyDescent="0.2">
      <c r="A111" s="2">
        <f t="shared" si="4"/>
        <v>32704</v>
      </c>
      <c r="B111" s="2">
        <v>108</v>
      </c>
      <c r="C111" s="2">
        <f>INDEX(挂机派遣章节!$B$4:$B$33,挂机派遣!AS111)</f>
        <v>327</v>
      </c>
      <c r="D111" s="2" t="s">
        <v>260</v>
      </c>
      <c r="E111" s="2">
        <v>7</v>
      </c>
      <c r="F111" s="2" t="str">
        <f t="shared" si="5"/>
        <v>探险27-4</v>
      </c>
      <c r="G111" s="2">
        <v>1</v>
      </c>
      <c r="H111" s="3" t="str">
        <f>INDEX(挂机派遣章节!$D$4:$D$33,挂机派遣!AS111)</f>
        <v>普通28章10关</v>
      </c>
      <c r="I111" s="2">
        <v>4</v>
      </c>
      <c r="J111" s="2">
        <v>10</v>
      </c>
      <c r="K111" s="2">
        <v>10000</v>
      </c>
      <c r="L111" s="2">
        <v>10000</v>
      </c>
      <c r="M111" s="2">
        <f>INDEX(挂机派遣章节!$H$4:$H$33,挂机派遣!AS111)</f>
        <v>70</v>
      </c>
      <c r="N111" s="3" t="s">
        <v>458</v>
      </c>
      <c r="O111" s="2">
        <v>60</v>
      </c>
      <c r="P111" s="3" t="s">
        <v>458</v>
      </c>
      <c r="Q111" s="2">
        <v>360</v>
      </c>
      <c r="R111" s="3" t="s">
        <v>458</v>
      </c>
      <c r="S111" s="2">
        <v>1200</v>
      </c>
      <c r="T111" s="3" t="s">
        <v>458</v>
      </c>
      <c r="U111" s="2">
        <v>600</v>
      </c>
      <c r="V111" s="2" t="s">
        <v>27</v>
      </c>
      <c r="W111" s="2" t="str">
        <f t="shared" si="6"/>
        <v>12000/h</v>
      </c>
      <c r="X111" s="2" t="s">
        <v>47</v>
      </c>
      <c r="Y111" s="2" t="str">
        <f t="shared" si="7"/>
        <v>21000/h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R111">
        <v>108</v>
      </c>
      <c r="AS111">
        <f>MATCH(AR111-1,挂机派遣章节!$G$3:$G$33,1)</f>
        <v>27</v>
      </c>
      <c r="AT111">
        <f>AR111-INDEX(挂机派遣章节!$G$3:$G$33,挂机派遣!AS111)</f>
        <v>4</v>
      </c>
      <c r="AU111">
        <v>350</v>
      </c>
      <c r="AV111">
        <v>200</v>
      </c>
    </row>
    <row r="112" spans="1:48" ht="16.5" x14ac:dyDescent="0.2">
      <c r="A112" s="2">
        <f t="shared" si="4"/>
        <v>32801</v>
      </c>
      <c r="B112" s="2">
        <v>109</v>
      </c>
      <c r="C112" s="2">
        <f>INDEX(挂机派遣章节!$B$4:$B$33,挂机派遣!AS112)</f>
        <v>328</v>
      </c>
      <c r="D112" s="2" t="s">
        <v>260</v>
      </c>
      <c r="E112" s="2">
        <v>8</v>
      </c>
      <c r="F112" s="2" t="str">
        <f t="shared" si="5"/>
        <v>探险28-1</v>
      </c>
      <c r="G112" s="2">
        <v>1</v>
      </c>
      <c r="H112" s="3" t="str">
        <f>INDEX(挂机派遣章节!$D$4:$D$33,挂机派遣!AS112)</f>
        <v>普通29章10关</v>
      </c>
      <c r="I112" s="2">
        <v>4</v>
      </c>
      <c r="J112" s="2">
        <v>10</v>
      </c>
      <c r="K112" s="2">
        <v>10000</v>
      </c>
      <c r="L112" s="2">
        <v>10000</v>
      </c>
      <c r="M112" s="2">
        <f>INDEX(挂机派遣章节!$H$4:$H$33,挂机派遣!AS112)</f>
        <v>75</v>
      </c>
      <c r="N112" s="3" t="s">
        <v>458</v>
      </c>
      <c r="O112" s="2">
        <v>60</v>
      </c>
      <c r="P112" s="3" t="s">
        <v>458</v>
      </c>
      <c r="Q112" s="2">
        <v>360</v>
      </c>
      <c r="R112" s="3" t="s">
        <v>458</v>
      </c>
      <c r="S112" s="2">
        <v>1200</v>
      </c>
      <c r="T112" s="3" t="s">
        <v>458</v>
      </c>
      <c r="U112" s="2">
        <v>600</v>
      </c>
      <c r="V112" s="2" t="s">
        <v>27</v>
      </c>
      <c r="W112" s="2" t="str">
        <f t="shared" si="6"/>
        <v>12300/h</v>
      </c>
      <c r="X112" s="2" t="s">
        <v>47</v>
      </c>
      <c r="Y112" s="2" t="str">
        <f t="shared" si="7"/>
        <v>21720/h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R112">
        <v>109</v>
      </c>
      <c r="AS112">
        <f>MATCH(AR112-1,挂机派遣章节!$G$3:$G$33,1)</f>
        <v>28</v>
      </c>
      <c r="AT112">
        <f>AR112-INDEX(挂机派遣章节!$G$3:$G$33,挂机派遣!AS112)</f>
        <v>1</v>
      </c>
      <c r="AU112">
        <v>362</v>
      </c>
      <c r="AV112">
        <v>205</v>
      </c>
    </row>
    <row r="113" spans="1:48" ht="16.5" x14ac:dyDescent="0.2">
      <c r="A113" s="2">
        <f t="shared" si="4"/>
        <v>32802</v>
      </c>
      <c r="B113" s="2">
        <v>110</v>
      </c>
      <c r="C113" s="2">
        <f>INDEX(挂机派遣章节!$B$4:$B$33,挂机派遣!AS113)</f>
        <v>328</v>
      </c>
      <c r="D113" s="2" t="s">
        <v>260</v>
      </c>
      <c r="E113" s="2">
        <v>9</v>
      </c>
      <c r="F113" s="2" t="str">
        <f t="shared" si="5"/>
        <v>探险28-2</v>
      </c>
      <c r="G113" s="2">
        <v>1</v>
      </c>
      <c r="H113" s="3" t="str">
        <f>INDEX(挂机派遣章节!$D$4:$D$33,挂机派遣!AS113)</f>
        <v>普通29章10关</v>
      </c>
      <c r="I113" s="2">
        <v>4</v>
      </c>
      <c r="J113" s="2">
        <v>10</v>
      </c>
      <c r="K113" s="2">
        <v>10000</v>
      </c>
      <c r="L113" s="2">
        <v>10000</v>
      </c>
      <c r="M113" s="2">
        <f>INDEX(挂机派遣章节!$H$4:$H$33,挂机派遣!AS113)</f>
        <v>75</v>
      </c>
      <c r="N113" s="3" t="s">
        <v>458</v>
      </c>
      <c r="O113" s="2">
        <v>60</v>
      </c>
      <c r="P113" s="3" t="s">
        <v>458</v>
      </c>
      <c r="Q113" s="2">
        <v>360</v>
      </c>
      <c r="R113" s="3" t="s">
        <v>458</v>
      </c>
      <c r="S113" s="2">
        <v>1200</v>
      </c>
      <c r="T113" s="3" t="s">
        <v>458</v>
      </c>
      <c r="U113" s="2">
        <v>600</v>
      </c>
      <c r="V113" s="2" t="s">
        <v>27</v>
      </c>
      <c r="W113" s="2" t="str">
        <f t="shared" si="6"/>
        <v>12360/h</v>
      </c>
      <c r="X113" s="2" t="s">
        <v>47</v>
      </c>
      <c r="Y113" s="2" t="str">
        <f t="shared" si="7"/>
        <v>21960/h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R113">
        <v>110</v>
      </c>
      <c r="AS113">
        <f>MATCH(AR113-1,挂机派遣章节!$G$3:$G$33,1)</f>
        <v>28</v>
      </c>
      <c r="AT113">
        <f>AR113-INDEX(挂机派遣章节!$G$3:$G$33,挂机派遣!AS113)</f>
        <v>2</v>
      </c>
      <c r="AU113">
        <v>366</v>
      </c>
      <c r="AV113">
        <v>206</v>
      </c>
    </row>
    <row r="114" spans="1:48" ht="16.5" x14ac:dyDescent="0.2">
      <c r="A114" s="2">
        <f t="shared" si="4"/>
        <v>32803</v>
      </c>
      <c r="B114" s="2">
        <v>111</v>
      </c>
      <c r="C114" s="2">
        <f>INDEX(挂机派遣章节!$B$4:$B$33,挂机派遣!AS114)</f>
        <v>328</v>
      </c>
      <c r="D114" s="2" t="s">
        <v>260</v>
      </c>
      <c r="E114" s="2">
        <v>10</v>
      </c>
      <c r="F114" s="2" t="str">
        <f t="shared" si="5"/>
        <v>探险28-3</v>
      </c>
      <c r="G114" s="2">
        <v>1</v>
      </c>
      <c r="H114" s="3" t="str">
        <f>INDEX(挂机派遣章节!$D$4:$D$33,挂机派遣!AS114)</f>
        <v>普通29章10关</v>
      </c>
      <c r="I114" s="2">
        <v>4</v>
      </c>
      <c r="J114" s="2">
        <v>10</v>
      </c>
      <c r="K114" s="2">
        <v>10000</v>
      </c>
      <c r="L114" s="2">
        <v>10000</v>
      </c>
      <c r="M114" s="2">
        <f>INDEX(挂机派遣章节!$H$4:$H$33,挂机派遣!AS114)</f>
        <v>75</v>
      </c>
      <c r="N114" s="3" t="s">
        <v>458</v>
      </c>
      <c r="O114" s="2">
        <v>60</v>
      </c>
      <c r="P114" s="3" t="s">
        <v>458</v>
      </c>
      <c r="Q114" s="2">
        <v>360</v>
      </c>
      <c r="R114" s="3" t="s">
        <v>458</v>
      </c>
      <c r="S114" s="2">
        <v>1200</v>
      </c>
      <c r="T114" s="3" t="s">
        <v>458</v>
      </c>
      <c r="U114" s="2">
        <v>600</v>
      </c>
      <c r="V114" s="2" t="s">
        <v>27</v>
      </c>
      <c r="W114" s="2" t="str">
        <f t="shared" si="6"/>
        <v>12480/h</v>
      </c>
      <c r="X114" s="2" t="s">
        <v>47</v>
      </c>
      <c r="Y114" s="2" t="str">
        <f t="shared" si="7"/>
        <v>22200/h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R114">
        <v>111</v>
      </c>
      <c r="AS114">
        <f>MATCH(AR114-1,挂机派遣章节!$G$3:$G$33,1)</f>
        <v>28</v>
      </c>
      <c r="AT114">
        <f>AR114-INDEX(挂机派遣章节!$G$3:$G$33,挂机派遣!AS114)</f>
        <v>3</v>
      </c>
      <c r="AU114">
        <v>370</v>
      </c>
      <c r="AV114">
        <v>208</v>
      </c>
    </row>
    <row r="115" spans="1:48" ht="16.5" x14ac:dyDescent="0.2">
      <c r="A115" s="2">
        <f t="shared" si="4"/>
        <v>32804</v>
      </c>
      <c r="B115" s="2">
        <v>112</v>
      </c>
      <c r="C115" s="2">
        <f>INDEX(挂机派遣章节!$B$4:$B$33,挂机派遣!AS115)</f>
        <v>328</v>
      </c>
      <c r="D115" s="2" t="s">
        <v>260</v>
      </c>
      <c r="E115" s="2">
        <v>11</v>
      </c>
      <c r="F115" s="2" t="str">
        <f t="shared" si="5"/>
        <v>探险28-4</v>
      </c>
      <c r="G115" s="2">
        <v>1</v>
      </c>
      <c r="H115" s="3" t="str">
        <f>INDEX(挂机派遣章节!$D$4:$D$33,挂机派遣!AS115)</f>
        <v>普通29章10关</v>
      </c>
      <c r="I115" s="2">
        <v>4</v>
      </c>
      <c r="J115" s="2">
        <v>10</v>
      </c>
      <c r="K115" s="2">
        <v>10000</v>
      </c>
      <c r="L115" s="2">
        <v>10000</v>
      </c>
      <c r="M115" s="2">
        <f>INDEX(挂机派遣章节!$H$4:$H$33,挂机派遣!AS115)</f>
        <v>75</v>
      </c>
      <c r="N115" s="3" t="s">
        <v>458</v>
      </c>
      <c r="O115" s="2">
        <v>60</v>
      </c>
      <c r="P115" s="3" t="s">
        <v>458</v>
      </c>
      <c r="Q115" s="2">
        <v>360</v>
      </c>
      <c r="R115" s="3" t="s">
        <v>458</v>
      </c>
      <c r="S115" s="2">
        <v>1200</v>
      </c>
      <c r="T115" s="3" t="s">
        <v>458</v>
      </c>
      <c r="U115" s="2">
        <v>600</v>
      </c>
      <c r="V115" s="2" t="s">
        <v>27</v>
      </c>
      <c r="W115" s="2" t="str">
        <f t="shared" si="6"/>
        <v>12600/h</v>
      </c>
      <c r="X115" s="2" t="s">
        <v>47</v>
      </c>
      <c r="Y115" s="2" t="str">
        <f t="shared" si="7"/>
        <v>22500/h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R115">
        <v>112</v>
      </c>
      <c r="AS115">
        <f>MATCH(AR115-1,挂机派遣章节!$G$3:$G$33,1)</f>
        <v>28</v>
      </c>
      <c r="AT115">
        <f>AR115-INDEX(挂机派遣章节!$G$3:$G$33,挂机派遣!AS115)</f>
        <v>4</v>
      </c>
      <c r="AU115">
        <v>375</v>
      </c>
      <c r="AV115">
        <v>210</v>
      </c>
    </row>
    <row r="116" spans="1:48" ht="16.5" x14ac:dyDescent="0.2">
      <c r="A116" s="2">
        <f t="shared" si="4"/>
        <v>32901</v>
      </c>
      <c r="B116" s="2">
        <v>113</v>
      </c>
      <c r="C116" s="2">
        <f>INDEX(挂机派遣章节!$B$4:$B$33,挂机派遣!AS116)</f>
        <v>329</v>
      </c>
      <c r="D116" s="2" t="s">
        <v>260</v>
      </c>
      <c r="E116" s="2">
        <v>12</v>
      </c>
      <c r="F116" s="2" t="str">
        <f t="shared" si="5"/>
        <v>探险29-1</v>
      </c>
      <c r="G116" s="2">
        <v>1</v>
      </c>
      <c r="H116" s="3" t="str">
        <f>INDEX(挂机派遣章节!$D$4:$D$33,挂机派遣!AS116)</f>
        <v>普通30章10关</v>
      </c>
      <c r="I116" s="2">
        <v>4</v>
      </c>
      <c r="J116" s="2">
        <v>10</v>
      </c>
      <c r="K116" s="2">
        <v>10000</v>
      </c>
      <c r="L116" s="2">
        <v>10000</v>
      </c>
      <c r="M116" s="2">
        <f>INDEX(挂机派遣章节!$H$4:$H$33,挂机派遣!AS116)</f>
        <v>80</v>
      </c>
      <c r="N116" s="3" t="s">
        <v>458</v>
      </c>
      <c r="O116" s="2">
        <v>60</v>
      </c>
      <c r="P116" s="3" t="s">
        <v>458</v>
      </c>
      <c r="Q116" s="2">
        <v>360</v>
      </c>
      <c r="R116" s="3" t="s">
        <v>458</v>
      </c>
      <c r="S116" s="2">
        <v>1200</v>
      </c>
      <c r="T116" s="3" t="s">
        <v>458</v>
      </c>
      <c r="U116" s="2">
        <v>600</v>
      </c>
      <c r="V116" s="2" t="s">
        <v>27</v>
      </c>
      <c r="W116" s="2" t="str">
        <f t="shared" si="6"/>
        <v>12900/h</v>
      </c>
      <c r="X116" s="2" t="s">
        <v>47</v>
      </c>
      <c r="Y116" s="2" t="str">
        <f t="shared" si="7"/>
        <v>23220/h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R116">
        <v>113</v>
      </c>
      <c r="AS116">
        <f>MATCH(AR116-1,挂机派遣章节!$G$3:$G$33,1)</f>
        <v>29</v>
      </c>
      <c r="AT116">
        <f>AR116-INDEX(挂机派遣章节!$G$3:$G$33,挂机派遣!AS116)</f>
        <v>1</v>
      </c>
      <c r="AU116">
        <v>387</v>
      </c>
      <c r="AV116">
        <v>215</v>
      </c>
    </row>
    <row r="117" spans="1:48" ht="16.5" x14ac:dyDescent="0.2">
      <c r="A117" s="2">
        <f t="shared" si="4"/>
        <v>32902</v>
      </c>
      <c r="B117" s="2">
        <v>114</v>
      </c>
      <c r="C117" s="2">
        <f>INDEX(挂机派遣章节!$B$4:$B$33,挂机派遣!AS117)</f>
        <v>329</v>
      </c>
      <c r="D117" s="2" t="s">
        <v>260</v>
      </c>
      <c r="E117" s="2">
        <v>13</v>
      </c>
      <c r="F117" s="2" t="str">
        <f t="shared" si="5"/>
        <v>探险29-2</v>
      </c>
      <c r="G117" s="2">
        <v>1</v>
      </c>
      <c r="H117" s="3" t="str">
        <f>INDEX(挂机派遣章节!$D$4:$D$33,挂机派遣!AS117)</f>
        <v>普通30章10关</v>
      </c>
      <c r="I117" s="2">
        <v>4</v>
      </c>
      <c r="J117" s="2">
        <v>10</v>
      </c>
      <c r="K117" s="2">
        <v>10000</v>
      </c>
      <c r="L117" s="2">
        <v>10000</v>
      </c>
      <c r="M117" s="2">
        <f>INDEX(挂机派遣章节!$H$4:$H$33,挂机派遣!AS117)</f>
        <v>80</v>
      </c>
      <c r="N117" s="3" t="s">
        <v>458</v>
      </c>
      <c r="O117" s="2">
        <v>60</v>
      </c>
      <c r="P117" s="3" t="s">
        <v>458</v>
      </c>
      <c r="Q117" s="2">
        <v>360</v>
      </c>
      <c r="R117" s="3" t="s">
        <v>458</v>
      </c>
      <c r="S117" s="2">
        <v>1200</v>
      </c>
      <c r="T117" s="3" t="s">
        <v>458</v>
      </c>
      <c r="U117" s="2">
        <v>600</v>
      </c>
      <c r="V117" s="2" t="s">
        <v>27</v>
      </c>
      <c r="W117" s="2" t="str">
        <f t="shared" si="6"/>
        <v>12960/h</v>
      </c>
      <c r="X117" s="2" t="s">
        <v>47</v>
      </c>
      <c r="Y117" s="2" t="str">
        <f t="shared" si="7"/>
        <v>23460/h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R117">
        <v>114</v>
      </c>
      <c r="AS117">
        <f>MATCH(AR117-1,挂机派遣章节!$G$3:$G$33,1)</f>
        <v>29</v>
      </c>
      <c r="AT117">
        <f>AR117-INDEX(挂机派遣章节!$G$3:$G$33,挂机派遣!AS117)</f>
        <v>2</v>
      </c>
      <c r="AU117">
        <v>391</v>
      </c>
      <c r="AV117">
        <v>216</v>
      </c>
    </row>
    <row r="118" spans="1:48" ht="16.5" x14ac:dyDescent="0.2">
      <c r="A118" s="2">
        <f t="shared" si="4"/>
        <v>32903</v>
      </c>
      <c r="B118" s="2">
        <v>115</v>
      </c>
      <c r="C118" s="2">
        <f>INDEX(挂机派遣章节!$B$4:$B$33,挂机派遣!AS118)</f>
        <v>329</v>
      </c>
      <c r="D118" s="2" t="s">
        <v>260</v>
      </c>
      <c r="E118" s="2">
        <v>14</v>
      </c>
      <c r="F118" s="2" t="str">
        <f t="shared" si="5"/>
        <v>探险29-3</v>
      </c>
      <c r="G118" s="2">
        <v>1</v>
      </c>
      <c r="H118" s="3" t="str">
        <f>INDEX(挂机派遣章节!$D$4:$D$33,挂机派遣!AS118)</f>
        <v>普通30章10关</v>
      </c>
      <c r="I118" s="2">
        <v>4</v>
      </c>
      <c r="J118" s="2">
        <v>10</v>
      </c>
      <c r="K118" s="2">
        <v>10000</v>
      </c>
      <c r="L118" s="2">
        <v>10000</v>
      </c>
      <c r="M118" s="2">
        <f>INDEX(挂机派遣章节!$H$4:$H$33,挂机派遣!AS118)</f>
        <v>80</v>
      </c>
      <c r="N118" s="3" t="s">
        <v>458</v>
      </c>
      <c r="O118" s="2">
        <v>60</v>
      </c>
      <c r="P118" s="3" t="s">
        <v>458</v>
      </c>
      <c r="Q118" s="2">
        <v>360</v>
      </c>
      <c r="R118" s="3" t="s">
        <v>458</v>
      </c>
      <c r="S118" s="2">
        <v>1200</v>
      </c>
      <c r="T118" s="3" t="s">
        <v>458</v>
      </c>
      <c r="U118" s="2">
        <v>600</v>
      </c>
      <c r="V118" s="2" t="s">
        <v>27</v>
      </c>
      <c r="W118" s="2" t="str">
        <f t="shared" si="6"/>
        <v>13080/h</v>
      </c>
      <c r="X118" s="2" t="s">
        <v>47</v>
      </c>
      <c r="Y118" s="2" t="str">
        <f t="shared" si="7"/>
        <v>23700/h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R118">
        <v>115</v>
      </c>
      <c r="AS118">
        <f>MATCH(AR118-1,挂机派遣章节!$G$3:$G$33,1)</f>
        <v>29</v>
      </c>
      <c r="AT118">
        <f>AR118-INDEX(挂机派遣章节!$G$3:$G$33,挂机派遣!AS118)</f>
        <v>3</v>
      </c>
      <c r="AU118">
        <v>395</v>
      </c>
      <c r="AV118">
        <v>218</v>
      </c>
    </row>
    <row r="119" spans="1:48" ht="16.5" x14ac:dyDescent="0.2">
      <c r="A119" s="2">
        <f t="shared" si="4"/>
        <v>32904</v>
      </c>
      <c r="B119" s="2">
        <v>116</v>
      </c>
      <c r="C119" s="2">
        <f>INDEX(挂机派遣章节!$B$4:$B$33,挂机派遣!AS119)</f>
        <v>329</v>
      </c>
      <c r="D119" s="2" t="s">
        <v>260</v>
      </c>
      <c r="E119" s="2">
        <v>15</v>
      </c>
      <c r="F119" s="2" t="str">
        <f t="shared" si="5"/>
        <v>探险29-4</v>
      </c>
      <c r="G119" s="2">
        <v>1</v>
      </c>
      <c r="H119" s="3" t="str">
        <f>INDEX(挂机派遣章节!$D$4:$D$33,挂机派遣!AS119)</f>
        <v>普通30章10关</v>
      </c>
      <c r="I119" s="2">
        <v>4</v>
      </c>
      <c r="J119" s="2">
        <v>10</v>
      </c>
      <c r="K119" s="2">
        <v>10000</v>
      </c>
      <c r="L119" s="2">
        <v>10000</v>
      </c>
      <c r="M119" s="2">
        <f>INDEX(挂机派遣章节!$H$4:$H$33,挂机派遣!AS119)</f>
        <v>80</v>
      </c>
      <c r="N119" s="3" t="s">
        <v>458</v>
      </c>
      <c r="O119" s="2">
        <v>60</v>
      </c>
      <c r="P119" s="3" t="s">
        <v>458</v>
      </c>
      <c r="Q119" s="2">
        <v>360</v>
      </c>
      <c r="R119" s="3" t="s">
        <v>458</v>
      </c>
      <c r="S119" s="2">
        <v>1200</v>
      </c>
      <c r="T119" s="3" t="s">
        <v>458</v>
      </c>
      <c r="U119" s="2">
        <v>600</v>
      </c>
      <c r="V119" s="2" t="s">
        <v>27</v>
      </c>
      <c r="W119" s="2" t="str">
        <f t="shared" si="6"/>
        <v>13200/h</v>
      </c>
      <c r="X119" s="2" t="s">
        <v>47</v>
      </c>
      <c r="Y119" s="2" t="str">
        <f t="shared" si="7"/>
        <v>24000/h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R119">
        <v>116</v>
      </c>
      <c r="AS119">
        <f>MATCH(AR119-1,挂机派遣章节!$G$3:$G$33,1)</f>
        <v>29</v>
      </c>
      <c r="AT119">
        <f>AR119-INDEX(挂机派遣章节!$G$3:$G$33,挂机派遣!AS119)</f>
        <v>4</v>
      </c>
      <c r="AU119">
        <v>400</v>
      </c>
      <c r="AV119">
        <v>220</v>
      </c>
    </row>
    <row r="120" spans="1:48" ht="16.5" x14ac:dyDescent="0.2">
      <c r="A120" s="2">
        <f t="shared" si="4"/>
        <v>33001</v>
      </c>
      <c r="B120" s="2">
        <v>117</v>
      </c>
      <c r="C120" s="2">
        <f>INDEX(挂机派遣章节!$B$4:$B$33,挂机派遣!AS120)</f>
        <v>330</v>
      </c>
      <c r="D120" s="2" t="s">
        <v>260</v>
      </c>
      <c r="E120" s="2">
        <v>1</v>
      </c>
      <c r="F120" s="2" t="str">
        <f t="shared" si="5"/>
        <v>探险30-1</v>
      </c>
      <c r="G120" s="2">
        <v>1</v>
      </c>
      <c r="H120" s="3" t="str">
        <f>H119</f>
        <v>普通30章10关</v>
      </c>
      <c r="I120" s="2">
        <v>4</v>
      </c>
      <c r="J120" s="2">
        <v>10</v>
      </c>
      <c r="K120" s="2">
        <v>10000</v>
      </c>
      <c r="L120" s="2">
        <v>10000</v>
      </c>
      <c r="M120" s="2">
        <f>INDEX(挂机派遣章节!$H$4:$H$33,挂机派遣!AS120)</f>
        <v>80</v>
      </c>
      <c r="N120" s="3" t="s">
        <v>458</v>
      </c>
      <c r="O120" s="2">
        <v>60</v>
      </c>
      <c r="P120" s="3" t="s">
        <v>458</v>
      </c>
      <c r="Q120" s="2">
        <v>360</v>
      </c>
      <c r="R120" s="3" t="s">
        <v>458</v>
      </c>
      <c r="S120" s="2">
        <v>1200</v>
      </c>
      <c r="T120" s="3" t="s">
        <v>458</v>
      </c>
      <c r="U120" s="2">
        <v>600</v>
      </c>
      <c r="V120" s="2" t="s">
        <v>27</v>
      </c>
      <c r="W120" s="2" t="str">
        <f t="shared" si="6"/>
        <v>13200/h</v>
      </c>
      <c r="X120" s="2" t="s">
        <v>47</v>
      </c>
      <c r="Y120" s="2" t="str">
        <f t="shared" si="7"/>
        <v>24000/h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R120">
        <v>117</v>
      </c>
      <c r="AS120">
        <f>MATCH(AR120-1,挂机派遣章节!$G$3:$G$33,1)</f>
        <v>30</v>
      </c>
      <c r="AT120">
        <f>AR120-INDEX(挂机派遣章节!$G$3:$G$33,挂机派遣!AS120)</f>
        <v>1</v>
      </c>
      <c r="AU120">
        <v>400</v>
      </c>
      <c r="AV120">
        <v>220</v>
      </c>
    </row>
    <row r="121" spans="1:48" ht="16.5" x14ac:dyDescent="0.2">
      <c r="A121" s="2">
        <f t="shared" si="4"/>
        <v>33002</v>
      </c>
      <c r="B121" s="2">
        <v>118</v>
      </c>
      <c r="C121" s="2">
        <f>INDEX(挂机派遣章节!$B$4:$B$33,挂机派遣!AS121)</f>
        <v>330</v>
      </c>
      <c r="D121" s="2" t="s">
        <v>260</v>
      </c>
      <c r="E121" s="2">
        <v>2</v>
      </c>
      <c r="F121" s="2" t="str">
        <f t="shared" si="5"/>
        <v>探险30-2</v>
      </c>
      <c r="G121" s="2">
        <v>1</v>
      </c>
      <c r="H121" s="3" t="str">
        <f t="shared" ref="H121:H123" si="8">H120</f>
        <v>普通30章10关</v>
      </c>
      <c r="I121" s="2">
        <v>4</v>
      </c>
      <c r="J121" s="2">
        <v>10</v>
      </c>
      <c r="K121" s="2">
        <v>10000</v>
      </c>
      <c r="L121" s="2">
        <v>10000</v>
      </c>
      <c r="M121" s="2">
        <f>INDEX(挂机派遣章节!$H$4:$H$33,挂机派遣!AS121)</f>
        <v>80</v>
      </c>
      <c r="N121" s="3" t="s">
        <v>458</v>
      </c>
      <c r="O121" s="2">
        <v>60</v>
      </c>
      <c r="P121" s="3" t="s">
        <v>458</v>
      </c>
      <c r="Q121" s="2">
        <v>360</v>
      </c>
      <c r="R121" s="3" t="s">
        <v>458</v>
      </c>
      <c r="S121" s="2">
        <v>1200</v>
      </c>
      <c r="T121" s="3" t="s">
        <v>458</v>
      </c>
      <c r="U121" s="2">
        <v>600</v>
      </c>
      <c r="V121" s="2" t="s">
        <v>27</v>
      </c>
      <c r="W121" s="2" t="str">
        <f t="shared" si="6"/>
        <v>13200/h</v>
      </c>
      <c r="X121" s="2" t="s">
        <v>47</v>
      </c>
      <c r="Y121" s="2" t="str">
        <f t="shared" si="7"/>
        <v>24000/h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R121">
        <v>118</v>
      </c>
      <c r="AS121">
        <f>MATCH(AR121-1,挂机派遣章节!$G$3:$G$33,1)</f>
        <v>30</v>
      </c>
      <c r="AT121">
        <f>AR121-INDEX(挂机派遣章节!$G$3:$G$33,挂机派遣!AS121)</f>
        <v>2</v>
      </c>
      <c r="AU121">
        <v>400</v>
      </c>
      <c r="AV121">
        <v>220</v>
      </c>
    </row>
    <row r="122" spans="1:48" ht="16.5" x14ac:dyDescent="0.2">
      <c r="A122" s="2">
        <f t="shared" si="4"/>
        <v>33003</v>
      </c>
      <c r="B122" s="2">
        <v>119</v>
      </c>
      <c r="C122" s="2">
        <f>INDEX(挂机派遣章节!$B$4:$B$33,挂机派遣!AS122)</f>
        <v>330</v>
      </c>
      <c r="D122" s="2" t="s">
        <v>260</v>
      </c>
      <c r="E122" s="2">
        <v>3</v>
      </c>
      <c r="F122" s="2" t="str">
        <f t="shared" si="5"/>
        <v>探险30-3</v>
      </c>
      <c r="G122" s="2">
        <v>1</v>
      </c>
      <c r="H122" s="3" t="str">
        <f t="shared" si="8"/>
        <v>普通30章10关</v>
      </c>
      <c r="I122" s="2">
        <v>4</v>
      </c>
      <c r="J122" s="2">
        <v>10</v>
      </c>
      <c r="K122" s="2">
        <v>10000</v>
      </c>
      <c r="L122" s="2">
        <v>10000</v>
      </c>
      <c r="M122" s="2">
        <f>INDEX(挂机派遣章节!$H$4:$H$33,挂机派遣!AS122)</f>
        <v>80</v>
      </c>
      <c r="N122" s="3" t="s">
        <v>458</v>
      </c>
      <c r="O122" s="2">
        <v>60</v>
      </c>
      <c r="P122" s="3" t="s">
        <v>458</v>
      </c>
      <c r="Q122" s="2">
        <v>360</v>
      </c>
      <c r="R122" s="3" t="s">
        <v>458</v>
      </c>
      <c r="S122" s="2">
        <v>1200</v>
      </c>
      <c r="T122" s="3" t="s">
        <v>458</v>
      </c>
      <c r="U122" s="2">
        <v>600</v>
      </c>
      <c r="V122" s="2" t="s">
        <v>27</v>
      </c>
      <c r="W122" s="2" t="str">
        <f t="shared" si="6"/>
        <v>13200/h</v>
      </c>
      <c r="X122" s="2" t="s">
        <v>47</v>
      </c>
      <c r="Y122" s="2" t="str">
        <f t="shared" si="7"/>
        <v>24000/h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R122">
        <v>119</v>
      </c>
      <c r="AS122">
        <f>MATCH(AR122-1,挂机派遣章节!$G$3:$G$33,1)</f>
        <v>30</v>
      </c>
      <c r="AT122">
        <f>AR122-INDEX(挂机派遣章节!$G$3:$G$33,挂机派遣!AS122)</f>
        <v>3</v>
      </c>
      <c r="AU122">
        <v>400</v>
      </c>
      <c r="AV122">
        <v>220</v>
      </c>
    </row>
    <row r="123" spans="1:48" ht="16.5" x14ac:dyDescent="0.2">
      <c r="A123" s="2">
        <f t="shared" si="4"/>
        <v>33004</v>
      </c>
      <c r="B123" s="2">
        <v>120</v>
      </c>
      <c r="C123" s="2">
        <f>INDEX(挂机派遣章节!$B$4:$B$33,挂机派遣!AS123)</f>
        <v>330</v>
      </c>
      <c r="D123" s="2" t="s">
        <v>260</v>
      </c>
      <c r="E123" s="2">
        <v>4</v>
      </c>
      <c r="F123" s="2" t="str">
        <f t="shared" si="5"/>
        <v>探险30-4</v>
      </c>
      <c r="G123" s="2">
        <v>1</v>
      </c>
      <c r="H123" s="3" t="str">
        <f t="shared" si="8"/>
        <v>普通30章10关</v>
      </c>
      <c r="I123" s="2">
        <v>4</v>
      </c>
      <c r="J123" s="2">
        <v>10</v>
      </c>
      <c r="K123" s="2">
        <v>10000</v>
      </c>
      <c r="L123" s="2">
        <v>10000</v>
      </c>
      <c r="M123" s="2">
        <f>INDEX(挂机派遣章节!$H$4:$H$33,挂机派遣!AS123)</f>
        <v>80</v>
      </c>
      <c r="N123" s="3" t="s">
        <v>458</v>
      </c>
      <c r="O123" s="2">
        <v>60</v>
      </c>
      <c r="P123" s="3" t="s">
        <v>458</v>
      </c>
      <c r="Q123" s="2">
        <v>360</v>
      </c>
      <c r="R123" s="3" t="s">
        <v>458</v>
      </c>
      <c r="S123" s="2">
        <v>1200</v>
      </c>
      <c r="T123" s="3" t="s">
        <v>458</v>
      </c>
      <c r="U123" s="2">
        <v>600</v>
      </c>
      <c r="V123" s="2" t="s">
        <v>27</v>
      </c>
      <c r="W123" s="2" t="str">
        <f t="shared" si="6"/>
        <v>13200/h</v>
      </c>
      <c r="X123" s="2" t="s">
        <v>47</v>
      </c>
      <c r="Y123" s="2" t="str">
        <f t="shared" si="7"/>
        <v>24000/h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R123">
        <v>120</v>
      </c>
      <c r="AS123">
        <f>MATCH(AR123-1,挂机派遣章节!$G$3:$G$33,1)</f>
        <v>30</v>
      </c>
      <c r="AT123">
        <f>AR123-INDEX(挂机派遣章节!$G$3:$G$33,挂机派遣!AS123)</f>
        <v>4</v>
      </c>
      <c r="AU123">
        <v>400</v>
      </c>
      <c r="AV123">
        <v>220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F24" sqref="F24"/>
    </sheetView>
  </sheetViews>
  <sheetFormatPr defaultRowHeight="14.25" x14ac:dyDescent="0.2"/>
  <cols>
    <col min="1" max="1" width="7.375" bestFit="1" customWidth="1"/>
    <col min="2" max="2" width="16.625" bestFit="1" customWidth="1"/>
    <col min="3" max="4" width="16.625" customWidth="1"/>
    <col min="5" max="5" width="16.625" bestFit="1" customWidth="1"/>
    <col min="6" max="7" width="16.625" customWidth="1"/>
    <col min="8" max="8" width="16.625" bestFit="1" customWidth="1"/>
    <col min="9" max="10" width="16.625" customWidth="1"/>
    <col min="11" max="11" width="21.625" bestFit="1" customWidth="1"/>
    <col min="12" max="12" width="13.25" bestFit="1" customWidth="1"/>
    <col min="13" max="14" width="15.375" bestFit="1" customWidth="1"/>
    <col min="15" max="15" width="9.625" bestFit="1" customWidth="1"/>
    <col min="16" max="16" width="13.25" bestFit="1" customWidth="1"/>
    <col min="17" max="17" width="15.375" bestFit="1" customWidth="1"/>
    <col min="18" max="18" width="12.375" bestFit="1" customWidth="1"/>
    <col min="19" max="19" width="12.5" bestFit="1" customWidth="1"/>
    <col min="20" max="20" width="12" customWidth="1"/>
    <col min="21" max="21" width="12.625" customWidth="1"/>
    <col min="22" max="22" width="13" customWidth="1"/>
    <col min="23" max="23" width="10.625" bestFit="1" customWidth="1"/>
  </cols>
  <sheetData>
    <row r="1" spans="1:23" ht="15" x14ac:dyDescent="0.2">
      <c r="A1" s="7" t="s">
        <v>74</v>
      </c>
      <c r="B1" s="4" t="s">
        <v>416</v>
      </c>
      <c r="C1" s="4" t="s">
        <v>415</v>
      </c>
      <c r="D1" s="4" t="s">
        <v>417</v>
      </c>
      <c r="E1" s="4" t="s">
        <v>418</v>
      </c>
      <c r="F1" s="4" t="s">
        <v>419</v>
      </c>
      <c r="G1" s="4" t="s">
        <v>420</v>
      </c>
      <c r="H1" s="4" t="s">
        <v>421</v>
      </c>
      <c r="I1" s="4" t="s">
        <v>422</v>
      </c>
      <c r="J1" s="4" t="s">
        <v>423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4" t="s">
        <v>378</v>
      </c>
      <c r="S1" s="4" t="s">
        <v>379</v>
      </c>
      <c r="T1" s="4" t="s">
        <v>380</v>
      </c>
      <c r="U1" s="4" t="s">
        <v>381</v>
      </c>
      <c r="V1" s="4" t="s">
        <v>382</v>
      </c>
      <c r="W1" s="4" t="s">
        <v>383</v>
      </c>
    </row>
    <row r="2" spans="1:23" x14ac:dyDescent="0.2">
      <c r="A2" s="8" t="s">
        <v>384</v>
      </c>
      <c r="B2" s="8" t="s">
        <v>385</v>
      </c>
      <c r="C2" s="8" t="s">
        <v>386</v>
      </c>
      <c r="D2" s="8" t="s">
        <v>387</v>
      </c>
      <c r="E2" s="8" t="s">
        <v>386</v>
      </c>
      <c r="F2" s="8" t="s">
        <v>385</v>
      </c>
      <c r="G2" s="8" t="s">
        <v>388</v>
      </c>
      <c r="H2" s="8" t="s">
        <v>388</v>
      </c>
      <c r="I2" s="8" t="s">
        <v>386</v>
      </c>
      <c r="J2" s="8" t="s">
        <v>385</v>
      </c>
      <c r="K2" s="8" t="s">
        <v>389</v>
      </c>
      <c r="L2" s="8" t="s">
        <v>386</v>
      </c>
      <c r="M2" s="8" t="s">
        <v>385</v>
      </c>
      <c r="N2" s="8" t="s">
        <v>389</v>
      </c>
      <c r="O2" s="8" t="s">
        <v>385</v>
      </c>
      <c r="P2" s="8" t="s">
        <v>387</v>
      </c>
      <c r="Q2" s="8" t="s">
        <v>385</v>
      </c>
      <c r="R2" s="8" t="s">
        <v>87</v>
      </c>
      <c r="S2" s="8" t="s">
        <v>170</v>
      </c>
      <c r="T2" s="8" t="s">
        <v>87</v>
      </c>
      <c r="U2" s="8" t="s">
        <v>170</v>
      </c>
      <c r="V2" s="8" t="s">
        <v>87</v>
      </c>
      <c r="W2" s="8" t="s">
        <v>170</v>
      </c>
    </row>
    <row r="3" spans="1:23" ht="30" x14ac:dyDescent="0.2">
      <c r="A3" s="9" t="s">
        <v>75</v>
      </c>
      <c r="B3" s="10" t="s">
        <v>390</v>
      </c>
      <c r="C3" s="10" t="s">
        <v>391</v>
      </c>
      <c r="D3" s="10" t="s">
        <v>392</v>
      </c>
      <c r="E3" s="10" t="s">
        <v>393</v>
      </c>
      <c r="F3" s="10" t="s">
        <v>394</v>
      </c>
      <c r="G3" s="10" t="s">
        <v>395</v>
      </c>
      <c r="H3" s="10" t="s">
        <v>396</v>
      </c>
      <c r="I3" s="10" t="s">
        <v>397</v>
      </c>
      <c r="J3" s="10" t="s">
        <v>398</v>
      </c>
      <c r="K3" s="10" t="s">
        <v>399</v>
      </c>
      <c r="L3" s="10" t="s">
        <v>400</v>
      </c>
      <c r="M3" s="10" t="s">
        <v>401</v>
      </c>
      <c r="N3" s="10" t="s">
        <v>402</v>
      </c>
      <c r="O3" s="10" t="s">
        <v>403</v>
      </c>
      <c r="P3" s="10" t="s">
        <v>404</v>
      </c>
      <c r="Q3" s="10" t="s">
        <v>405</v>
      </c>
      <c r="R3" s="10" t="s">
        <v>406</v>
      </c>
      <c r="S3" s="10" t="s">
        <v>407</v>
      </c>
      <c r="T3" s="10" t="s">
        <v>408</v>
      </c>
      <c r="U3" s="10" t="s">
        <v>409</v>
      </c>
      <c r="V3" s="10" t="s">
        <v>410</v>
      </c>
      <c r="W3" s="10" t="s">
        <v>411</v>
      </c>
    </row>
    <row r="4" spans="1:23" x14ac:dyDescent="0.2">
      <c r="A4" s="11">
        <v>1</v>
      </c>
      <c r="B4" s="8">
        <v>-3.9</v>
      </c>
      <c r="C4" s="8">
        <v>0</v>
      </c>
      <c r="D4" s="8">
        <v>0</v>
      </c>
      <c r="E4" s="8">
        <v>-2.9</v>
      </c>
      <c r="F4" s="8">
        <v>0</v>
      </c>
      <c r="G4" s="8">
        <v>1.2</v>
      </c>
      <c r="H4" s="8">
        <v>-4.9000000000000004</v>
      </c>
      <c r="I4" s="8">
        <v>0</v>
      </c>
      <c r="J4" s="8">
        <v>-1.2</v>
      </c>
      <c r="K4" s="8">
        <v>8</v>
      </c>
      <c r="L4" s="8">
        <v>3</v>
      </c>
      <c r="M4" s="8">
        <v>2</v>
      </c>
      <c r="N4" s="8">
        <v>1</v>
      </c>
      <c r="O4" s="8">
        <v>0.5</v>
      </c>
      <c r="P4" s="12">
        <v>0.5</v>
      </c>
      <c r="Q4" s="8">
        <v>0.5</v>
      </c>
      <c r="R4" s="12" t="s">
        <v>412</v>
      </c>
      <c r="S4" s="12">
        <v>1</v>
      </c>
      <c r="T4" s="12" t="s">
        <v>413</v>
      </c>
      <c r="U4" s="12">
        <v>5</v>
      </c>
      <c r="V4" s="12" t="s">
        <v>414</v>
      </c>
      <c r="W4" s="1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章节表</vt:lpstr>
      <vt:lpstr>关卡表</vt:lpstr>
      <vt:lpstr>章节宝箱表</vt:lpstr>
      <vt:lpstr>关卡宝箱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2019-09-23T13:26:32Z</dcterms:modified>
</cp:coreProperties>
</file>