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Running\"/>
    </mc:Choice>
  </mc:AlternateContent>
  <xr:revisionPtr revIDLastSave="0" documentId="13_ncr:1_{2EAFE114-449A-4AC3-A782-3D1FBA6CE5B2}" xr6:coauthVersionLast="47" xr6:coauthVersionMax="47" xr10:uidLastSave="{00000000-0000-0000-0000-000000000000}"/>
  <bookViews>
    <workbookView xWindow="-108" yWindow="-108" windowWidth="23256" windowHeight="12576" firstSheet="2"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C33" i="27"/>
  <c r="V2"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9" i="6"/>
  <c r="AB5" i="6"/>
  <c r="B21" i="6"/>
  <c r="AL3" i="6"/>
  <c r="B13" i="6"/>
  <c r="AG5" i="6"/>
  <c r="B23" i="6"/>
  <c r="AB9" i="6"/>
  <c r="B32" i="6"/>
  <c r="AL2" i="6"/>
  <c r="B3" i="6"/>
  <c r="AL5" i="6"/>
  <c r="B2" i="6"/>
  <c r="AB7" i="6"/>
  <c r="B17" i="6"/>
  <c r="AB8" i="6"/>
  <c r="B10" i="6"/>
  <c r="AL9" i="6"/>
  <c r="B30" i="6"/>
  <c r="AQ5" i="6"/>
  <c r="B15" i="6"/>
  <c r="AB6" i="6"/>
  <c r="B27" i="6"/>
  <c r="AB2" i="6"/>
  <c r="B5" i="6"/>
  <c r="AQ6" i="6"/>
  <c r="B14" i="6"/>
  <c r="AL4" i="6"/>
  <c r="B18" i="6"/>
  <c r="AG8" i="6"/>
  <c r="B33" i="6"/>
  <c r="AB4" i="6"/>
  <c r="B16" i="6"/>
  <c r="AG6" i="6"/>
  <c r="B28" i="6"/>
  <c r="AG9" i="6"/>
  <c r="B19" i="6"/>
  <c r="AG4" i="6"/>
  <c r="B8" i="6"/>
  <c r="AL6" i="6"/>
  <c r="B20" i="6"/>
  <c r="AG3" i="6"/>
  <c r="B7" i="6"/>
  <c r="AQ9" i="6"/>
  <c r="B25" i="6"/>
  <c r="AQ3" i="6"/>
  <c r="B4" i="6"/>
  <c r="AL8" i="6"/>
  <c r="B9" i="6"/>
  <c r="AQ2" i="6"/>
  <c r="B24" i="6"/>
  <c r="AL7" i="6"/>
  <c r="B26" i="6"/>
  <c r="AQ7" i="6"/>
  <c r="B22" i="6"/>
  <c r="AG2" i="6"/>
  <c r="B6" i="6"/>
  <c r="AQ4" i="6"/>
  <c r="B11" i="6"/>
  <c r="B19" i="19" s="1"/>
  <c r="K19" i="19" s="1"/>
  <c r="D29" i="20"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2" i="6"/>
  <c r="Q2" i="6"/>
  <c r="T2"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M31" i="5"/>
  <c r="K21" i="5"/>
  <c r="L14" i="5"/>
  <c r="M19" i="5"/>
  <c r="D9" i="11"/>
  <c r="K9" i="5"/>
  <c r="M7" i="5"/>
  <c r="A6" i="11"/>
  <c r="H6" i="11" s="1"/>
  <c r="L2" i="5"/>
  <c r="L31" i="5"/>
  <c r="N29" i="5"/>
  <c r="K26" i="5"/>
  <c r="M24" i="5"/>
  <c r="A23" i="11"/>
  <c r="H23" i="11" s="1"/>
  <c r="L19" i="5"/>
  <c r="G17" i="11"/>
  <c r="N17" i="5"/>
  <c r="K14" i="5"/>
  <c r="M12" i="5"/>
  <c r="A11" i="11"/>
  <c r="H11" i="11" s="1"/>
  <c r="L7" i="5"/>
  <c r="N5" i="5"/>
  <c r="K2" i="5"/>
  <c r="L12" i="5"/>
  <c r="L5" i="5"/>
  <c r="K29" i="5"/>
  <c r="M27" i="5"/>
  <c r="A26" i="11"/>
  <c r="H26" i="11" s="1"/>
  <c r="L22" i="5"/>
  <c r="N20" i="5"/>
  <c r="K17" i="5"/>
  <c r="M15" i="5"/>
  <c r="A14" i="11"/>
  <c r="H14" i="11" s="1"/>
  <c r="L10" i="5"/>
  <c r="N8" i="5"/>
  <c r="D5" i="11"/>
  <c r="K5" i="5"/>
  <c r="M3" i="5"/>
  <c r="A2" i="11"/>
  <c r="H2" i="11" s="1"/>
  <c r="L24" i="5"/>
  <c r="N27" i="5"/>
  <c r="N3" i="5"/>
  <c r="A31" i="11"/>
  <c r="H31" i="11" s="1"/>
  <c r="L27" i="5"/>
  <c r="N25" i="5"/>
  <c r="K22" i="5"/>
  <c r="M20" i="5"/>
  <c r="A19" i="11"/>
  <c r="H19" i="11" s="1"/>
  <c r="L15" i="5"/>
  <c r="N13" i="5"/>
  <c r="K10" i="5"/>
  <c r="M8" i="5"/>
  <c r="A7" i="11"/>
  <c r="H7" i="11" s="1"/>
  <c r="L3" i="5"/>
  <c r="N12" i="5"/>
  <c r="M17" i="5"/>
  <c r="M5" i="5"/>
  <c r="N15" i="5"/>
  <c r="M32" i="5"/>
  <c r="L32" i="5"/>
  <c r="N30" i="5"/>
  <c r="K27" i="5"/>
  <c r="M25" i="5"/>
  <c r="A24" i="11"/>
  <c r="H24" i="11" s="1"/>
  <c r="L20" i="5"/>
  <c r="N18" i="5"/>
  <c r="K15" i="5"/>
  <c r="M13" i="5"/>
  <c r="A12" i="11"/>
  <c r="H12" i="11" s="1"/>
  <c r="L8" i="5"/>
  <c r="N6" i="5"/>
  <c r="K3" i="5"/>
  <c r="M29" i="5"/>
  <c r="A16" i="11"/>
  <c r="H16" i="11" s="1"/>
  <c r="A4" i="11"/>
  <c r="H4" i="11" s="1"/>
  <c r="A21" i="11"/>
  <c r="H21" i="11" s="1"/>
  <c r="M10" i="5"/>
  <c r="K32" i="5"/>
  <c r="A29" i="11"/>
  <c r="H29" i="11" s="1"/>
  <c r="L25" i="5"/>
  <c r="N23" i="5"/>
  <c r="K20" i="5"/>
  <c r="M18" i="5"/>
  <c r="A17" i="11"/>
  <c r="H17" i="11" s="1"/>
  <c r="L13" i="5"/>
  <c r="N11" i="5"/>
  <c r="K8" i="5"/>
  <c r="M6" i="5"/>
  <c r="A5" i="11"/>
  <c r="H5" i="11" s="1"/>
  <c r="A28" i="11"/>
  <c r="H28" i="11" s="1"/>
  <c r="F22" i="11"/>
  <c r="M22" i="5"/>
  <c r="K12" i="5"/>
  <c r="M30" i="5"/>
  <c r="L30" i="5"/>
  <c r="N28" i="5"/>
  <c r="K25" i="5"/>
  <c r="M23" i="5"/>
  <c r="A22" i="11"/>
  <c r="H22" i="11" s="1"/>
  <c r="L18" i="5"/>
  <c r="N16" i="5"/>
  <c r="K13" i="5"/>
  <c r="M11" i="5"/>
  <c r="A10" i="11"/>
  <c r="H10" i="11" s="1"/>
  <c r="L6" i="5"/>
  <c r="N4" i="5"/>
  <c r="A30" i="11"/>
  <c r="H30" i="11" s="1"/>
  <c r="A18" i="11"/>
  <c r="H18" i="11" s="1"/>
  <c r="E17" i="11"/>
  <c r="L17" i="5"/>
  <c r="K30" i="5"/>
  <c r="M28" i="5"/>
  <c r="A27" i="11"/>
  <c r="H27" i="11" s="1"/>
  <c r="L23" i="5"/>
  <c r="N21" i="5"/>
  <c r="K18" i="5"/>
  <c r="M16" i="5"/>
  <c r="A15" i="11"/>
  <c r="H15" i="11" s="1"/>
  <c r="L11" i="5"/>
  <c r="N9" i="5"/>
  <c r="K6" i="5"/>
  <c r="M4" i="5"/>
  <c r="A3" i="11"/>
  <c r="H3" i="11" s="1"/>
  <c r="K31" i="5"/>
  <c r="K19" i="5"/>
  <c r="K7" i="5"/>
  <c r="D24" i="11"/>
  <c r="K24" i="5"/>
  <c r="A9" i="11"/>
  <c r="H9" i="11" s="1"/>
  <c r="A32" i="11"/>
  <c r="H32" i="11" s="1"/>
  <c r="L28" i="5"/>
  <c r="N26" i="5"/>
  <c r="K23" i="5"/>
  <c r="M21" i="5"/>
  <c r="A20" i="11"/>
  <c r="H20" i="11" s="1"/>
  <c r="L16" i="5"/>
  <c r="N14" i="5"/>
  <c r="K11" i="5"/>
  <c r="M9" i="5"/>
  <c r="A8" i="11"/>
  <c r="H8" i="11" s="1"/>
  <c r="L4" i="5"/>
  <c r="N2" i="5"/>
  <c r="N22" i="5"/>
  <c r="N10" i="5"/>
  <c r="L29" i="5"/>
  <c r="N32" i="5"/>
  <c r="N31" i="5"/>
  <c r="K28" i="5"/>
  <c r="M26" i="5"/>
  <c r="A25" i="11"/>
  <c r="H25" i="11" s="1"/>
  <c r="L21" i="5"/>
  <c r="N19" i="5"/>
  <c r="K16" i="5"/>
  <c r="M14" i="5"/>
  <c r="A13" i="11"/>
  <c r="H13" i="11" s="1"/>
  <c r="L9" i="5"/>
  <c r="N7" i="5"/>
  <c r="K4" i="5"/>
  <c r="M2"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25" i="6"/>
  <c r="AA9" i="6"/>
  <c r="A10" i="6"/>
  <c r="AP2" i="6"/>
  <c r="A24" i="6"/>
  <c r="AF2" i="6"/>
  <c r="A6" i="6"/>
  <c r="AF3" i="6"/>
  <c r="A7" i="6"/>
  <c r="AP6" i="6"/>
  <c r="A14" i="6"/>
  <c r="AK4" i="6"/>
  <c r="A18" i="6"/>
  <c r="AF9" i="6"/>
  <c r="A19" i="6"/>
  <c r="AK6" i="6"/>
  <c r="A20" i="6"/>
  <c r="AA6" i="6"/>
  <c r="A27" i="6"/>
  <c r="AP3" i="6"/>
  <c r="A4" i="6"/>
  <c r="AF5" i="6"/>
  <c r="A23" i="6"/>
  <c r="AP8" i="6"/>
  <c r="A31" i="6"/>
  <c r="AA5" i="6"/>
  <c r="A21" i="6"/>
  <c r="AP4" i="6"/>
  <c r="A11" i="6"/>
  <c r="AK9" i="6"/>
  <c r="A30" i="6"/>
  <c r="AK7" i="6"/>
  <c r="A26" i="6"/>
  <c r="AA4" i="6"/>
  <c r="A12" i="6"/>
  <c r="AA3" i="6"/>
  <c r="A16" i="6"/>
  <c r="AF4" i="6"/>
  <c r="A8" i="6"/>
  <c r="AP5" i="6"/>
  <c r="A15" i="6"/>
  <c r="AA7" i="6"/>
  <c r="A17" i="6"/>
  <c r="AK8" i="6"/>
  <c r="A9" i="6"/>
  <c r="AP7" i="6"/>
  <c r="A22" i="6"/>
  <c r="AF8" i="6"/>
  <c r="A33" i="6"/>
  <c r="AA2" i="6"/>
  <c r="A5" i="6"/>
  <c r="AK3" i="6"/>
  <c r="A13" i="6"/>
  <c r="AK2" i="6"/>
  <c r="A3" i="6"/>
  <c r="A2" i="19" s="1"/>
  <c r="I2" i="19" s="1"/>
  <c r="B7" i="20" s="1"/>
  <c r="AA8" i="6"/>
  <c r="A32" i="6"/>
  <c r="AF6" i="6"/>
  <c r="A28" i="6"/>
  <c r="AF7" i="6"/>
  <c r="A29" i="6"/>
  <c r="A15" i="19" s="1"/>
  <c r="I15" i="19" s="1"/>
  <c r="B12" i="20" s="1"/>
  <c r="Y17" i="11"/>
  <c r="Y3" i="11"/>
  <c r="Y6" i="11"/>
  <c r="Y18" i="11"/>
  <c r="Y29" i="11"/>
  <c r="Y25" i="11"/>
  <c r="Y30" i="11"/>
  <c r="Y22" i="11"/>
  <c r="Y21" i="11"/>
  <c r="Y9" i="11"/>
  <c r="Q17" i="6"/>
  <c r="T27" i="6"/>
  <c r="W6" i="6"/>
  <c r="Q9" i="6"/>
  <c r="T5" i="6"/>
  <c r="W14" i="6"/>
  <c r="Q28" i="6"/>
  <c r="T21" i="6"/>
  <c r="W17" i="6"/>
  <c r="T31" i="6"/>
  <c r="W30" i="6"/>
  <c r="Q30" i="6"/>
  <c r="Q3" i="6"/>
  <c r="T3" i="6"/>
  <c r="W15" i="6"/>
  <c r="T25" i="6"/>
  <c r="W27" i="6"/>
  <c r="Q32" i="6"/>
  <c r="T33" i="6"/>
  <c r="W16" i="6"/>
  <c r="Q24" i="6"/>
  <c r="W20" i="6"/>
  <c r="Q33" i="6"/>
  <c r="T23" i="6"/>
  <c r="T10" i="6"/>
  <c r="W18" i="6"/>
  <c r="Q6" i="6"/>
  <c r="W5" i="6"/>
  <c r="T12" i="6"/>
  <c r="Q7" i="6"/>
  <c r="W23" i="6"/>
  <c r="Q12" i="6"/>
  <c r="T15" i="6"/>
  <c r="T30" i="6"/>
  <c r="Q19" i="6"/>
  <c r="W32" i="6"/>
  <c r="Q23" i="6"/>
  <c r="T8" i="6"/>
  <c r="W4" i="6"/>
  <c r="Q25" i="6"/>
  <c r="T29" i="6"/>
  <c r="W12" i="6"/>
  <c r="T13" i="6"/>
  <c r="Q5" i="6"/>
  <c r="W10" i="6"/>
  <c r="Q20" i="6"/>
  <c r="T6" i="6"/>
  <c r="W19" i="6"/>
  <c r="Y2" i="11"/>
  <c r="Q15" i="6"/>
  <c r="T19" i="6"/>
  <c r="W11" i="6"/>
  <c r="Q13" i="6"/>
  <c r="W8" i="6"/>
  <c r="T4" i="6"/>
  <c r="Q11" i="6"/>
  <c r="T9" i="6"/>
  <c r="W26" i="6"/>
  <c r="T18" i="6"/>
  <c r="W7" i="6"/>
  <c r="Q22" i="6"/>
  <c r="T14" i="6"/>
  <c r="W28" i="6"/>
  <c r="Q16" i="6"/>
  <c r="T17" i="6"/>
  <c r="W22" i="6"/>
  <c r="Q21" i="6"/>
  <c r="W31" i="6"/>
  <c r="Q26" i="6"/>
  <c r="T22" i="6"/>
  <c r="T7" i="6"/>
  <c r="Q4" i="6"/>
  <c r="W3" i="6"/>
  <c r="T28" i="6"/>
  <c r="T12" i="15" s="1"/>
  <c r="W29" i="6"/>
  <c r="Q14" i="6"/>
  <c r="Q31" i="6"/>
  <c r="T24" i="6"/>
  <c r="W25" i="6"/>
  <c r="Q18" i="6"/>
  <c r="T11" i="6"/>
  <c r="W33" i="6"/>
  <c r="T20" i="6"/>
  <c r="Q8" i="6"/>
  <c r="Q4" i="15" s="1"/>
  <c r="W9" i="6"/>
  <c r="Q29" i="6"/>
  <c r="Q32" i="15" s="1"/>
  <c r="T32" i="6"/>
  <c r="T30" i="15" s="1"/>
  <c r="W21" i="6"/>
  <c r="Q27" i="6"/>
  <c r="Q24" i="15" s="1"/>
  <c r="T26" i="6"/>
  <c r="W24" i="6"/>
  <c r="W13" i="6"/>
  <c r="Q10"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I33" i="27"/>
  <c r="J14" i="11"/>
  <c r="I14" i="27" s="1"/>
  <c r="J26" i="11"/>
  <c r="I26" i="27" s="1"/>
  <c r="L7" i="11"/>
  <c r="J7" i="27" s="1"/>
  <c r="J28" i="11"/>
  <c r="I28" i="27" s="1"/>
  <c r="N32" i="11"/>
  <c r="K32" i="27" s="1"/>
  <c r="P6" i="5"/>
  <c r="P10"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E33" i="27"/>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J33" i="27"/>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F33" i="27"/>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K33" i="27"/>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G33" i="27"/>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 i="15" l="1"/>
  <c r="T33" i="15"/>
  <c r="T2" i="15"/>
  <c r="D32" i="19"/>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C14" i="15"/>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L33" i="27"/>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D33" i="27"/>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H33" i="27"/>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4" i="6"/>
  <c r="X3" i="6"/>
  <c r="X26" i="6"/>
  <c r="X21" i="6"/>
  <c r="X10" i="6"/>
  <c r="X6" i="6"/>
  <c r="X12" i="6"/>
  <c r="X2" i="6"/>
  <c r="X11" i="6"/>
  <c r="X20" i="6"/>
  <c r="X30" i="6"/>
  <c r="X33" i="6"/>
  <c r="X27" i="6"/>
  <c r="X7" i="6"/>
  <c r="X17" i="6"/>
  <c r="X5" i="6"/>
  <c r="X19" i="6"/>
  <c r="X23" i="6"/>
  <c r="X24"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9" i="6"/>
  <c r="X29" i="6"/>
  <c r="X8" i="6"/>
  <c r="X15" i="6"/>
  <c r="X14" i="6"/>
  <c r="X18" i="6"/>
  <c r="X13" i="6"/>
  <c r="P17" i="11"/>
  <c r="X22" i="6"/>
  <c r="X16" i="6"/>
  <c r="X31" i="6"/>
  <c r="B56" i="15"/>
  <c r="C56" i="15" s="1"/>
  <c r="B40" i="15"/>
  <c r="C40" i="15" s="1"/>
  <c r="F8" i="15"/>
  <c r="U8" i="6"/>
  <c r="R26" i="6"/>
  <c r="B51" i="15"/>
  <c r="C51" i="15" s="1"/>
  <c r="F19" i="15"/>
  <c r="J4" i="15"/>
  <c r="B52" i="15"/>
  <c r="C52" i="15" s="1"/>
  <c r="B66" i="15"/>
  <c r="C66" i="15" s="1"/>
  <c r="J18" i="15"/>
  <c r="U27" i="6"/>
  <c r="R17" i="6"/>
  <c r="R19" i="6"/>
  <c r="R27" i="6"/>
  <c r="P3" i="11"/>
  <c r="B63" i="15"/>
  <c r="C63" i="15" s="1"/>
  <c r="J15" i="15"/>
  <c r="B38" i="15"/>
  <c r="C38" i="15" s="1"/>
  <c r="F6" i="15"/>
  <c r="F17" i="15"/>
  <c r="B49" i="15"/>
  <c r="C49" i="15" s="1"/>
  <c r="J12" i="15"/>
  <c r="B60" i="15"/>
  <c r="C60" i="15" s="1"/>
  <c r="U24" i="6"/>
  <c r="J7" i="15"/>
  <c r="B55" i="15"/>
  <c r="C55" i="15" s="1"/>
  <c r="B42" i="15"/>
  <c r="C42" i="15" s="1"/>
  <c r="F10" i="15"/>
  <c r="B37" i="15"/>
  <c r="C37" i="15" s="1"/>
  <c r="F5" i="15"/>
  <c r="B67" i="15"/>
  <c r="C67" i="15" s="1"/>
  <c r="J19" i="15"/>
  <c r="B54" i="15"/>
  <c r="C54" i="15" s="1"/>
  <c r="J6" i="15"/>
  <c r="U19" i="6"/>
  <c r="U9" i="6"/>
  <c r="R25" i="6"/>
  <c r="J5" i="15"/>
  <c r="B53" i="15"/>
  <c r="C53" i="15" s="1"/>
  <c r="F14" i="15"/>
  <c r="B46" i="15"/>
  <c r="C46" i="15" s="1"/>
  <c r="F4" i="15"/>
  <c r="B36" i="15"/>
  <c r="C36" i="15" s="1"/>
  <c r="U16" i="6"/>
  <c r="R8" i="6"/>
  <c r="R11" i="6"/>
  <c r="U13" i="6"/>
  <c r="F18" i="15"/>
  <c r="B50" i="15"/>
  <c r="C50" i="15" s="1"/>
  <c r="J16" i="15"/>
  <c r="B64" i="15"/>
  <c r="C64" i="15" s="1"/>
  <c r="B43" i="15"/>
  <c r="C43" i="15" s="1"/>
  <c r="F11" i="15"/>
  <c r="U30" i="6"/>
  <c r="R10" i="6"/>
  <c r="F7" i="15"/>
  <c r="B39" i="15"/>
  <c r="C39" i="15" s="1"/>
  <c r="B44" i="15"/>
  <c r="C44" i="15" s="1"/>
  <c r="F12" i="15"/>
  <c r="B65" i="15"/>
  <c r="C65" i="15" s="1"/>
  <c r="J17" i="15"/>
  <c r="U29" i="6"/>
  <c r="R15" i="6"/>
  <c r="U26" i="6"/>
  <c r="B61" i="15"/>
  <c r="C61" i="15" s="1"/>
  <c r="J13" i="15"/>
  <c r="B58" i="15"/>
  <c r="C58" i="15" s="1"/>
  <c r="J10" i="15"/>
  <c r="R28" i="6"/>
  <c r="U20" i="6"/>
  <c r="U6" i="6"/>
  <c r="B62" i="15"/>
  <c r="C62" i="15" s="1"/>
  <c r="J14" i="15"/>
  <c r="F13" i="15"/>
  <c r="B45" i="15"/>
  <c r="C45" i="15" s="1"/>
  <c r="F15" i="15"/>
  <c r="B47" i="15"/>
  <c r="C47" i="15" s="1"/>
  <c r="R6" i="6"/>
  <c r="U3" i="6"/>
  <c r="R20" i="6"/>
  <c r="R31" i="6"/>
  <c r="U22" i="6"/>
  <c r="J9" i="15"/>
  <c r="B57" i="15"/>
  <c r="C57" i="15" s="1"/>
  <c r="F16" i="15"/>
  <c r="B48" i="15"/>
  <c r="C48" i="15" s="1"/>
  <c r="R5" i="6"/>
  <c r="U31" i="6"/>
  <c r="U10" i="6"/>
  <c r="R23" i="6"/>
  <c r="R30" i="6"/>
  <c r="R12" i="6"/>
  <c r="U21" i="6"/>
  <c r="R3" i="6"/>
  <c r="U15" i="6"/>
  <c r="B41" i="15"/>
  <c r="C41" i="15" s="1"/>
  <c r="F9" i="15"/>
  <c r="B59" i="15"/>
  <c r="C59" i="15" s="1"/>
  <c r="J11" i="15"/>
  <c r="P6" i="11"/>
  <c r="P31" i="11"/>
  <c r="P28" i="11"/>
  <c r="X28" i="6"/>
  <c r="P7" i="11"/>
  <c r="P4" i="11"/>
  <c r="P11" i="11"/>
  <c r="J28" i="26" s="1"/>
  <c r="I36" i="10"/>
  <c r="K90" i="10" s="1"/>
  <c r="I42" i="10"/>
  <c r="K108" i="10" s="1"/>
  <c r="I31" i="10"/>
  <c r="K74" i="10" s="1"/>
  <c r="I30" i="10"/>
  <c r="K72" i="10" s="1"/>
  <c r="I40" i="10"/>
  <c r="K101" i="10" s="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32" i="6"/>
  <c r="R4" i="6"/>
  <c r="R14" i="6"/>
  <c r="R29" i="6"/>
  <c r="R32" i="15" s="1"/>
  <c r="R7" i="6"/>
  <c r="U18" i="6"/>
  <c r="U5" i="6"/>
  <c r="R2" i="6"/>
  <c r="R21" i="6"/>
  <c r="U4" i="6"/>
  <c r="R24" i="6"/>
  <c r="R33" i="6"/>
  <c r="U2" i="6"/>
  <c r="U32" i="6"/>
  <c r="U28" i="6"/>
  <c r="R16" i="6"/>
  <c r="R31" i="15" s="1"/>
  <c r="U7" i="6"/>
  <c r="U16" i="15" s="1"/>
  <c r="U14" i="6"/>
  <c r="U25" i="6"/>
  <c r="U11" i="6"/>
  <c r="U5" i="15" s="1"/>
  <c r="U12" i="6"/>
  <c r="U2" i="15" s="1"/>
  <c r="U17" i="6"/>
  <c r="U11" i="15" s="1"/>
  <c r="U23" i="6"/>
  <c r="R22" i="6"/>
  <c r="R8" i="15" s="1"/>
  <c r="R9" i="6"/>
  <c r="U33" i="6"/>
  <c r="U20" i="15" s="1"/>
  <c r="R18" i="6"/>
  <c r="R13"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33" i="15" l="1"/>
  <c r="R25" i="15"/>
  <c r="U29"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B33" i="27"/>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4" i="6"/>
  <c r="AR6" i="24"/>
  <c r="AR6" i="23"/>
  <c r="AH5" i="24"/>
  <c r="AH5" i="23"/>
  <c r="AC2" i="24"/>
  <c r="AC2" i="23"/>
  <c r="C30" i="6"/>
  <c r="AM9" i="24"/>
  <c r="AM9" i="23"/>
  <c r="AM3" i="24"/>
  <c r="AM3" i="23"/>
  <c r="AM5" i="24"/>
  <c r="AM5" i="23"/>
  <c r="AM8" i="24"/>
  <c r="AM8" i="23"/>
  <c r="C21" i="6"/>
  <c r="AC5" i="24"/>
  <c r="AC5" i="23"/>
  <c r="AH9" i="24"/>
  <c r="AH9" i="23"/>
  <c r="AH4" i="24"/>
  <c r="AH4" i="23"/>
  <c r="C10" i="6"/>
  <c r="AC9" i="24"/>
  <c r="AC9" i="23"/>
  <c r="C33" i="6"/>
  <c r="AH8" i="24"/>
  <c r="AH8" i="23"/>
  <c r="C22" i="6"/>
  <c r="AR7" i="24"/>
  <c r="AR7" i="23"/>
  <c r="AC6" i="24"/>
  <c r="AC6" i="23"/>
  <c r="AR9" i="24"/>
  <c r="AR9" i="23"/>
  <c r="C24" i="6"/>
  <c r="AR2" i="24"/>
  <c r="AR2" i="23"/>
  <c r="AR8" i="24"/>
  <c r="AR8" i="23"/>
  <c r="C29" i="6"/>
  <c r="AH7" i="24"/>
  <c r="AH7" i="23"/>
  <c r="AH6" i="24"/>
  <c r="AH6" i="23"/>
  <c r="AR5" i="24"/>
  <c r="AR5" i="23"/>
  <c r="AH3" i="24"/>
  <c r="AH3" i="23"/>
  <c r="AM4" i="24"/>
  <c r="AM4" i="23"/>
  <c r="AR4" i="24"/>
  <c r="AR4" i="23"/>
  <c r="AM6" i="24"/>
  <c r="AM6" i="23"/>
  <c r="AM2" i="24"/>
  <c r="AM2" i="23"/>
  <c r="AC4" i="24"/>
  <c r="AC4" i="23"/>
  <c r="C17" i="6"/>
  <c r="AC7" i="24"/>
  <c r="AC7" i="23"/>
  <c r="AR3" i="24"/>
  <c r="AS3" i="24" s="1"/>
  <c r="AR3" i="23"/>
  <c r="AS3" i="23" s="1"/>
  <c r="C6" i="6"/>
  <c r="AH2" i="24"/>
  <c r="AH2" i="23"/>
  <c r="C16" i="6"/>
  <c r="AC3" i="24"/>
  <c r="AC3" i="23"/>
  <c r="AC8" i="24"/>
  <c r="AD8" i="24" s="1"/>
  <c r="AC8" i="23"/>
  <c r="AD8" i="23" s="1"/>
  <c r="C26"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3" i="6"/>
  <c r="C25" i="6"/>
  <c r="C33" i="19" s="1"/>
  <c r="J33" i="19" s="1"/>
  <c r="C32" i="20" s="1"/>
  <c r="C20" i="6"/>
  <c r="C3" i="6"/>
  <c r="C8" i="6"/>
  <c r="C11" i="6"/>
  <c r="AC3" i="6"/>
  <c r="C12" i="6"/>
  <c r="AC6" i="6"/>
  <c r="C27" i="6"/>
  <c r="AR3" i="6"/>
  <c r="C4" i="6"/>
  <c r="AM3" i="6"/>
  <c r="C13" i="6"/>
  <c r="AR8" i="6"/>
  <c r="C31" i="6"/>
  <c r="AM5" i="6"/>
  <c r="C2" i="6"/>
  <c r="AM8" i="6"/>
  <c r="C9" i="6"/>
  <c r="AH6" i="6"/>
  <c r="C28" i="6"/>
  <c r="AC9" i="6"/>
  <c r="C32" i="6"/>
  <c r="AC2" i="6"/>
  <c r="C5" i="6"/>
  <c r="AR5" i="6"/>
  <c r="C15" i="6"/>
  <c r="AH9" i="6"/>
  <c r="C19" i="6"/>
  <c r="AH3" i="6"/>
  <c r="C7" i="6"/>
  <c r="AM4" i="6"/>
  <c r="C18"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<sst xmlns="http://schemas.openxmlformats.org/spreadsheetml/2006/main" count="355" uniqueCount="139">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</sst>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2"/>
  <sheetViews>
    <sheetView workbookViewId="0">
      <selection activeCell="I2" sqref="I2"/>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51.35</v>
      </c>
      <c r="C2">
        <f>'Raw All Strength'!L2</f>
        <v>54.69</v>
      </c>
      <c r="D2">
        <f>'Raw All Strength'!W2</f>
        <v>2.33</v>
      </c>
      <c r="E2">
        <f>'Raw All Strength'!X2</f>
        <v>2.83</v>
      </c>
      <c r="F2">
        <f>'Raw All Strength'!T2</f>
        <v>2.19</v>
      </c>
      <c r="G2">
        <f>'Raw All Strength'!U2</f>
        <v>3.12</v>
      </c>
      <c r="H2">
        <f>'Raw All Strength'!AQ2</f>
        <v>0</v>
      </c>
      <c r="I2">
        <f>RANK(B2,$B$2:$B$33,1)</f>
        <v>11</v>
      </c>
      <c r="J2">
        <f>RANK(C2,$C$2:$C$33,)</f>
        <v>14</v>
      </c>
      <c r="K2">
        <f>RANK(D2,$D$2:$D$33,1)</f>
        <v>3</v>
      </c>
      <c r="L2">
        <f>RANK(E2,$E$2:$E$33,)</f>
        <v>8</v>
      </c>
      <c r="M2">
        <f>RANK(F2,$F$2:$F$33,1)</f>
        <v>1</v>
      </c>
      <c r="N2">
        <f>RANK(G2,$G$2:$G$33,)</f>
        <v>9</v>
      </c>
      <c r="O2">
        <f>RANK(H2,$H$2:$H$33,1)</f>
        <v>1</v>
      </c>
      <c r="P2">
        <f>SUM(I2:N2)</f>
        <v>46</v>
      </c>
      <c r="Q2">
        <f>RANK(P2,$P$2:$P$33,)</f>
        <v>26</v>
      </c>
      <c r="V2">
        <f>RANK('Raw All Strength'!J2,'Raw All Strength'!$J$2:$J$33,)</f>
        <v>30</v>
      </c>
      <c r="X2">
        <f>E2-G2</f>
        <v>-0.29000000000000004</v>
      </c>
      <c r="AA2">
        <f>'Raw All Strength'!N2</f>
        <v>38.06</v>
      </c>
      <c r="AB2">
        <f>'Raw All Strength'!O2</f>
        <v>41.7</v>
      </c>
    </row>
    <row r="3" spans="1:28" x14ac:dyDescent="0.3">
      <c r="A3" t="str">
        <f>'Raw All Strength'!B3</f>
        <v>Arizona Coyotes</v>
      </c>
      <c r="B3">
        <f>'Raw All Strength'!K3</f>
        <v>51.59</v>
      </c>
      <c r="C3">
        <f>'Raw All Strength'!L3</f>
        <v>55.18</v>
      </c>
      <c r="D3">
        <f>'Raw All Strength'!W3</f>
        <v>2.5</v>
      </c>
      <c r="E3">
        <f>'Raw All Strength'!X3</f>
        <v>2.84</v>
      </c>
      <c r="F3">
        <f>'Raw All Strength'!T3</f>
        <v>2.65</v>
      </c>
      <c r="G3">
        <f>'Raw All Strength'!U3</f>
        <v>3.07</v>
      </c>
      <c r="H3">
        <f>'Raw All Strength'!AQ3</f>
        <v>0</v>
      </c>
      <c r="I3">
        <f t="shared" ref="I3:I32" si="0">RANK(B3,$B$2:$B$33,1)</f>
        <v>12</v>
      </c>
      <c r="J3">
        <f t="shared" ref="J3:J32" si="1">RANK(C3,$C$2:$C$33,)</f>
        <v>12</v>
      </c>
      <c r="K3">
        <f t="shared" ref="K3:K32" si="2">RANK(D3,$D$2:$D$33,1)</f>
        <v>9</v>
      </c>
      <c r="L3">
        <f t="shared" ref="L3:L32" si="3">RANK(E3,$E$2:$E$33,)</f>
        <v>7</v>
      </c>
      <c r="M3">
        <f t="shared" ref="M3:M32" si="4">RANK(F3,$F$2:$F$33,1)</f>
        <v>9</v>
      </c>
      <c r="N3">
        <f t="shared" ref="N3:N32" si="5">RANK(G3,$G$2:$G$33,)</f>
        <v>10</v>
      </c>
      <c r="O3">
        <f t="shared" ref="O3:O32" si="6">RANK(H3,$H$2:$H$33,1)</f>
        <v>1</v>
      </c>
      <c r="P3">
        <f t="shared" ref="P3:P32" si="7">SUM(I3:N3)</f>
        <v>59</v>
      </c>
      <c r="Q3">
        <f t="shared" ref="Q3:Q32" si="8">RANK(P3,$P$2:$P$33,)</f>
        <v>24</v>
      </c>
      <c r="V3">
        <f>RANK('Raw All Strength'!J3,'Raw All Strength'!$J$2:$J$33,)</f>
        <v>22</v>
      </c>
      <c r="X3">
        <f t="shared" ref="X3:X32" si="9">E3-G3</f>
        <v>-0.22999999999999998</v>
      </c>
      <c r="AA3">
        <f>'Raw All Strength'!N3</f>
        <v>38.58</v>
      </c>
      <c r="AB3">
        <f>'Raw All Strength'!O3</f>
        <v>41.76</v>
      </c>
    </row>
    <row r="4" spans="1:28" x14ac:dyDescent="0.3">
      <c r="A4" t="str">
        <f>'Raw All Strength'!B4</f>
        <v>Boston Bruins</v>
      </c>
      <c r="B4">
        <f>'Raw All Strength'!K4</f>
        <v>56.72</v>
      </c>
      <c r="C4">
        <f>'Raw All Strength'!L4</f>
        <v>49</v>
      </c>
      <c r="D4">
        <f>'Raw All Strength'!W4</f>
        <v>2.58</v>
      </c>
      <c r="E4">
        <f>'Raw All Strength'!X4</f>
        <v>2.21</v>
      </c>
      <c r="F4">
        <f>'Raw All Strength'!T4</f>
        <v>2.89</v>
      </c>
      <c r="G4">
        <f>'Raw All Strength'!U4</f>
        <v>2.36</v>
      </c>
      <c r="H4">
        <f>'Raw All Strength'!AQ4</f>
        <v>0</v>
      </c>
      <c r="I4">
        <f t="shared" si="0"/>
        <v>26</v>
      </c>
      <c r="J4">
        <f t="shared" si="1"/>
        <v>29</v>
      </c>
      <c r="K4">
        <f t="shared" si="2"/>
        <v>16</v>
      </c>
      <c r="L4">
        <f t="shared" si="3"/>
        <v>30</v>
      </c>
      <c r="M4">
        <f t="shared" si="4"/>
        <v>18</v>
      </c>
      <c r="N4">
        <f t="shared" si="5"/>
        <v>27</v>
      </c>
      <c r="O4">
        <f t="shared" si="6"/>
        <v>1</v>
      </c>
      <c r="P4">
        <f t="shared" si="7"/>
        <v>146</v>
      </c>
      <c r="Q4">
        <f t="shared" si="8"/>
        <v>6</v>
      </c>
      <c r="V4">
        <f>RANK('Raw All Strength'!J4,'Raw All Strength'!$J$2:$J$33,)</f>
        <v>10</v>
      </c>
      <c r="X4">
        <f t="shared" si="9"/>
        <v>-0.14999999999999991</v>
      </c>
      <c r="AA4">
        <f>'Raw All Strength'!N4</f>
        <v>44.74</v>
      </c>
      <c r="AB4">
        <f>'Raw All Strength'!O4</f>
        <v>37.42</v>
      </c>
    </row>
    <row r="5" spans="1:28" x14ac:dyDescent="0.3">
      <c r="A5" t="str">
        <f>'Raw All Strength'!B5</f>
        <v>Buffalo Sabres</v>
      </c>
      <c r="B5">
        <f>'Raw All Strength'!K5</f>
        <v>48.63</v>
      </c>
      <c r="C5">
        <f>'Raw All Strength'!L5</f>
        <v>56.12</v>
      </c>
      <c r="D5">
        <f>'Raw All Strength'!W5</f>
        <v>2.36</v>
      </c>
      <c r="E5">
        <f>'Raw All Strength'!X5</f>
        <v>2.86</v>
      </c>
      <c r="F5">
        <f>'Raw All Strength'!T5</f>
        <v>2.35</v>
      </c>
      <c r="G5">
        <f>'Raw All Strength'!U5</f>
        <v>3.44</v>
      </c>
      <c r="H5">
        <f>'Raw All Strength'!AQ5</f>
        <v>0</v>
      </c>
      <c r="I5">
        <f t="shared" si="0"/>
        <v>2</v>
      </c>
      <c r="J5">
        <f t="shared" si="1"/>
        <v>7</v>
      </c>
      <c r="K5">
        <f t="shared" si="2"/>
        <v>5</v>
      </c>
      <c r="L5">
        <f t="shared" si="3"/>
        <v>5</v>
      </c>
      <c r="M5">
        <f t="shared" si="4"/>
        <v>3</v>
      </c>
      <c r="N5">
        <f t="shared" si="5"/>
        <v>3</v>
      </c>
      <c r="O5">
        <f t="shared" si="6"/>
        <v>1</v>
      </c>
      <c r="P5">
        <f t="shared" si="7"/>
        <v>25</v>
      </c>
      <c r="Q5">
        <f t="shared" si="8"/>
        <v>31</v>
      </c>
      <c r="V5">
        <f>RANK('Raw All Strength'!J5,'Raw All Strength'!$J$2:$J$33,)</f>
        <v>31</v>
      </c>
      <c r="X5">
        <f t="shared" si="9"/>
        <v>-0.58000000000000007</v>
      </c>
      <c r="AA5">
        <f>'Raw All Strength'!N5</f>
        <v>38.31</v>
      </c>
      <c r="AB5">
        <f>'Raw All Strength'!O5</f>
        <v>44.89</v>
      </c>
    </row>
    <row r="6" spans="1:28" x14ac:dyDescent="0.3">
      <c r="A6" t="str">
        <f>'Raw All Strength'!B6</f>
        <v>Calgary Flames</v>
      </c>
      <c r="B6">
        <f>'Raw All Strength'!K6</f>
        <v>55.86</v>
      </c>
      <c r="C6">
        <f>'Raw All Strength'!L6</f>
        <v>50.69</v>
      </c>
      <c r="D6">
        <f>'Raw All Strength'!W6</f>
        <v>2.74</v>
      </c>
      <c r="E6">
        <f>'Raw All Strength'!X6</f>
        <v>2.4500000000000002</v>
      </c>
      <c r="F6">
        <f>'Raw All Strength'!T6</f>
        <v>2.75</v>
      </c>
      <c r="G6">
        <f>'Raw All Strength'!U6</f>
        <v>2.84</v>
      </c>
      <c r="H6">
        <f>'Raw All Strength'!AQ6</f>
        <v>0</v>
      </c>
      <c r="I6">
        <f t="shared" si="0"/>
        <v>25</v>
      </c>
      <c r="J6">
        <f t="shared" si="1"/>
        <v>23</v>
      </c>
      <c r="K6">
        <f t="shared" si="2"/>
        <v>23</v>
      </c>
      <c r="L6">
        <f t="shared" si="3"/>
        <v>24</v>
      </c>
      <c r="M6">
        <f t="shared" si="4"/>
        <v>14</v>
      </c>
      <c r="N6">
        <f t="shared" si="5"/>
        <v>15</v>
      </c>
      <c r="O6">
        <f t="shared" si="6"/>
        <v>1</v>
      </c>
      <c r="P6">
        <f t="shared" si="7"/>
        <v>124</v>
      </c>
      <c r="Q6">
        <f t="shared" si="8"/>
        <v>9</v>
      </c>
      <c r="V6">
        <f>RANK('Raw All Strength'!J6,'Raw All Strength'!$J$2:$J$33,)</f>
        <v>20</v>
      </c>
      <c r="X6">
        <f t="shared" si="9"/>
        <v>-0.38999999999999968</v>
      </c>
      <c r="AA6">
        <f>'Raw All Strength'!N6</f>
        <v>42.57</v>
      </c>
      <c r="AB6">
        <f>'Raw All Strength'!O6</f>
        <v>38.659999999999997</v>
      </c>
    </row>
    <row r="7" spans="1:28" x14ac:dyDescent="0.3">
      <c r="A7" t="str">
        <f>'Raw All Strength'!B7</f>
        <v>Carolina Hurricanes</v>
      </c>
      <c r="B7">
        <f>'Raw All Strength'!K7</f>
        <v>58.2</v>
      </c>
      <c r="C7">
        <f>'Raw All Strength'!L7</f>
        <v>49.72</v>
      </c>
      <c r="D7">
        <f>'Raw All Strength'!W7</f>
        <v>3.08</v>
      </c>
      <c r="E7">
        <f>'Raw All Strength'!X7</f>
        <v>2.5499999999999998</v>
      </c>
      <c r="F7">
        <f>'Raw All Strength'!T7</f>
        <v>3.07</v>
      </c>
      <c r="G7">
        <f>'Raw All Strength'!U7</f>
        <v>2.35</v>
      </c>
      <c r="H7">
        <f>'Raw All Strength'!AQ7</f>
        <v>0</v>
      </c>
      <c r="I7">
        <f t="shared" si="0"/>
        <v>29</v>
      </c>
      <c r="J7">
        <f t="shared" si="1"/>
        <v>28</v>
      </c>
      <c r="K7">
        <f t="shared" si="2"/>
        <v>28</v>
      </c>
      <c r="L7">
        <f t="shared" si="3"/>
        <v>19</v>
      </c>
      <c r="M7">
        <f t="shared" si="4"/>
        <v>21</v>
      </c>
      <c r="N7">
        <f t="shared" si="5"/>
        <v>28</v>
      </c>
      <c r="O7">
        <f t="shared" si="6"/>
        <v>1</v>
      </c>
      <c r="P7">
        <f t="shared" si="7"/>
        <v>153</v>
      </c>
      <c r="Q7">
        <f t="shared" si="8"/>
        <v>3</v>
      </c>
      <c r="V7">
        <f>RANK('Raw All Strength'!J7,'Raw All Strength'!$J$2:$J$33,)</f>
        <v>3</v>
      </c>
      <c r="X7">
        <f t="shared" si="9"/>
        <v>0.19999999999999973</v>
      </c>
      <c r="AA7">
        <f>'Raw All Strength'!N7</f>
        <v>43.94</v>
      </c>
      <c r="AB7">
        <f>'Raw All Strength'!O7</f>
        <v>38.17</v>
      </c>
    </row>
    <row r="8" spans="1:28" x14ac:dyDescent="0.3">
      <c r="A8" t="str">
        <f>'Raw All Strength'!B8</f>
        <v>Chicago Blackhawks</v>
      </c>
      <c r="B8">
        <f>'Raw All Strength'!K8</f>
        <v>49.88</v>
      </c>
      <c r="C8">
        <f>'Raw All Strength'!L8</f>
        <v>56.94</v>
      </c>
      <c r="D8">
        <f>'Raw All Strength'!W8</f>
        <v>2.4300000000000002</v>
      </c>
      <c r="E8">
        <f>'Raw All Strength'!X8</f>
        <v>2.97</v>
      </c>
      <c r="F8">
        <f>'Raw All Strength'!T8</f>
        <v>2.79</v>
      </c>
      <c r="G8">
        <f>'Raw All Strength'!U8</f>
        <v>3.23</v>
      </c>
      <c r="H8">
        <f>'Raw All Strength'!AQ8</f>
        <v>0</v>
      </c>
      <c r="I8">
        <f t="shared" si="0"/>
        <v>4</v>
      </c>
      <c r="J8">
        <f t="shared" si="1"/>
        <v>4</v>
      </c>
      <c r="K8">
        <f t="shared" si="2"/>
        <v>7</v>
      </c>
      <c r="L8">
        <f t="shared" si="3"/>
        <v>2</v>
      </c>
      <c r="M8">
        <f t="shared" si="4"/>
        <v>16</v>
      </c>
      <c r="N8">
        <f t="shared" si="5"/>
        <v>7</v>
      </c>
      <c r="O8">
        <f t="shared" si="6"/>
        <v>1</v>
      </c>
      <c r="P8">
        <f t="shared" si="7"/>
        <v>40</v>
      </c>
      <c r="Q8">
        <f t="shared" si="8"/>
        <v>28</v>
      </c>
      <c r="V8">
        <f>RANK('Raw All Strength'!J8,'Raw All Strength'!$J$2:$J$33,)</f>
        <v>20</v>
      </c>
      <c r="X8">
        <f t="shared" si="9"/>
        <v>-0.25999999999999979</v>
      </c>
      <c r="AA8">
        <f>'Raw All Strength'!N8</f>
        <v>36.61</v>
      </c>
      <c r="AB8">
        <f>'Raw All Strength'!O8</f>
        <v>43.3</v>
      </c>
    </row>
    <row r="9" spans="1:28" x14ac:dyDescent="0.3">
      <c r="A9" t="str">
        <f>'Raw All Strength'!B9</f>
        <v>Colorado Avalanche</v>
      </c>
      <c r="B9">
        <f>'Raw All Strength'!K9</f>
        <v>64.16</v>
      </c>
      <c r="C9">
        <f>'Raw All Strength'!L9</f>
        <v>46.79</v>
      </c>
      <c r="D9">
        <f>'Raw All Strength'!W9</f>
        <v>3.18</v>
      </c>
      <c r="E9">
        <f>'Raw All Strength'!X9</f>
        <v>2.15</v>
      </c>
      <c r="F9">
        <f>'Raw All Strength'!T9</f>
        <v>3.5</v>
      </c>
      <c r="G9">
        <f>'Raw All Strength'!U9</f>
        <v>2.34</v>
      </c>
      <c r="H9">
        <f>'Raw All Strength'!AQ9</f>
        <v>0</v>
      </c>
      <c r="I9">
        <f t="shared" si="0"/>
        <v>31</v>
      </c>
      <c r="J9">
        <f t="shared" si="1"/>
        <v>31</v>
      </c>
      <c r="K9">
        <f t="shared" si="2"/>
        <v>31</v>
      </c>
      <c r="L9">
        <f t="shared" si="3"/>
        <v>31</v>
      </c>
      <c r="M9">
        <f t="shared" si="4"/>
        <v>31</v>
      </c>
      <c r="N9">
        <f t="shared" si="5"/>
        <v>29</v>
      </c>
      <c r="O9">
        <f t="shared" si="6"/>
        <v>1</v>
      </c>
      <c r="P9">
        <f t="shared" si="7"/>
        <v>184</v>
      </c>
      <c r="Q9">
        <f t="shared" si="8"/>
        <v>1</v>
      </c>
      <c r="V9">
        <f>RANK('Raw All Strength'!J9,'Raw All Strength'!$J$2:$J$33,)</f>
        <v>1</v>
      </c>
      <c r="X9">
        <f t="shared" si="9"/>
        <v>-0.18999999999999995</v>
      </c>
      <c r="AA9">
        <f>'Raw All Strength'!N9</f>
        <v>47.18</v>
      </c>
      <c r="AB9">
        <f>'Raw All Strength'!O9</f>
        <v>34.770000000000003</v>
      </c>
    </row>
    <row r="10" spans="1:28" x14ac:dyDescent="0.3">
      <c r="A10" t="str">
        <f>'Raw All Strength'!B10</f>
        <v>Columbus Blue Jackets</v>
      </c>
      <c r="B10">
        <f>'Raw All Strength'!K10</f>
        <v>48.86</v>
      </c>
      <c r="C10">
        <f>'Raw All Strength'!L10</f>
        <v>56.79</v>
      </c>
      <c r="D10">
        <f>'Raw All Strength'!W10</f>
        <v>2.14</v>
      </c>
      <c r="E10">
        <f>'Raw All Strength'!X10</f>
        <v>2.69</v>
      </c>
      <c r="F10">
        <f>'Raw All Strength'!T10</f>
        <v>2.35</v>
      </c>
      <c r="G10">
        <f>'Raw All Strength'!U10</f>
        <v>3.23</v>
      </c>
      <c r="H10">
        <f>'Raw All Strength'!AQ10</f>
        <v>0</v>
      </c>
      <c r="I10">
        <f t="shared" si="0"/>
        <v>3</v>
      </c>
      <c r="J10">
        <f t="shared" si="1"/>
        <v>5</v>
      </c>
      <c r="K10">
        <f t="shared" si="2"/>
        <v>1</v>
      </c>
      <c r="L10">
        <f t="shared" si="3"/>
        <v>12</v>
      </c>
      <c r="M10">
        <f t="shared" si="4"/>
        <v>3</v>
      </c>
      <c r="N10">
        <f t="shared" si="5"/>
        <v>7</v>
      </c>
      <c r="O10">
        <f t="shared" si="6"/>
        <v>1</v>
      </c>
      <c r="P10">
        <f t="shared" si="7"/>
        <v>31</v>
      </c>
      <c r="Q10">
        <f t="shared" si="8"/>
        <v>30</v>
      </c>
      <c r="V10">
        <f>RANK('Raw All Strength'!J10,'Raw All Strength'!$J$2:$J$33,)</f>
        <v>27</v>
      </c>
      <c r="X10">
        <f t="shared" si="9"/>
        <v>-0.54</v>
      </c>
      <c r="AA10">
        <f>'Raw All Strength'!N10</f>
        <v>37.880000000000003</v>
      </c>
      <c r="AB10">
        <f>'Raw All Strength'!O10</f>
        <v>42.95</v>
      </c>
    </row>
    <row r="11" spans="1:28" x14ac:dyDescent="0.3">
      <c r="A11" t="str">
        <f>'Raw All Strength'!B11</f>
        <v>Dallas Stars</v>
      </c>
      <c r="B11">
        <f>'Raw All Strength'!K11</f>
        <v>54.53</v>
      </c>
      <c r="C11">
        <f>'Raw All Strength'!L11</f>
        <v>50.3</v>
      </c>
      <c r="D11">
        <f>'Raw All Strength'!W11</f>
        <v>2.5099999999999998</v>
      </c>
      <c r="E11">
        <f>'Raw All Strength'!X11</f>
        <v>2.33</v>
      </c>
      <c r="F11">
        <f>'Raw All Strength'!T11</f>
        <v>2.72</v>
      </c>
      <c r="G11">
        <f>'Raw All Strength'!U11</f>
        <v>2.58</v>
      </c>
      <c r="H11">
        <f>'Raw All Strength'!AQ11</f>
        <v>0</v>
      </c>
      <c r="I11">
        <f t="shared" si="0"/>
        <v>22</v>
      </c>
      <c r="J11">
        <f t="shared" si="1"/>
        <v>26</v>
      </c>
      <c r="K11">
        <f t="shared" si="2"/>
        <v>11</v>
      </c>
      <c r="L11">
        <f t="shared" si="3"/>
        <v>29</v>
      </c>
      <c r="M11">
        <f t="shared" si="4"/>
        <v>12</v>
      </c>
      <c r="N11">
        <f t="shared" si="5"/>
        <v>25</v>
      </c>
      <c r="O11">
        <f t="shared" si="6"/>
        <v>1</v>
      </c>
      <c r="P11">
        <f t="shared" si="7"/>
        <v>125</v>
      </c>
      <c r="Q11">
        <f t="shared" si="8"/>
        <v>8</v>
      </c>
      <c r="V11">
        <f>RANK('Raw All Strength'!J11,'Raw All Strength'!$J$2:$J$33,)</f>
        <v>16</v>
      </c>
      <c r="X11">
        <f t="shared" si="9"/>
        <v>-0.25</v>
      </c>
      <c r="AA11">
        <f>'Raw All Strength'!N11</f>
        <v>40.729999999999997</v>
      </c>
      <c r="AB11">
        <f>'Raw All Strength'!O11</f>
        <v>37.71</v>
      </c>
    </row>
    <row r="12" spans="1:28" x14ac:dyDescent="0.3">
      <c r="A12" t="str">
        <f>'Raw All Strength'!B12</f>
        <v>Detroit Red Wings</v>
      </c>
      <c r="B12">
        <f>'Raw All Strength'!K12</f>
        <v>46.81</v>
      </c>
      <c r="C12">
        <f>'Raw All Strength'!L12</f>
        <v>55.4</v>
      </c>
      <c r="D12">
        <f>'Raw All Strength'!W12</f>
        <v>2.31</v>
      </c>
      <c r="E12">
        <f>'Raw All Strength'!X12</f>
        <v>2.64</v>
      </c>
      <c r="F12">
        <f>'Raw All Strength'!T12</f>
        <v>2.2000000000000002</v>
      </c>
      <c r="G12">
        <f>'Raw All Strength'!U12</f>
        <v>2.96</v>
      </c>
      <c r="H12">
        <f>'Raw All Strength'!AQ12</f>
        <v>0</v>
      </c>
      <c r="I12">
        <f t="shared" si="0"/>
        <v>1</v>
      </c>
      <c r="J12">
        <f t="shared" si="1"/>
        <v>11</v>
      </c>
      <c r="K12">
        <f t="shared" si="2"/>
        <v>2</v>
      </c>
      <c r="L12">
        <f t="shared" si="3"/>
        <v>13</v>
      </c>
      <c r="M12">
        <f t="shared" si="4"/>
        <v>2</v>
      </c>
      <c r="N12">
        <f t="shared" si="5"/>
        <v>12</v>
      </c>
      <c r="O12">
        <f t="shared" si="6"/>
        <v>1</v>
      </c>
      <c r="P12">
        <f t="shared" si="7"/>
        <v>41</v>
      </c>
      <c r="Q12">
        <f t="shared" si="8"/>
        <v>27</v>
      </c>
      <c r="V12">
        <f>RANK('Raw All Strength'!J12,'Raw All Strength'!$J$2:$J$33,)</f>
        <v>27</v>
      </c>
      <c r="X12">
        <f t="shared" si="9"/>
        <v>-0.31999999999999984</v>
      </c>
      <c r="AA12">
        <f>'Raw All Strength'!N12</f>
        <v>35.840000000000003</v>
      </c>
      <c r="AB12">
        <f>'Raw All Strength'!O12</f>
        <v>42.7</v>
      </c>
    </row>
    <row r="13" spans="1:28" x14ac:dyDescent="0.3">
      <c r="A13" t="str">
        <f>'Raw All Strength'!B13</f>
        <v>Edmonton Oilers</v>
      </c>
      <c r="B13">
        <f>'Raw All Strength'!K13</f>
        <v>53.87</v>
      </c>
      <c r="C13">
        <f>'Raw All Strength'!L13</f>
        <v>55.78</v>
      </c>
      <c r="D13">
        <f>'Raw All Strength'!W13</f>
        <v>2.84</v>
      </c>
      <c r="E13">
        <f>'Raw All Strength'!X13</f>
        <v>2.6</v>
      </c>
      <c r="F13">
        <f>'Raw All Strength'!T13</f>
        <v>3.26</v>
      </c>
      <c r="G13">
        <f>'Raw All Strength'!U13</f>
        <v>2.74</v>
      </c>
      <c r="H13">
        <f>'Raw All Strength'!AQ13</f>
        <v>0</v>
      </c>
      <c r="I13">
        <f t="shared" si="0"/>
        <v>21</v>
      </c>
      <c r="J13">
        <f t="shared" si="1"/>
        <v>9</v>
      </c>
      <c r="K13">
        <f t="shared" si="2"/>
        <v>26</v>
      </c>
      <c r="L13">
        <f t="shared" si="3"/>
        <v>16</v>
      </c>
      <c r="M13">
        <f t="shared" si="4"/>
        <v>25</v>
      </c>
      <c r="N13">
        <f t="shared" si="5"/>
        <v>18</v>
      </c>
      <c r="O13">
        <f t="shared" si="6"/>
        <v>1</v>
      </c>
      <c r="P13">
        <f t="shared" si="7"/>
        <v>115</v>
      </c>
      <c r="Q13">
        <f t="shared" si="8"/>
        <v>11</v>
      </c>
      <c r="V13">
        <f>RANK('Raw All Strength'!J13,'Raw All Strength'!$J$2:$J$33,)</f>
        <v>11</v>
      </c>
      <c r="X13">
        <f t="shared" si="9"/>
        <v>-0.14000000000000012</v>
      </c>
      <c r="AA13">
        <f>'Raw All Strength'!N13</f>
        <v>40.68</v>
      </c>
      <c r="AB13">
        <f>'Raw All Strength'!O13</f>
        <v>41.51</v>
      </c>
    </row>
    <row r="14" spans="1:28" x14ac:dyDescent="0.3">
      <c r="A14" t="str">
        <f>'Raw All Strength'!B14</f>
        <v>Florida Panthers</v>
      </c>
      <c r="B14">
        <f>'Raw All Strength'!K14</f>
        <v>57.4</v>
      </c>
      <c r="C14">
        <f>'Raw All Strength'!L14</f>
        <v>50</v>
      </c>
      <c r="D14">
        <f>'Raw All Strength'!W14</f>
        <v>3.02</v>
      </c>
      <c r="E14">
        <f>'Raw All Strength'!X14</f>
        <v>2.5</v>
      </c>
      <c r="F14">
        <f>'Raw All Strength'!T14</f>
        <v>3.31</v>
      </c>
      <c r="G14">
        <f>'Raw All Strength'!U14</f>
        <v>2.66</v>
      </c>
      <c r="H14">
        <f>'Raw All Strength'!AQ14</f>
        <v>0</v>
      </c>
      <c r="I14">
        <f t="shared" si="0"/>
        <v>27</v>
      </c>
      <c r="J14">
        <f t="shared" si="1"/>
        <v>27</v>
      </c>
      <c r="K14">
        <f t="shared" si="2"/>
        <v>27</v>
      </c>
      <c r="L14">
        <f t="shared" si="3"/>
        <v>20</v>
      </c>
      <c r="M14">
        <f t="shared" si="4"/>
        <v>28</v>
      </c>
      <c r="N14">
        <f t="shared" si="5"/>
        <v>23</v>
      </c>
      <c r="O14">
        <f t="shared" si="6"/>
        <v>1</v>
      </c>
      <c r="P14">
        <f t="shared" si="7"/>
        <v>152</v>
      </c>
      <c r="Q14">
        <f t="shared" si="8"/>
        <v>4</v>
      </c>
      <c r="V14">
        <f>RANK('Raw All Strength'!J14,'Raw All Strength'!$J$2:$J$33,)</f>
        <v>4</v>
      </c>
      <c r="X14">
        <f t="shared" si="9"/>
        <v>-0.16000000000000014</v>
      </c>
      <c r="AA14">
        <f>'Raw All Strength'!N14</f>
        <v>45</v>
      </c>
      <c r="AB14">
        <f>'Raw All Strength'!O14</f>
        <v>39.14</v>
      </c>
    </row>
    <row r="15" spans="1:28" x14ac:dyDescent="0.3">
      <c r="A15" t="str">
        <f>'Raw All Strength'!B15</f>
        <v>Los Angeles Kings</v>
      </c>
      <c r="B15">
        <f>'Raw All Strength'!K15</f>
        <v>51.16</v>
      </c>
      <c r="C15">
        <f>'Raw All Strength'!L15</f>
        <v>56.04</v>
      </c>
      <c r="D15">
        <f>'Raw All Strength'!W15</f>
        <v>2.5499999999999998</v>
      </c>
      <c r="E15">
        <f>'Raw All Strength'!X15</f>
        <v>2.93</v>
      </c>
      <c r="F15">
        <f>'Raw All Strength'!T15</f>
        <v>2.5099999999999998</v>
      </c>
      <c r="G15">
        <f>'Raw All Strength'!U15</f>
        <v>2.99</v>
      </c>
      <c r="H15">
        <f>'Raw All Strength'!AQ15</f>
        <v>0</v>
      </c>
      <c r="I15">
        <f t="shared" si="0"/>
        <v>9</v>
      </c>
      <c r="J15">
        <f t="shared" si="1"/>
        <v>8</v>
      </c>
      <c r="K15">
        <f t="shared" si="2"/>
        <v>14</v>
      </c>
      <c r="L15">
        <f t="shared" si="3"/>
        <v>3</v>
      </c>
      <c r="M15">
        <f t="shared" si="4"/>
        <v>5</v>
      </c>
      <c r="N15">
        <f t="shared" si="5"/>
        <v>11</v>
      </c>
      <c r="O15">
        <f t="shared" si="6"/>
        <v>1</v>
      </c>
      <c r="P15">
        <f t="shared" si="7"/>
        <v>50</v>
      </c>
      <c r="Q15">
        <f t="shared" si="8"/>
        <v>25</v>
      </c>
      <c r="V15">
        <f>RANK('Raw All Strength'!J15,'Raw All Strength'!$J$2:$J$33,)</f>
        <v>25</v>
      </c>
      <c r="X15">
        <f t="shared" si="9"/>
        <v>-6.0000000000000053E-2</v>
      </c>
      <c r="AA15">
        <f>'Raw All Strength'!N15</f>
        <v>38.86</v>
      </c>
      <c r="AB15">
        <f>'Raw All Strength'!O15</f>
        <v>42.84</v>
      </c>
    </row>
    <row r="16" spans="1:28" x14ac:dyDescent="0.3">
      <c r="A16" t="str">
        <f>'Raw All Strength'!B16</f>
        <v>Minnesota Wild</v>
      </c>
      <c r="B16">
        <f>'Raw All Strength'!K16</f>
        <v>50.04</v>
      </c>
      <c r="C16">
        <f>'Raw All Strength'!L16</f>
        <v>56.62</v>
      </c>
      <c r="D16">
        <f>'Raw All Strength'!W16</f>
        <v>2.5</v>
      </c>
      <c r="E16">
        <f>'Raw All Strength'!X16</f>
        <v>2.42</v>
      </c>
      <c r="F16">
        <f>'Raw All Strength'!T16</f>
        <v>3.17</v>
      </c>
      <c r="G16">
        <f>'Raw All Strength'!U16</f>
        <v>2.8</v>
      </c>
      <c r="H16">
        <f>'Raw All Strength'!AQ16</f>
        <v>0</v>
      </c>
      <c r="I16">
        <f t="shared" si="0"/>
        <v>5</v>
      </c>
      <c r="J16">
        <f t="shared" si="1"/>
        <v>6</v>
      </c>
      <c r="K16">
        <f t="shared" si="2"/>
        <v>9</v>
      </c>
      <c r="L16">
        <f t="shared" si="3"/>
        <v>25</v>
      </c>
      <c r="M16">
        <f t="shared" si="4"/>
        <v>23</v>
      </c>
      <c r="N16">
        <f t="shared" si="5"/>
        <v>17</v>
      </c>
      <c r="O16">
        <f t="shared" si="6"/>
        <v>1</v>
      </c>
      <c r="P16">
        <f t="shared" si="7"/>
        <v>85</v>
      </c>
      <c r="Q16">
        <f t="shared" si="8"/>
        <v>18</v>
      </c>
      <c r="V16">
        <f>RANK('Raw All Strength'!J16,'Raw All Strength'!$J$2:$J$33,)</f>
        <v>8</v>
      </c>
      <c r="X16">
        <f t="shared" si="9"/>
        <v>-0.37999999999999989</v>
      </c>
      <c r="AA16">
        <f>'Raw All Strength'!N16</f>
        <v>38.799999999999997</v>
      </c>
      <c r="AB16">
        <f>'Raw All Strength'!O16</f>
        <v>42.07</v>
      </c>
    </row>
    <row r="17" spans="1:28" x14ac:dyDescent="0.3">
      <c r="A17" t="str">
        <f>'Raw All Strength'!B17</f>
        <v>Montreal Canadiens</v>
      </c>
      <c r="B17">
        <f>'Raw All Strength'!K17</f>
        <v>57.46</v>
      </c>
      <c r="C17">
        <f>'Raw All Strength'!L17</f>
        <v>50.67</v>
      </c>
      <c r="D17">
        <f>'Raw All Strength'!W17</f>
        <v>2.5499999999999998</v>
      </c>
      <c r="E17">
        <f>'Raw All Strength'!X17</f>
        <v>2.56</v>
      </c>
      <c r="F17">
        <f>'Raw All Strength'!T17</f>
        <v>2.78</v>
      </c>
      <c r="G17">
        <f>'Raw All Strength'!U17</f>
        <v>2.9</v>
      </c>
      <c r="H17">
        <f>'Raw All Strength'!AQ17</f>
        <v>0</v>
      </c>
      <c r="I17">
        <f t="shared" si="0"/>
        <v>28</v>
      </c>
      <c r="J17">
        <f t="shared" si="1"/>
        <v>24</v>
      </c>
      <c r="K17">
        <f t="shared" si="2"/>
        <v>14</v>
      </c>
      <c r="L17">
        <f t="shared" si="3"/>
        <v>17</v>
      </c>
      <c r="M17">
        <f t="shared" si="4"/>
        <v>15</v>
      </c>
      <c r="N17">
        <f t="shared" si="5"/>
        <v>14</v>
      </c>
      <c r="O17">
        <f t="shared" si="6"/>
        <v>1</v>
      </c>
      <c r="P17">
        <f t="shared" si="7"/>
        <v>112</v>
      </c>
      <c r="Q17">
        <f t="shared" si="8"/>
        <v>13</v>
      </c>
      <c r="V17">
        <f>RANK('Raw All Strength'!J17,'Raw All Strength'!$J$2:$J$33,)</f>
        <v>18</v>
      </c>
      <c r="X17">
        <f t="shared" si="9"/>
        <v>-0.33999999999999986</v>
      </c>
      <c r="AA17">
        <f>'Raw All Strength'!N17</f>
        <v>42.22</v>
      </c>
      <c r="AB17">
        <f>'Raw All Strength'!O17</f>
        <v>38.630000000000003</v>
      </c>
    </row>
    <row r="18" spans="1:28" x14ac:dyDescent="0.3">
      <c r="A18" t="str">
        <f>'Raw All Strength'!B18</f>
        <v>Nashville Predators</v>
      </c>
      <c r="B18">
        <f>'Raw All Strength'!K18</f>
        <v>53.05</v>
      </c>
      <c r="C18">
        <f>'Raw All Strength'!L18</f>
        <v>53.59</v>
      </c>
      <c r="D18">
        <f>'Raw All Strength'!W18</f>
        <v>2.42</v>
      </c>
      <c r="E18">
        <f>'Raw All Strength'!X18</f>
        <v>2.64</v>
      </c>
      <c r="F18">
        <f>'Raw All Strength'!T18</f>
        <v>2.66</v>
      </c>
      <c r="G18">
        <f>'Raw All Strength'!U18</f>
        <v>2.71</v>
      </c>
      <c r="H18">
        <f>'Raw All Strength'!AQ18</f>
        <v>0</v>
      </c>
      <c r="I18">
        <f t="shared" si="0"/>
        <v>18</v>
      </c>
      <c r="J18">
        <f t="shared" si="1"/>
        <v>16</v>
      </c>
      <c r="K18">
        <f t="shared" si="2"/>
        <v>6</v>
      </c>
      <c r="L18">
        <f t="shared" si="3"/>
        <v>13</v>
      </c>
      <c r="M18">
        <f t="shared" si="4"/>
        <v>10</v>
      </c>
      <c r="N18">
        <f t="shared" si="5"/>
        <v>21</v>
      </c>
      <c r="O18">
        <f t="shared" si="6"/>
        <v>1</v>
      </c>
      <c r="P18">
        <f t="shared" si="7"/>
        <v>84</v>
      </c>
      <c r="Q18">
        <f t="shared" si="8"/>
        <v>19</v>
      </c>
      <c r="V18">
        <f>RANK('Raw All Strength'!J18,'Raw All Strength'!$J$2:$J$33,)</f>
        <v>13</v>
      </c>
      <c r="X18">
        <f t="shared" si="9"/>
        <v>-6.999999999999984E-2</v>
      </c>
      <c r="AA18">
        <f>'Raw All Strength'!N18</f>
        <v>41.14</v>
      </c>
      <c r="AB18">
        <f>'Raw All Strength'!O18</f>
        <v>40.630000000000003</v>
      </c>
    </row>
    <row r="19" spans="1:28" x14ac:dyDescent="0.3">
      <c r="A19" t="str">
        <f>'Raw All Strength'!B19</f>
        <v>New Jersey Devils</v>
      </c>
      <c r="B19">
        <f>'Raw All Strength'!K19</f>
        <v>52.7</v>
      </c>
      <c r="C19">
        <f>'Raw All Strength'!L19</f>
        <v>52.26</v>
      </c>
      <c r="D19">
        <f>'Raw All Strength'!W19</f>
        <v>2.4900000000000002</v>
      </c>
      <c r="E19">
        <f>'Raw All Strength'!X19</f>
        <v>2.8</v>
      </c>
      <c r="F19">
        <f>'Raw All Strength'!T19</f>
        <v>2.56</v>
      </c>
      <c r="G19">
        <f>'Raw All Strength'!U19</f>
        <v>3.33</v>
      </c>
      <c r="H19">
        <f>'Raw All Strength'!AQ19</f>
        <v>0</v>
      </c>
      <c r="I19">
        <f t="shared" si="0"/>
        <v>15</v>
      </c>
      <c r="J19">
        <f t="shared" si="1"/>
        <v>19</v>
      </c>
      <c r="K19">
        <f t="shared" si="2"/>
        <v>8</v>
      </c>
      <c r="L19">
        <f t="shared" si="3"/>
        <v>9</v>
      </c>
      <c r="M19">
        <f t="shared" si="4"/>
        <v>6</v>
      </c>
      <c r="N19">
        <f t="shared" si="5"/>
        <v>5</v>
      </c>
      <c r="O19">
        <f t="shared" si="6"/>
        <v>1</v>
      </c>
      <c r="P19">
        <f t="shared" si="7"/>
        <v>62</v>
      </c>
      <c r="Q19">
        <f t="shared" si="8"/>
        <v>22</v>
      </c>
      <c r="V19">
        <f>RANK('Raw All Strength'!J19,'Raw All Strength'!$J$2:$J$33,)</f>
        <v>29</v>
      </c>
      <c r="X19">
        <f t="shared" si="9"/>
        <v>-0.53000000000000025</v>
      </c>
      <c r="AA19">
        <f>'Raw All Strength'!N19</f>
        <v>39.9</v>
      </c>
      <c r="AB19">
        <f>'Raw All Strength'!O19</f>
        <v>41.42</v>
      </c>
    </row>
    <row r="20" spans="1:28" x14ac:dyDescent="0.3">
      <c r="A20" t="str">
        <f>'Raw All Strength'!B20</f>
        <v>New York Islanders</v>
      </c>
      <c r="B20">
        <f>'Raw All Strength'!K20</f>
        <v>50.49</v>
      </c>
      <c r="C20">
        <f>'Raw All Strength'!L20</f>
        <v>53.04</v>
      </c>
      <c r="D20">
        <f>'Raw All Strength'!W20</f>
        <v>2.59</v>
      </c>
      <c r="E20">
        <f>'Raw All Strength'!X20</f>
        <v>2.37</v>
      </c>
      <c r="F20">
        <f>'Raw All Strength'!T20</f>
        <v>2.67</v>
      </c>
      <c r="G20">
        <f>'Raw All Strength'!U20</f>
        <v>2.19</v>
      </c>
      <c r="H20">
        <f>'Raw All Strength'!AQ20</f>
        <v>0</v>
      </c>
      <c r="I20">
        <f t="shared" si="0"/>
        <v>6</v>
      </c>
      <c r="J20">
        <f t="shared" si="1"/>
        <v>17</v>
      </c>
      <c r="K20">
        <f t="shared" si="2"/>
        <v>17</v>
      </c>
      <c r="L20">
        <f t="shared" si="3"/>
        <v>28</v>
      </c>
      <c r="M20">
        <f t="shared" si="4"/>
        <v>11</v>
      </c>
      <c r="N20">
        <f t="shared" si="5"/>
        <v>30</v>
      </c>
      <c r="O20">
        <f t="shared" si="6"/>
        <v>1</v>
      </c>
      <c r="P20">
        <f t="shared" si="7"/>
        <v>109</v>
      </c>
      <c r="Q20">
        <f t="shared" si="8"/>
        <v>14</v>
      </c>
      <c r="V20">
        <f>RANK('Raw All Strength'!J20,'Raw All Strength'!$J$2:$J$33,)</f>
        <v>12</v>
      </c>
      <c r="X20">
        <f t="shared" si="9"/>
        <v>0.18000000000000016</v>
      </c>
      <c r="AA20">
        <f>'Raw All Strength'!N20</f>
        <v>38.5</v>
      </c>
      <c r="AB20">
        <f>'Raw All Strength'!O20</f>
        <v>39.04</v>
      </c>
    </row>
    <row r="21" spans="1:28" x14ac:dyDescent="0.3">
      <c r="A21" t="str">
        <f>'Raw All Strength'!B21</f>
        <v>New York Rangers</v>
      </c>
      <c r="B21">
        <f>'Raw All Strength'!K21</f>
        <v>51.02</v>
      </c>
      <c r="C21">
        <f>'Raw All Strength'!L21</f>
        <v>54.86</v>
      </c>
      <c r="D21">
        <f>'Raw All Strength'!W21</f>
        <v>2.64</v>
      </c>
      <c r="E21">
        <f>'Raw All Strength'!X21</f>
        <v>2.63</v>
      </c>
      <c r="F21">
        <f>'Raw All Strength'!T21</f>
        <v>3.11</v>
      </c>
      <c r="G21">
        <f>'Raw All Strength'!U21</f>
        <v>2.74</v>
      </c>
      <c r="H21">
        <f>'Raw All Strength'!AQ21</f>
        <v>0</v>
      </c>
      <c r="I21">
        <f t="shared" si="0"/>
        <v>8</v>
      </c>
      <c r="J21">
        <f t="shared" si="1"/>
        <v>13</v>
      </c>
      <c r="K21">
        <f t="shared" si="2"/>
        <v>20</v>
      </c>
      <c r="L21">
        <f t="shared" si="3"/>
        <v>15</v>
      </c>
      <c r="M21">
        <f t="shared" si="4"/>
        <v>22</v>
      </c>
      <c r="N21">
        <f t="shared" si="5"/>
        <v>18</v>
      </c>
      <c r="O21">
        <f t="shared" si="6"/>
        <v>1</v>
      </c>
      <c r="P21">
        <f t="shared" si="7"/>
        <v>96</v>
      </c>
      <c r="Q21">
        <f t="shared" si="8"/>
        <v>16</v>
      </c>
      <c r="V21">
        <f>RANK('Raw All Strength'!J21,'Raw All Strength'!$J$2:$J$33,)</f>
        <v>16</v>
      </c>
      <c r="X21">
        <f t="shared" si="9"/>
        <v>-0.11000000000000032</v>
      </c>
      <c r="AA21">
        <f>'Raw All Strength'!N21</f>
        <v>39.29</v>
      </c>
      <c r="AB21">
        <f>'Raw All Strength'!O21</f>
        <v>41.32</v>
      </c>
    </row>
    <row r="22" spans="1:28" x14ac:dyDescent="0.3">
      <c r="A22" t="str">
        <f>'Raw All Strength'!B22</f>
        <v>Ottawa Senators</v>
      </c>
      <c r="B22">
        <f>'Raw All Strength'!K22</f>
        <v>53.7</v>
      </c>
      <c r="C22">
        <f>'Raw All Strength'!L22</f>
        <v>58.11</v>
      </c>
      <c r="D22">
        <f>'Raw All Strength'!W22</f>
        <v>2.64</v>
      </c>
      <c r="E22">
        <f>'Raw All Strength'!X22</f>
        <v>2.8</v>
      </c>
      <c r="F22">
        <f>'Raw All Strength'!T22</f>
        <v>2.74</v>
      </c>
      <c r="G22">
        <f>'Raw All Strength'!U22</f>
        <v>3.34</v>
      </c>
      <c r="H22">
        <f>'Raw All Strength'!AQ22</f>
        <v>0</v>
      </c>
      <c r="I22">
        <f t="shared" si="0"/>
        <v>20</v>
      </c>
      <c r="J22">
        <f t="shared" si="1"/>
        <v>2</v>
      </c>
      <c r="K22">
        <f t="shared" si="2"/>
        <v>20</v>
      </c>
      <c r="L22">
        <f t="shared" si="3"/>
        <v>9</v>
      </c>
      <c r="M22">
        <f t="shared" si="4"/>
        <v>13</v>
      </c>
      <c r="N22">
        <f t="shared" si="5"/>
        <v>4</v>
      </c>
      <c r="O22">
        <f t="shared" si="6"/>
        <v>1</v>
      </c>
      <c r="P22">
        <f t="shared" si="7"/>
        <v>68</v>
      </c>
      <c r="Q22">
        <f t="shared" si="8"/>
        <v>20</v>
      </c>
      <c r="V22">
        <f>RANK('Raw All Strength'!J22,'Raw All Strength'!$J$2:$J$33,)</f>
        <v>23</v>
      </c>
      <c r="X22">
        <f t="shared" si="9"/>
        <v>-0.54</v>
      </c>
      <c r="AA22">
        <f>'Raw All Strength'!N22</f>
        <v>41.09</v>
      </c>
      <c r="AB22">
        <f>'Raw All Strength'!O22</f>
        <v>43.83</v>
      </c>
    </row>
    <row r="23" spans="1:28" x14ac:dyDescent="0.3">
      <c r="A23" t="str">
        <f>'Raw All Strength'!B23</f>
        <v>Philadelphia Flyers</v>
      </c>
      <c r="B23">
        <f>'Raw All Strength'!K23</f>
        <v>54.95</v>
      </c>
      <c r="C23">
        <f>'Raw All Strength'!L23</f>
        <v>50.46</v>
      </c>
      <c r="D23">
        <f>'Raw All Strength'!W23</f>
        <v>2.54</v>
      </c>
      <c r="E23">
        <f>'Raw All Strength'!X23</f>
        <v>2.5</v>
      </c>
      <c r="F23">
        <f>'Raw All Strength'!T23</f>
        <v>2.81</v>
      </c>
      <c r="G23">
        <f>'Raw All Strength'!U23</f>
        <v>3.46</v>
      </c>
      <c r="H23">
        <f>'Raw All Strength'!AQ23</f>
        <v>0</v>
      </c>
      <c r="I23">
        <f t="shared" si="0"/>
        <v>23</v>
      </c>
      <c r="J23">
        <f t="shared" si="1"/>
        <v>25</v>
      </c>
      <c r="K23">
        <f t="shared" si="2"/>
        <v>13</v>
      </c>
      <c r="L23">
        <f t="shared" si="3"/>
        <v>20</v>
      </c>
      <c r="M23">
        <f t="shared" si="4"/>
        <v>17</v>
      </c>
      <c r="N23">
        <f t="shared" si="5"/>
        <v>1</v>
      </c>
      <c r="O23">
        <f t="shared" si="6"/>
        <v>1</v>
      </c>
      <c r="P23">
        <f t="shared" si="7"/>
        <v>99</v>
      </c>
      <c r="Q23">
        <f t="shared" si="8"/>
        <v>15</v>
      </c>
      <c r="V23">
        <f>RANK('Raw All Strength'!J23,'Raw All Strength'!$J$2:$J$33,)</f>
        <v>19</v>
      </c>
      <c r="X23">
        <f t="shared" si="9"/>
        <v>-0.96</v>
      </c>
      <c r="AA23">
        <f>'Raw All Strength'!N23</f>
        <v>41.34</v>
      </c>
      <c r="AB23">
        <f>'Raw All Strength'!O23</f>
        <v>38.729999999999997</v>
      </c>
    </row>
    <row r="24" spans="1:28" x14ac:dyDescent="0.3">
      <c r="A24" t="str">
        <f>'Raw All Strength'!B24</f>
        <v>Pittsburgh Penguins</v>
      </c>
      <c r="B24">
        <f>'Raw All Strength'!K24</f>
        <v>51.32</v>
      </c>
      <c r="C24">
        <f>'Raw All Strength'!L24</f>
        <v>50.93</v>
      </c>
      <c r="D24">
        <f>'Raw All Strength'!W24</f>
        <v>2.65</v>
      </c>
      <c r="E24">
        <f>'Raw All Strength'!X24</f>
        <v>2.56</v>
      </c>
      <c r="F24">
        <f>'Raw All Strength'!T24</f>
        <v>3.41</v>
      </c>
      <c r="G24">
        <f>'Raw All Strength'!U24</f>
        <v>2.74</v>
      </c>
      <c r="H24">
        <f>'Raw All Strength'!AQ24</f>
        <v>0</v>
      </c>
      <c r="I24">
        <f t="shared" si="0"/>
        <v>10</v>
      </c>
      <c r="J24">
        <f t="shared" si="1"/>
        <v>22</v>
      </c>
      <c r="K24">
        <f t="shared" si="2"/>
        <v>22</v>
      </c>
      <c r="L24">
        <f t="shared" si="3"/>
        <v>17</v>
      </c>
      <c r="M24">
        <f t="shared" si="4"/>
        <v>30</v>
      </c>
      <c r="N24">
        <f t="shared" si="5"/>
        <v>18</v>
      </c>
      <c r="O24">
        <f t="shared" si="6"/>
        <v>1</v>
      </c>
      <c r="P24">
        <f t="shared" si="7"/>
        <v>119</v>
      </c>
      <c r="Q24">
        <f t="shared" si="8"/>
        <v>10</v>
      </c>
      <c r="V24">
        <f>RANK('Raw All Strength'!J24,'Raw All Strength'!$J$2:$J$33,)</f>
        <v>5</v>
      </c>
      <c r="X24">
        <f t="shared" si="9"/>
        <v>-0.18000000000000016</v>
      </c>
      <c r="AA24">
        <f>'Raw All Strength'!N24</f>
        <v>39.5</v>
      </c>
      <c r="AB24">
        <f>'Raw All Strength'!O24</f>
        <v>39.21</v>
      </c>
    </row>
    <row r="25" spans="1:28" x14ac:dyDescent="0.3">
      <c r="A25" t="str">
        <f>'Raw All Strength'!B25</f>
        <v>San Jose Sharks</v>
      </c>
      <c r="B25">
        <f>'Raw All Strength'!K25</f>
        <v>53.52</v>
      </c>
      <c r="C25">
        <f>'Raw All Strength'!L25</f>
        <v>57.94</v>
      </c>
      <c r="D25">
        <f>'Raw All Strength'!W25</f>
        <v>2.79</v>
      </c>
      <c r="E25">
        <f>'Raw All Strength'!X25</f>
        <v>2.86</v>
      </c>
      <c r="F25">
        <f>'Raw All Strength'!T25</f>
        <v>2.57</v>
      </c>
      <c r="G25">
        <f>'Raw All Strength'!U25</f>
        <v>3.45</v>
      </c>
      <c r="H25">
        <f>'Raw All Strength'!AQ25</f>
        <v>0</v>
      </c>
      <c r="I25">
        <f t="shared" si="0"/>
        <v>19</v>
      </c>
      <c r="J25">
        <f t="shared" si="1"/>
        <v>3</v>
      </c>
      <c r="K25">
        <f t="shared" si="2"/>
        <v>25</v>
      </c>
      <c r="L25">
        <f t="shared" si="3"/>
        <v>5</v>
      </c>
      <c r="M25">
        <f t="shared" si="4"/>
        <v>7</v>
      </c>
      <c r="N25">
        <f t="shared" si="5"/>
        <v>2</v>
      </c>
      <c r="O25">
        <f t="shared" si="6"/>
        <v>1</v>
      </c>
      <c r="P25">
        <f t="shared" si="7"/>
        <v>61</v>
      </c>
      <c r="Q25">
        <f t="shared" si="8"/>
        <v>23</v>
      </c>
      <c r="V25">
        <f>RANK('Raw All Strength'!J25,'Raw All Strength'!$J$2:$J$33,)</f>
        <v>25</v>
      </c>
      <c r="X25">
        <f t="shared" si="9"/>
        <v>-0.5900000000000003</v>
      </c>
      <c r="AA25">
        <f>'Raw All Strength'!N25</f>
        <v>40.76</v>
      </c>
      <c r="AB25">
        <f>'Raw All Strength'!O25</f>
        <v>43.65</v>
      </c>
    </row>
    <row r="26" spans="1:28" x14ac:dyDescent="0.3">
      <c r="A26" t="str">
        <f>'Raw All Strength'!B26</f>
        <v>St Louis Blues</v>
      </c>
      <c r="B26">
        <f>'Raw All Strength'!K26</f>
        <v>50.68</v>
      </c>
      <c r="C26">
        <f>'Raw All Strength'!L26</f>
        <v>54.19</v>
      </c>
      <c r="D26">
        <f>'Raw All Strength'!W26</f>
        <v>2.33</v>
      </c>
      <c r="E26">
        <f>'Raw All Strength'!X26</f>
        <v>2.79</v>
      </c>
      <c r="F26">
        <f>'Raw All Strength'!T26</f>
        <v>2.93</v>
      </c>
      <c r="G26">
        <f>'Raw All Strength'!U26</f>
        <v>2.93</v>
      </c>
      <c r="H26">
        <f>'Raw All Strength'!AQ26</f>
        <v>0</v>
      </c>
      <c r="I26">
        <f t="shared" si="0"/>
        <v>7</v>
      </c>
      <c r="J26">
        <f t="shared" si="1"/>
        <v>15</v>
      </c>
      <c r="K26">
        <f t="shared" si="2"/>
        <v>3</v>
      </c>
      <c r="L26">
        <f t="shared" si="3"/>
        <v>11</v>
      </c>
      <c r="M26">
        <f t="shared" si="4"/>
        <v>19</v>
      </c>
      <c r="N26">
        <f t="shared" si="5"/>
        <v>13</v>
      </c>
      <c r="O26">
        <f t="shared" si="6"/>
        <v>1</v>
      </c>
      <c r="P26">
        <f t="shared" si="7"/>
        <v>68</v>
      </c>
      <c r="Q26">
        <f t="shared" si="8"/>
        <v>20</v>
      </c>
      <c r="V26">
        <f>RANK('Raw All Strength'!J26,'Raw All Strength'!$J$2:$J$33,)</f>
        <v>14</v>
      </c>
      <c r="X26">
        <f t="shared" si="9"/>
        <v>-0.14000000000000012</v>
      </c>
      <c r="AA26">
        <f>'Raw All Strength'!N26</f>
        <v>37.68</v>
      </c>
      <c r="AB26">
        <f>'Raw All Strength'!O26</f>
        <v>40.840000000000003</v>
      </c>
    </row>
    <row r="27" spans="1:28" x14ac:dyDescent="0.3">
      <c r="A27" t="str">
        <f>'Raw All Strength'!B27</f>
        <v>Tampa Bay Lightning</v>
      </c>
      <c r="B27">
        <f>'Raw All Strength'!K27</f>
        <v>52.63</v>
      </c>
      <c r="C27">
        <f>'Raw All Strength'!L27</f>
        <v>48.63</v>
      </c>
      <c r="D27">
        <f>'Raw All Strength'!W27</f>
        <v>2.78</v>
      </c>
      <c r="E27">
        <f>'Raw All Strength'!X27</f>
        <v>2.38</v>
      </c>
      <c r="F27">
        <f>'Raw All Strength'!T27</f>
        <v>3.19</v>
      </c>
      <c r="G27">
        <f>'Raw All Strength'!U27</f>
        <v>2.57</v>
      </c>
      <c r="H27">
        <f>'Raw All Strength'!AQ27</f>
        <v>0</v>
      </c>
      <c r="I27">
        <f t="shared" si="0"/>
        <v>14</v>
      </c>
      <c r="J27">
        <f t="shared" si="1"/>
        <v>30</v>
      </c>
      <c r="K27">
        <f t="shared" si="2"/>
        <v>24</v>
      </c>
      <c r="L27">
        <f t="shared" si="3"/>
        <v>27</v>
      </c>
      <c r="M27">
        <f t="shared" si="4"/>
        <v>24</v>
      </c>
      <c r="N27">
        <f t="shared" si="5"/>
        <v>26</v>
      </c>
      <c r="O27">
        <f t="shared" si="6"/>
        <v>1</v>
      </c>
      <c r="P27">
        <f t="shared" si="7"/>
        <v>145</v>
      </c>
      <c r="Q27">
        <f t="shared" si="8"/>
        <v>7</v>
      </c>
      <c r="V27">
        <f>RANK('Raw All Strength'!J27,'Raw All Strength'!$J$2:$J$33,)</f>
        <v>8</v>
      </c>
      <c r="X27">
        <f t="shared" si="9"/>
        <v>-0.18999999999999995</v>
      </c>
      <c r="AA27">
        <f>'Raw All Strength'!N27</f>
        <v>40.659999999999997</v>
      </c>
      <c r="AB27">
        <f>'Raw All Strength'!O27</f>
        <v>37.21</v>
      </c>
    </row>
    <row r="28" spans="1:28" x14ac:dyDescent="0.3">
      <c r="A28" t="str">
        <f>'Raw All Strength'!B28</f>
        <v>Toronto Maple Leafs</v>
      </c>
      <c r="B28">
        <f>'Raw All Strength'!K28</f>
        <v>55.35</v>
      </c>
      <c r="C28">
        <f>'Raw All Strength'!L28</f>
        <v>51.33</v>
      </c>
      <c r="D28">
        <f>'Raw All Strength'!W28</f>
        <v>3.08</v>
      </c>
      <c r="E28">
        <f>'Raw All Strength'!X28</f>
        <v>2.42</v>
      </c>
      <c r="F28">
        <f>'Raw All Strength'!T28</f>
        <v>3.3</v>
      </c>
      <c r="G28">
        <f>'Raw All Strength'!U28</f>
        <v>2.62</v>
      </c>
      <c r="H28">
        <f>'Raw All Strength'!AQ28</f>
        <v>0</v>
      </c>
      <c r="I28">
        <f t="shared" si="0"/>
        <v>24</v>
      </c>
      <c r="J28">
        <f t="shared" si="1"/>
        <v>21</v>
      </c>
      <c r="K28">
        <f t="shared" si="2"/>
        <v>28</v>
      </c>
      <c r="L28">
        <f t="shared" si="3"/>
        <v>25</v>
      </c>
      <c r="M28">
        <f t="shared" si="4"/>
        <v>26</v>
      </c>
      <c r="N28">
        <f t="shared" si="5"/>
        <v>24</v>
      </c>
      <c r="O28">
        <f t="shared" si="6"/>
        <v>1</v>
      </c>
      <c r="P28">
        <f t="shared" si="7"/>
        <v>148</v>
      </c>
      <c r="Q28">
        <f t="shared" si="8"/>
        <v>5</v>
      </c>
      <c r="V28">
        <f>RANK('Raw All Strength'!J28,'Raw All Strength'!$J$2:$J$33,)</f>
        <v>5</v>
      </c>
      <c r="X28">
        <f t="shared" si="9"/>
        <v>-0.20000000000000018</v>
      </c>
      <c r="AA28">
        <f>'Raw All Strength'!N28</f>
        <v>42.72</v>
      </c>
      <c r="AB28">
        <f>'Raw All Strength'!O28</f>
        <v>38.79</v>
      </c>
    </row>
    <row r="29" spans="1:28" x14ac:dyDescent="0.3">
      <c r="A29" t="str">
        <f>'Raw All Strength'!B29</f>
        <v>Vancouver Canucks</v>
      </c>
      <c r="B29">
        <f>'Raw All Strength'!K29</f>
        <v>52.49</v>
      </c>
      <c r="C29">
        <f>'Raw All Strength'!L29</f>
        <v>59.66</v>
      </c>
      <c r="D29">
        <f>'Raw All Strength'!W29</f>
        <v>2.5099999999999998</v>
      </c>
      <c r="E29">
        <f>'Raw All Strength'!X29</f>
        <v>3.21</v>
      </c>
      <c r="F29">
        <f>'Raw All Strength'!T29</f>
        <v>2.62</v>
      </c>
      <c r="G29">
        <f>'Raw All Strength'!U29</f>
        <v>3.31</v>
      </c>
      <c r="H29">
        <f>'Raw All Strength'!AQ29</f>
        <v>0</v>
      </c>
      <c r="I29">
        <f t="shared" si="0"/>
        <v>13</v>
      </c>
      <c r="J29">
        <f t="shared" si="1"/>
        <v>1</v>
      </c>
      <c r="K29">
        <f t="shared" si="2"/>
        <v>11</v>
      </c>
      <c r="L29">
        <f t="shared" si="3"/>
        <v>1</v>
      </c>
      <c r="M29">
        <f t="shared" si="4"/>
        <v>8</v>
      </c>
      <c r="N29">
        <f t="shared" si="5"/>
        <v>6</v>
      </c>
      <c r="O29">
        <f t="shared" si="6"/>
        <v>1</v>
      </c>
      <c r="P29">
        <f t="shared" si="7"/>
        <v>40</v>
      </c>
      <c r="Q29">
        <f t="shared" si="8"/>
        <v>28</v>
      </c>
      <c r="V29">
        <f>RANK('Raw All Strength'!J29,'Raw All Strength'!$J$2:$J$33,)</f>
        <v>24</v>
      </c>
      <c r="X29">
        <f t="shared" si="9"/>
        <v>-0.10000000000000009</v>
      </c>
      <c r="AA29">
        <f>'Raw All Strength'!N29</f>
        <v>39.619999999999997</v>
      </c>
      <c r="AB29">
        <f>'Raw All Strength'!O29</f>
        <v>45.41</v>
      </c>
    </row>
    <row r="30" spans="1:28" x14ac:dyDescent="0.3">
      <c r="A30" t="str">
        <f>'Raw All Strength'!B30</f>
        <v>Vegas Golden Knights</v>
      </c>
      <c r="B30">
        <f>'Raw All Strength'!K30</f>
        <v>61.36</v>
      </c>
      <c r="C30">
        <f>'Raw All Strength'!L30</f>
        <v>52.28</v>
      </c>
      <c r="D30">
        <f>'Raw All Strength'!W30</f>
        <v>3.14</v>
      </c>
      <c r="E30">
        <f>'Raw All Strength'!X30</f>
        <v>2.5</v>
      </c>
      <c r="F30">
        <f>'Raw All Strength'!T30</f>
        <v>3.36</v>
      </c>
      <c r="G30">
        <f>'Raw All Strength'!U30</f>
        <v>2.16</v>
      </c>
      <c r="H30">
        <f>'Raw All Strength'!AQ30</f>
        <v>0</v>
      </c>
      <c r="I30">
        <f t="shared" si="0"/>
        <v>30</v>
      </c>
      <c r="J30">
        <f t="shared" si="1"/>
        <v>18</v>
      </c>
      <c r="K30">
        <f t="shared" si="2"/>
        <v>30</v>
      </c>
      <c r="L30">
        <f t="shared" si="3"/>
        <v>20</v>
      </c>
      <c r="M30">
        <f t="shared" si="4"/>
        <v>29</v>
      </c>
      <c r="N30">
        <f t="shared" si="5"/>
        <v>31</v>
      </c>
      <c r="O30">
        <f t="shared" si="6"/>
        <v>1</v>
      </c>
      <c r="P30">
        <f t="shared" si="7"/>
        <v>158</v>
      </c>
      <c r="Q30">
        <f t="shared" si="8"/>
        <v>2</v>
      </c>
      <c r="V30">
        <f>RANK('Raw All Strength'!J30,'Raw All Strength'!$J$2:$J$33,)</f>
        <v>1</v>
      </c>
      <c r="X30">
        <f t="shared" si="9"/>
        <v>0.33999999999999986</v>
      </c>
      <c r="AA30">
        <f>'Raw All Strength'!N30</f>
        <v>45.17</v>
      </c>
      <c r="AB30">
        <f>'Raw All Strength'!O30</f>
        <v>37.380000000000003</v>
      </c>
    </row>
    <row r="31" spans="1:28" x14ac:dyDescent="0.3">
      <c r="A31" t="str">
        <f>'Raw All Strength'!B31</f>
        <v>Washington Capitals</v>
      </c>
      <c r="B31">
        <f>'Raw All Strength'!K31</f>
        <v>52.77</v>
      </c>
      <c r="C31">
        <f>'Raw All Strength'!L31</f>
        <v>51.95</v>
      </c>
      <c r="D31">
        <f>'Raw All Strength'!W31</f>
        <v>2.59</v>
      </c>
      <c r="E31">
        <f>'Raw All Strength'!X31</f>
        <v>2.5</v>
      </c>
      <c r="F31">
        <f>'Raw All Strength'!T31</f>
        <v>3.3</v>
      </c>
      <c r="G31">
        <f>'Raw All Strength'!U31</f>
        <v>2.83</v>
      </c>
      <c r="H31">
        <f>'Raw All Strength'!AQ31</f>
        <v>0</v>
      </c>
      <c r="I31">
        <f t="shared" si="0"/>
        <v>16</v>
      </c>
      <c r="J31">
        <f t="shared" si="1"/>
        <v>20</v>
      </c>
      <c r="K31">
        <f t="shared" si="2"/>
        <v>17</v>
      </c>
      <c r="L31">
        <f t="shared" si="3"/>
        <v>20</v>
      </c>
      <c r="M31">
        <f t="shared" si="4"/>
        <v>26</v>
      </c>
      <c r="N31">
        <f t="shared" si="5"/>
        <v>16</v>
      </c>
      <c r="O31">
        <f t="shared" si="6"/>
        <v>1</v>
      </c>
      <c r="P31">
        <f t="shared" si="7"/>
        <v>115</v>
      </c>
      <c r="Q31">
        <f t="shared" si="8"/>
        <v>11</v>
      </c>
      <c r="V31">
        <f>RANK('Raw All Strength'!J31,'Raw All Strength'!$J$2:$J$33,)</f>
        <v>5</v>
      </c>
      <c r="X31">
        <f t="shared" si="9"/>
        <v>-0.33000000000000007</v>
      </c>
      <c r="AA31">
        <f>'Raw All Strength'!N31</f>
        <v>40.409999999999997</v>
      </c>
      <c r="AB31">
        <f>'Raw All Strength'!O31</f>
        <v>39.950000000000003</v>
      </c>
    </row>
    <row r="32" spans="1:28" x14ac:dyDescent="0.3">
      <c r="A32" t="str">
        <f>'Raw All Strength'!B32</f>
        <v>Winnipeg Jets</v>
      </c>
      <c r="B32">
        <f>'Raw All Strength'!K32</f>
        <v>53.01</v>
      </c>
      <c r="C32">
        <f>'Raw All Strength'!L32</f>
        <v>55.54</v>
      </c>
      <c r="D32">
        <f>'Raw All Strength'!W32</f>
        <v>2.59</v>
      </c>
      <c r="E32">
        <f>'Raw All Strength'!X32</f>
        <v>2.92</v>
      </c>
      <c r="F32">
        <f>'Raw All Strength'!T32</f>
        <v>3.02</v>
      </c>
      <c r="G32">
        <f>'Raw All Strength'!U32</f>
        <v>2.7</v>
      </c>
      <c r="H32">
        <f>'Raw All Strength'!AQ32</f>
        <v>0</v>
      </c>
      <c r="I32">
        <f t="shared" si="0"/>
        <v>17</v>
      </c>
      <c r="J32">
        <f t="shared" si="1"/>
        <v>10</v>
      </c>
      <c r="K32">
        <f t="shared" si="2"/>
        <v>17</v>
      </c>
      <c r="L32">
        <f t="shared" si="3"/>
        <v>4</v>
      </c>
      <c r="M32">
        <f t="shared" si="4"/>
        <v>20</v>
      </c>
      <c r="N32">
        <f t="shared" si="5"/>
        <v>22</v>
      </c>
      <c r="O32">
        <f t="shared" si="6"/>
        <v>1</v>
      </c>
      <c r="P32">
        <f t="shared" si="7"/>
        <v>90</v>
      </c>
      <c r="Q32">
        <f t="shared" si="8"/>
        <v>17</v>
      </c>
      <c r="V32">
        <f>RANK('Raw All Strength'!J32,'Raw All Strength'!$J$2:$J$33,)</f>
        <v>14</v>
      </c>
      <c r="X32">
        <f t="shared" si="9"/>
        <v>0.21999999999999975</v>
      </c>
      <c r="AA32">
        <f>'Raw All Strength'!N32</f>
        <v>39.86</v>
      </c>
      <c r="AB32">
        <f>'Raw All Strength'!O32</f>
        <v>41.93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10</v>
      </c>
      <c r="D2">
        <f>'Reg vs No Goalie Math'!K12</f>
        <v>5</v>
      </c>
      <c r="F2">
        <f>'Reg vs No Goalie Math'!M14</f>
        <v>0</v>
      </c>
      <c r="G2">
        <f>'Reg vs No Goalie Math'!N14</f>
        <v>0</v>
      </c>
      <c r="H2">
        <f>'Reg vs No Goalie Math'!O14</f>
        <v>0</v>
      </c>
      <c r="J2" s="19"/>
      <c r="K2" s="19" t="str">
        <f>B2</f>
        <v>Pittsburgh Penguins</v>
      </c>
      <c r="L2" s="46">
        <f>C2</f>
        <v>10</v>
      </c>
      <c r="M2" s="47">
        <f>N2-L2</f>
        <v>0</v>
      </c>
      <c r="N2" s="46">
        <f t="shared" ref="N2:N33" si="0">INDEX(G:G, MATCH(R2, F:F, 0))</f>
        <v>10</v>
      </c>
      <c r="O2" s="19"/>
      <c r="P2" s="46">
        <f>D2</f>
        <v>5</v>
      </c>
      <c r="Q2" s="20"/>
      <c r="R2" t="str">
        <f t="shared" ref="R2:R33" si="1">VLOOKUP(K2, K:K, 1, FALSE)</f>
        <v>Pittsburgh Penguins</v>
      </c>
      <c r="T2" s="57" t="s">
        <v>121</v>
      </c>
    </row>
    <row r="3" spans="1:20" x14ac:dyDescent="0.3">
      <c r="B3" t="str">
        <f>'Reg vs No Goalie Math'!I6</f>
        <v>Florida Panthers</v>
      </c>
      <c r="C3">
        <f>'Reg vs No Goalie Math'!J6</f>
        <v>4</v>
      </c>
      <c r="D3">
        <f>'Reg vs No Goalie Math'!K6</f>
        <v>4</v>
      </c>
      <c r="F3" t="str">
        <f>'Reg vs No Goalie Math'!M13</f>
        <v>Philadelphia Flyers</v>
      </c>
      <c r="G3">
        <f>'Reg vs No Goalie Math'!N13</f>
        <v>16</v>
      </c>
      <c r="H3">
        <f>'Reg vs No Goalie Math'!O13</f>
        <v>19</v>
      </c>
      <c r="J3" s="19"/>
      <c r="K3" s="19" t="str">
        <f t="shared" ref="K3:K33" si="2">B3</f>
        <v>Florida Panthers</v>
      </c>
      <c r="L3" s="46">
        <f t="shared" ref="L3:L33" si="3">C3</f>
        <v>4</v>
      </c>
      <c r="M3" s="47">
        <f t="shared" ref="M3:M33" si="4">N3-L3</f>
        <v>0</v>
      </c>
      <c r="N3" s="46">
        <f t="shared" si="0"/>
        <v>4</v>
      </c>
      <c r="O3" s="19"/>
      <c r="P3" s="46">
        <f t="shared" ref="P3:P33" si="5">D3</f>
        <v>4</v>
      </c>
      <c r="Q3" s="20"/>
      <c r="R3" t="str">
        <f t="shared" si="1"/>
        <v>Florida Panthers</v>
      </c>
    </row>
    <row r="4" spans="1:20" x14ac:dyDescent="0.3">
      <c r="B4" t="str">
        <f>'Reg vs No Goalie Math'!I7</f>
        <v>Boston Bruins</v>
      </c>
      <c r="C4">
        <f>'Reg vs No Goalie Math'!J7</f>
        <v>5</v>
      </c>
      <c r="D4">
        <f>'Reg vs No Goalie Math'!K7</f>
        <v>10</v>
      </c>
      <c r="F4" t="str">
        <f>'Reg vs No Goalie Math'!M12</f>
        <v>Ottawa Senators</v>
      </c>
      <c r="G4">
        <f>'Reg vs No Goalie Math'!N12</f>
        <v>20</v>
      </c>
      <c r="H4">
        <f>'Reg vs No Goalie Math'!O12</f>
        <v>23</v>
      </c>
      <c r="J4" s="19"/>
      <c r="K4" s="19" t="str">
        <f t="shared" si="2"/>
        <v>Boston Bruins</v>
      </c>
      <c r="L4" s="46">
        <f t="shared" si="3"/>
        <v>5</v>
      </c>
      <c r="M4" s="47">
        <f t="shared" si="4"/>
        <v>2</v>
      </c>
      <c r="N4" s="46">
        <f t="shared" si="0"/>
        <v>7</v>
      </c>
      <c r="O4" s="19"/>
      <c r="P4" s="46">
        <f t="shared" si="5"/>
        <v>10</v>
      </c>
      <c r="Q4" s="20"/>
      <c r="R4" t="str">
        <f t="shared" si="1"/>
        <v>Boston Bruins</v>
      </c>
    </row>
    <row r="5" spans="1:20" x14ac:dyDescent="0.3">
      <c r="B5" t="str">
        <f>'Reg vs No Goalie Math'!I10</f>
        <v>New York Islanders</v>
      </c>
      <c r="C5">
        <f>'Reg vs No Goalie Math'!J10</f>
        <v>8</v>
      </c>
      <c r="D5">
        <f>'Reg vs No Goalie Math'!K10</f>
        <v>12</v>
      </c>
      <c r="F5" t="str">
        <f>'Reg vs No Goalie Math'!M7</f>
        <v>Pittsburgh Penguins</v>
      </c>
      <c r="G5">
        <f>'Reg vs No Goalie Math'!N7</f>
        <v>10</v>
      </c>
      <c r="H5">
        <f>'Reg vs No Goalie Math'!O7</f>
        <v>5</v>
      </c>
      <c r="J5" s="19"/>
      <c r="K5" s="19" t="str">
        <f t="shared" si="2"/>
        <v>New York Islanders</v>
      </c>
      <c r="L5" s="46">
        <f t="shared" si="3"/>
        <v>8</v>
      </c>
      <c r="M5" s="47">
        <f t="shared" si="4"/>
        <v>5</v>
      </c>
      <c r="N5" s="46">
        <f t="shared" si="0"/>
        <v>13</v>
      </c>
      <c r="O5" s="19"/>
      <c r="P5" s="46">
        <f t="shared" si="5"/>
        <v>12</v>
      </c>
      <c r="Q5" s="20"/>
      <c r="R5" t="str">
        <f t="shared" si="1"/>
        <v>New York Islanders</v>
      </c>
    </row>
    <row r="6" spans="1:20" x14ac:dyDescent="0.3">
      <c r="B6" t="str">
        <f>'Reg vs No Goalie Math'!I11</f>
        <v>Edmonton Oilers</v>
      </c>
      <c r="C6">
        <f>'Reg vs No Goalie Math'!J11</f>
        <v>9</v>
      </c>
      <c r="D6">
        <f>'Reg vs No Goalie Math'!K11</f>
        <v>11</v>
      </c>
      <c r="F6" t="str">
        <f>'Reg vs No Goalie Math'!M16</f>
        <v>New Jersey Devils</v>
      </c>
      <c r="G6">
        <f>'Reg vs No Goalie Math'!N16</f>
        <v>23</v>
      </c>
      <c r="H6">
        <f>'Reg vs No Goalie Math'!O16</f>
        <v>29</v>
      </c>
      <c r="J6" s="19"/>
      <c r="K6" s="19" t="str">
        <f t="shared" si="2"/>
        <v>Edmonton Oilers</v>
      </c>
      <c r="L6" s="46">
        <f t="shared" si="3"/>
        <v>9</v>
      </c>
      <c r="M6" s="47">
        <f t="shared" si="4"/>
        <v>3</v>
      </c>
      <c r="N6" s="46">
        <f t="shared" si="0"/>
        <v>12</v>
      </c>
      <c r="O6" s="19"/>
      <c r="P6" s="46">
        <f t="shared" si="5"/>
        <v>11</v>
      </c>
      <c r="Q6" s="20"/>
      <c r="R6" t="str">
        <f t="shared" si="1"/>
        <v>Edmonton Oilers</v>
      </c>
    </row>
    <row r="7" spans="1:20" x14ac:dyDescent="0.3">
      <c r="B7">
        <f>'Reg vs No Goalie Math'!I2</f>
        <v>0</v>
      </c>
      <c r="C7">
        <f>'Reg vs No Goalie Math'!J2</f>
        <v>0</v>
      </c>
      <c r="D7">
        <f>'Reg vs No Goalie Math'!K2</f>
        <v>0</v>
      </c>
      <c r="F7" t="str">
        <f>'Reg vs No Goalie Math'!M2</f>
        <v>Florida Panthers</v>
      </c>
      <c r="G7">
        <f>'Reg vs No Goalie Math'!N2</f>
        <v>4</v>
      </c>
      <c r="H7">
        <f>'Reg vs No Goalie Math'!O2</f>
        <v>4</v>
      </c>
      <c r="J7" s="19"/>
      <c r="K7" s="19">
        <f t="shared" si="2"/>
        <v>0</v>
      </c>
      <c r="L7" s="46">
        <f t="shared" si="3"/>
        <v>0</v>
      </c>
      <c r="M7" s="47">
        <f t="shared" si="4"/>
        <v>0</v>
      </c>
      <c r="N7" s="46">
        <f t="shared" si="0"/>
        <v>0</v>
      </c>
      <c r="O7" s="19"/>
      <c r="P7" s="46">
        <f t="shared" si="5"/>
        <v>0</v>
      </c>
      <c r="Q7" s="20"/>
      <c r="R7">
        <f t="shared" si="1"/>
        <v>0</v>
      </c>
    </row>
    <row r="8" spans="1:20" x14ac:dyDescent="0.3">
      <c r="B8" t="str">
        <f>'Reg vs No Goalie Math'!I3</f>
        <v>Colorado Avalanche</v>
      </c>
      <c r="C8">
        <f>'Reg vs No Goalie Math'!J3</f>
        <v>1</v>
      </c>
      <c r="D8">
        <f>'Reg vs No Goalie Math'!K3</f>
        <v>1</v>
      </c>
      <c r="F8" t="str">
        <f>'Reg vs No Goalie Math'!M3</f>
        <v>Edmonton Oilers</v>
      </c>
      <c r="G8">
        <f>'Reg vs No Goalie Math'!N3</f>
        <v>12</v>
      </c>
      <c r="H8">
        <f>'Reg vs No Goalie Math'!O3</f>
        <v>11</v>
      </c>
      <c r="J8" s="19"/>
      <c r="K8" s="19" t="str">
        <f t="shared" si="2"/>
        <v>Colorado Avalanche</v>
      </c>
      <c r="L8" s="46">
        <f t="shared" si="3"/>
        <v>1</v>
      </c>
      <c r="M8" s="47">
        <f t="shared" si="4"/>
        <v>0</v>
      </c>
      <c r="N8" s="46">
        <f t="shared" si="0"/>
        <v>1</v>
      </c>
      <c r="O8" s="19"/>
      <c r="P8" s="46">
        <f t="shared" si="5"/>
        <v>1</v>
      </c>
      <c r="Q8" s="20"/>
      <c r="R8" t="str">
        <f t="shared" si="1"/>
        <v>Colorado Avalanche</v>
      </c>
    </row>
    <row r="9" spans="1:20" x14ac:dyDescent="0.3">
      <c r="B9" t="str">
        <f>'Reg vs No Goalie Math'!I9</f>
        <v>Tampa Bay Lightning</v>
      </c>
      <c r="C9">
        <f>'Reg vs No Goalie Math'!J9</f>
        <v>7</v>
      </c>
      <c r="D9">
        <f>'Reg vs No Goalie Math'!K9</f>
        <v>8</v>
      </c>
      <c r="F9" t="str">
        <f>'Reg vs No Goalie Math'!M4</f>
        <v>Carolina Hurricanes</v>
      </c>
      <c r="G9">
        <f>'Reg vs No Goalie Math'!N4</f>
        <v>4</v>
      </c>
      <c r="H9">
        <f>'Reg vs No Goalie Math'!O4</f>
        <v>3</v>
      </c>
      <c r="J9" s="19"/>
      <c r="K9" s="19" t="str">
        <f t="shared" si="2"/>
        <v>Tampa Bay Lightning</v>
      </c>
      <c r="L9" s="46">
        <f t="shared" si="3"/>
        <v>7</v>
      </c>
      <c r="M9" s="47">
        <f t="shared" si="4"/>
        <v>-1</v>
      </c>
      <c r="N9" s="46">
        <f t="shared" si="0"/>
        <v>6</v>
      </c>
      <c r="O9" s="19"/>
      <c r="P9" s="46">
        <f t="shared" si="5"/>
        <v>8</v>
      </c>
      <c r="Q9" s="20"/>
      <c r="R9" t="str">
        <f t="shared" si="1"/>
        <v>Tampa Bay Lightning</v>
      </c>
    </row>
    <row r="10" spans="1:20" x14ac:dyDescent="0.3">
      <c r="B10" t="str">
        <f>'Reg vs No Goalie Math'!I14</f>
        <v>Calgary Flames</v>
      </c>
      <c r="C10">
        <f>'Reg vs No Goalie Math'!J14</f>
        <v>12</v>
      </c>
      <c r="D10">
        <f>'Reg vs No Goalie Math'!K14</f>
        <v>20</v>
      </c>
      <c r="F10" t="str">
        <f>'Reg vs No Goalie Math'!M19</f>
        <v>Nashville Predators</v>
      </c>
      <c r="G10">
        <f>'Reg vs No Goalie Math'!N19</f>
        <v>18</v>
      </c>
      <c r="H10">
        <f>'Reg vs No Goalie Math'!O19</f>
        <v>13</v>
      </c>
      <c r="J10" s="19"/>
      <c r="K10" s="19" t="str">
        <f t="shared" si="2"/>
        <v>Calgary Flames</v>
      </c>
      <c r="L10" s="46">
        <f t="shared" si="3"/>
        <v>12</v>
      </c>
      <c r="M10" s="47">
        <f t="shared" si="4"/>
        <v>-4</v>
      </c>
      <c r="N10" s="46">
        <f t="shared" si="0"/>
        <v>8</v>
      </c>
      <c r="O10" s="19"/>
      <c r="P10" s="46">
        <f t="shared" si="5"/>
        <v>20</v>
      </c>
      <c r="Q10" s="20"/>
      <c r="R10" t="str">
        <f t="shared" si="1"/>
        <v>Calgary Flames</v>
      </c>
    </row>
    <row r="11" spans="1:20" x14ac:dyDescent="0.3">
      <c r="B11" t="str">
        <f>'Reg vs No Goalie Math'!I5</f>
        <v>Carolina Hurricanes</v>
      </c>
      <c r="C11">
        <f>'Reg vs No Goalie Math'!J5</f>
        <v>3</v>
      </c>
      <c r="D11">
        <f>'Reg vs No Goalie Math'!K5</f>
        <v>3</v>
      </c>
      <c r="F11" t="str">
        <f>'Reg vs No Goalie Math'!M8</f>
        <v>Vancouver Canucks</v>
      </c>
      <c r="G11">
        <f>'Reg vs No Goalie Math'!N8</f>
        <v>26</v>
      </c>
      <c r="H11">
        <f>'Reg vs No Goalie Math'!O8</f>
        <v>24</v>
      </c>
      <c r="J11" s="19"/>
      <c r="K11" s="19" t="str">
        <f t="shared" si="2"/>
        <v>Carolina Hurricanes</v>
      </c>
      <c r="L11" s="46">
        <f t="shared" si="3"/>
        <v>3</v>
      </c>
      <c r="M11" s="47">
        <f t="shared" si="4"/>
        <v>1</v>
      </c>
      <c r="N11" s="46">
        <f t="shared" si="0"/>
        <v>4</v>
      </c>
      <c r="O11" s="19"/>
      <c r="P11" s="46">
        <f t="shared" si="5"/>
        <v>3</v>
      </c>
      <c r="Q11" s="20"/>
      <c r="R11" t="str">
        <f t="shared" si="1"/>
        <v>Carolina Hurricanes</v>
      </c>
    </row>
    <row r="12" spans="1:20" x14ac:dyDescent="0.3">
      <c r="B12" t="str">
        <f>'Reg vs No Goalie Math'!I15</f>
        <v>Washington Capitals</v>
      </c>
      <c r="C12">
        <f>'Reg vs No Goalie Math'!J15</f>
        <v>13</v>
      </c>
      <c r="D12">
        <f>'Reg vs No Goalie Math'!K15</f>
        <v>5</v>
      </c>
      <c r="F12" t="str">
        <f>'Reg vs No Goalie Math'!M20</f>
        <v>Minnesota Wild</v>
      </c>
      <c r="G12">
        <f>'Reg vs No Goalie Math'!N20</f>
        <v>17</v>
      </c>
      <c r="H12">
        <f>'Reg vs No Goalie Math'!O20</f>
        <v>8</v>
      </c>
      <c r="J12" s="19"/>
      <c r="K12" s="19" t="str">
        <f t="shared" si="2"/>
        <v>Washington Capitals</v>
      </c>
      <c r="L12" s="46">
        <f t="shared" si="3"/>
        <v>13</v>
      </c>
      <c r="M12" s="47">
        <f t="shared" si="4"/>
        <v>-2</v>
      </c>
      <c r="N12" s="46">
        <f t="shared" si="0"/>
        <v>11</v>
      </c>
      <c r="O12" s="19"/>
      <c r="P12" s="46">
        <f t="shared" si="5"/>
        <v>5</v>
      </c>
      <c r="Q12" s="20"/>
      <c r="R12" t="str">
        <f t="shared" si="1"/>
        <v>Washington Capitals</v>
      </c>
    </row>
    <row r="13" spans="1:20" x14ac:dyDescent="0.3">
      <c r="B13" t="str">
        <f>'Reg vs No Goalie Math'!I16</f>
        <v>New York Rangers</v>
      </c>
      <c r="C13">
        <f>'Reg vs No Goalie Math'!J16</f>
        <v>14</v>
      </c>
      <c r="D13">
        <f>'Reg vs No Goalie Math'!K16</f>
        <v>16</v>
      </c>
      <c r="F13" t="str">
        <f>'Reg vs No Goalie Math'!M23</f>
        <v>St Louis Blues</v>
      </c>
      <c r="G13">
        <f>'Reg vs No Goalie Math'!N23</f>
        <v>21</v>
      </c>
      <c r="H13">
        <f>'Reg vs No Goalie Math'!O23</f>
        <v>14</v>
      </c>
      <c r="J13" s="19"/>
      <c r="K13" s="19" t="str">
        <f t="shared" si="2"/>
        <v>New York Rangers</v>
      </c>
      <c r="L13" s="46">
        <f t="shared" si="3"/>
        <v>14</v>
      </c>
      <c r="M13" s="47">
        <f t="shared" si="4"/>
        <v>1</v>
      </c>
      <c r="N13" s="46">
        <f t="shared" si="0"/>
        <v>15</v>
      </c>
      <c r="O13" s="19"/>
      <c r="P13" s="46">
        <f t="shared" si="5"/>
        <v>16</v>
      </c>
      <c r="Q13" s="20"/>
      <c r="R13" t="str">
        <f t="shared" si="1"/>
        <v>New York Rangers</v>
      </c>
    </row>
    <row r="14" spans="1:20" x14ac:dyDescent="0.3">
      <c r="B14" t="str">
        <f>'Reg vs No Goalie Math'!I4</f>
        <v>Vegas Golden Knights</v>
      </c>
      <c r="C14">
        <f>'Reg vs No Goalie Math'!J4</f>
        <v>1</v>
      </c>
      <c r="D14">
        <f>'Reg vs No Goalie Math'!K4</f>
        <v>1</v>
      </c>
      <c r="F14" t="str">
        <f>'Reg vs No Goalie Math'!M15</f>
        <v>Toronto Maple Leafs</v>
      </c>
      <c r="G14">
        <f>'Reg vs No Goalie Math'!N15</f>
        <v>3</v>
      </c>
      <c r="H14">
        <f>'Reg vs No Goalie Math'!O15</f>
        <v>5</v>
      </c>
      <c r="J14" s="19"/>
      <c r="K14" s="19" t="str">
        <f t="shared" si="2"/>
        <v>Vegas Golden Knights</v>
      </c>
      <c r="L14" s="46">
        <f t="shared" si="3"/>
        <v>1</v>
      </c>
      <c r="M14" s="47">
        <f t="shared" si="4"/>
        <v>1</v>
      </c>
      <c r="N14" s="46">
        <f t="shared" si="0"/>
        <v>2</v>
      </c>
      <c r="O14" s="19"/>
      <c r="P14" s="46">
        <f t="shared" si="5"/>
        <v>1</v>
      </c>
      <c r="Q14" s="20"/>
      <c r="R14" t="str">
        <f t="shared" si="1"/>
        <v>Vegas Golden Knights</v>
      </c>
    </row>
    <row r="15" spans="1:20" x14ac:dyDescent="0.3">
      <c r="B15" t="str">
        <f>'Reg vs No Goalie Math'!I25</f>
        <v>San Jose Sharks</v>
      </c>
      <c r="C15">
        <f>'Reg vs No Goalie Math'!J25</f>
        <v>23</v>
      </c>
      <c r="D15">
        <f>'Reg vs No Goalie Math'!K25</f>
        <v>25</v>
      </c>
      <c r="F15" t="str">
        <f>'Reg vs No Goalie Math'!M25</f>
        <v>Winnipeg Jets</v>
      </c>
      <c r="G15">
        <f>'Reg vs No Goalie Math'!N25</f>
        <v>19</v>
      </c>
      <c r="H15">
        <f>'Reg vs No Goalie Math'!O25</f>
        <v>14</v>
      </c>
      <c r="J15" s="19"/>
      <c r="K15" s="19" t="str">
        <f t="shared" si="2"/>
        <v>San Jose Sharks</v>
      </c>
      <c r="L15" s="46">
        <f t="shared" si="3"/>
        <v>23</v>
      </c>
      <c r="M15" s="47">
        <f t="shared" si="4"/>
        <v>-1</v>
      </c>
      <c r="N15" s="46">
        <f t="shared" si="0"/>
        <v>22</v>
      </c>
      <c r="O15" s="19"/>
      <c r="P15" s="46">
        <f t="shared" si="5"/>
        <v>25</v>
      </c>
      <c r="Q15" s="20"/>
      <c r="R15" t="str">
        <f t="shared" si="1"/>
        <v>San Jose Sharks</v>
      </c>
    </row>
    <row r="16" spans="1:20" x14ac:dyDescent="0.3">
      <c r="B16" t="str">
        <f>'Reg vs No Goalie Math'!I13</f>
        <v>Dallas Stars</v>
      </c>
      <c r="C16">
        <f>'Reg vs No Goalie Math'!J13</f>
        <v>11</v>
      </c>
      <c r="D16">
        <f>'Reg vs No Goalie Math'!K13</f>
        <v>16</v>
      </c>
      <c r="F16" t="str">
        <f>'Reg vs No Goalie Math'!M24</f>
        <v>Detroit Red Wings</v>
      </c>
      <c r="G16">
        <f>'Reg vs No Goalie Math'!N24</f>
        <v>28</v>
      </c>
      <c r="H16">
        <f>'Reg vs No Goalie Math'!O24</f>
        <v>27</v>
      </c>
      <c r="J16" s="19"/>
      <c r="K16" s="19" t="str">
        <f t="shared" si="2"/>
        <v>Dallas Stars</v>
      </c>
      <c r="L16" s="46">
        <f t="shared" si="3"/>
        <v>11</v>
      </c>
      <c r="M16" s="47">
        <f t="shared" si="4"/>
        <v>-2</v>
      </c>
      <c r="N16" s="46">
        <f t="shared" si="0"/>
        <v>9</v>
      </c>
      <c r="O16" s="19"/>
      <c r="P16" s="46">
        <f t="shared" si="5"/>
        <v>16</v>
      </c>
      <c r="Q16" s="20"/>
      <c r="R16" t="str">
        <f t="shared" si="1"/>
        <v>Dallas Stars</v>
      </c>
    </row>
    <row r="17" spans="2:18" x14ac:dyDescent="0.3">
      <c r="B17" t="str">
        <f>'Reg vs No Goalie Math'!I8</f>
        <v>Toronto Maple Leafs</v>
      </c>
      <c r="C17">
        <f>'Reg vs No Goalie Math'!J8</f>
        <v>6</v>
      </c>
      <c r="D17">
        <f>'Reg vs No Goalie Math'!K8</f>
        <v>5</v>
      </c>
      <c r="F17" t="str">
        <f>'Reg vs No Goalie Math'!M6</f>
        <v>Dallas Stars</v>
      </c>
      <c r="G17">
        <f>'Reg vs No Goalie Math'!N6</f>
        <v>9</v>
      </c>
      <c r="H17">
        <f>'Reg vs No Goalie Math'!O6</f>
        <v>16</v>
      </c>
      <c r="J17" s="19"/>
      <c r="K17" s="19" t="str">
        <f t="shared" si="2"/>
        <v>Toronto Maple Leafs</v>
      </c>
      <c r="L17" s="46">
        <f t="shared" si="3"/>
        <v>6</v>
      </c>
      <c r="M17" s="47">
        <f t="shared" si="4"/>
        <v>-3</v>
      </c>
      <c r="N17" s="46">
        <f t="shared" si="0"/>
        <v>3</v>
      </c>
      <c r="O17" s="19"/>
      <c r="P17" s="46">
        <f t="shared" si="5"/>
        <v>5</v>
      </c>
      <c r="Q17" s="20"/>
      <c r="R17" t="str">
        <f t="shared" si="1"/>
        <v>Toronto Maple Leafs</v>
      </c>
    </row>
    <row r="18" spans="2:18" x14ac:dyDescent="0.3">
      <c r="B18" t="str">
        <f>'Reg vs No Goalie Math'!I27</f>
        <v>New Jersey Devils</v>
      </c>
      <c r="C18">
        <f>'Reg vs No Goalie Math'!J27</f>
        <v>25</v>
      </c>
      <c r="D18">
        <f>'Reg vs No Goalie Math'!K27</f>
        <v>29</v>
      </c>
      <c r="F18" t="str">
        <f>'Reg vs No Goalie Math'!M30</f>
        <v>Montreal Canadiens</v>
      </c>
      <c r="G18">
        <f>'Reg vs No Goalie Math'!N30</f>
        <v>14</v>
      </c>
      <c r="H18">
        <f>'Reg vs No Goalie Math'!O30</f>
        <v>18</v>
      </c>
      <c r="J18" s="19"/>
      <c r="K18" s="19" t="str">
        <f t="shared" si="2"/>
        <v>New Jersey Devils</v>
      </c>
      <c r="L18" s="46">
        <f t="shared" si="3"/>
        <v>25</v>
      </c>
      <c r="M18" s="47">
        <f t="shared" si="4"/>
        <v>-2</v>
      </c>
      <c r="N18" s="46">
        <f t="shared" si="0"/>
        <v>23</v>
      </c>
      <c r="O18" s="19"/>
      <c r="P18" s="46">
        <f t="shared" si="5"/>
        <v>29</v>
      </c>
      <c r="Q18" s="20"/>
      <c r="R18" t="str">
        <f t="shared" si="1"/>
        <v>New Jersey Devils</v>
      </c>
    </row>
    <row r="19" spans="2:18" x14ac:dyDescent="0.3">
      <c r="B19" t="str">
        <f>'Reg vs No Goalie Math'!I21</f>
        <v>Philadelphia Flyers</v>
      </c>
      <c r="C19">
        <f>'Reg vs No Goalie Math'!J21</f>
        <v>19</v>
      </c>
      <c r="D19">
        <f>'Reg vs No Goalie Math'!K21</f>
        <v>19</v>
      </c>
      <c r="F19" t="str">
        <f>'Reg vs No Goalie Math'!M5</f>
        <v>Los Angeles Kings</v>
      </c>
      <c r="G19">
        <f>'Reg vs No Goalie Math'!N5</f>
        <v>25</v>
      </c>
      <c r="H19">
        <f>'Reg vs No Goalie Math'!O5</f>
        <v>25</v>
      </c>
      <c r="J19" s="19"/>
      <c r="K19" s="19" t="str">
        <f t="shared" si="2"/>
        <v>Philadelphia Flyers</v>
      </c>
      <c r="L19" s="46">
        <f t="shared" si="3"/>
        <v>19</v>
      </c>
      <c r="M19" s="47">
        <f t="shared" si="4"/>
        <v>-3</v>
      </c>
      <c r="N19" s="46">
        <f t="shared" si="0"/>
        <v>16</v>
      </c>
      <c r="O19" s="19"/>
      <c r="P19" s="46">
        <f t="shared" si="5"/>
        <v>19</v>
      </c>
      <c r="Q19" s="20"/>
      <c r="R19" t="str">
        <f t="shared" si="1"/>
        <v>Philadelphia Flyers</v>
      </c>
    </row>
    <row r="20" spans="2:18" x14ac:dyDescent="0.3">
      <c r="B20" t="str">
        <f>'Reg vs No Goalie Math'!I26</f>
        <v>Arizona Coyotes</v>
      </c>
      <c r="C20">
        <f>'Reg vs No Goalie Math'!J26</f>
        <v>23</v>
      </c>
      <c r="D20">
        <f>'Reg vs No Goalie Math'!K26</f>
        <v>22</v>
      </c>
      <c r="F20" t="str">
        <f>'Reg vs No Goalie Math'!M11</f>
        <v>Colorado Avalanche</v>
      </c>
      <c r="G20">
        <f>'Reg vs No Goalie Math'!N11</f>
        <v>1</v>
      </c>
      <c r="H20">
        <f>'Reg vs No Goalie Math'!O11</f>
        <v>1</v>
      </c>
      <c r="J20" s="19"/>
      <c r="K20" s="19" t="str">
        <f t="shared" si="2"/>
        <v>Arizona Coyotes</v>
      </c>
      <c r="L20" s="46">
        <f t="shared" si="3"/>
        <v>23</v>
      </c>
      <c r="M20" s="47">
        <f t="shared" si="4"/>
        <v>1</v>
      </c>
      <c r="N20" s="46">
        <f t="shared" si="0"/>
        <v>24</v>
      </c>
      <c r="O20" s="19"/>
      <c r="P20" s="46">
        <f t="shared" si="5"/>
        <v>22</v>
      </c>
      <c r="Q20" s="20"/>
      <c r="R20" t="str">
        <f t="shared" si="1"/>
        <v>Arizona Coyotes</v>
      </c>
    </row>
    <row r="21" spans="2:18" x14ac:dyDescent="0.3">
      <c r="B21" t="str">
        <f>'Reg vs No Goalie Math'!I28</f>
        <v>Vancouver Canucks</v>
      </c>
      <c r="C21">
        <f>'Reg vs No Goalie Math'!J28</f>
        <v>26</v>
      </c>
      <c r="D21">
        <f>'Reg vs No Goalie Math'!K28</f>
        <v>24</v>
      </c>
      <c r="F21" t="str">
        <f>'Reg vs No Goalie Math'!M21</f>
        <v>Washington Capitals</v>
      </c>
      <c r="G21">
        <f>'Reg vs No Goalie Math'!N21</f>
        <v>11</v>
      </c>
      <c r="H21">
        <f>'Reg vs No Goalie Math'!O21</f>
        <v>5</v>
      </c>
      <c r="J21" s="19"/>
      <c r="K21" s="19" t="str">
        <f t="shared" si="2"/>
        <v>Vancouver Canucks</v>
      </c>
      <c r="L21" s="46">
        <f t="shared" si="3"/>
        <v>26</v>
      </c>
      <c r="M21" s="47">
        <f t="shared" si="4"/>
        <v>0</v>
      </c>
      <c r="N21" s="46">
        <f t="shared" si="0"/>
        <v>26</v>
      </c>
      <c r="O21" s="19"/>
      <c r="P21" s="46">
        <f t="shared" si="5"/>
        <v>24</v>
      </c>
      <c r="Q21" s="20"/>
      <c r="R21" t="str">
        <f t="shared" si="1"/>
        <v>Vancouver Canucks</v>
      </c>
    </row>
    <row r="22" spans="2:18" x14ac:dyDescent="0.3">
      <c r="B22" t="str">
        <f>'Reg vs No Goalie Math'!I17</f>
        <v>Winnipeg Jets</v>
      </c>
      <c r="C22">
        <f>'Reg vs No Goalie Math'!J17</f>
        <v>15</v>
      </c>
      <c r="D22">
        <f>'Reg vs No Goalie Math'!K17</f>
        <v>14</v>
      </c>
      <c r="F22" t="str">
        <f>'Reg vs No Goalie Math'!M10</f>
        <v>Vegas Golden Knights</v>
      </c>
      <c r="G22">
        <f>'Reg vs No Goalie Math'!N10</f>
        <v>2</v>
      </c>
      <c r="H22">
        <f>'Reg vs No Goalie Math'!O10</f>
        <v>1</v>
      </c>
      <c r="J22" s="19"/>
      <c r="K22" s="19" t="str">
        <f t="shared" si="2"/>
        <v>Winnipeg Jets</v>
      </c>
      <c r="L22" s="46">
        <f t="shared" si="3"/>
        <v>15</v>
      </c>
      <c r="M22" s="47">
        <f t="shared" si="4"/>
        <v>4</v>
      </c>
      <c r="N22" s="46">
        <f t="shared" si="0"/>
        <v>19</v>
      </c>
      <c r="O22" s="19"/>
      <c r="P22" s="46">
        <f t="shared" si="5"/>
        <v>14</v>
      </c>
      <c r="Q22" s="20"/>
      <c r="R22" t="str">
        <f t="shared" si="1"/>
        <v>Winnipeg Jets</v>
      </c>
    </row>
    <row r="23" spans="2:18" x14ac:dyDescent="0.3">
      <c r="B23" t="str">
        <f>'Reg vs No Goalie Math'!I20</f>
        <v>Minnesota Wild</v>
      </c>
      <c r="C23">
        <f>'Reg vs No Goalie Math'!J20</f>
        <v>18</v>
      </c>
      <c r="D23">
        <f>'Reg vs No Goalie Math'!K20</f>
        <v>8</v>
      </c>
      <c r="F23" t="str">
        <f>'Reg vs No Goalie Math'!M31</f>
        <v>Chicago Blackhawks</v>
      </c>
      <c r="G23">
        <f>'Reg vs No Goalie Math'!N31</f>
        <v>27</v>
      </c>
      <c r="H23">
        <f>'Reg vs No Goalie Math'!O31</f>
        <v>20</v>
      </c>
      <c r="J23" s="19"/>
      <c r="K23" s="19" t="str">
        <f t="shared" si="2"/>
        <v>Minnesota Wild</v>
      </c>
      <c r="L23" s="46">
        <f t="shared" si="3"/>
        <v>18</v>
      </c>
      <c r="M23" s="47">
        <f t="shared" si="4"/>
        <v>-1</v>
      </c>
      <c r="N23" s="46">
        <f t="shared" si="0"/>
        <v>17</v>
      </c>
      <c r="O23" s="19"/>
      <c r="P23" s="46">
        <f t="shared" si="5"/>
        <v>8</v>
      </c>
      <c r="Q23" s="20"/>
      <c r="R23" t="str">
        <f t="shared" si="1"/>
        <v>Minnesota Wild</v>
      </c>
    </row>
    <row r="24" spans="2:18" x14ac:dyDescent="0.3">
      <c r="B24" t="str">
        <f>'Reg vs No Goalie Math'!I24</f>
        <v>Los Angeles Kings</v>
      </c>
      <c r="C24">
        <f>'Reg vs No Goalie Math'!J24</f>
        <v>22</v>
      </c>
      <c r="D24">
        <f>'Reg vs No Goalie Math'!K24</f>
        <v>25</v>
      </c>
      <c r="F24" t="str">
        <f>'Reg vs No Goalie Math'!M28</f>
        <v>Columbus Blue Jackets</v>
      </c>
      <c r="G24">
        <f>'Reg vs No Goalie Math'!N28</f>
        <v>30</v>
      </c>
      <c r="H24">
        <f>'Reg vs No Goalie Math'!O28</f>
        <v>27</v>
      </c>
      <c r="J24" s="19"/>
      <c r="K24" s="19" t="str">
        <f t="shared" si="2"/>
        <v>Los Angeles Kings</v>
      </c>
      <c r="L24" s="46">
        <f t="shared" si="3"/>
        <v>22</v>
      </c>
      <c r="M24" s="47">
        <f t="shared" si="4"/>
        <v>3</v>
      </c>
      <c r="N24" s="46">
        <f t="shared" si="0"/>
        <v>25</v>
      </c>
      <c r="O24" s="19"/>
      <c r="P24" s="46">
        <f t="shared" si="5"/>
        <v>25</v>
      </c>
      <c r="Q24" s="20"/>
      <c r="R24" t="str">
        <f t="shared" si="1"/>
        <v>Los Angeles Kings</v>
      </c>
    </row>
    <row r="25" spans="2:18" x14ac:dyDescent="0.3">
      <c r="B25" t="str">
        <f>'Reg vs No Goalie Math'!I18</f>
        <v>Nashville Predators</v>
      </c>
      <c r="C25">
        <f>'Reg vs No Goalie Math'!J18</f>
        <v>15</v>
      </c>
      <c r="D25">
        <f>'Reg vs No Goalie Math'!K18</f>
        <v>13</v>
      </c>
      <c r="F25" t="str">
        <f>'Reg vs No Goalie Math'!M29</f>
        <v>Arizona Coyotes</v>
      </c>
      <c r="G25">
        <f>'Reg vs No Goalie Math'!N29</f>
        <v>24</v>
      </c>
      <c r="H25">
        <f>'Reg vs No Goalie Math'!O29</f>
        <v>22</v>
      </c>
      <c r="J25" s="19"/>
      <c r="K25" s="19" t="str">
        <f t="shared" si="2"/>
        <v>Nashville Predators</v>
      </c>
      <c r="L25" s="46">
        <f t="shared" si="3"/>
        <v>15</v>
      </c>
      <c r="M25" s="47">
        <f t="shared" si="4"/>
        <v>3</v>
      </c>
      <c r="N25" s="46">
        <f t="shared" si="0"/>
        <v>18</v>
      </c>
      <c r="O25" s="19"/>
      <c r="P25" s="46">
        <f t="shared" si="5"/>
        <v>13</v>
      </c>
      <c r="Q25" s="20"/>
      <c r="R25" t="str">
        <f t="shared" si="1"/>
        <v>Nashville Predators</v>
      </c>
    </row>
    <row r="26" spans="2:18" x14ac:dyDescent="0.3">
      <c r="B26" t="str">
        <f>'Reg vs No Goalie Math'!I22</f>
        <v>St Louis Blues</v>
      </c>
      <c r="C26">
        <f>'Reg vs No Goalie Math'!J22</f>
        <v>20</v>
      </c>
      <c r="D26">
        <f>'Reg vs No Goalie Math'!K22</f>
        <v>14</v>
      </c>
      <c r="F26" t="str">
        <f>'Reg vs No Goalie Math'!M26</f>
        <v>Tampa Bay Lightning</v>
      </c>
      <c r="G26">
        <f>'Reg vs No Goalie Math'!N26</f>
        <v>6</v>
      </c>
      <c r="H26">
        <f>'Reg vs No Goalie Math'!O26</f>
        <v>8</v>
      </c>
      <c r="J26" s="19"/>
      <c r="K26" s="19" t="str">
        <f t="shared" si="2"/>
        <v>St Louis Blues</v>
      </c>
      <c r="L26" s="46">
        <f t="shared" si="3"/>
        <v>20</v>
      </c>
      <c r="M26" s="47">
        <f t="shared" si="4"/>
        <v>1</v>
      </c>
      <c r="N26" s="46">
        <f t="shared" si="0"/>
        <v>21</v>
      </c>
      <c r="O26" s="19"/>
      <c r="P26" s="46">
        <f t="shared" si="5"/>
        <v>14</v>
      </c>
      <c r="Q26" s="20"/>
      <c r="R26" t="str">
        <f t="shared" si="1"/>
        <v>St Louis Blues</v>
      </c>
    </row>
    <row r="27" spans="2:18" x14ac:dyDescent="0.3">
      <c r="B27" t="str">
        <f>'Reg vs No Goalie Math'!I30</f>
        <v>Chicago Blackhawks</v>
      </c>
      <c r="C27">
        <f>'Reg vs No Goalie Math'!J30</f>
        <v>28</v>
      </c>
      <c r="D27">
        <f>'Reg vs No Goalie Math'!K30</f>
        <v>20</v>
      </c>
      <c r="F27" t="str">
        <f>'Reg vs No Goalie Math'!M17</f>
        <v>Calgary Flames</v>
      </c>
      <c r="G27">
        <f>'Reg vs No Goalie Math'!N17</f>
        <v>8</v>
      </c>
      <c r="H27">
        <f>'Reg vs No Goalie Math'!O17</f>
        <v>20</v>
      </c>
      <c r="J27" s="19"/>
      <c r="K27" s="19" t="str">
        <f t="shared" si="2"/>
        <v>Chicago Blackhawks</v>
      </c>
      <c r="L27" s="46">
        <f t="shared" si="3"/>
        <v>28</v>
      </c>
      <c r="M27" s="47">
        <f t="shared" si="4"/>
        <v>-1</v>
      </c>
      <c r="N27" s="46">
        <f t="shared" si="0"/>
        <v>27</v>
      </c>
      <c r="O27" s="19"/>
      <c r="P27" s="46">
        <f t="shared" si="5"/>
        <v>20</v>
      </c>
      <c r="Q27" s="20"/>
      <c r="R27" t="str">
        <f t="shared" si="1"/>
        <v>Chicago Blackhawks</v>
      </c>
    </row>
    <row r="28" spans="2:18" x14ac:dyDescent="0.3">
      <c r="B28" t="str">
        <f>'Reg vs No Goalie Math'!I23</f>
        <v>Ottawa Senators</v>
      </c>
      <c r="C28">
        <f>'Reg vs No Goalie Math'!J23</f>
        <v>21</v>
      </c>
      <c r="D28">
        <f>'Reg vs No Goalie Math'!K23</f>
        <v>23</v>
      </c>
      <c r="F28" t="str">
        <f>'Reg vs No Goalie Math'!M22</f>
        <v>Buffalo Sabres</v>
      </c>
      <c r="G28">
        <f>'Reg vs No Goalie Math'!N22</f>
        <v>31</v>
      </c>
      <c r="H28">
        <f>'Reg vs No Goalie Math'!O22</f>
        <v>31</v>
      </c>
      <c r="J28" s="19"/>
      <c r="K28" s="19" t="str">
        <f t="shared" si="2"/>
        <v>Ottawa Senators</v>
      </c>
      <c r="L28" s="46">
        <f t="shared" si="3"/>
        <v>21</v>
      </c>
      <c r="M28" s="47">
        <f t="shared" si="4"/>
        <v>-1</v>
      </c>
      <c r="N28" s="46">
        <f t="shared" si="0"/>
        <v>20</v>
      </c>
      <c r="O28" s="19"/>
      <c r="P28" s="46">
        <f t="shared" si="5"/>
        <v>23</v>
      </c>
      <c r="Q28" s="20"/>
      <c r="R28" t="str">
        <f t="shared" si="1"/>
        <v>Ottawa Senators</v>
      </c>
    </row>
    <row r="29" spans="2:18" x14ac:dyDescent="0.3">
      <c r="B29" t="str">
        <f>'Reg vs No Goalie Math'!I19</f>
        <v>Montreal Canadiens</v>
      </c>
      <c r="C29">
        <f>'Reg vs No Goalie Math'!J19</f>
        <v>15</v>
      </c>
      <c r="D29">
        <f>'Reg vs No Goalie Math'!K19</f>
        <v>18</v>
      </c>
      <c r="F29" t="str">
        <f>'Reg vs No Goalie Math'!M9</f>
        <v>New York Rangers</v>
      </c>
      <c r="G29">
        <f>'Reg vs No Goalie Math'!N9</f>
        <v>15</v>
      </c>
      <c r="H29">
        <f>'Reg vs No Goalie Math'!O9</f>
        <v>16</v>
      </c>
      <c r="J29" s="19"/>
      <c r="K29" s="19" t="str">
        <f t="shared" si="2"/>
        <v>Montreal Canadiens</v>
      </c>
      <c r="L29" s="46">
        <f t="shared" si="3"/>
        <v>15</v>
      </c>
      <c r="M29" s="47">
        <f t="shared" si="4"/>
        <v>-1</v>
      </c>
      <c r="N29" s="46">
        <f t="shared" si="0"/>
        <v>14</v>
      </c>
      <c r="O29" s="19"/>
      <c r="P29" s="46">
        <f t="shared" si="5"/>
        <v>18</v>
      </c>
      <c r="Q29" s="20"/>
      <c r="R29" t="str">
        <f t="shared" si="1"/>
        <v>Montreal Canadiens</v>
      </c>
    </row>
    <row r="30" spans="2:18" x14ac:dyDescent="0.3">
      <c r="B30" t="str">
        <f>'Reg vs No Goalie Math'!I31</f>
        <v>Anaheim Ducks</v>
      </c>
      <c r="C30">
        <f>'Reg vs No Goalie Math'!J31</f>
        <v>29</v>
      </c>
      <c r="D30">
        <f>'Reg vs No Goalie Math'!K31</f>
        <v>30</v>
      </c>
      <c r="F30" t="str">
        <f>'Reg vs No Goalie Math'!M32</f>
        <v>Anaheim Ducks</v>
      </c>
      <c r="G30">
        <f>'Reg vs No Goalie Math'!N32</f>
        <v>28</v>
      </c>
      <c r="H30">
        <f>'Reg vs No Goalie Math'!O32</f>
        <v>30</v>
      </c>
      <c r="J30" s="19"/>
      <c r="K30" s="19" t="str">
        <f t="shared" si="2"/>
        <v>Anaheim Ducks</v>
      </c>
      <c r="L30" s="46">
        <f t="shared" si="3"/>
        <v>29</v>
      </c>
      <c r="M30" s="47">
        <f t="shared" si="4"/>
        <v>-1</v>
      </c>
      <c r="N30" s="46">
        <f t="shared" si="0"/>
        <v>28</v>
      </c>
      <c r="O30" s="19"/>
      <c r="P30" s="46">
        <f t="shared" si="5"/>
        <v>30</v>
      </c>
      <c r="Q30" s="20"/>
      <c r="R30" t="str">
        <f t="shared" si="1"/>
        <v>Anaheim Ducks</v>
      </c>
    </row>
    <row r="31" spans="2:18" x14ac:dyDescent="0.3">
      <c r="B31" t="str">
        <f>'Reg vs No Goalie Math'!I29</f>
        <v>Detroit Red Wings</v>
      </c>
      <c r="C31">
        <f>'Reg vs No Goalie Math'!J29</f>
        <v>27</v>
      </c>
      <c r="D31">
        <f>'Reg vs No Goalie Math'!K29</f>
        <v>27</v>
      </c>
      <c r="F31" t="str">
        <f>'Reg vs No Goalie Math'!M27</f>
        <v>New York Islanders</v>
      </c>
      <c r="G31">
        <f>'Reg vs No Goalie Math'!N27</f>
        <v>13</v>
      </c>
      <c r="H31">
        <f>'Reg vs No Goalie Math'!O27</f>
        <v>12</v>
      </c>
      <c r="J31" s="19"/>
      <c r="K31" s="19" t="str">
        <f t="shared" si="2"/>
        <v>Detroit Red Wings</v>
      </c>
      <c r="L31" s="46">
        <f t="shared" si="3"/>
        <v>27</v>
      </c>
      <c r="M31" s="47">
        <f t="shared" si="4"/>
        <v>1</v>
      </c>
      <c r="N31" s="46">
        <f t="shared" si="0"/>
        <v>28</v>
      </c>
      <c r="O31" s="19"/>
      <c r="P31" s="46">
        <f t="shared" si="5"/>
        <v>27</v>
      </c>
      <c r="Q31" s="20"/>
      <c r="R31" t="str">
        <f t="shared" si="1"/>
        <v>Detroit Red Wings</v>
      </c>
    </row>
    <row r="32" spans="2:18" x14ac:dyDescent="0.3">
      <c r="B32" t="str">
        <f>'Reg vs No Goalie Math'!I33</f>
        <v>Buffalo Sabres</v>
      </c>
      <c r="C32">
        <f>'Reg vs No Goalie Math'!J33</f>
        <v>31</v>
      </c>
      <c r="D32">
        <f>'Reg vs No Goalie Math'!K33</f>
        <v>31</v>
      </c>
      <c r="F32" t="str">
        <f>'Reg vs No Goalie Math'!M18</f>
        <v>Boston Bruins</v>
      </c>
      <c r="G32">
        <f>'Reg vs No Goalie Math'!N18</f>
        <v>7</v>
      </c>
      <c r="H32">
        <f>'Reg vs No Goalie Math'!O18</f>
        <v>10</v>
      </c>
      <c r="J32" s="19"/>
      <c r="K32" s="19" t="str">
        <f t="shared" si="2"/>
        <v>Buffalo Sabres</v>
      </c>
      <c r="L32" s="46">
        <f t="shared" si="3"/>
        <v>31</v>
      </c>
      <c r="M32" s="47">
        <f t="shared" si="4"/>
        <v>0</v>
      </c>
      <c r="N32" s="46">
        <f t="shared" si="0"/>
        <v>31</v>
      </c>
      <c r="O32" s="19"/>
      <c r="P32" s="46">
        <f t="shared" si="5"/>
        <v>31</v>
      </c>
      <c r="Q32" s="20"/>
      <c r="R32" t="str">
        <f t="shared" si="1"/>
        <v>Buffalo Sabres</v>
      </c>
    </row>
    <row r="33" spans="2:18" x14ac:dyDescent="0.3">
      <c r="B33" t="str">
        <f>'Reg vs No Goalie Math'!I32</f>
        <v>Columbus Blue Jackets</v>
      </c>
      <c r="C33">
        <f>'Reg vs No Goalie Math'!J32</f>
        <v>30</v>
      </c>
      <c r="D33">
        <f>'Reg vs No Goalie Math'!K32</f>
        <v>27</v>
      </c>
      <c r="F33" t="str">
        <f>'Reg vs No Goalie Math'!M33</f>
        <v>San Jose Sharks</v>
      </c>
      <c r="G33">
        <f>'Reg vs No Goalie Math'!N33</f>
        <v>22</v>
      </c>
      <c r="H33">
        <f>'Reg vs No Goalie Math'!O33</f>
        <v>25</v>
      </c>
      <c r="J33" s="19"/>
      <c r="K33" s="19" t="str">
        <f t="shared" si="2"/>
        <v>Columbus Blue Jackets</v>
      </c>
      <c r="L33" s="46">
        <f t="shared" si="3"/>
        <v>30</v>
      </c>
      <c r="M33" s="47">
        <f t="shared" si="4"/>
        <v>0</v>
      </c>
      <c r="N33" s="46">
        <f t="shared" si="0"/>
        <v>30</v>
      </c>
      <c r="O33" s="19"/>
      <c r="P33" s="46">
        <f t="shared" si="5"/>
        <v>27</v>
      </c>
      <c r="Q33" s="20"/>
      <c r="R33" t="str">
        <f t="shared" si="1"/>
        <v>Columbus Blue Jackets</v>
      </c>
    </row>
    <row r="34" spans="2:18" x14ac:dyDescent="0.3">
      <c r="J34" s="19"/>
      <c r="K34" s="19"/>
      <c r="L34" s="32"/>
      <c r="M34" s="32">
        <f ca="1">'Best Team All Strength'!B68</f>
        <v>45483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9</v>
      </c>
      <c r="P2" s="19"/>
      <c r="Q2" s="22" t="str">
        <f>'HD math'!A13</f>
        <v>Edmonton Oilers</v>
      </c>
      <c r="R2" s="46">
        <f>'HD math'!F13</f>
        <v>7</v>
      </c>
      <c r="S2" s="24"/>
      <c r="T2" s="22" t="str">
        <f>'HD math'!A7</f>
        <v>Carolina Hurricanes</v>
      </c>
      <c r="U2" s="46">
        <f>'HD math'!G7</f>
        <v>19</v>
      </c>
      <c r="V2" s="24"/>
      <c r="W2" s="22" t="str">
        <f>'HD math'!A30</f>
        <v>Vegas Golden Knights</v>
      </c>
      <c r="X2" s="46">
        <f>'HD math'!H30</f>
        <v>2</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'HD math'!A15</f>
        <v>Los Angeles Kings</v>
      </c>
      <c r="B3">
        <f>'All strength team card math'!S15</f>
        <v>25</v>
      </c>
      <c r="C3">
        <f>'HD math'!N15</f>
        <v>18</v>
      </c>
      <c r="P3" s="19"/>
      <c r="Q3" s="22" t="str">
        <f>'HD math'!A29</f>
        <v>Vancouver Canucks</v>
      </c>
      <c r="R3" s="46">
        <f>'HD math'!F29</f>
        <v>26</v>
      </c>
      <c r="S3" s="24"/>
      <c r="T3" s="22" t="str">
        <f>'HD math'!A14</f>
        <v>Florida Panthers</v>
      </c>
      <c r="U3" s="46">
        <f>'HD math'!G14</f>
        <v>7</v>
      </c>
      <c r="V3" s="24"/>
      <c r="W3" s="22" t="str">
        <f>'HD math'!A4</f>
        <v>Boston Bruins</v>
      </c>
      <c r="X3" s="46">
        <f>'HD math'!H4</f>
        <v>9</v>
      </c>
      <c r="Y3" s="19"/>
      <c r="AA3" t="str">
        <f>'All strength team card math'!H21</f>
        <v>New York Rangers</v>
      </c>
      <c r="AB3">
        <f>'All strength team card math'!S21</f>
        <v>16</v>
      </c>
      <c r="AC3">
        <f>'All strength team card math'!Q21</f>
        <v>14</v>
      </c>
      <c r="AD3">
        <f t="shared" si="0"/>
        <v>4</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'HD math'!A13</f>
        <v>Edmonton Oilers</v>
      </c>
      <c r="B4">
        <f>'All strength team card math'!S13</f>
        <v>11</v>
      </c>
      <c r="C4">
        <f>'HD math'!N13</f>
        <v>6</v>
      </c>
      <c r="F4" s="45">
        <f t="shared" ref="F4:F19" si="4">C2</f>
        <v>9</v>
      </c>
      <c r="G4" s="19" t="str">
        <f t="shared" ref="G4:G19" si="5">A2</f>
        <v>Florida Panthers</v>
      </c>
      <c r="H4" s="19"/>
      <c r="I4" s="19"/>
      <c r="J4" s="45">
        <f t="shared" ref="J4:J19" si="6">C18</f>
        <v>22</v>
      </c>
      <c r="K4" s="19" t="str">
        <f>A18</f>
        <v>Washington Capitals</v>
      </c>
      <c r="L4" s="19"/>
      <c r="P4" s="19"/>
      <c r="Q4" s="22" t="str">
        <f>'HD math'!A14</f>
        <v>Florida Panthers</v>
      </c>
      <c r="R4" s="46">
        <f>'HD math'!F14</f>
        <v>8</v>
      </c>
      <c r="S4" s="24"/>
      <c r="T4" s="22" t="str">
        <f>'HD math'!A15</f>
        <v>Los Angeles Kings</v>
      </c>
      <c r="U4" s="46">
        <f>'HD math'!G15</f>
        <v>27</v>
      </c>
      <c r="V4" s="24"/>
      <c r="W4" s="22">
        <f>'HD math'!A33</f>
        <v>0</v>
      </c>
      <c r="X4" s="46">
        <f>'HD math'!H33</f>
        <v>32</v>
      </c>
      <c r="Y4" s="19"/>
      <c r="AA4" t="str">
        <f>'All strength team card math'!H24</f>
        <v>Pittsburgh Penguins</v>
      </c>
      <c r="AB4">
        <f>'All strength team card math'!S24</f>
        <v>5</v>
      </c>
      <c r="AC4">
        <f>'All strength team card math'!Q24</f>
        <v>10</v>
      </c>
      <c r="AD4">
        <f t="shared" si="0"/>
        <v>3</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'HD math'!A30</f>
        <v>Vegas Golden Knights</v>
      </c>
      <c r="B5">
        <f>'All strength team card math'!S30</f>
        <v>1</v>
      </c>
      <c r="C5">
        <f>'HD math'!N30</f>
        <v>3</v>
      </c>
      <c r="F5" s="45">
        <f t="shared" si="4"/>
        <v>18</v>
      </c>
      <c r="G5" s="19" t="str">
        <f t="shared" si="5"/>
        <v>Los Angeles Kings</v>
      </c>
      <c r="H5" s="19"/>
      <c r="I5" s="19"/>
      <c r="J5" s="45">
        <f t="shared" si="6"/>
        <v>16</v>
      </c>
      <c r="K5" s="19" t="str">
        <f t="shared" ref="K5:K19" si="7">A19</f>
        <v>Ottawa Senators</v>
      </c>
      <c r="L5" s="19"/>
      <c r="P5" s="19"/>
      <c r="Q5" s="22" t="str">
        <f>'HD math'!A24</f>
        <v>Pittsburgh Penguins</v>
      </c>
      <c r="R5" s="46">
        <f>'HD math'!F24</f>
        <v>13</v>
      </c>
      <c r="S5" s="24"/>
      <c r="T5" s="22" t="str">
        <f>'HD math'!A13</f>
        <v>Edmonton Oilers</v>
      </c>
      <c r="U5" s="46">
        <f>'HD math'!G13</f>
        <v>20</v>
      </c>
      <c r="V5" s="24"/>
      <c r="W5" s="22" t="str">
        <f>'HD math'!A20</f>
        <v>New York Islanders</v>
      </c>
      <c r="X5" s="46">
        <f>'HD math'!H20</f>
        <v>8</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'HD math'!A29</f>
        <v>Vancouver Canucks</v>
      </c>
      <c r="B6">
        <f>'All strength team card math'!S29</f>
        <v>24</v>
      </c>
      <c r="C6">
        <f>'HD math'!N29</f>
        <v>32</v>
      </c>
      <c r="F6" s="45">
        <f t="shared" si="4"/>
        <v>6</v>
      </c>
      <c r="G6" s="19" t="str">
        <f t="shared" si="5"/>
        <v>Edmonton Oilers</v>
      </c>
      <c r="H6" s="19"/>
      <c r="I6" s="19"/>
      <c r="J6" s="45">
        <f t="shared" si="6"/>
        <v>25</v>
      </c>
      <c r="K6" s="19" t="str">
        <f t="shared" si="7"/>
        <v>Philadelphia Flyers</v>
      </c>
      <c r="L6" s="19"/>
      <c r="P6" s="19"/>
      <c r="Q6" s="22" t="str">
        <f>'HD math'!A18</f>
        <v>Nashville Predators</v>
      </c>
      <c r="R6" s="46">
        <f>'HD math'!F18</f>
        <v>18</v>
      </c>
      <c r="S6" s="24"/>
      <c r="T6" s="22" t="str">
        <f>'HD math'!A11</f>
        <v>Dallas Stars</v>
      </c>
      <c r="U6" s="46">
        <f>'HD math'!G11</f>
        <v>5</v>
      </c>
      <c r="V6" s="24"/>
      <c r="W6" s="22" t="str">
        <f>'HD math'!A2</f>
        <v>Anaheim Ducks</v>
      </c>
      <c r="X6" s="46">
        <f>'HD math'!H2</f>
        <v>24</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'HD math'!A4</f>
        <v>Boston Bruins</v>
      </c>
      <c r="B7">
        <f>'All strength team card math'!S4</f>
        <v>10</v>
      </c>
      <c r="C7">
        <f>'HD math'!N4</f>
        <v>14</v>
      </c>
      <c r="F7" s="45">
        <f t="shared" si="4"/>
        <v>3</v>
      </c>
      <c r="G7" s="19" t="str">
        <f t="shared" si="5"/>
        <v>Vegas Golden Knights</v>
      </c>
      <c r="H7" s="19"/>
      <c r="I7" s="19"/>
      <c r="J7" s="45">
        <f t="shared" si="6"/>
        <v>20</v>
      </c>
      <c r="K7" s="19" t="str">
        <f t="shared" si="7"/>
        <v>Arizona Coyotes</v>
      </c>
      <c r="L7" s="19"/>
      <c r="P7" s="19"/>
      <c r="Q7" s="22" t="str">
        <f>'HD math'!A11</f>
        <v>Dallas Stars</v>
      </c>
      <c r="R7" s="46">
        <f>'HD math'!F11</f>
        <v>10</v>
      </c>
      <c r="S7" s="24"/>
      <c r="T7" s="22" t="str">
        <f>'HD math'!A26</f>
        <v>St Louis Blues</v>
      </c>
      <c r="U7" s="46">
        <f>'HD math'!G26</f>
        <v>23</v>
      </c>
      <c r="V7" s="24"/>
      <c r="W7" s="22" t="str">
        <f>'HD math'!A6</f>
        <v>Calgary Flames</v>
      </c>
      <c r="X7" s="46">
        <f>'HD math'!H6</f>
        <v>19</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'HD math'!A11</f>
        <v>Dallas Stars</v>
      </c>
      <c r="B8">
        <f>'All strength team card math'!S11</f>
        <v>16</v>
      </c>
      <c r="C8">
        <f>'HD math'!N11</f>
        <v>12</v>
      </c>
      <c r="F8" s="45">
        <f t="shared" si="4"/>
        <v>32</v>
      </c>
      <c r="G8" s="19" t="str">
        <f t="shared" si="5"/>
        <v>Vancouver Canucks</v>
      </c>
      <c r="H8" s="19"/>
      <c r="I8" s="19"/>
      <c r="J8" s="45">
        <f t="shared" si="6"/>
        <v>7</v>
      </c>
      <c r="K8" s="19" t="str">
        <f t="shared" si="7"/>
        <v>Minnesota Wild</v>
      </c>
      <c r="L8" s="19"/>
      <c r="P8" s="19"/>
      <c r="Q8" s="22" t="str">
        <f>'HD math'!A15</f>
        <v>Los Angeles Kings</v>
      </c>
      <c r="R8" s="46">
        <f>'HD math'!F15</f>
        <v>16</v>
      </c>
      <c r="S8" s="24"/>
      <c r="T8" s="22" t="str">
        <f>'HD math'!A23</f>
        <v>Philadelphia Flyers</v>
      </c>
      <c r="U8" s="46">
        <f>'HD math'!G23</f>
        <v>14</v>
      </c>
      <c r="V8" s="24"/>
      <c r="W8" s="22" t="str">
        <f>'HD math'!A3</f>
        <v>Arizona Coyotes</v>
      </c>
      <c r="X8" s="46">
        <f>'HD math'!H3</f>
        <v>17</v>
      </c>
      <c r="Y8" s="19"/>
      <c r="AA8" t="str">
        <f>'All strength team card math'!H10</f>
        <v>Columbus Blue Jackets</v>
      </c>
      <c r="AB8">
        <f>'All strength team card math'!S10</f>
        <v>27</v>
      </c>
      <c r="AC8">
        <f>'All strength team card math'!Q10</f>
        <v>30</v>
      </c>
      <c r="AD8">
        <f t="shared" si="0"/>
        <v>8</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'HD math'!A6</f>
        <v>Calgary Flames</v>
      </c>
      <c r="B9">
        <f>'All strength team card math'!S6</f>
        <v>20</v>
      </c>
      <c r="C9">
        <f>'HD math'!N6</f>
        <v>10</v>
      </c>
      <c r="F9" s="45">
        <f t="shared" si="4"/>
        <v>14</v>
      </c>
      <c r="G9" s="19" t="str">
        <f t="shared" si="5"/>
        <v>Boston Bruins</v>
      </c>
      <c r="H9" s="19"/>
      <c r="I9" s="19"/>
      <c r="J9" s="45">
        <f t="shared" si="6"/>
        <v>29</v>
      </c>
      <c r="K9" s="19" t="str">
        <f t="shared" si="7"/>
        <v>New Jersey Devils</v>
      </c>
      <c r="L9" s="19"/>
      <c r="P9" s="19"/>
      <c r="Q9" s="22" t="str">
        <f>'HD math'!A9</f>
        <v>Colorado Avalanche</v>
      </c>
      <c r="R9" s="46">
        <f>'HD math'!F9</f>
        <v>2</v>
      </c>
      <c r="S9" s="24"/>
      <c r="T9" s="22" t="str">
        <f>'HD math'!A16</f>
        <v>Minnesota Wild</v>
      </c>
      <c r="U9" s="46">
        <f>'HD math'!G16</f>
        <v>2</v>
      </c>
      <c r="V9" s="24"/>
      <c r="W9" s="22" t="str">
        <f>'HD math'!A5</f>
        <v>Buffalo Sabres</v>
      </c>
      <c r="X9" s="46">
        <f>'HD math'!H5</f>
        <v>16</v>
      </c>
      <c r="Y9" s="19"/>
      <c r="AA9" t="str">
        <f>'All strength team card math'!H20</f>
        <v>New York Islanders</v>
      </c>
      <c r="AB9">
        <f>'All strength team card math'!S20</f>
        <v>12</v>
      </c>
      <c r="AC9">
        <f>'All strength team card math'!Q20</f>
        <v>8</v>
      </c>
      <c r="AD9">
        <f t="shared" si="0"/>
        <v>2</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'HD math'!A7</f>
        <v>Carolina Hurricanes</v>
      </c>
      <c r="B10">
        <f>'All strength team card math'!S7</f>
        <v>3</v>
      </c>
      <c r="C10">
        <f>'HD math'!N7</f>
        <v>4</v>
      </c>
      <c r="F10" s="45">
        <f t="shared" si="4"/>
        <v>12</v>
      </c>
      <c r="G10" s="19" t="str">
        <f t="shared" si="5"/>
        <v>Dallas Stars</v>
      </c>
      <c r="H10" s="19"/>
      <c r="I10" s="19"/>
      <c r="J10" s="45">
        <f t="shared" si="6"/>
        <v>28</v>
      </c>
      <c r="K10" s="19" t="str">
        <f t="shared" si="7"/>
        <v>St Louis Blues</v>
      </c>
      <c r="L10" s="19"/>
      <c r="P10" s="19"/>
      <c r="Q10" s="22" t="str">
        <f>'HD math'!A4</f>
        <v>Boston Bruins</v>
      </c>
      <c r="R10" s="46">
        <f>'HD math'!F4</f>
        <v>27</v>
      </c>
      <c r="S10" s="24"/>
      <c r="T10" s="22" t="str">
        <f>'HD math'!A31</f>
        <v>Washington Capitals</v>
      </c>
      <c r="U10" s="46">
        <f>'HD math'!G31</f>
        <v>11</v>
      </c>
      <c r="V10" s="24"/>
      <c r="W10" s="22" t="str">
        <f>'HD math'!A25</f>
        <v>San Jose Sharks</v>
      </c>
      <c r="X10" s="46">
        <f>'HD math'!H25</f>
        <v>30</v>
      </c>
      <c r="Y10" s="19"/>
    </row>
    <row r="11" spans="1:45" x14ac:dyDescent="0.3">
      <c r="A11">
        <f>'HD math'!A33</f>
        <v>0</v>
      </c>
      <c r="B11">
        <f>'All strength team card math'!S33</f>
        <v>0</v>
      </c>
      <c r="C11">
        <f>'HD math'!N33</f>
        <v>24</v>
      </c>
      <c r="F11" s="45">
        <f t="shared" si="4"/>
        <v>10</v>
      </c>
      <c r="G11" s="19" t="str">
        <f t="shared" si="5"/>
        <v>Calgary Flames</v>
      </c>
      <c r="H11" s="19"/>
      <c r="I11" s="19"/>
      <c r="J11" s="45">
        <f t="shared" si="6"/>
        <v>20</v>
      </c>
      <c r="K11" s="19" t="str">
        <f t="shared" si="7"/>
        <v>Buffalo Sabres</v>
      </c>
      <c r="L11" s="19"/>
      <c r="P11" s="19"/>
      <c r="Q11" s="22" t="str">
        <f>'HD math'!A30</f>
        <v>Vegas Golden Knights</v>
      </c>
      <c r="R11" s="46">
        <f>'HD math'!F30</f>
        <v>4</v>
      </c>
      <c r="S11" s="24"/>
      <c r="T11" s="22" t="str">
        <f>'HD math'!A24</f>
        <v>Pittsburgh Penguins</v>
      </c>
      <c r="U11" s="46">
        <f>'HD math'!G24</f>
        <v>22</v>
      </c>
      <c r="V11" s="24"/>
      <c r="W11" s="22" t="str">
        <f>'HD math'!A28</f>
        <v>Toronto Maple Leafs</v>
      </c>
      <c r="X11" s="46">
        <f>'HD math'!H28</f>
        <v>25</v>
      </c>
      <c r="Y11" s="19"/>
    </row>
    <row r="12" spans="1:45" x14ac:dyDescent="0.3">
      <c r="A12" t="str">
        <f>'HD math'!A28</f>
        <v>Toronto Maple Leafs</v>
      </c>
      <c r="B12">
        <f>'All strength team card math'!S28</f>
        <v>5</v>
      </c>
      <c r="C12">
        <f>'HD math'!N28</f>
        <v>7</v>
      </c>
      <c r="F12" s="45">
        <f t="shared" si="4"/>
        <v>4</v>
      </c>
      <c r="G12" s="19" t="str">
        <f t="shared" si="5"/>
        <v>Carolina Hurricanes</v>
      </c>
      <c r="H12" s="19"/>
      <c r="I12" s="19"/>
      <c r="J12" s="45">
        <f t="shared" si="6"/>
        <v>19</v>
      </c>
      <c r="K12" s="19" t="str">
        <f t="shared" si="7"/>
        <v>Winnipeg Jets</v>
      </c>
      <c r="L12" s="19"/>
      <c r="P12" s="19"/>
      <c r="Q12" s="22" t="str">
        <f>'HD math'!A21</f>
        <v>New York Rangers</v>
      </c>
      <c r="R12" s="46">
        <f>'HD math'!F21</f>
        <v>12</v>
      </c>
      <c r="S12" s="24"/>
      <c r="T12" s="22" t="str">
        <f>'HD math'!A21</f>
        <v>New York Rangers</v>
      </c>
      <c r="U12" s="46">
        <f>'HD math'!G21</f>
        <v>21</v>
      </c>
      <c r="V12" s="24"/>
      <c r="W12" s="22" t="str">
        <f>'HD math'!A29</f>
        <v>Vancouver Canucks</v>
      </c>
      <c r="X12" s="46">
        <f>'HD math'!H29</f>
        <v>23</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'HD math'!A21</f>
        <v>New York Rangers</v>
      </c>
      <c r="B13">
        <f>'All strength team card math'!S21</f>
        <v>16</v>
      </c>
      <c r="C13">
        <f>'HD math'!N21</f>
        <v>11</v>
      </c>
      <c r="F13" s="45">
        <f t="shared" si="4"/>
        <v>24</v>
      </c>
      <c r="G13" s="19">
        <f t="shared" si="5"/>
        <v>0</v>
      </c>
      <c r="H13" s="19"/>
      <c r="I13" s="19"/>
      <c r="J13" s="45">
        <f t="shared" si="6"/>
        <v>31</v>
      </c>
      <c r="K13" s="19" t="str">
        <f t="shared" si="7"/>
        <v>Anaheim Ducks</v>
      </c>
      <c r="L13" s="19"/>
      <c r="P13" s="19"/>
      <c r="Q13" s="22" t="str">
        <f>'HD math'!A7</f>
        <v>Carolina Hurricanes</v>
      </c>
      <c r="R13" s="46">
        <f>'HD math'!F7</f>
        <v>3</v>
      </c>
      <c r="S13" s="24"/>
      <c r="T13" s="22" t="str">
        <f>'HD math'!A22</f>
        <v>Ottawa Senators</v>
      </c>
      <c r="U13" s="46">
        <f>'HD math'!G22</f>
        <v>25</v>
      </c>
      <c r="V13" s="24"/>
      <c r="W13" s="22" t="str">
        <f>'HD math'!A10</f>
        <v>Columbus Blue Jackets</v>
      </c>
      <c r="X13" s="46">
        <f>'HD math'!H10</f>
        <v>29</v>
      </c>
      <c r="Y13" s="19"/>
    </row>
    <row r="14" spans="1:45" x14ac:dyDescent="0.3">
      <c r="A14" t="str">
        <f>'HD math'!A24</f>
        <v>Pittsburgh Penguins</v>
      </c>
      <c r="B14">
        <f>'All strength team card math'!S24</f>
        <v>5</v>
      </c>
      <c r="C14">
        <f>'HD math'!N24</f>
        <v>15</v>
      </c>
      <c r="F14" s="45">
        <f t="shared" si="4"/>
        <v>7</v>
      </c>
      <c r="G14" s="19" t="str">
        <f t="shared" si="5"/>
        <v>Toronto Maple Leafs</v>
      </c>
      <c r="H14" s="19"/>
      <c r="I14" s="19"/>
      <c r="J14" s="45">
        <f t="shared" si="6"/>
        <v>26</v>
      </c>
      <c r="K14" s="19" t="str">
        <f t="shared" si="7"/>
        <v>Detroit Red Wings</v>
      </c>
      <c r="L14" s="19"/>
      <c r="P14" s="19"/>
      <c r="Q14" s="22" t="str">
        <f>'HD math'!A6</f>
        <v>Calgary Flames</v>
      </c>
      <c r="R14" s="46">
        <f>'HD math'!F6</f>
        <v>11</v>
      </c>
      <c r="S14" s="24"/>
      <c r="T14" s="22" t="str">
        <f>'HD math'!A19</f>
        <v>New Jersey Devils</v>
      </c>
      <c r="U14" s="46">
        <f>'HD math'!G19</f>
        <v>18</v>
      </c>
      <c r="V14" s="24"/>
      <c r="W14" s="22" t="str">
        <f>'HD math'!A12</f>
        <v>Detroit Red Wings</v>
      </c>
      <c r="X14" s="46">
        <f>'HD math'!H12</f>
        <v>22</v>
      </c>
      <c r="Y14" s="19"/>
    </row>
    <row r="15" spans="1:45" x14ac:dyDescent="0.3">
      <c r="A15" t="str">
        <f>'HD math'!A18</f>
        <v>Nashville Predators</v>
      </c>
      <c r="B15">
        <f>'All strength team card math'!S18</f>
        <v>13</v>
      </c>
      <c r="C15">
        <f>'HD math'!N18</f>
        <v>12</v>
      </c>
      <c r="F15" s="45">
        <f t="shared" si="4"/>
        <v>11</v>
      </c>
      <c r="G15" s="19" t="str">
        <f t="shared" si="5"/>
        <v>New York Rangers</v>
      </c>
      <c r="H15" s="19"/>
      <c r="I15" s="19"/>
      <c r="J15" s="45">
        <f t="shared" si="6"/>
        <v>30</v>
      </c>
      <c r="K15" s="19" t="str">
        <f t="shared" si="7"/>
        <v>Columbus Blue Jackets</v>
      </c>
      <c r="L15" s="19"/>
      <c r="P15" s="19"/>
      <c r="Q15" s="22" t="str">
        <f>'HD math'!A20</f>
        <v>New York Islanders</v>
      </c>
      <c r="R15" s="46">
        <f>'HD math'!F20</f>
        <v>6</v>
      </c>
      <c r="S15" s="24"/>
      <c r="T15" s="22">
        <f>'HD math'!A33</f>
        <v>0</v>
      </c>
      <c r="U15" s="46">
        <f>'HD math'!G33</f>
        <v>1</v>
      </c>
      <c r="V15" s="24"/>
      <c r="W15" s="22" t="str">
        <f>'HD math'!A15</f>
        <v>Los Angeles Kings</v>
      </c>
      <c r="X15" s="46">
        <f>'HD math'!H15</f>
        <v>10</v>
      </c>
      <c r="Y15" s="19"/>
    </row>
    <row r="16" spans="1:45" x14ac:dyDescent="0.3">
      <c r="A16" t="str">
        <f>'HD math'!A20</f>
        <v>New York Islanders</v>
      </c>
      <c r="B16">
        <f>'All strength team card math'!S20</f>
        <v>12</v>
      </c>
      <c r="C16">
        <f>'HD math'!N20</f>
        <v>2</v>
      </c>
      <c r="F16" s="45">
        <f t="shared" si="4"/>
        <v>15</v>
      </c>
      <c r="G16" s="19" t="str">
        <f t="shared" si="5"/>
        <v>Pittsburgh Penguins</v>
      </c>
      <c r="H16" s="19"/>
      <c r="I16" s="19"/>
      <c r="J16" s="45">
        <f t="shared" si="6"/>
        <v>17</v>
      </c>
      <c r="K16" s="19" t="str">
        <f t="shared" si="7"/>
        <v>Montreal Canadiens</v>
      </c>
      <c r="L16" s="19"/>
      <c r="P16" s="19"/>
      <c r="Q16" s="22" t="str">
        <f>'HD math'!A19</f>
        <v>New Jersey Devils</v>
      </c>
      <c r="R16" s="46">
        <f>'HD math'!F19</f>
        <v>28</v>
      </c>
      <c r="S16" s="24"/>
      <c r="T16" s="22" t="str">
        <f>'HD math'!A28</f>
        <v>Toronto Maple Leafs</v>
      </c>
      <c r="U16" s="46">
        <f>'HD math'!G28</f>
        <v>9</v>
      </c>
      <c r="V16" s="24"/>
      <c r="W16" s="22" t="str">
        <f>'HD math'!A17</f>
        <v>Montreal Canadiens</v>
      </c>
      <c r="X16" s="46">
        <f>'HD math'!H17</f>
        <v>20</v>
      </c>
      <c r="Y16" s="19"/>
      <c r="AA16" s="18" t="s">
        <v>102</v>
      </c>
      <c r="AB16" t="s">
        <v>99</v>
      </c>
      <c r="AC16" t="s">
        <v>103</v>
      </c>
      <c r="AE16" t="s">
        <v>95</v>
      </c>
      <c r="AF16" t="s">
        <v>104</v>
      </c>
    </row>
    <row r="17" spans="1:32" x14ac:dyDescent="0.3">
      <c r="A17" t="str">
        <f>'HD math'!A9</f>
        <v>Colorado Avalanche</v>
      </c>
      <c r="B17">
        <f>'All strength team card math'!S9</f>
        <v>1</v>
      </c>
      <c r="C17">
        <f>'HD math'!N9</f>
        <v>1</v>
      </c>
      <c r="F17" s="45">
        <f t="shared" si="4"/>
        <v>12</v>
      </c>
      <c r="G17" s="19" t="str">
        <f t="shared" si="5"/>
        <v>Nashville Predators</v>
      </c>
      <c r="H17" s="19"/>
      <c r="I17" s="19"/>
      <c r="J17" s="45">
        <f t="shared" si="6"/>
        <v>4</v>
      </c>
      <c r="K17" s="19" t="str">
        <f t="shared" si="7"/>
        <v>Tampa Bay Lightning</v>
      </c>
      <c r="L17" s="19"/>
      <c r="P17" s="19"/>
      <c r="Q17" s="22" t="str">
        <f>'HD math'!A22</f>
        <v>Ottawa Senators</v>
      </c>
      <c r="R17" s="46">
        <f>'HD math'!F22</f>
        <v>9</v>
      </c>
      <c r="S17" s="24"/>
      <c r="T17" s="22" t="str">
        <f>'HD math'!A18</f>
        <v>Nashville Predators</v>
      </c>
      <c r="U17" s="46">
        <f>'HD math'!G18</f>
        <v>12</v>
      </c>
      <c r="V17" s="24"/>
      <c r="W17" s="22" t="str">
        <f>'HD math'!A14</f>
        <v>Florida Panthers</v>
      </c>
      <c r="X17" s="46">
        <f>'HD math'!H14</f>
        <v>21</v>
      </c>
      <c r="Y17" s="19"/>
      <c r="AA17" t="str">
        <f>AA1</f>
        <v>Metro</v>
      </c>
      <c r="AB17">
        <f>AB12</f>
        <v>15.625</v>
      </c>
      <c r="AC17">
        <f>RANK(AB17,$AB$17:$AB$20,1)</f>
        <v>2</v>
      </c>
      <c r="AE17">
        <f>AC12</f>
        <v>15.5</v>
      </c>
      <c r="AF17">
        <f>RANK(AE17,$AE$17:$AE$20,1)</f>
        <v>2</v>
      </c>
    </row>
    <row r="18" spans="1:32" x14ac:dyDescent="0.3">
      <c r="A18" t="str">
        <f>'HD math'!A31</f>
        <v>Washington Capitals</v>
      </c>
      <c r="B18">
        <f>'All strength team card math'!S31</f>
        <v>5</v>
      </c>
      <c r="C18">
        <f>'HD math'!N31</f>
        <v>22</v>
      </c>
      <c r="F18" s="45">
        <f t="shared" si="4"/>
        <v>2</v>
      </c>
      <c r="G18" s="19" t="str">
        <f t="shared" si="5"/>
        <v>New York Islanders</v>
      </c>
      <c r="H18" s="19"/>
      <c r="I18" s="19"/>
      <c r="J18" s="45">
        <f t="shared" si="6"/>
        <v>23</v>
      </c>
      <c r="K18" s="19" t="str">
        <f t="shared" si="7"/>
        <v>San Jose Sharks</v>
      </c>
      <c r="L18" s="19"/>
      <c r="P18" s="19"/>
      <c r="Q18" s="22" t="str">
        <f>'HD math'!A28</f>
        <v>Toronto Maple Leafs</v>
      </c>
      <c r="R18" s="46">
        <f>'HD math'!F28</f>
        <v>1</v>
      </c>
      <c r="S18" s="24"/>
      <c r="T18" s="22" t="str">
        <f>'HD math'!A9</f>
        <v>Colorado Avalanche</v>
      </c>
      <c r="U18" s="46">
        <f>'HD math'!G9</f>
        <v>3</v>
      </c>
      <c r="V18" s="24"/>
      <c r="W18" s="22" t="str">
        <f>'HD math'!A27</f>
        <v>Tampa Bay Lightning</v>
      </c>
      <c r="X18" s="46">
        <f>'HD math'!H27</f>
        <v>3</v>
      </c>
      <c r="Y18" s="19"/>
      <c r="AA18" t="str">
        <f>AF1</f>
        <v>Atlantic</v>
      </c>
      <c r="AB18">
        <f>AG12</f>
        <v>17.75</v>
      </c>
      <c r="AC18">
        <f>RANK(AB18,$AB$17:$AB$20,1)</f>
        <v>4</v>
      </c>
      <c r="AE18">
        <f>AH12</f>
        <v>16.875</v>
      </c>
      <c r="AF18">
        <f>RANK(AE18,$AE$17:$AE$20,1)</f>
        <v>4</v>
      </c>
    </row>
    <row r="19" spans="1:32" x14ac:dyDescent="0.3">
      <c r="A19" t="str">
        <f>'HD math'!A22</f>
        <v>Ottawa Senators</v>
      </c>
      <c r="B19">
        <f>'All strength team card math'!S22</f>
        <v>23</v>
      </c>
      <c r="C19">
        <f>'HD math'!N22</f>
        <v>16</v>
      </c>
      <c r="F19" s="45">
        <f t="shared" si="4"/>
        <v>1</v>
      </c>
      <c r="G19" s="19" t="str">
        <f t="shared" si="5"/>
        <v>Colorado Avalanche</v>
      </c>
      <c r="H19" s="19"/>
      <c r="I19" s="19"/>
      <c r="J19" s="45">
        <f t="shared" si="6"/>
        <v>26</v>
      </c>
      <c r="K19" s="19" t="str">
        <f t="shared" si="7"/>
        <v>Chicago Blackhawks</v>
      </c>
      <c r="L19" s="19"/>
      <c r="P19" s="19"/>
      <c r="Q19" s="22" t="str">
        <f>'HD math'!A31</f>
        <v>Washington Capitals</v>
      </c>
      <c r="R19" s="46">
        <f>'HD math'!F31</f>
        <v>24</v>
      </c>
      <c r="S19" s="24"/>
      <c r="T19" s="22" t="str">
        <f>'HD math'!A6</f>
        <v>Calgary Flames</v>
      </c>
      <c r="U19" s="46">
        <f>'HD math'!G6</f>
        <v>8</v>
      </c>
      <c r="V19" s="24"/>
      <c r="W19" s="22" t="str">
        <f>'HD math'!A32</f>
        <v>Winnipeg Jets</v>
      </c>
      <c r="X19" s="46">
        <f>'HD math'!H32</f>
        <v>5</v>
      </c>
      <c r="Y19" s="19"/>
      <c r="AA19" t="str">
        <f>AK1</f>
        <v>Central</v>
      </c>
      <c r="AB19">
        <f>AL12</f>
        <v>11</v>
      </c>
      <c r="AC19">
        <f>RANK(AB19,$AB$17:$AB$20,1)</f>
        <v>1</v>
      </c>
      <c r="AE19">
        <f>AM12</f>
        <v>12.875</v>
      </c>
      <c r="AF19">
        <f>RANK(AE19,$AE$17:$AE$20,1)</f>
        <v>1</v>
      </c>
    </row>
    <row r="20" spans="1:32" x14ac:dyDescent="0.3">
      <c r="A20" t="str">
        <f>'HD math'!A23</f>
        <v>Philadelphia Flyers</v>
      </c>
      <c r="B20">
        <f>'All strength team card math'!S23</f>
        <v>19</v>
      </c>
      <c r="C20">
        <f>'HD math'!N23</f>
        <v>25</v>
      </c>
      <c r="F20" s="19"/>
      <c r="G20" s="19"/>
      <c r="H20" s="19"/>
      <c r="I20" s="19"/>
      <c r="J20" s="19"/>
      <c r="K20" s="19"/>
      <c r="L20" s="19"/>
      <c r="P20" s="19"/>
      <c r="Q20" s="22" t="str">
        <f>'HD math'!A23</f>
        <v>Philadelphia Flyers</v>
      </c>
      <c r="R20" s="46">
        <f>'HD math'!F23</f>
        <v>21</v>
      </c>
      <c r="S20" s="24"/>
      <c r="T20" s="22" t="str">
        <f>'HD math'!A32</f>
        <v>Winnipeg Jets</v>
      </c>
      <c r="U20" s="46">
        <f>'HD math'!G32</f>
        <v>32</v>
      </c>
      <c r="V20" s="24"/>
      <c r="W20" s="22" t="str">
        <f>'HD math'!A21</f>
        <v>New York Rangers</v>
      </c>
      <c r="X20" s="46">
        <f>'HD math'!H21</f>
        <v>7</v>
      </c>
      <c r="Y20" s="19"/>
      <c r="AA20" t="str">
        <f>AP1</f>
        <v>Pacific</v>
      </c>
      <c r="AB20">
        <f>AQ12</f>
        <v>16.375</v>
      </c>
      <c r="AC20">
        <f>RANK(AB20,$AB$17:$AB$20,1)</f>
        <v>3</v>
      </c>
      <c r="AE20">
        <f>AR12</f>
        <v>16.125</v>
      </c>
      <c r="AF20">
        <f>RANK(AE20,$AE$17:$AE$20,1)</f>
        <v>3</v>
      </c>
    </row>
    <row r="21" spans="1:32" x14ac:dyDescent="0.3">
      <c r="A21" t="str">
        <f>'HD math'!A3</f>
        <v>Arizona Coyotes</v>
      </c>
      <c r="B21">
        <f>'All strength team card math'!S3</f>
        <v>22</v>
      </c>
      <c r="C21">
        <f>'HD math'!N3</f>
        <v>20</v>
      </c>
      <c r="F21" s="23" t="s">
        <v>136</v>
      </c>
      <c r="G21" s="19"/>
      <c r="H21" s="23"/>
      <c r="I21" s="19"/>
      <c r="J21" s="19"/>
      <c r="K21" s="19"/>
      <c r="L21" s="21">
        <f ca="1">'Best Team All Strength'!L21</f>
        <v>45483</v>
      </c>
      <c r="P21" s="19"/>
      <c r="Q21" s="22" t="str">
        <f>'HD math'!A16</f>
        <v>Minnesota Wild</v>
      </c>
      <c r="R21" s="46">
        <f>'HD math'!F16</f>
        <v>18</v>
      </c>
      <c r="S21" s="24"/>
      <c r="T21" s="22" t="str">
        <f>'HD math'!A12</f>
        <v>Detroit Red Wings</v>
      </c>
      <c r="U21" s="46">
        <f>'HD math'!G12</f>
        <v>17</v>
      </c>
      <c r="V21" s="24"/>
      <c r="W21" s="22" t="str">
        <f>'HD math'!A9</f>
        <v>Colorado Avalanche</v>
      </c>
      <c r="X21" s="46">
        <f>'HD math'!H9</f>
        <v>1</v>
      </c>
      <c r="Y21" s="19"/>
    </row>
    <row r="22" spans="1:32" x14ac:dyDescent="0.3">
      <c r="A22" t="str">
        <f>'HD math'!A16</f>
        <v>Minnesota Wild</v>
      </c>
      <c r="B22">
        <f>'All strength team card math'!S16</f>
        <v>8</v>
      </c>
      <c r="C22">
        <f>'HD math'!N16</f>
        <v>7</v>
      </c>
      <c r="E22" s="2"/>
      <c r="F22" s="2"/>
      <c r="G22" s="2"/>
      <c r="H22" s="2"/>
      <c r="I22" s="2"/>
      <c r="J22" s="2"/>
      <c r="K22" s="2"/>
      <c r="L22" s="2"/>
      <c r="P22" s="19"/>
      <c r="Q22" s="22" t="str">
        <f>'HD math'!A3</f>
        <v>Arizona Coyotes</v>
      </c>
      <c r="R22" s="46">
        <f>'HD math'!F3</f>
        <v>17</v>
      </c>
      <c r="S22" s="24"/>
      <c r="T22" s="22" t="str">
        <f>'HD math'!A29</f>
        <v>Vancouver Canucks</v>
      </c>
      <c r="U22" s="46">
        <f>'HD math'!G29</f>
        <v>30</v>
      </c>
      <c r="V22" s="24"/>
      <c r="W22" s="22" t="str">
        <f>'HD math'!A31</f>
        <v>Washington Capitals</v>
      </c>
      <c r="X22" s="46">
        <f>'HD math'!H31</f>
        <v>27</v>
      </c>
      <c r="Y22" s="19"/>
    </row>
    <row r="23" spans="1:32" x14ac:dyDescent="0.3">
      <c r="A23" t="str">
        <f>'HD math'!A19</f>
        <v>New Jersey Devils</v>
      </c>
      <c r="B23">
        <f>'All strength team card math'!S19</f>
        <v>29</v>
      </c>
      <c r="C23">
        <f>'HD math'!N19</f>
        <v>29</v>
      </c>
      <c r="P23" s="19"/>
      <c r="Q23" s="22" t="str">
        <f>'HD math'!A26</f>
        <v>St Louis Blues</v>
      </c>
      <c r="R23" s="46">
        <f>'HD math'!F26</f>
        <v>30</v>
      </c>
      <c r="S23" s="24"/>
      <c r="T23" s="22" t="str">
        <f>'HD math'!A30</f>
        <v>Vegas Golden Knights</v>
      </c>
      <c r="U23" s="46">
        <f>'HD math'!G30</f>
        <v>13</v>
      </c>
      <c r="V23" s="24"/>
      <c r="W23" s="22" t="str">
        <f>'HD math'!A23</f>
        <v>Philadelphia Flyers</v>
      </c>
      <c r="X23" s="46">
        <f>'HD math'!H23</f>
        <v>31</v>
      </c>
      <c r="Y23" s="19"/>
    </row>
    <row r="24" spans="1:32" x14ac:dyDescent="0.3">
      <c r="A24" t="str">
        <f>'HD math'!A26</f>
        <v>St Louis Blues</v>
      </c>
      <c r="B24">
        <f>'All strength team card math'!S26</f>
        <v>14</v>
      </c>
      <c r="C24">
        <f>'HD math'!N26</f>
        <v>28</v>
      </c>
      <c r="P24" s="19"/>
      <c r="Q24" s="22">
        <f>'HD math'!A33</f>
        <v>0</v>
      </c>
      <c r="R24" s="46">
        <f>'HD math'!F33</f>
        <v>32</v>
      </c>
      <c r="S24" s="24"/>
      <c r="T24" s="22" t="str">
        <f>'HD math'!A4</f>
        <v>Boston Bruins</v>
      </c>
      <c r="U24" s="46">
        <f>'HD math'!G4</f>
        <v>6</v>
      </c>
      <c r="V24" s="24"/>
      <c r="W24" s="22" t="str">
        <f>'HD math'!A22</f>
        <v>Ottawa Senators</v>
      </c>
      <c r="X24" s="46">
        <f>'HD math'!H22</f>
        <v>13</v>
      </c>
      <c r="Y24" s="19"/>
    </row>
    <row r="25" spans="1:32" x14ac:dyDescent="0.3">
      <c r="A25" t="str">
        <f>'HD math'!A5</f>
        <v>Buffalo Sabres</v>
      </c>
      <c r="B25">
        <f>'All strength team card math'!S5</f>
        <v>31</v>
      </c>
      <c r="C25">
        <f>'HD math'!N5</f>
        <v>20</v>
      </c>
      <c r="P25" s="19"/>
      <c r="Q25" s="22" t="str">
        <f>'HD math'!A32</f>
        <v>Winnipeg Jets</v>
      </c>
      <c r="R25" s="46">
        <f>'HD math'!F32</f>
        <v>22</v>
      </c>
      <c r="S25" s="24"/>
      <c r="T25" s="22" t="str">
        <f>'HD math'!A3</f>
        <v>Arizona Coyotes</v>
      </c>
      <c r="U25" s="46">
        <f>'HD math'!G3</f>
        <v>26</v>
      </c>
      <c r="V25" s="24"/>
      <c r="W25" s="22" t="str">
        <f>'HD math'!A18</f>
        <v>Nashville Predators</v>
      </c>
      <c r="X25" s="46">
        <f>'HD math'!H18</f>
        <v>11</v>
      </c>
      <c r="Y25" s="19"/>
    </row>
    <row r="26" spans="1:32" x14ac:dyDescent="0.3">
      <c r="A26" t="str">
        <f>'HD math'!A32</f>
        <v>Winnipeg Jets</v>
      </c>
      <c r="B26">
        <f>'All strength team card math'!S32</f>
        <v>14</v>
      </c>
      <c r="C26">
        <f>'HD math'!N32</f>
        <v>19</v>
      </c>
      <c r="P26" s="19"/>
      <c r="Q26" s="22" t="str">
        <f>'HD math'!A17</f>
        <v>Montreal Canadiens</v>
      </c>
      <c r="R26" s="46">
        <f>'HD math'!F17</f>
        <v>14</v>
      </c>
      <c r="S26" s="24"/>
      <c r="T26" s="22" t="str">
        <f>'HD math'!A5</f>
        <v>Buffalo Sabres</v>
      </c>
      <c r="U26" s="46">
        <f>'HD math'!G5</f>
        <v>24</v>
      </c>
      <c r="V26" s="24"/>
      <c r="W26" s="22" t="str">
        <f>'HD math'!A7</f>
        <v>Carolina Hurricanes</v>
      </c>
      <c r="X26" s="46">
        <f>'HD math'!H7</f>
        <v>6</v>
      </c>
      <c r="Y26" s="19"/>
    </row>
    <row r="27" spans="1:32" x14ac:dyDescent="0.3">
      <c r="A27" t="str">
        <f>'HD math'!A2</f>
        <v>Anaheim Ducks</v>
      </c>
      <c r="B27">
        <f>'All strength team card math'!S2</f>
        <v>30</v>
      </c>
      <c r="C27">
        <f>'HD math'!N2</f>
        <v>31</v>
      </c>
      <c r="P27" s="19"/>
      <c r="Q27" s="22" t="str">
        <f>'HD math'!A27</f>
        <v>Tampa Bay Lightning</v>
      </c>
      <c r="R27" s="46">
        <f>'HD math'!F27</f>
        <v>15</v>
      </c>
      <c r="S27" s="24"/>
      <c r="T27" s="22" t="str">
        <f>'HD math'!A10</f>
        <v>Columbus Blue Jackets</v>
      </c>
      <c r="U27" s="46">
        <f>'HD math'!G10</f>
        <v>15</v>
      </c>
      <c r="V27" s="24"/>
      <c r="W27" s="22" t="str">
        <f>'HD math'!A13</f>
        <v>Edmonton Oilers</v>
      </c>
      <c r="X27" s="46">
        <f>'HD math'!H13</f>
        <v>4</v>
      </c>
      <c r="Y27" s="19"/>
    </row>
    <row r="28" spans="1:32" x14ac:dyDescent="0.3">
      <c r="A28" t="str">
        <f>'HD math'!A12</f>
        <v>Detroit Red Wings</v>
      </c>
      <c r="B28">
        <f>'All strength team card math'!S12</f>
        <v>27</v>
      </c>
      <c r="C28">
        <f>'HD math'!N12</f>
        <v>26</v>
      </c>
      <c r="P28" s="19"/>
      <c r="Q28" s="22" t="str">
        <f>'HD math'!A10</f>
        <v>Columbus Blue Jackets</v>
      </c>
      <c r="R28" s="46">
        <f>'HD math'!F10</f>
        <v>31</v>
      </c>
      <c r="S28" s="24"/>
      <c r="T28" s="22" t="str">
        <f>'HD math'!A17</f>
        <v>Montreal Canadiens</v>
      </c>
      <c r="U28" s="46">
        <f>'HD math'!G17</f>
        <v>16</v>
      </c>
      <c r="V28" s="24"/>
      <c r="W28" s="22" t="str">
        <f>'HD math'!A11</f>
        <v>Dallas Stars</v>
      </c>
      <c r="X28" s="46">
        <f>'HD math'!H11</f>
        <v>26</v>
      </c>
      <c r="Y28" s="19"/>
    </row>
    <row r="29" spans="1:32" x14ac:dyDescent="0.3">
      <c r="A29" t="str">
        <f>'HD math'!A10</f>
        <v>Columbus Blue Jackets</v>
      </c>
      <c r="B29">
        <f>'All strength team card math'!S10</f>
        <v>27</v>
      </c>
      <c r="C29">
        <f>'HD math'!N10</f>
        <v>30</v>
      </c>
      <c r="P29" s="19"/>
      <c r="Q29" s="22" t="str">
        <f>'HD math'!A2</f>
        <v>Anaheim Ducks</v>
      </c>
      <c r="R29" s="46">
        <f>'HD math'!F2</f>
        <v>24</v>
      </c>
      <c r="S29" s="24"/>
      <c r="T29" s="22" t="str">
        <f>'HD math'!A27</f>
        <v>Tampa Bay Lightning</v>
      </c>
      <c r="U29" s="46">
        <f>'HD math'!G27</f>
        <v>10</v>
      </c>
      <c r="V29" s="24"/>
      <c r="W29" s="22" t="str">
        <f>'HD math'!A16</f>
        <v>Minnesota Wild</v>
      </c>
      <c r="X29" s="46">
        <f>'HD math'!H16</f>
        <v>15</v>
      </c>
      <c r="Y29" s="19"/>
    </row>
    <row r="30" spans="1:32" x14ac:dyDescent="0.3">
      <c r="A30" t="str">
        <f>'HD math'!A17</f>
        <v>Montreal Canadiens</v>
      </c>
      <c r="B30">
        <f>'All strength team card math'!S17</f>
        <v>18</v>
      </c>
      <c r="C30">
        <f>'HD math'!N17</f>
        <v>17</v>
      </c>
      <c r="P30" s="19"/>
      <c r="Q30" s="22" t="str">
        <f>'HD math'!A5</f>
        <v>Buffalo Sabres</v>
      </c>
      <c r="R30" s="46">
        <f>'HD math'!F5</f>
        <v>20</v>
      </c>
      <c r="S30" s="24"/>
      <c r="T30" s="22" t="str">
        <f>'HD math'!A20</f>
        <v>New York Islanders</v>
      </c>
      <c r="U30" s="46">
        <f>'HD math'!G20</f>
        <v>4</v>
      </c>
      <c r="V30" s="24"/>
      <c r="W30" s="22" t="str">
        <f>'HD math'!A8</f>
        <v>Chicago Blackhawks</v>
      </c>
      <c r="X30" s="46">
        <f>'HD math'!H8</f>
        <v>14</v>
      </c>
      <c r="Y30" s="19"/>
    </row>
    <row r="31" spans="1:32" x14ac:dyDescent="0.3">
      <c r="A31" t="str">
        <f>'HD math'!A27</f>
        <v>Tampa Bay Lightning</v>
      </c>
      <c r="B31">
        <f>'All strength team card math'!S27</f>
        <v>8</v>
      </c>
      <c r="C31">
        <f>'HD math'!N27</f>
        <v>4</v>
      </c>
      <c r="P31" s="19"/>
      <c r="Q31" s="22" t="str">
        <f>'HD math'!A25</f>
        <v>San Jose Sharks</v>
      </c>
      <c r="R31" s="46">
        <f>'HD math'!F25</f>
        <v>5</v>
      </c>
      <c r="S31" s="24"/>
      <c r="T31" s="22" t="str">
        <f>'HD math'!A2</f>
        <v>Anaheim Ducks</v>
      </c>
      <c r="U31" s="46">
        <f>'HD math'!G2</f>
        <v>29</v>
      </c>
      <c r="V31" s="24"/>
      <c r="W31" s="22" t="str">
        <f>'HD math'!A24</f>
        <v>Pittsburgh Penguins</v>
      </c>
      <c r="X31" s="46">
        <f>'HD math'!H24</f>
        <v>11</v>
      </c>
      <c r="Y31" s="19"/>
    </row>
    <row r="32" spans="1:32" x14ac:dyDescent="0.3">
      <c r="A32" t="str">
        <f>'HD math'!A25</f>
        <v>San Jose Sharks</v>
      </c>
      <c r="B32">
        <f>'All strength team card math'!S25</f>
        <v>25</v>
      </c>
      <c r="C32">
        <f>'HD math'!N25</f>
        <v>23</v>
      </c>
      <c r="P32" s="19"/>
      <c r="Q32" s="22" t="str">
        <f>'HD math'!A12</f>
        <v>Detroit Red Wings</v>
      </c>
      <c r="R32" s="46">
        <f>'HD math'!F12</f>
        <v>29</v>
      </c>
      <c r="S32" s="24"/>
      <c r="T32" s="22" t="str">
        <f>'HD math'!A8</f>
        <v>Chicago Blackhawks</v>
      </c>
      <c r="U32" s="46">
        <f>'HD math'!G8</f>
        <v>31</v>
      </c>
      <c r="V32" s="24"/>
      <c r="W32" s="22" t="str">
        <f>'HD math'!A19</f>
        <v>New Jersey Devils</v>
      </c>
      <c r="X32" s="46">
        <f>'HD math'!H19</f>
        <v>28</v>
      </c>
      <c r="Y32" s="19"/>
    </row>
    <row r="33" spans="1:25" x14ac:dyDescent="0.3">
      <c r="A33" t="str">
        <f>'HD math'!A8</f>
        <v>Chicago Blackhawks</v>
      </c>
      <c r="B33">
        <f>'All strength team card math'!S8</f>
        <v>20</v>
      </c>
      <c r="C33">
        <f>'HD math'!N8</f>
        <v>26</v>
      </c>
      <c r="P33" s="19"/>
      <c r="Q33" s="22" t="str">
        <f>'HD math'!A8</f>
        <v>Chicago Blackhawks</v>
      </c>
      <c r="R33" s="46">
        <f>'HD math'!F8</f>
        <v>23</v>
      </c>
      <c r="S33" s="24"/>
      <c r="T33" s="22" t="str">
        <f>'HD math'!A25</f>
        <v>San Jose Sharks</v>
      </c>
      <c r="U33" s="46">
        <f>'HD math'!G25</f>
        <v>28</v>
      </c>
      <c r="V33" s="24"/>
      <c r="W33" s="22" t="str">
        <f>'HD math'!A26</f>
        <v>St Louis Blues</v>
      </c>
      <c r="X33" s="46">
        <f>'HD math'!H26</f>
        <v>18</v>
      </c>
      <c r="Y33" s="19"/>
    </row>
    <row r="34" spans="1:25" x14ac:dyDescent="0.3">
      <c r="P34" s="19"/>
      <c r="Q34" s="19"/>
      <c r="R34" s="19"/>
      <c r="S34" s="19"/>
      <c r="T34" s="28">
        <f ca="1">L21</f>
        <v>45483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9</v>
      </c>
      <c r="C36" s="47">
        <f t="shared" ref="C36:C67" si="11">B36-D36</f>
        <v>5</v>
      </c>
      <c r="D36" s="46">
        <f t="shared" ref="D36:D67" si="12">B2</f>
        <v>4</v>
      </c>
      <c r="E36" s="19"/>
    </row>
    <row r="37" spans="1:25" x14ac:dyDescent="0.3">
      <c r="A37" s="44" t="str">
        <f t="shared" si="9"/>
        <v>Los Angeles Kings</v>
      </c>
      <c r="B37" s="46">
        <f t="shared" si="10"/>
        <v>18</v>
      </c>
      <c r="C37" s="47">
        <f t="shared" si="11"/>
        <v>-7</v>
      </c>
      <c r="D37" s="46">
        <f t="shared" si="12"/>
        <v>25</v>
      </c>
      <c r="E37" s="19"/>
    </row>
    <row r="38" spans="1:25" x14ac:dyDescent="0.3">
      <c r="A38" s="44" t="str">
        <f t="shared" si="9"/>
        <v>Edmonton Oilers</v>
      </c>
      <c r="B38" s="46">
        <f t="shared" si="10"/>
        <v>6</v>
      </c>
      <c r="C38" s="47">
        <f t="shared" si="11"/>
        <v>-5</v>
      </c>
      <c r="D38" s="46">
        <f t="shared" si="12"/>
        <v>11</v>
      </c>
      <c r="E38" s="19"/>
    </row>
    <row r="39" spans="1:25" x14ac:dyDescent="0.3">
      <c r="A39" s="44" t="str">
        <f t="shared" si="9"/>
        <v>Vegas Golden Knights</v>
      </c>
      <c r="B39" s="46">
        <f t="shared" si="10"/>
        <v>3</v>
      </c>
      <c r="C39" s="47">
        <f t="shared" si="11"/>
        <v>2</v>
      </c>
      <c r="D39" s="46">
        <f t="shared" si="12"/>
        <v>1</v>
      </c>
      <c r="E39" s="19"/>
    </row>
    <row r="40" spans="1:25" x14ac:dyDescent="0.3">
      <c r="A40" s="44" t="str">
        <f t="shared" si="9"/>
        <v>Vancouver Canucks</v>
      </c>
      <c r="B40" s="46">
        <f t="shared" si="10"/>
        <v>32</v>
      </c>
      <c r="C40" s="47">
        <f t="shared" si="11"/>
        <v>8</v>
      </c>
      <c r="D40" s="46">
        <f t="shared" si="12"/>
        <v>24</v>
      </c>
      <c r="E40" s="19"/>
    </row>
    <row r="41" spans="1:25" x14ac:dyDescent="0.3">
      <c r="A41" s="44" t="str">
        <f t="shared" si="9"/>
        <v>Boston Bruins</v>
      </c>
      <c r="B41" s="46">
        <f t="shared" si="10"/>
        <v>14</v>
      </c>
      <c r="C41" s="47">
        <f t="shared" si="11"/>
        <v>4</v>
      </c>
      <c r="D41" s="46">
        <f t="shared" si="12"/>
        <v>10</v>
      </c>
      <c r="E41" s="19"/>
    </row>
    <row r="42" spans="1:25" x14ac:dyDescent="0.3">
      <c r="A42" s="44" t="str">
        <f t="shared" si="9"/>
        <v>Dallas Stars</v>
      </c>
      <c r="B42" s="46">
        <f t="shared" si="10"/>
        <v>12</v>
      </c>
      <c r="C42" s="47">
        <f t="shared" si="11"/>
        <v>-4</v>
      </c>
      <c r="D42" s="46">
        <f t="shared" si="12"/>
        <v>16</v>
      </c>
      <c r="E42" s="19"/>
    </row>
    <row r="43" spans="1:25" x14ac:dyDescent="0.3">
      <c r="A43" s="44" t="str">
        <f t="shared" si="9"/>
        <v>Calgary Flames</v>
      </c>
      <c r="B43" s="46">
        <f t="shared" si="10"/>
        <v>10</v>
      </c>
      <c r="C43" s="47">
        <f t="shared" si="11"/>
        <v>-10</v>
      </c>
      <c r="D43" s="46">
        <f t="shared" si="12"/>
        <v>20</v>
      </c>
      <c r="E43" s="19"/>
    </row>
    <row r="44" spans="1:25" x14ac:dyDescent="0.3">
      <c r="A44" s="44" t="str">
        <f t="shared" si="9"/>
        <v>Carolina Hurricanes</v>
      </c>
      <c r="B44" s="46">
        <f t="shared" si="10"/>
        <v>4</v>
      </c>
      <c r="C44" s="47">
        <f t="shared" si="11"/>
        <v>1</v>
      </c>
      <c r="D44" s="46">
        <f t="shared" si="12"/>
        <v>3</v>
      </c>
      <c r="E44" s="19"/>
    </row>
    <row r="45" spans="1:25" x14ac:dyDescent="0.3">
      <c r="A45" s="44">
        <f t="shared" si="9"/>
        <v>0</v>
      </c>
      <c r="B45" s="46">
        <f t="shared" si="10"/>
        <v>24</v>
      </c>
      <c r="C45" s="47">
        <f t="shared" si="11"/>
        <v>24</v>
      </c>
      <c r="D45" s="46">
        <f t="shared" si="12"/>
        <v>0</v>
      </c>
      <c r="E45" s="19"/>
    </row>
    <row r="46" spans="1:25" x14ac:dyDescent="0.3">
      <c r="A46" s="44" t="str">
        <f t="shared" si="9"/>
        <v>Toronto Maple Leafs</v>
      </c>
      <c r="B46" s="46">
        <f t="shared" si="10"/>
        <v>7</v>
      </c>
      <c r="C46" s="47">
        <f t="shared" si="11"/>
        <v>2</v>
      </c>
      <c r="D46" s="46">
        <f t="shared" si="12"/>
        <v>5</v>
      </c>
      <c r="E46" s="19"/>
    </row>
    <row r="47" spans="1:25" x14ac:dyDescent="0.3">
      <c r="A47" s="44" t="str">
        <f t="shared" si="9"/>
        <v>New York Rangers</v>
      </c>
      <c r="B47" s="46">
        <f t="shared" si="10"/>
        <v>11</v>
      </c>
      <c r="C47" s="47">
        <f t="shared" si="11"/>
        <v>-5</v>
      </c>
      <c r="D47" s="46">
        <f t="shared" si="12"/>
        <v>16</v>
      </c>
      <c r="E47" s="19"/>
    </row>
    <row r="48" spans="1:25" x14ac:dyDescent="0.3">
      <c r="A48" s="44" t="str">
        <f t="shared" si="9"/>
        <v>Pittsburgh Penguins</v>
      </c>
      <c r="B48" s="46">
        <f t="shared" si="10"/>
        <v>15</v>
      </c>
      <c r="C48" s="47">
        <f t="shared" si="11"/>
        <v>10</v>
      </c>
      <c r="D48" s="46">
        <f t="shared" si="12"/>
        <v>5</v>
      </c>
      <c r="E48" s="19"/>
    </row>
    <row r="49" spans="1:5" x14ac:dyDescent="0.3">
      <c r="A49" s="44" t="str">
        <f t="shared" si="9"/>
        <v>Nashville Predators</v>
      </c>
      <c r="B49" s="46">
        <f t="shared" si="10"/>
        <v>12</v>
      </c>
      <c r="C49" s="47">
        <f t="shared" si="11"/>
        <v>-1</v>
      </c>
      <c r="D49" s="46">
        <f t="shared" si="12"/>
        <v>13</v>
      </c>
      <c r="E49" s="19"/>
    </row>
    <row r="50" spans="1:5" x14ac:dyDescent="0.3">
      <c r="A50" s="44" t="str">
        <f t="shared" si="9"/>
        <v>New York Islanders</v>
      </c>
      <c r="B50" s="46">
        <f t="shared" si="10"/>
        <v>2</v>
      </c>
      <c r="C50" s="47">
        <f t="shared" si="11"/>
        <v>-10</v>
      </c>
      <c r="D50" s="46">
        <f t="shared" si="12"/>
        <v>12</v>
      </c>
      <c r="E50" s="19"/>
    </row>
    <row r="51" spans="1:5" x14ac:dyDescent="0.3">
      <c r="A51" s="44" t="str">
        <f t="shared" si="9"/>
        <v>Colorado Avalanche</v>
      </c>
      <c r="B51" s="46">
        <f t="shared" si="10"/>
        <v>1</v>
      </c>
      <c r="C51" s="47">
        <f t="shared" si="11"/>
        <v>0</v>
      </c>
      <c r="D51" s="46">
        <f t="shared" si="12"/>
        <v>1</v>
      </c>
      <c r="E51" s="19"/>
    </row>
    <row r="52" spans="1:5" x14ac:dyDescent="0.3">
      <c r="A52" s="44" t="str">
        <f t="shared" si="9"/>
        <v>Washington Capitals</v>
      </c>
      <c r="B52" s="46">
        <f t="shared" si="10"/>
        <v>22</v>
      </c>
      <c r="C52" s="47">
        <f t="shared" si="11"/>
        <v>17</v>
      </c>
      <c r="D52" s="46">
        <f t="shared" si="12"/>
        <v>5</v>
      </c>
      <c r="E52" s="19"/>
    </row>
    <row r="53" spans="1:5" x14ac:dyDescent="0.3">
      <c r="A53" s="44" t="str">
        <f t="shared" si="9"/>
        <v>Ottawa Senators</v>
      </c>
      <c r="B53" s="46">
        <f t="shared" si="10"/>
        <v>16</v>
      </c>
      <c r="C53" s="47">
        <f t="shared" si="11"/>
        <v>-7</v>
      </c>
      <c r="D53" s="46">
        <f t="shared" si="12"/>
        <v>23</v>
      </c>
      <c r="E53" s="19"/>
    </row>
    <row r="54" spans="1:5" x14ac:dyDescent="0.3">
      <c r="A54" s="44" t="str">
        <f t="shared" si="9"/>
        <v>Philadelphia Flyers</v>
      </c>
      <c r="B54" s="46">
        <f t="shared" si="10"/>
        <v>25</v>
      </c>
      <c r="C54" s="47">
        <f t="shared" si="11"/>
        <v>6</v>
      </c>
      <c r="D54" s="46">
        <f t="shared" si="12"/>
        <v>19</v>
      </c>
      <c r="E54" s="19"/>
    </row>
    <row r="55" spans="1:5" x14ac:dyDescent="0.3">
      <c r="A55" s="44" t="str">
        <f t="shared" si="9"/>
        <v>Arizona Coyotes</v>
      </c>
      <c r="B55" s="46">
        <f t="shared" si="10"/>
        <v>20</v>
      </c>
      <c r="C55" s="47">
        <f t="shared" si="11"/>
        <v>-2</v>
      </c>
      <c r="D55" s="46">
        <f t="shared" si="12"/>
        <v>22</v>
      </c>
      <c r="E55" s="19"/>
    </row>
    <row r="56" spans="1:5" x14ac:dyDescent="0.3">
      <c r="A56" s="44" t="str">
        <f t="shared" si="9"/>
        <v>Minnesota Wild</v>
      </c>
      <c r="B56" s="46">
        <f t="shared" si="10"/>
        <v>7</v>
      </c>
      <c r="C56" s="47">
        <f t="shared" si="11"/>
        <v>-1</v>
      </c>
      <c r="D56" s="46">
        <f t="shared" si="12"/>
        <v>8</v>
      </c>
      <c r="E56" s="19"/>
    </row>
    <row r="57" spans="1:5" x14ac:dyDescent="0.3">
      <c r="A57" s="44" t="str">
        <f t="shared" si="9"/>
        <v>New Jersey Devils</v>
      </c>
      <c r="B57" s="46">
        <f t="shared" si="10"/>
        <v>29</v>
      </c>
      <c r="C57" s="47">
        <f t="shared" si="11"/>
        <v>0</v>
      </c>
      <c r="D57" s="46">
        <f t="shared" si="12"/>
        <v>29</v>
      </c>
      <c r="E57" s="19"/>
    </row>
    <row r="58" spans="1:5" x14ac:dyDescent="0.3">
      <c r="A58" s="44" t="str">
        <f t="shared" si="9"/>
        <v>St Louis Blues</v>
      </c>
      <c r="B58" s="46">
        <f t="shared" si="10"/>
        <v>28</v>
      </c>
      <c r="C58" s="47">
        <f t="shared" si="11"/>
        <v>14</v>
      </c>
      <c r="D58" s="46">
        <f t="shared" si="12"/>
        <v>14</v>
      </c>
      <c r="E58" s="19"/>
    </row>
    <row r="59" spans="1:5" x14ac:dyDescent="0.3">
      <c r="A59" s="44" t="str">
        <f t="shared" si="9"/>
        <v>Buffalo Sabres</v>
      </c>
      <c r="B59" s="46">
        <f t="shared" si="10"/>
        <v>20</v>
      </c>
      <c r="C59" s="47">
        <f t="shared" si="11"/>
        <v>-11</v>
      </c>
      <c r="D59" s="46">
        <f t="shared" si="12"/>
        <v>31</v>
      </c>
      <c r="E59" s="19"/>
    </row>
    <row r="60" spans="1:5" x14ac:dyDescent="0.3">
      <c r="A60" s="44" t="str">
        <f t="shared" si="9"/>
        <v>Winnipeg Jets</v>
      </c>
      <c r="B60" s="46">
        <f t="shared" si="10"/>
        <v>19</v>
      </c>
      <c r="C60" s="47">
        <f t="shared" si="11"/>
        <v>5</v>
      </c>
      <c r="D60" s="46">
        <f t="shared" si="12"/>
        <v>14</v>
      </c>
      <c r="E60" s="19"/>
    </row>
    <row r="61" spans="1:5" x14ac:dyDescent="0.3">
      <c r="A61" s="44" t="str">
        <f t="shared" si="9"/>
        <v>Anaheim Ducks</v>
      </c>
      <c r="B61" s="46">
        <f t="shared" si="10"/>
        <v>31</v>
      </c>
      <c r="C61" s="47">
        <f t="shared" si="11"/>
        <v>1</v>
      </c>
      <c r="D61" s="46">
        <f t="shared" si="12"/>
        <v>30</v>
      </c>
      <c r="E61" s="19"/>
    </row>
    <row r="62" spans="1:5" x14ac:dyDescent="0.3">
      <c r="A62" s="44" t="str">
        <f t="shared" si="9"/>
        <v>Detroit Red Wings</v>
      </c>
      <c r="B62" s="46">
        <f t="shared" si="10"/>
        <v>26</v>
      </c>
      <c r="C62" s="47">
        <f t="shared" si="11"/>
        <v>-1</v>
      </c>
      <c r="D62" s="46">
        <f t="shared" si="12"/>
        <v>27</v>
      </c>
      <c r="E62" s="19"/>
    </row>
    <row r="63" spans="1:5" x14ac:dyDescent="0.3">
      <c r="A63" s="44" t="str">
        <f t="shared" si="9"/>
        <v>Columbus Blue Jackets</v>
      </c>
      <c r="B63" s="46">
        <f t="shared" si="10"/>
        <v>30</v>
      </c>
      <c r="C63" s="47">
        <f t="shared" si="11"/>
        <v>3</v>
      </c>
      <c r="D63" s="46">
        <f t="shared" si="12"/>
        <v>27</v>
      </c>
      <c r="E63" s="19"/>
    </row>
    <row r="64" spans="1:5" x14ac:dyDescent="0.3">
      <c r="A64" s="44" t="str">
        <f t="shared" si="9"/>
        <v>Montreal Canadiens</v>
      </c>
      <c r="B64" s="46">
        <f t="shared" si="10"/>
        <v>17</v>
      </c>
      <c r="C64" s="47">
        <f t="shared" si="11"/>
        <v>-1</v>
      </c>
      <c r="D64" s="46">
        <f t="shared" si="12"/>
        <v>18</v>
      </c>
      <c r="E64" s="19"/>
    </row>
    <row r="65" spans="1:5" x14ac:dyDescent="0.3">
      <c r="A65" s="44" t="str">
        <f t="shared" si="9"/>
        <v>Tampa Bay Lightning</v>
      </c>
      <c r="B65" s="46">
        <f t="shared" si="10"/>
        <v>4</v>
      </c>
      <c r="C65" s="47">
        <f t="shared" si="11"/>
        <v>-4</v>
      </c>
      <c r="D65" s="46">
        <f t="shared" si="12"/>
        <v>8</v>
      </c>
      <c r="E65" s="19"/>
    </row>
    <row r="66" spans="1:5" x14ac:dyDescent="0.3">
      <c r="A66" s="44" t="str">
        <f t="shared" si="9"/>
        <v>San Jose Sharks</v>
      </c>
      <c r="B66" s="46">
        <f t="shared" si="10"/>
        <v>23</v>
      </c>
      <c r="C66" s="47">
        <f t="shared" si="11"/>
        <v>-2</v>
      </c>
      <c r="D66" s="46">
        <f t="shared" si="12"/>
        <v>25</v>
      </c>
      <c r="E66" s="19"/>
    </row>
    <row r="67" spans="1:5" x14ac:dyDescent="0.3">
      <c r="A67" s="44" t="str">
        <f t="shared" si="9"/>
        <v>Chicago Blackhawks</v>
      </c>
      <c r="B67" s="46">
        <f t="shared" si="10"/>
        <v>26</v>
      </c>
      <c r="C67" s="47">
        <f t="shared" si="11"/>
        <v>6</v>
      </c>
      <c r="D67" s="46">
        <f t="shared" si="12"/>
        <v>20</v>
      </c>
      <c r="E67" s="19"/>
    </row>
    <row r="68" spans="1:5" x14ac:dyDescent="0.3">
      <c r="A68" s="55"/>
      <c r="B68" s="31">
        <f ca="1">L21</f>
        <v>45483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4</v>
      </c>
      <c r="P2" s="19"/>
      <c r="Q2" s="22" t="str">
        <f>'HD Best Team List'!Q2</f>
        <v>Edmonton Oilers</v>
      </c>
      <c r="R2" s="46">
        <f>'HD Best Team List'!R2</f>
        <v>7</v>
      </c>
      <c r="S2" s="20"/>
      <c r="T2" s="22" t="str">
        <f>'HD Best Team List'!T2</f>
        <v>Carolina Hurricanes</v>
      </c>
      <c r="U2" s="46">
        <f>'HD Best Team List'!U2</f>
        <v>19</v>
      </c>
      <c r="V2" s="24"/>
      <c r="W2" s="22" t="str">
        <f>'HD math'!A2</f>
        <v>Anaheim Ducks</v>
      </c>
      <c r="X2" s="46">
        <v>0</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'HD math'!A13</f>
        <v>Edmonton Oilers</v>
      </c>
      <c r="B3">
        <f>'All strength team card math'!S13</f>
        <v>11</v>
      </c>
      <c r="C3">
        <f>'HD math'!M13</f>
        <v>11</v>
      </c>
      <c r="P3" s="19"/>
      <c r="Q3" s="22" t="str">
        <f>'HD Best Team List'!Q3</f>
        <v>Vancouver Canucks</v>
      </c>
      <c r="R3" s="46">
        <f>'HD Best Team List'!R3</f>
        <v>26</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16</v>
      </c>
      <c r="AC3">
        <f>'All strength team card math'!Q21</f>
        <v>14</v>
      </c>
      <c r="AD3">
        <f t="shared" si="0"/>
        <v>4</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'HD math'!A11</f>
        <v>Dallas Stars</v>
      </c>
      <c r="B4">
        <f>'All strength team card math'!S11</f>
        <v>16</v>
      </c>
      <c r="C4">
        <f>'HD math'!M11</f>
        <v>4</v>
      </c>
      <c r="F4" s="45">
        <f t="shared" ref="F4:F19" si="4">C2</f>
        <v>4</v>
      </c>
      <c r="G4" s="19" t="str">
        <f t="shared" ref="G4:G19" si="5">A2</f>
        <v>Florida Panthers</v>
      </c>
      <c r="H4" s="19"/>
      <c r="I4" s="19"/>
      <c r="J4" s="45">
        <f t="shared" ref="J4:J19" si="6">C18</f>
        <v>6</v>
      </c>
      <c r="K4" s="19" t="str">
        <f>A18</f>
        <v>Vegas Golden Knights</v>
      </c>
      <c r="L4" s="19"/>
      <c r="P4" s="19"/>
      <c r="Q4" s="22" t="str">
        <f>'HD Best Team List'!Q4</f>
        <v>Florida Panthers</v>
      </c>
      <c r="R4" s="46">
        <f>'HD Best Team List'!R4</f>
        <v>8</v>
      </c>
      <c r="S4" s="20"/>
      <c r="T4" s="22" t="str">
        <f>'HD Best Team List'!T4</f>
        <v>Los Angeles Kings</v>
      </c>
      <c r="U4" s="46">
        <f>'HD Best Team List'!U4</f>
        <v>27</v>
      </c>
      <c r="V4" s="24"/>
      <c r="W4" s="22" t="str">
        <f>'HD math'!A4</f>
        <v>Boston Bruins</v>
      </c>
      <c r="X4" s="46">
        <v>0</v>
      </c>
      <c r="Y4" s="19"/>
      <c r="AA4" t="str">
        <f>'All strength team card math'!H24</f>
        <v>Pittsburgh Penguins</v>
      </c>
      <c r="AB4">
        <f>'All strength team card math'!S24</f>
        <v>5</v>
      </c>
      <c r="AC4">
        <f>'All strength team card math'!Q24</f>
        <v>10</v>
      </c>
      <c r="AD4">
        <f t="shared" si="0"/>
        <v>3</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'HD math'!A15</f>
        <v>Los Angeles Kings</v>
      </c>
      <c r="B5">
        <f>'All strength team card math'!S15</f>
        <v>25</v>
      </c>
      <c r="C5">
        <f>'HD math'!M15</f>
        <v>22</v>
      </c>
      <c r="F5" s="45">
        <f t="shared" si="4"/>
        <v>11</v>
      </c>
      <c r="G5" s="19" t="str">
        <f t="shared" si="5"/>
        <v>Edmonton Oilers</v>
      </c>
      <c r="H5" s="19"/>
      <c r="I5" s="19"/>
      <c r="J5" s="45">
        <f t="shared" si="6"/>
        <v>2</v>
      </c>
      <c r="K5" s="19" t="str">
        <f t="shared" ref="K5:K19" si="7">A19</f>
        <v>Toronto Maple Leafs</v>
      </c>
      <c r="L5" s="19"/>
      <c r="P5" s="19"/>
      <c r="Q5" s="22" t="str">
        <f>'HD Best Team List'!Q5</f>
        <v>Pittsburgh Penguins</v>
      </c>
      <c r="R5" s="46">
        <f>'HD Best Team List'!R5</f>
        <v>13</v>
      </c>
      <c r="S5" s="20"/>
      <c r="T5" s="22" t="str">
        <f>'HD Best Team List'!T5</f>
        <v>Edmonton Oilers</v>
      </c>
      <c r="U5" s="46">
        <f>'HD Best Team List'!U5</f>
        <v>20</v>
      </c>
      <c r="V5" s="24"/>
      <c r="W5" s="22" t="str">
        <f>'HD math'!A5</f>
        <v>Buffalo Sabres</v>
      </c>
      <c r="X5" s="46">
        <v>0</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'HD math'!A24</f>
        <v>Pittsburgh Penguins</v>
      </c>
      <c r="B6">
        <f>'All strength team card math'!S24</f>
        <v>5</v>
      </c>
      <c r="C6">
        <f>'HD math'!M24</f>
        <v>19</v>
      </c>
      <c r="F6" s="45">
        <f t="shared" si="4"/>
        <v>4</v>
      </c>
      <c r="G6" s="19" t="str">
        <f t="shared" si="5"/>
        <v>Dallas Stars</v>
      </c>
      <c r="H6" s="19"/>
      <c r="I6" s="19"/>
      <c r="J6" s="45">
        <f t="shared" si="6"/>
        <v>7</v>
      </c>
      <c r="K6" s="19" t="str">
        <f t="shared" si="7"/>
        <v>Calgary Flames</v>
      </c>
      <c r="L6" s="19"/>
      <c r="P6" s="19"/>
      <c r="Q6" s="22" t="str">
        <f>'HD Best Team List'!Q6</f>
        <v>Nashville Predators</v>
      </c>
      <c r="R6" s="46">
        <f>'HD Best Team List'!R6</f>
        <v>18</v>
      </c>
      <c r="S6" s="20"/>
      <c r="T6" s="22" t="str">
        <f>'HD Best Team List'!T6</f>
        <v>Dallas Stars</v>
      </c>
      <c r="U6" s="46">
        <f>'HD Best Team List'!U6</f>
        <v>5</v>
      </c>
      <c r="V6" s="24"/>
      <c r="W6" s="22" t="str">
        <f>'HD math'!A6</f>
        <v>Calgary Flames</v>
      </c>
      <c r="X6" s="46">
        <v>0</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'HD math'!A7</f>
        <v>Carolina Hurricanes</v>
      </c>
      <c r="B7">
        <f>'All strength team card math'!S7</f>
        <v>3</v>
      </c>
      <c r="C7">
        <f>'HD math'!M7</f>
        <v>9</v>
      </c>
      <c r="F7" s="45">
        <f t="shared" si="4"/>
        <v>22</v>
      </c>
      <c r="G7" s="19" t="str">
        <f t="shared" si="5"/>
        <v>Los Angeles Kings</v>
      </c>
      <c r="H7" s="19"/>
      <c r="I7" s="19"/>
      <c r="J7" s="45">
        <f t="shared" si="6"/>
        <v>14</v>
      </c>
      <c r="K7" s="19" t="str">
        <f t="shared" si="7"/>
        <v>Boston Bruins</v>
      </c>
      <c r="L7" s="19"/>
      <c r="P7" s="19"/>
      <c r="Q7" s="22" t="str">
        <f>'HD Best Team List'!Q7</f>
        <v>Dallas Stars</v>
      </c>
      <c r="R7" s="46">
        <f>'HD Best Team List'!R7</f>
        <v>10</v>
      </c>
      <c r="S7" s="20"/>
      <c r="T7" s="22" t="str">
        <f>'HD Best Team List'!T7</f>
        <v>St Louis Blues</v>
      </c>
      <c r="U7" s="46">
        <f>'HD Best Team List'!U7</f>
        <v>23</v>
      </c>
      <c r="V7" s="24"/>
      <c r="W7" s="22" t="str">
        <f>'HD math'!A7</f>
        <v>Carolina Hurricanes</v>
      </c>
      <c r="X7" s="46">
        <v>0</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'HD math'!A18</f>
        <v>Nashville Predators</v>
      </c>
      <c r="B8">
        <f>'All strength team card math'!S18</f>
        <v>13</v>
      </c>
      <c r="C8">
        <f>'HD math'!M18</f>
        <v>12</v>
      </c>
      <c r="F8" s="45">
        <f t="shared" si="4"/>
        <v>19</v>
      </c>
      <c r="G8" s="19" t="str">
        <f t="shared" si="5"/>
        <v>Pittsburgh Penguins</v>
      </c>
      <c r="H8" s="19"/>
      <c r="I8" s="19"/>
      <c r="J8" s="45">
        <f t="shared" si="6"/>
        <v>14</v>
      </c>
      <c r="K8" s="19">
        <f t="shared" si="7"/>
        <v>0</v>
      </c>
      <c r="L8" s="19"/>
      <c r="P8" s="19"/>
      <c r="Q8" s="22" t="str">
        <f>'HD Best Team List'!Q8</f>
        <v>Los Angeles Kings</v>
      </c>
      <c r="R8" s="46">
        <f>'HD Best Team List'!R8</f>
        <v>16</v>
      </c>
      <c r="S8" s="20"/>
      <c r="T8" s="22" t="str">
        <f>'HD Best Team List'!T8</f>
        <v>Philadelphia Flyers</v>
      </c>
      <c r="U8" s="46">
        <f>'HD Best Team List'!U8</f>
        <v>14</v>
      </c>
      <c r="V8" s="24"/>
      <c r="W8" s="22" t="str">
        <f>'HD math'!A8</f>
        <v>Chicago Blackhawks</v>
      </c>
      <c r="X8" s="46">
        <v>0</v>
      </c>
      <c r="Y8" s="19"/>
      <c r="AA8" t="str">
        <f>'All strength team card math'!H10</f>
        <v>Columbus Blue Jackets</v>
      </c>
      <c r="AB8">
        <f>'All strength team card math'!S10</f>
        <v>27</v>
      </c>
      <c r="AC8">
        <f>'All strength team card math'!Q10</f>
        <v>30</v>
      </c>
      <c r="AD8">
        <f t="shared" si="0"/>
        <v>8</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'HD math'!A29</f>
        <v>Vancouver Canucks</v>
      </c>
      <c r="B9">
        <f>'All strength team card math'!S29</f>
        <v>24</v>
      </c>
      <c r="C9">
        <f>'HD math'!M29</f>
        <v>32</v>
      </c>
      <c r="F9" s="45">
        <f t="shared" si="4"/>
        <v>9</v>
      </c>
      <c r="G9" s="19" t="str">
        <f t="shared" si="5"/>
        <v>Carolina Hurricanes</v>
      </c>
      <c r="H9" s="19"/>
      <c r="I9" s="19"/>
      <c r="J9" s="45">
        <f t="shared" si="6"/>
        <v>2</v>
      </c>
      <c r="K9" s="19" t="str">
        <f t="shared" si="7"/>
        <v>New York Islanders</v>
      </c>
      <c r="L9" s="19"/>
      <c r="P9" s="19"/>
      <c r="Q9" s="22" t="str">
        <f>'HD Best Team List'!Q9</f>
        <v>Colorado Avalanche</v>
      </c>
      <c r="R9" s="46">
        <f>'HD Best Team List'!R9</f>
        <v>2</v>
      </c>
      <c r="S9" s="20"/>
      <c r="T9" s="22" t="str">
        <f>'HD Best Team List'!T9</f>
        <v>Minnesota Wild</v>
      </c>
      <c r="U9" s="46">
        <f>'HD Best Team List'!U9</f>
        <v>2</v>
      </c>
      <c r="V9" s="24"/>
      <c r="W9" s="22" t="str">
        <f>'HD math'!A9</f>
        <v>Colorado Avalanche</v>
      </c>
      <c r="X9" s="46">
        <v>0</v>
      </c>
      <c r="Y9" s="19"/>
      <c r="AA9" t="str">
        <f>'All strength team card math'!H20</f>
        <v>New York Islanders</v>
      </c>
      <c r="AB9">
        <f>'All strength team card math'!S20</f>
        <v>12</v>
      </c>
      <c r="AC9">
        <f>'All strength team card math'!Q20</f>
        <v>8</v>
      </c>
      <c r="AD9">
        <f t="shared" si="0"/>
        <v>2</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'HD math'!A21</f>
        <v>New York Rangers</v>
      </c>
      <c r="B10">
        <f>'All strength team card math'!S21</f>
        <v>16</v>
      </c>
      <c r="C10">
        <f>'HD math'!M21</f>
        <v>14</v>
      </c>
      <c r="F10" s="45">
        <f t="shared" si="4"/>
        <v>12</v>
      </c>
      <c r="G10" s="19" t="str">
        <f t="shared" si="5"/>
        <v>Nashville Predators</v>
      </c>
      <c r="H10" s="19"/>
      <c r="I10" s="19"/>
      <c r="J10" s="45">
        <f t="shared" si="6"/>
        <v>30</v>
      </c>
      <c r="K10" s="19" t="str">
        <f t="shared" si="7"/>
        <v>Winnipeg Jets</v>
      </c>
      <c r="L10" s="19"/>
      <c r="P10" s="19"/>
      <c r="Q10" s="22" t="str">
        <f>'HD Best Team List'!Q10</f>
        <v>Boston Bruins</v>
      </c>
      <c r="R10" s="46">
        <f>'HD Best Team List'!R10</f>
        <v>27</v>
      </c>
      <c r="S10" s="20"/>
      <c r="T10" s="22" t="str">
        <f>'HD Best Team List'!T10</f>
        <v>Washington Capitals</v>
      </c>
      <c r="U10" s="46">
        <f>'HD Best Team List'!U10</f>
        <v>11</v>
      </c>
      <c r="V10" s="24"/>
      <c r="W10" s="22" t="str">
        <f>'HD math'!A10</f>
        <v>Columbus Blue Jackets</v>
      </c>
      <c r="X10" s="46">
        <v>0</v>
      </c>
      <c r="Y10" s="19"/>
    </row>
    <row r="11" spans="1:45" x14ac:dyDescent="0.3">
      <c r="A11" t="str">
        <f>'HD math'!A9</f>
        <v>Colorado Avalanche</v>
      </c>
      <c r="B11">
        <f>'All strength team card math'!S9</f>
        <v>1</v>
      </c>
      <c r="C11">
        <f>'HD math'!M9</f>
        <v>1</v>
      </c>
      <c r="F11" s="45">
        <f t="shared" si="4"/>
        <v>32</v>
      </c>
      <c r="G11" s="19" t="str">
        <f t="shared" si="5"/>
        <v>Vancouver Canucks</v>
      </c>
      <c r="H11" s="19"/>
      <c r="I11" s="19"/>
      <c r="J11" s="45">
        <f t="shared" si="6"/>
        <v>22</v>
      </c>
      <c r="K11" s="19" t="str">
        <f t="shared" si="7"/>
        <v>Arizona Coyotes</v>
      </c>
      <c r="L11" s="19"/>
      <c r="P11" s="19"/>
      <c r="Q11" s="22" t="str">
        <f>'HD Best Team List'!Q11</f>
        <v>Vegas Golden Knights</v>
      </c>
      <c r="R11" s="46">
        <f>'HD Best Team List'!R11</f>
        <v>4</v>
      </c>
      <c r="S11" s="20"/>
      <c r="T11" s="22" t="str">
        <f>'HD Best Team List'!T11</f>
        <v>Pittsburgh Penguins</v>
      </c>
      <c r="U11" s="46">
        <f>'HD Best Team List'!U11</f>
        <v>22</v>
      </c>
      <c r="V11" s="24"/>
      <c r="W11" s="22" t="str">
        <f>'HD math'!A11</f>
        <v>Dallas Stars</v>
      </c>
      <c r="X11" s="46">
        <v>0</v>
      </c>
      <c r="Y11" s="19"/>
    </row>
    <row r="12" spans="1:45" x14ac:dyDescent="0.3">
      <c r="A12" t="str">
        <f>'HD math'!A31</f>
        <v>Washington Capitals</v>
      </c>
      <c r="B12">
        <f>'All strength team card math'!S31</f>
        <v>5</v>
      </c>
      <c r="C12">
        <f>'HD math'!M31</f>
        <v>19</v>
      </c>
      <c r="F12" s="45">
        <f t="shared" si="4"/>
        <v>14</v>
      </c>
      <c r="G12" s="19" t="str">
        <f t="shared" si="5"/>
        <v>New York Rangers</v>
      </c>
      <c r="H12" s="19"/>
      <c r="I12" s="19"/>
      <c r="J12" s="45">
        <f t="shared" si="6"/>
        <v>25</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21</v>
      </c>
      <c r="V12" s="24"/>
      <c r="W12" s="22" t="str">
        <f>'HD math'!A12</f>
        <v>Detroit Red Wings</v>
      </c>
      <c r="X12" s="46">
        <v>0</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'HD math'!A19</f>
        <v>New Jersey Devils</v>
      </c>
      <c r="B13">
        <f>'All strength team card math'!S19</f>
        <v>29</v>
      </c>
      <c r="C13">
        <f>'HD math'!M19</f>
        <v>25</v>
      </c>
      <c r="F13" s="45">
        <f t="shared" si="4"/>
        <v>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3</v>
      </c>
      <c r="S13" s="20"/>
      <c r="T13" s="22" t="str">
        <f>'HD Best Team List'!T13</f>
        <v>Ottawa Senators</v>
      </c>
      <c r="U13" s="46">
        <f>'HD Best Team List'!U13</f>
        <v>25</v>
      </c>
      <c r="V13" s="24"/>
      <c r="W13" s="22" t="str">
        <f>'HD math'!A13</f>
        <v>Edmonton Oilers</v>
      </c>
      <c r="X13" s="46">
        <v>0</v>
      </c>
      <c r="Y13" s="19"/>
    </row>
    <row r="14" spans="1:45" x14ac:dyDescent="0.3">
      <c r="A14" t="str">
        <f>'HD math'!A23</f>
        <v>Philadelphia Flyers</v>
      </c>
      <c r="B14">
        <f>'All strength team card math'!S23</f>
        <v>19</v>
      </c>
      <c r="C14">
        <f>'HD math'!M23</f>
        <v>19</v>
      </c>
      <c r="F14" s="45">
        <f t="shared" si="4"/>
        <v>19</v>
      </c>
      <c r="G14" s="19" t="str">
        <f t="shared" si="5"/>
        <v>Washington Capitals</v>
      </c>
      <c r="H14" s="19"/>
      <c r="I14" s="19"/>
      <c r="J14" s="45">
        <f t="shared" si="6"/>
        <v>24</v>
      </c>
      <c r="K14" s="19" t="str">
        <f t="shared" si="7"/>
        <v>Buffalo Sabres</v>
      </c>
      <c r="L14" s="19"/>
      <c r="P14" s="19"/>
      <c r="Q14" s="22" t="str">
        <f>'HD Best Team List'!Q14</f>
        <v>Calgary Flames</v>
      </c>
      <c r="R14" s="46">
        <f>'HD Best Team List'!R14</f>
        <v>11</v>
      </c>
      <c r="S14" s="20"/>
      <c r="T14" s="22" t="str">
        <f>'HD Best Team List'!T14</f>
        <v>New Jersey Devils</v>
      </c>
      <c r="U14" s="46">
        <f>'HD Best Team List'!U14</f>
        <v>18</v>
      </c>
      <c r="V14" s="24"/>
      <c r="W14" s="22" t="str">
        <f>'HD math'!A14</f>
        <v>Florida Panthers</v>
      </c>
      <c r="X14" s="46">
        <v>0</v>
      </c>
      <c r="Y14" s="19"/>
    </row>
    <row r="15" spans="1:45" x14ac:dyDescent="0.3">
      <c r="A15" t="str">
        <f>'HD math'!A26</f>
        <v>St Louis Blues</v>
      </c>
      <c r="B15">
        <f>'All strength team card math'!S26</f>
        <v>14</v>
      </c>
      <c r="C15">
        <f>'HD math'!M26</f>
        <v>28</v>
      </c>
      <c r="F15" s="45">
        <f t="shared" si="4"/>
        <v>25</v>
      </c>
      <c r="G15" s="19" t="str">
        <f t="shared" si="5"/>
        <v>New Jersey Devils</v>
      </c>
      <c r="H15" s="19"/>
      <c r="I15" s="19"/>
      <c r="J15" s="45">
        <f t="shared" si="6"/>
        <v>10</v>
      </c>
      <c r="K15" s="19" t="str">
        <f t="shared" si="7"/>
        <v>Tampa Bay Lightning</v>
      </c>
      <c r="L15" s="19"/>
      <c r="P15" s="19"/>
      <c r="Q15" s="22" t="str">
        <f>'HD Best Team List'!Q15</f>
        <v>New York Islanders</v>
      </c>
      <c r="R15" s="46">
        <f>'HD Best Team List'!R15</f>
        <v>6</v>
      </c>
      <c r="S15" s="20"/>
      <c r="T15" s="22">
        <f>'HD Best Team List'!T15</f>
        <v>0</v>
      </c>
      <c r="U15" s="46">
        <f>'HD Best Team List'!U15</f>
        <v>1</v>
      </c>
      <c r="V15" s="24"/>
      <c r="W15" s="22" t="str">
        <f>'HD math'!A15</f>
        <v>Los Angeles Kings</v>
      </c>
      <c r="X15" s="46">
        <v>0</v>
      </c>
      <c r="Y15" s="19"/>
    </row>
    <row r="16" spans="1:45" x14ac:dyDescent="0.3">
      <c r="A16" t="str">
        <f>'HD math'!A16</f>
        <v>Minnesota Wild</v>
      </c>
      <c r="B16">
        <f>'All strength team card math'!S16</f>
        <v>8</v>
      </c>
      <c r="C16">
        <f>'HD math'!M16</f>
        <v>8</v>
      </c>
      <c r="F16" s="45">
        <f t="shared" si="4"/>
        <v>19</v>
      </c>
      <c r="G16" s="19" t="str">
        <f t="shared" si="5"/>
        <v>Philadelphia Flyers</v>
      </c>
      <c r="H16" s="19"/>
      <c r="I16" s="19"/>
      <c r="J16" s="45">
        <f t="shared" si="6"/>
        <v>12</v>
      </c>
      <c r="K16" s="19" t="str">
        <f t="shared" si="7"/>
        <v>Montreal Canadiens</v>
      </c>
      <c r="L16" s="19"/>
      <c r="P16" s="19"/>
      <c r="Q16" s="22" t="str">
        <f>'HD Best Team List'!Q16</f>
        <v>New Jersey Devils</v>
      </c>
      <c r="R16" s="46">
        <f>'HD Best Team List'!R16</f>
        <v>28</v>
      </c>
      <c r="S16" s="20"/>
      <c r="T16" s="22" t="str">
        <f>'HD Best Team List'!T16</f>
        <v>Toronto Maple Leafs</v>
      </c>
      <c r="U16" s="46">
        <f>'HD Best Team List'!U16</f>
        <v>9</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23</v>
      </c>
      <c r="C17">
        <f>'HD math'!M22</f>
        <v>18</v>
      </c>
      <c r="F17" s="45">
        <f t="shared" si="4"/>
        <v>28</v>
      </c>
      <c r="G17" s="19" t="str">
        <f t="shared" si="5"/>
        <v>St Louis Blues</v>
      </c>
      <c r="H17" s="19"/>
      <c r="I17" s="19"/>
      <c r="J17" s="45">
        <f t="shared" si="6"/>
        <v>28</v>
      </c>
      <c r="K17" s="19" t="str">
        <f t="shared" si="7"/>
        <v>Anaheim Ducks</v>
      </c>
      <c r="L17" s="19"/>
      <c r="P17" s="19"/>
      <c r="Q17" s="22" t="str">
        <f>'HD Best Team List'!Q17</f>
        <v>Ottawa Senators</v>
      </c>
      <c r="R17" s="46">
        <f>'HD Best Team List'!R17</f>
        <v>9</v>
      </c>
      <c r="S17" s="20"/>
      <c r="T17" s="22" t="str">
        <f>'HD Best Team List'!T17</f>
        <v>Nashville Predators</v>
      </c>
      <c r="U17" s="46">
        <f>'HD Best Team List'!U17</f>
        <v>12</v>
      </c>
      <c r="V17" s="24"/>
      <c r="W17" s="22" t="str">
        <f>'HD math'!A17</f>
        <v>Montreal Canadiens</v>
      </c>
      <c r="X17" s="46">
        <v>0</v>
      </c>
      <c r="Y17" s="19"/>
      <c r="AA17" t="str">
        <f>AA1</f>
        <v>Metro</v>
      </c>
      <c r="AB17">
        <f>AB12</f>
        <v>15.625</v>
      </c>
      <c r="AC17">
        <f>RANK(AB17,$AB$17:$AB$20,1)</f>
        <v>2</v>
      </c>
      <c r="AE17">
        <f>AC12</f>
        <v>15.5</v>
      </c>
      <c r="AF17">
        <f>RANK(AE17,$AE$17:$AE$20,1)</f>
        <v>2</v>
      </c>
    </row>
    <row r="18" spans="1:32" x14ac:dyDescent="0.3">
      <c r="A18" t="str">
        <f>'HD math'!A30</f>
        <v>Vegas Golden Knights</v>
      </c>
      <c r="B18">
        <f>'All strength team card math'!S30</f>
        <v>1</v>
      </c>
      <c r="C18">
        <f>'HD math'!M30</f>
        <v>6</v>
      </c>
      <c r="F18" s="45">
        <f t="shared" si="4"/>
        <v>8</v>
      </c>
      <c r="G18" s="19" t="str">
        <f t="shared" si="5"/>
        <v>Minnesota Wild</v>
      </c>
      <c r="H18" s="19"/>
      <c r="I18" s="19"/>
      <c r="J18" s="45">
        <f t="shared" si="6"/>
        <v>14</v>
      </c>
      <c r="K18" s="19" t="str">
        <f t="shared" si="7"/>
        <v>San Jose Sharks</v>
      </c>
      <c r="L18" s="19"/>
      <c r="P18" s="19"/>
      <c r="Q18" s="22" t="str">
        <f>'HD Best Team List'!Q18</f>
        <v>Toronto Maple Leafs</v>
      </c>
      <c r="R18" s="46">
        <f>'HD Best Team List'!R18</f>
        <v>1</v>
      </c>
      <c r="S18" s="20"/>
      <c r="T18" s="22" t="str">
        <f>'HD Best Team List'!T18</f>
        <v>Colorado Avalanche</v>
      </c>
      <c r="U18" s="46">
        <f>'HD Best Team List'!U18</f>
        <v>3</v>
      </c>
      <c r="V18" s="24"/>
      <c r="W18" s="22" t="str">
        <f>'HD math'!A18</f>
        <v>Nashville Predators</v>
      </c>
      <c r="X18" s="46">
        <v>0</v>
      </c>
      <c r="Y18" s="19"/>
      <c r="AA18" t="str">
        <f>AF1</f>
        <v>Atlantic</v>
      </c>
      <c r="AB18">
        <f>AG12</f>
        <v>17.75</v>
      </c>
      <c r="AC18">
        <f>RANK(AB18,$AB$17:$AB$20,1)</f>
        <v>4</v>
      </c>
      <c r="AE18">
        <f>AH12</f>
        <v>16.875</v>
      </c>
      <c r="AF18">
        <f>RANK(AE18,$AE$17:$AE$20,1)</f>
        <v>4</v>
      </c>
    </row>
    <row r="19" spans="1:32" x14ac:dyDescent="0.3">
      <c r="A19" t="str">
        <f>'HD math'!A28</f>
        <v>Toronto Maple Leafs</v>
      </c>
      <c r="B19">
        <f>'All strength team card math'!S28</f>
        <v>5</v>
      </c>
      <c r="C19">
        <f>'HD math'!M28</f>
        <v>2</v>
      </c>
      <c r="F19" s="45">
        <f t="shared" si="4"/>
        <v>18</v>
      </c>
      <c r="G19" s="19" t="str">
        <f t="shared" si="5"/>
        <v>Ottawa Senators</v>
      </c>
      <c r="H19" s="19"/>
      <c r="I19" s="19"/>
      <c r="J19" s="45">
        <f t="shared" si="6"/>
        <v>30</v>
      </c>
      <c r="K19" s="19" t="str">
        <f t="shared" si="7"/>
        <v>Chicago Blackhawks</v>
      </c>
      <c r="L19" s="19"/>
      <c r="P19" s="19"/>
      <c r="Q19" s="22" t="str">
        <f>'HD Best Team List'!Q19</f>
        <v>Washington Capitals</v>
      </c>
      <c r="R19" s="46">
        <f>'HD Best Team List'!R19</f>
        <v>24</v>
      </c>
      <c r="S19" s="20"/>
      <c r="T19" s="22" t="str">
        <f>'HD Best Team List'!T19</f>
        <v>Calgary Flames</v>
      </c>
      <c r="U19" s="46">
        <f>'HD Best Team List'!U19</f>
        <v>8</v>
      </c>
      <c r="V19" s="24"/>
      <c r="W19" s="22" t="str">
        <f>'HD math'!A19</f>
        <v>New Jersey Devils</v>
      </c>
      <c r="X19" s="46">
        <v>0</v>
      </c>
      <c r="Y19" s="19"/>
      <c r="AA19" t="str">
        <f>AK1</f>
        <v>Central</v>
      </c>
      <c r="AB19">
        <f>AL12</f>
        <v>11</v>
      </c>
      <c r="AC19">
        <f>RANK(AB19,$AB$17:$AB$20,1)</f>
        <v>1</v>
      </c>
      <c r="AE19">
        <f>AM12</f>
        <v>12.875</v>
      </c>
      <c r="AF19">
        <f>RANK(AE19,$AE$17:$AE$20,1)</f>
        <v>1</v>
      </c>
    </row>
    <row r="20" spans="1:32" x14ac:dyDescent="0.3">
      <c r="A20" t="str">
        <f>'HD math'!A6</f>
        <v>Calgary Flames</v>
      </c>
      <c r="B20">
        <f>'All strength team card math'!S6</f>
        <v>20</v>
      </c>
      <c r="C20">
        <f>'HD math'!M6</f>
        <v>7</v>
      </c>
      <c r="F20" s="19"/>
      <c r="G20" s="19"/>
      <c r="H20" s="19"/>
      <c r="I20" s="19"/>
      <c r="J20" s="19"/>
      <c r="K20" s="19"/>
      <c r="L20" s="19"/>
      <c r="P20" s="19"/>
      <c r="Q20" s="22" t="str">
        <f>'HD Best Team List'!Q20</f>
        <v>Philadelphia Flyers</v>
      </c>
      <c r="R20" s="46">
        <f>'HD Best Team List'!R20</f>
        <v>21</v>
      </c>
      <c r="S20" s="20"/>
      <c r="T20" s="22" t="str">
        <f>'HD Best Team List'!T20</f>
        <v>Winnipeg Jets</v>
      </c>
      <c r="U20" s="46">
        <f>'HD Best Team List'!U20</f>
        <v>32</v>
      </c>
      <c r="V20" s="24"/>
      <c r="W20" s="22" t="str">
        <f>'HD math'!A20</f>
        <v>New York Islanders</v>
      </c>
      <c r="X20" s="46">
        <v>0</v>
      </c>
      <c r="Y20" s="19"/>
      <c r="AA20" t="str">
        <f>AP1</f>
        <v>Pacific</v>
      </c>
      <c r="AB20">
        <f>AQ12</f>
        <v>16.375</v>
      </c>
      <c r="AC20">
        <f>RANK(AB20,$AB$17:$AB$20,1)</f>
        <v>3</v>
      </c>
      <c r="AE20">
        <f>AR12</f>
        <v>16.125</v>
      </c>
      <c r="AF20">
        <f>RANK(AE20,$AE$17:$AE$20,1)</f>
        <v>3</v>
      </c>
    </row>
    <row r="21" spans="1:32" x14ac:dyDescent="0.3">
      <c r="A21" t="str">
        <f>'HD math'!A4</f>
        <v>Boston Bruins</v>
      </c>
      <c r="B21">
        <f>'All strength team card math'!S4</f>
        <v>10</v>
      </c>
      <c r="C21">
        <f>'HD math'!M4</f>
        <v>14</v>
      </c>
      <c r="F21" s="23" t="s">
        <v>137</v>
      </c>
      <c r="G21" s="19"/>
      <c r="H21" s="23"/>
      <c r="I21" s="19"/>
      <c r="J21" s="19"/>
      <c r="K21" s="19"/>
      <c r="L21" s="21">
        <f ca="1">'Best Team All Strength'!L21</f>
        <v>45483</v>
      </c>
      <c r="P21" s="19"/>
      <c r="Q21" s="22" t="str">
        <f>'HD Best Team List'!Q21</f>
        <v>Minnesota Wild</v>
      </c>
      <c r="R21" s="46">
        <f>'HD Best Team List'!R21</f>
        <v>18</v>
      </c>
      <c r="S21" s="20"/>
      <c r="T21" s="22" t="str">
        <f>'HD Best Team List'!T21</f>
        <v>Detroit Red Wings</v>
      </c>
      <c r="U21" s="46">
        <f>'HD Best Team List'!U21</f>
        <v>17</v>
      </c>
      <c r="V21" s="24"/>
      <c r="W21" s="22" t="str">
        <f>'HD math'!A21</f>
        <v>New York Rangers</v>
      </c>
      <c r="X21" s="46">
        <v>0</v>
      </c>
      <c r="Y21" s="19"/>
    </row>
    <row r="22" spans="1:32" x14ac:dyDescent="0.3">
      <c r="A22">
        <f>'HD math'!A33</f>
        <v>0</v>
      </c>
      <c r="B22">
        <f>'All strength team card math'!S33</f>
        <v>0</v>
      </c>
      <c r="C22">
        <f>'HD math'!M33</f>
        <v>14</v>
      </c>
      <c r="E22" s="2"/>
      <c r="F22" s="2"/>
      <c r="G22" s="2"/>
      <c r="H22" s="2"/>
      <c r="I22" s="2"/>
      <c r="J22" s="2"/>
      <c r="K22" s="2"/>
      <c r="L22" s="2"/>
      <c r="P22" s="19"/>
      <c r="Q22" s="22" t="str">
        <f>'HD Best Team List'!Q22</f>
        <v>Arizona Coyotes</v>
      </c>
      <c r="R22" s="46">
        <f>'HD Best Team List'!R22</f>
        <v>17</v>
      </c>
      <c r="S22" s="20"/>
      <c r="T22" s="22" t="str">
        <f>'HD Best Team List'!T22</f>
        <v>Vancouver Canucks</v>
      </c>
      <c r="U22" s="46">
        <f>'HD Best Team List'!U22</f>
        <v>30</v>
      </c>
      <c r="V22" s="24"/>
      <c r="W22" s="22" t="str">
        <f>'HD math'!A22</f>
        <v>Ottawa Senators</v>
      </c>
      <c r="X22" s="46">
        <v>0</v>
      </c>
      <c r="Y22" s="19"/>
    </row>
    <row r="23" spans="1:32" x14ac:dyDescent="0.3">
      <c r="A23" t="str">
        <f>'HD math'!A20</f>
        <v>New York Islanders</v>
      </c>
      <c r="B23">
        <f>'All strength team card math'!S20</f>
        <v>12</v>
      </c>
      <c r="C23">
        <f>'HD math'!M20</f>
        <v>2</v>
      </c>
      <c r="P23" s="19"/>
      <c r="Q23" s="22" t="str">
        <f>'HD Best Team List'!Q23</f>
        <v>St Louis Blues</v>
      </c>
      <c r="R23" s="46">
        <f>'HD Best Team List'!R23</f>
        <v>30</v>
      </c>
      <c r="S23" s="20"/>
      <c r="T23" s="22" t="str">
        <f>'HD Best Team List'!T23</f>
        <v>Vegas Golden Knights</v>
      </c>
      <c r="U23" s="46">
        <f>'HD Best Team List'!U23</f>
        <v>13</v>
      </c>
      <c r="V23" s="24"/>
      <c r="W23" s="22" t="str">
        <f>'HD math'!A23</f>
        <v>Philadelphia Flyers</v>
      </c>
      <c r="X23" s="46">
        <v>0</v>
      </c>
      <c r="Y23" s="19"/>
    </row>
    <row r="24" spans="1:32" x14ac:dyDescent="0.3">
      <c r="A24" t="str">
        <f>'HD math'!A32</f>
        <v>Winnipeg Jets</v>
      </c>
      <c r="B24">
        <f>'All strength team card math'!S32</f>
        <v>14</v>
      </c>
      <c r="C24">
        <f>'HD math'!M32</f>
        <v>30</v>
      </c>
      <c r="P24" s="19"/>
      <c r="Q24" s="22">
        <f>'HD Best Team List'!Q24</f>
        <v>0</v>
      </c>
      <c r="R24" s="46">
        <f>'HD Best Team List'!R24</f>
        <v>32</v>
      </c>
      <c r="S24" s="20"/>
      <c r="T24" s="22" t="str">
        <f>'HD Best Team List'!T24</f>
        <v>Boston Bruins</v>
      </c>
      <c r="U24" s="46">
        <f>'HD Best Team List'!U24</f>
        <v>6</v>
      </c>
      <c r="V24" s="24"/>
      <c r="W24" s="22" t="str">
        <f>'HD math'!A24</f>
        <v>Pittsburgh Penguins</v>
      </c>
      <c r="X24" s="46">
        <v>0</v>
      </c>
      <c r="Y24" s="19"/>
    </row>
    <row r="25" spans="1:32" x14ac:dyDescent="0.3">
      <c r="A25" t="str">
        <f>'HD math'!A3</f>
        <v>Arizona Coyotes</v>
      </c>
      <c r="B25">
        <f>'All strength team card math'!S3</f>
        <v>22</v>
      </c>
      <c r="C25">
        <f>'HD math'!M3</f>
        <v>22</v>
      </c>
      <c r="P25" s="19"/>
      <c r="Q25" s="22" t="str">
        <f>'HD Best Team List'!Q25</f>
        <v>Winnipeg Jets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27</v>
      </c>
      <c r="C26">
        <f>'HD math'!M12</f>
        <v>25</v>
      </c>
      <c r="P26" s="19"/>
      <c r="Q26" s="22" t="str">
        <f>'HD Best Team List'!Q26</f>
        <v>Montreal Canadiens</v>
      </c>
      <c r="R26" s="46">
        <f>'HD Best Team List'!R26</f>
        <v>14</v>
      </c>
      <c r="S26" s="20"/>
      <c r="T26" s="22" t="str">
        <f>'HD Best Team List'!T26</f>
        <v>Buffalo Sabres</v>
      </c>
      <c r="U26" s="46">
        <f>'HD Best Team List'!U26</f>
        <v>24</v>
      </c>
      <c r="V26" s="24"/>
      <c r="W26" s="22" t="str">
        <f>'HD math'!A26</f>
        <v>St Louis Blues</v>
      </c>
      <c r="X26" s="46">
        <v>0</v>
      </c>
      <c r="Y26" s="19"/>
    </row>
    <row r="27" spans="1:32" x14ac:dyDescent="0.3">
      <c r="A27" t="str">
        <f>'HD math'!A10</f>
        <v>Columbus Blue Jackets</v>
      </c>
      <c r="B27">
        <f>'All strength team card math'!S10</f>
        <v>27</v>
      </c>
      <c r="C27">
        <f>'HD math'!M10</f>
        <v>25</v>
      </c>
      <c r="P27" s="19"/>
      <c r="Q27" s="22" t="str">
        <f>'HD Best Team List'!Q27</f>
        <v>Tampa Bay Lightning</v>
      </c>
      <c r="R27" s="46">
        <f>'HD Best Team List'!R27</f>
        <v>15</v>
      </c>
      <c r="S27" s="20"/>
      <c r="T27" s="22" t="str">
        <f>'HD Best Team List'!T27</f>
        <v>Columbus Blue Jackets</v>
      </c>
      <c r="U27" s="46">
        <f>'HD Best Team List'!U27</f>
        <v>15</v>
      </c>
      <c r="V27" s="24"/>
      <c r="W27" s="22" t="str">
        <f>'HD math'!A27</f>
        <v>Tampa Bay Lightning</v>
      </c>
      <c r="X27" s="46">
        <v>0</v>
      </c>
      <c r="Y27" s="19"/>
    </row>
    <row r="28" spans="1:32" x14ac:dyDescent="0.3">
      <c r="A28" t="str">
        <f>'HD math'!A5</f>
        <v>Buffalo Sabres</v>
      </c>
      <c r="B28">
        <f>'All strength team card math'!S5</f>
        <v>31</v>
      </c>
      <c r="C28">
        <f>'HD math'!M5</f>
        <v>24</v>
      </c>
      <c r="P28" s="19"/>
      <c r="Q28" s="22" t="str">
        <f>'HD Best Team List'!Q28</f>
        <v>Columbus Blue Jackets</v>
      </c>
      <c r="R28" s="46">
        <f>'HD Best Team List'!R28</f>
        <v>31</v>
      </c>
      <c r="S28" s="20"/>
      <c r="T28" s="22" t="str">
        <f>'HD Best Team List'!T28</f>
        <v>Montreal Canadiens</v>
      </c>
      <c r="U28" s="46">
        <f>'HD Best Team List'!U28</f>
        <v>16</v>
      </c>
      <c r="V28" s="24"/>
      <c r="W28" s="22" t="str">
        <f>'HD math'!A28</f>
        <v>Toronto Maple Leafs</v>
      </c>
      <c r="X28" s="46">
        <v>0</v>
      </c>
      <c r="Y28" s="19"/>
    </row>
    <row r="29" spans="1:32" x14ac:dyDescent="0.3">
      <c r="A29" t="str">
        <f>'HD math'!A27</f>
        <v>Tampa Bay Lightning</v>
      </c>
      <c r="B29">
        <f>'All strength team card math'!S27</f>
        <v>8</v>
      </c>
      <c r="C29">
        <f>'HD math'!M27</f>
        <v>10</v>
      </c>
      <c r="P29" s="19"/>
      <c r="Q29" s="22" t="str">
        <f>'HD Best Team List'!Q29</f>
        <v>Anaheim Ducks</v>
      </c>
      <c r="R29" s="46">
        <f>'HD Best Team List'!R29</f>
        <v>24</v>
      </c>
      <c r="S29" s="20"/>
      <c r="T29" s="22" t="str">
        <f>'HD Best Team List'!T29</f>
        <v>Tampa Bay Lightning</v>
      </c>
      <c r="U29" s="46">
        <f>'HD Best Team List'!U29</f>
        <v>10</v>
      </c>
      <c r="V29" s="24"/>
      <c r="W29" s="22" t="str">
        <f>'HD math'!A29</f>
        <v>Vancouver Canucks</v>
      </c>
      <c r="X29" s="46">
        <v>0</v>
      </c>
      <c r="Y29" s="19"/>
    </row>
    <row r="30" spans="1:32" x14ac:dyDescent="0.3">
      <c r="A30" t="str">
        <f>'HD math'!A17</f>
        <v>Montreal Canadiens</v>
      </c>
      <c r="B30">
        <f>'All strength team card math'!S17</f>
        <v>18</v>
      </c>
      <c r="C30">
        <f>'HD math'!M17</f>
        <v>12</v>
      </c>
      <c r="P30" s="19"/>
      <c r="Q30" s="22" t="str">
        <f>'HD Best Team List'!Q30</f>
        <v>Buffalo Sabres</v>
      </c>
      <c r="R30" s="46">
        <f>'HD Best Team List'!R30</f>
        <v>20</v>
      </c>
      <c r="S30" s="20"/>
      <c r="T30" s="22" t="str">
        <f>'HD Best Team List'!T30</f>
        <v>New York Islanders</v>
      </c>
      <c r="U30" s="46">
        <f>'HD Best Team List'!U30</f>
        <v>4</v>
      </c>
      <c r="V30" s="24"/>
      <c r="W30" s="22" t="str">
        <f>'HD math'!A30</f>
        <v>Vegas Golden Knights</v>
      </c>
      <c r="X30" s="46">
        <v>0</v>
      </c>
      <c r="Y30" s="19"/>
    </row>
    <row r="31" spans="1:32" x14ac:dyDescent="0.3">
      <c r="A31" t="str">
        <f>'HD math'!A2</f>
        <v>Anaheim Ducks</v>
      </c>
      <c r="B31">
        <f>'All strength team card math'!S2</f>
        <v>30</v>
      </c>
      <c r="C31">
        <f>'HD math'!M2</f>
        <v>28</v>
      </c>
      <c r="P31" s="19"/>
      <c r="Q31" s="22" t="str">
        <f>'HD Best Team List'!Q31</f>
        <v>San Jose Sharks</v>
      </c>
      <c r="R31" s="46">
        <f>'HD Best Team List'!R31</f>
        <v>5</v>
      </c>
      <c r="S31" s="20"/>
      <c r="T31" s="22" t="str">
        <f>'HD Best Team List'!T31</f>
        <v>Anaheim Ducks</v>
      </c>
      <c r="U31" s="46">
        <f>'HD Best Team List'!U31</f>
        <v>29</v>
      </c>
      <c r="V31" s="24"/>
      <c r="W31" s="22" t="str">
        <f>'HD math'!A31</f>
        <v>Washington Capitals</v>
      </c>
      <c r="X31" s="46">
        <v>0</v>
      </c>
      <c r="Y31" s="19"/>
    </row>
    <row r="32" spans="1:32" x14ac:dyDescent="0.3">
      <c r="A32" t="str">
        <f>'HD math'!A25</f>
        <v>San Jose Sharks</v>
      </c>
      <c r="B32">
        <f>'All strength team card math'!S25</f>
        <v>25</v>
      </c>
      <c r="C32">
        <f>'HD math'!M25</f>
        <v>14</v>
      </c>
      <c r="P32" s="19"/>
      <c r="Q32" s="22" t="str">
        <f>'HD Best Team List'!Q32</f>
        <v>Detroit Red Wings</v>
      </c>
      <c r="R32" s="46">
        <f>'HD Best Team List'!R32</f>
        <v>29</v>
      </c>
      <c r="S32" s="20"/>
      <c r="T32" s="22" t="str">
        <f>'HD Best Team List'!T32</f>
        <v>Chicago Blackhawks</v>
      </c>
      <c r="U32" s="46">
        <f>'HD Best Team List'!U32</f>
        <v>31</v>
      </c>
      <c r="V32" s="24"/>
      <c r="W32" s="22" t="str">
        <f>'HD math'!A32</f>
        <v>Winnipeg Jets</v>
      </c>
      <c r="X32" s="46">
        <v>0</v>
      </c>
      <c r="Y32" s="19"/>
    </row>
    <row r="33" spans="1:25" x14ac:dyDescent="0.3">
      <c r="A33" t="str">
        <f>'HD math'!A8</f>
        <v>Chicago Blackhawks</v>
      </c>
      <c r="B33">
        <f>'All strength team card math'!S8</f>
        <v>20</v>
      </c>
      <c r="C33">
        <f>'HD math'!M8</f>
        <v>30</v>
      </c>
      <c r="P33" s="19"/>
      <c r="Q33" s="22" t="str">
        <f>'HD Best Team List'!Q33</f>
        <v>Chicago Blackhawks</v>
      </c>
      <c r="R33" s="46">
        <f>'HD Best Team List'!R33</f>
        <v>23</v>
      </c>
      <c r="S33" s="20"/>
      <c r="T33" s="22" t="str">
        <f>'HD Best Team List'!T33</f>
        <v>San Jose Sharks</v>
      </c>
      <c r="U33" s="46">
        <f>'HD Best Team List'!U33</f>
        <v>28</v>
      </c>
      <c r="V33" s="24"/>
      <c r="W33" s="22">
        <f>'HD math'!A33</f>
        <v>0</v>
      </c>
      <c r="X33" s="46">
        <v>0</v>
      </c>
      <c r="Y33" s="19"/>
    </row>
    <row r="34" spans="1:25" x14ac:dyDescent="0.3">
      <c r="P34" s="19"/>
      <c r="Q34" s="19"/>
      <c r="R34" s="19"/>
      <c r="S34" s="19"/>
      <c r="T34" s="28">
        <f ca="1">L21</f>
        <v>45483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4</v>
      </c>
      <c r="C36" s="47">
        <f t="shared" ref="C36:C67" si="11">B36-D36</f>
        <v>0</v>
      </c>
      <c r="D36" s="46">
        <f t="shared" ref="D36:D67" si="12">B2</f>
        <v>4</v>
      </c>
      <c r="E36" s="19"/>
    </row>
    <row r="37" spans="1:25" x14ac:dyDescent="0.3">
      <c r="A37" s="44" t="str">
        <f t="shared" si="9"/>
        <v>Edmonton Oilers</v>
      </c>
      <c r="B37" s="46">
        <f t="shared" si="10"/>
        <v>11</v>
      </c>
      <c r="C37" s="47">
        <f t="shared" si="11"/>
        <v>0</v>
      </c>
      <c r="D37" s="46">
        <f t="shared" si="12"/>
        <v>11</v>
      </c>
      <c r="E37" s="19"/>
    </row>
    <row r="38" spans="1:25" x14ac:dyDescent="0.3">
      <c r="A38" s="44" t="str">
        <f t="shared" si="9"/>
        <v>Dallas Stars</v>
      </c>
      <c r="B38" s="46">
        <f t="shared" si="10"/>
        <v>4</v>
      </c>
      <c r="C38" s="47">
        <f t="shared" si="11"/>
        <v>-12</v>
      </c>
      <c r="D38" s="46">
        <f t="shared" si="12"/>
        <v>16</v>
      </c>
      <c r="E38" s="19"/>
    </row>
    <row r="39" spans="1:25" x14ac:dyDescent="0.3">
      <c r="A39" s="44" t="str">
        <f t="shared" si="9"/>
        <v>Los Angeles Kings</v>
      </c>
      <c r="B39" s="46">
        <f t="shared" si="10"/>
        <v>22</v>
      </c>
      <c r="C39" s="47">
        <f t="shared" si="11"/>
        <v>-3</v>
      </c>
      <c r="D39" s="46">
        <f t="shared" si="12"/>
        <v>25</v>
      </c>
      <c r="E39" s="19"/>
    </row>
    <row r="40" spans="1:25" x14ac:dyDescent="0.3">
      <c r="A40" s="44" t="str">
        <f t="shared" si="9"/>
        <v>Pittsburgh Penguins</v>
      </c>
      <c r="B40" s="46">
        <f t="shared" si="10"/>
        <v>19</v>
      </c>
      <c r="C40" s="47">
        <f t="shared" si="11"/>
        <v>14</v>
      </c>
      <c r="D40" s="46">
        <f t="shared" si="12"/>
        <v>5</v>
      </c>
      <c r="E40" s="19"/>
    </row>
    <row r="41" spans="1:25" x14ac:dyDescent="0.3">
      <c r="A41" s="44" t="str">
        <f t="shared" si="9"/>
        <v>Carolina Hurricanes</v>
      </c>
      <c r="B41" s="46">
        <f t="shared" si="10"/>
        <v>9</v>
      </c>
      <c r="C41" s="47">
        <f t="shared" si="11"/>
        <v>6</v>
      </c>
      <c r="D41" s="46">
        <f t="shared" si="12"/>
        <v>3</v>
      </c>
      <c r="E41" s="19"/>
    </row>
    <row r="42" spans="1:25" x14ac:dyDescent="0.3">
      <c r="A42" s="44" t="str">
        <f t="shared" si="9"/>
        <v>Nashville Predators</v>
      </c>
      <c r="B42" s="46">
        <f t="shared" si="10"/>
        <v>12</v>
      </c>
      <c r="C42" s="47">
        <f t="shared" si="11"/>
        <v>-1</v>
      </c>
      <c r="D42" s="46">
        <f t="shared" si="12"/>
        <v>13</v>
      </c>
      <c r="E42" s="19"/>
    </row>
    <row r="43" spans="1:25" x14ac:dyDescent="0.3">
      <c r="A43" s="44" t="str">
        <f t="shared" si="9"/>
        <v>Vancouver Canucks</v>
      </c>
      <c r="B43" s="46">
        <f t="shared" si="10"/>
        <v>32</v>
      </c>
      <c r="C43" s="47">
        <f t="shared" si="11"/>
        <v>8</v>
      </c>
      <c r="D43" s="46">
        <f t="shared" si="12"/>
        <v>24</v>
      </c>
      <c r="E43" s="19"/>
    </row>
    <row r="44" spans="1:25" x14ac:dyDescent="0.3">
      <c r="A44" s="44" t="str">
        <f t="shared" si="9"/>
        <v>New York Rangers</v>
      </c>
      <c r="B44" s="46">
        <f t="shared" si="10"/>
        <v>14</v>
      </c>
      <c r="C44" s="47">
        <f t="shared" si="11"/>
        <v>-2</v>
      </c>
      <c r="D44" s="46">
        <f t="shared" si="12"/>
        <v>16</v>
      </c>
      <c r="E44" s="19"/>
    </row>
    <row r="45" spans="1:25" x14ac:dyDescent="0.3">
      <c r="A45" s="44" t="str">
        <f t="shared" si="9"/>
        <v>Colorado Avalanche</v>
      </c>
      <c r="B45" s="46">
        <f t="shared" si="10"/>
        <v>1</v>
      </c>
      <c r="C45" s="47">
        <f t="shared" si="11"/>
        <v>0</v>
      </c>
      <c r="D45" s="46">
        <f t="shared" si="12"/>
        <v>1</v>
      </c>
      <c r="E45" s="19"/>
    </row>
    <row r="46" spans="1:25" x14ac:dyDescent="0.3">
      <c r="A46" s="44" t="str">
        <f t="shared" si="9"/>
        <v>Washington Capitals</v>
      </c>
      <c r="B46" s="46">
        <f t="shared" si="10"/>
        <v>19</v>
      </c>
      <c r="C46" s="47">
        <f t="shared" si="11"/>
        <v>14</v>
      </c>
      <c r="D46" s="46">
        <f t="shared" si="12"/>
        <v>5</v>
      </c>
      <c r="E46" s="19"/>
    </row>
    <row r="47" spans="1:25" x14ac:dyDescent="0.3">
      <c r="A47" s="44" t="str">
        <f t="shared" si="9"/>
        <v>New Jersey Devils</v>
      </c>
      <c r="B47" s="46">
        <f t="shared" si="10"/>
        <v>25</v>
      </c>
      <c r="C47" s="47">
        <f t="shared" si="11"/>
        <v>-4</v>
      </c>
      <c r="D47" s="46">
        <f t="shared" si="12"/>
        <v>29</v>
      </c>
      <c r="E47" s="19"/>
    </row>
    <row r="48" spans="1:25" x14ac:dyDescent="0.3">
      <c r="A48" s="44" t="str">
        <f t="shared" si="9"/>
        <v>Philadelphia Flyers</v>
      </c>
      <c r="B48" s="46">
        <f t="shared" si="10"/>
        <v>19</v>
      </c>
      <c r="C48" s="47">
        <f t="shared" si="11"/>
        <v>0</v>
      </c>
      <c r="D48" s="46">
        <f t="shared" si="12"/>
        <v>19</v>
      </c>
      <c r="E48" s="19"/>
    </row>
    <row r="49" spans="1:5" x14ac:dyDescent="0.3">
      <c r="A49" s="44" t="str">
        <f t="shared" si="9"/>
        <v>St Louis Blues</v>
      </c>
      <c r="B49" s="46">
        <f t="shared" si="10"/>
        <v>28</v>
      </c>
      <c r="C49" s="47">
        <f t="shared" si="11"/>
        <v>14</v>
      </c>
      <c r="D49" s="46">
        <f t="shared" si="12"/>
        <v>14</v>
      </c>
      <c r="E49" s="19"/>
    </row>
    <row r="50" spans="1:5" x14ac:dyDescent="0.3">
      <c r="A50" s="44" t="str">
        <f t="shared" si="9"/>
        <v>Minnesota Wild</v>
      </c>
      <c r="B50" s="46">
        <f t="shared" si="10"/>
        <v>8</v>
      </c>
      <c r="C50" s="47">
        <f t="shared" si="11"/>
        <v>0</v>
      </c>
      <c r="D50" s="46">
        <f t="shared" si="12"/>
        <v>8</v>
      </c>
      <c r="E50" s="19"/>
    </row>
    <row r="51" spans="1:5" x14ac:dyDescent="0.3">
      <c r="A51" s="44" t="str">
        <f t="shared" si="9"/>
        <v>Ottawa Senators</v>
      </c>
      <c r="B51" s="46">
        <f t="shared" si="10"/>
        <v>18</v>
      </c>
      <c r="C51" s="47">
        <f t="shared" si="11"/>
        <v>-5</v>
      </c>
      <c r="D51" s="46">
        <f t="shared" si="12"/>
        <v>23</v>
      </c>
      <c r="E51" s="19"/>
    </row>
    <row r="52" spans="1:5" x14ac:dyDescent="0.3">
      <c r="A52" s="44" t="str">
        <f t="shared" si="9"/>
        <v>Vegas Golden Knights</v>
      </c>
      <c r="B52" s="46">
        <f t="shared" si="10"/>
        <v>6</v>
      </c>
      <c r="C52" s="47">
        <f t="shared" si="11"/>
        <v>5</v>
      </c>
      <c r="D52" s="46">
        <f t="shared" si="12"/>
        <v>1</v>
      </c>
      <c r="E52" s="19"/>
    </row>
    <row r="53" spans="1:5" x14ac:dyDescent="0.3">
      <c r="A53" s="44" t="str">
        <f t="shared" si="9"/>
        <v>Toronto Maple Leafs</v>
      </c>
      <c r="B53" s="46">
        <f t="shared" si="10"/>
        <v>2</v>
      </c>
      <c r="C53" s="47">
        <f t="shared" si="11"/>
        <v>-3</v>
      </c>
      <c r="D53" s="46">
        <f t="shared" si="12"/>
        <v>5</v>
      </c>
      <c r="E53" s="19"/>
    </row>
    <row r="54" spans="1:5" x14ac:dyDescent="0.3">
      <c r="A54" s="44" t="str">
        <f t="shared" si="9"/>
        <v>Calgary Flames</v>
      </c>
      <c r="B54" s="46">
        <f t="shared" si="10"/>
        <v>7</v>
      </c>
      <c r="C54" s="47">
        <f t="shared" si="11"/>
        <v>-13</v>
      </c>
      <c r="D54" s="46">
        <f t="shared" si="12"/>
        <v>20</v>
      </c>
      <c r="E54" s="19"/>
    </row>
    <row r="55" spans="1:5" x14ac:dyDescent="0.3">
      <c r="A55" s="44" t="str">
        <f t="shared" si="9"/>
        <v>Boston Bruins</v>
      </c>
      <c r="B55" s="46">
        <f t="shared" si="10"/>
        <v>14</v>
      </c>
      <c r="C55" s="47">
        <f t="shared" si="11"/>
        <v>4</v>
      </c>
      <c r="D55" s="46">
        <f t="shared" si="12"/>
        <v>10</v>
      </c>
      <c r="E55" s="19"/>
    </row>
    <row r="56" spans="1:5" x14ac:dyDescent="0.3">
      <c r="A56" s="44">
        <f t="shared" si="9"/>
        <v>0</v>
      </c>
      <c r="B56" s="46">
        <f t="shared" si="10"/>
        <v>14</v>
      </c>
      <c r="C56" s="47">
        <f t="shared" si="11"/>
        <v>14</v>
      </c>
      <c r="D56" s="46">
        <f t="shared" si="12"/>
        <v>0</v>
      </c>
      <c r="E56" s="19"/>
    </row>
    <row r="57" spans="1:5" x14ac:dyDescent="0.3">
      <c r="A57" s="44" t="str">
        <f t="shared" si="9"/>
        <v>New York Islanders</v>
      </c>
      <c r="B57" s="46">
        <f t="shared" si="10"/>
        <v>2</v>
      </c>
      <c r="C57" s="47">
        <f t="shared" si="11"/>
        <v>-10</v>
      </c>
      <c r="D57" s="46">
        <f t="shared" si="12"/>
        <v>12</v>
      </c>
      <c r="E57" s="19"/>
    </row>
    <row r="58" spans="1:5" x14ac:dyDescent="0.3">
      <c r="A58" s="44" t="str">
        <f t="shared" si="9"/>
        <v>Winnipeg Jets</v>
      </c>
      <c r="B58" s="46">
        <f t="shared" si="10"/>
        <v>30</v>
      </c>
      <c r="C58" s="47">
        <f t="shared" si="11"/>
        <v>16</v>
      </c>
      <c r="D58" s="46">
        <f t="shared" si="12"/>
        <v>14</v>
      </c>
      <c r="E58" s="19"/>
    </row>
    <row r="59" spans="1:5" x14ac:dyDescent="0.3">
      <c r="A59" s="44" t="str">
        <f t="shared" si="9"/>
        <v>Arizona Coyotes</v>
      </c>
      <c r="B59" s="46">
        <f t="shared" si="10"/>
        <v>22</v>
      </c>
      <c r="C59" s="47">
        <f t="shared" si="11"/>
        <v>0</v>
      </c>
      <c r="D59" s="46">
        <f t="shared" si="12"/>
        <v>22</v>
      </c>
      <c r="E59" s="19"/>
    </row>
    <row r="60" spans="1:5" x14ac:dyDescent="0.3">
      <c r="A60" s="44" t="str">
        <f t="shared" si="9"/>
        <v>Detroit Red Wings</v>
      </c>
      <c r="B60" s="46">
        <f t="shared" si="10"/>
        <v>25</v>
      </c>
      <c r="C60" s="47">
        <f t="shared" si="11"/>
        <v>-2</v>
      </c>
      <c r="D60" s="46">
        <f t="shared" si="12"/>
        <v>27</v>
      </c>
      <c r="E60" s="19"/>
    </row>
    <row r="61" spans="1:5" x14ac:dyDescent="0.3">
      <c r="A61" s="44" t="str">
        <f t="shared" si="9"/>
        <v>Columbus Blue Jackets</v>
      </c>
      <c r="B61" s="46">
        <f t="shared" si="10"/>
        <v>25</v>
      </c>
      <c r="C61" s="47">
        <f t="shared" si="11"/>
        <v>-2</v>
      </c>
      <c r="D61" s="46">
        <f t="shared" si="12"/>
        <v>27</v>
      </c>
      <c r="E61" s="19"/>
    </row>
    <row r="62" spans="1:5" x14ac:dyDescent="0.3">
      <c r="A62" s="44" t="str">
        <f t="shared" si="9"/>
        <v>Buffalo Sabres</v>
      </c>
      <c r="B62" s="46">
        <f t="shared" si="10"/>
        <v>24</v>
      </c>
      <c r="C62" s="47">
        <f t="shared" si="11"/>
        <v>-7</v>
      </c>
      <c r="D62" s="46">
        <f t="shared" si="12"/>
        <v>31</v>
      </c>
      <c r="E62" s="19"/>
    </row>
    <row r="63" spans="1:5" x14ac:dyDescent="0.3">
      <c r="A63" s="44" t="str">
        <f t="shared" si="9"/>
        <v>Tampa Bay Lightning</v>
      </c>
      <c r="B63" s="46">
        <f t="shared" si="10"/>
        <v>10</v>
      </c>
      <c r="C63" s="47">
        <f t="shared" si="11"/>
        <v>2</v>
      </c>
      <c r="D63" s="46">
        <f t="shared" si="12"/>
        <v>8</v>
      </c>
      <c r="E63" s="19"/>
    </row>
    <row r="64" spans="1:5" x14ac:dyDescent="0.3">
      <c r="A64" s="44" t="str">
        <f t="shared" si="9"/>
        <v>Montreal Canadiens</v>
      </c>
      <c r="B64" s="46">
        <f t="shared" si="10"/>
        <v>12</v>
      </c>
      <c r="C64" s="47">
        <f t="shared" si="11"/>
        <v>-6</v>
      </c>
      <c r="D64" s="46">
        <f t="shared" si="12"/>
        <v>18</v>
      </c>
      <c r="E64" s="19"/>
    </row>
    <row r="65" spans="1:5" x14ac:dyDescent="0.3">
      <c r="A65" s="44" t="str">
        <f t="shared" si="9"/>
        <v>Anaheim Ducks</v>
      </c>
      <c r="B65" s="46">
        <f t="shared" si="10"/>
        <v>28</v>
      </c>
      <c r="C65" s="47">
        <f t="shared" si="11"/>
        <v>-2</v>
      </c>
      <c r="D65" s="46">
        <f t="shared" si="12"/>
        <v>30</v>
      </c>
      <c r="E65" s="19"/>
    </row>
    <row r="66" spans="1:5" x14ac:dyDescent="0.3">
      <c r="A66" s="44" t="str">
        <f t="shared" si="9"/>
        <v>San Jose Sharks</v>
      </c>
      <c r="B66" s="46">
        <f t="shared" si="10"/>
        <v>14</v>
      </c>
      <c r="C66" s="47">
        <f t="shared" si="11"/>
        <v>-11</v>
      </c>
      <c r="D66" s="46">
        <f t="shared" si="12"/>
        <v>25</v>
      </c>
      <c r="E66" s="19"/>
    </row>
    <row r="67" spans="1:5" x14ac:dyDescent="0.3">
      <c r="A67" s="44" t="str">
        <f t="shared" si="9"/>
        <v>Chicago Blackhawks</v>
      </c>
      <c r="B67" s="46">
        <f t="shared" si="10"/>
        <v>30</v>
      </c>
      <c r="C67" s="47">
        <f t="shared" si="11"/>
        <v>10</v>
      </c>
      <c r="D67" s="46">
        <f t="shared" si="12"/>
        <v>20</v>
      </c>
      <c r="E67" s="19"/>
    </row>
    <row r="68" spans="1:5" x14ac:dyDescent="0.3">
      <c r="A68" s="55"/>
      <c r="B68" s="31">
        <f ca="1">L21</f>
        <v>45483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11</v>
      </c>
      <c r="D2">
        <f>INDEX('All strength team card math'!J:J,MATCH('Team Card'!$A2,'All strength team card math'!$H:$H,0))</f>
        <v>29</v>
      </c>
      <c r="E2">
        <f>INDEX('All strength team card math'!K:K,MATCH('Team Card'!$A2,'All strength team card math'!$H:$H,0))</f>
        <v>11</v>
      </c>
      <c r="F2">
        <f>INDEX('All strength team card math'!L:L,MATCH('Team Card'!$A2,'All strength team card math'!$H:$H,0))</f>
        <v>22</v>
      </c>
      <c r="G2">
        <f>INDEX('All strength team card math'!M:M,MATCH('Team Card'!$A2,'All strength team card math'!$H:$H,0))</f>
        <v>19</v>
      </c>
      <c r="H2">
        <f>INDEX('All strength team card math'!N:N,MATCH('Team Card'!$A2,'All strength team card math'!$H:$H,0))</f>
        <v>28</v>
      </c>
      <c r="I2">
        <f>INDEX('All strength team card math'!O:O,MATCH('Team Card'!$A2,'All strength team card math'!$H:$H,0))</f>
        <v>27</v>
      </c>
      <c r="J2">
        <f>INDEX('All strength team card math'!P:P,MATCH('Team Card'!$A2,'All strength team card math'!$H:$H,0))</f>
        <v>147</v>
      </c>
      <c r="K2">
        <f>INDEX('All strength team card math'!Q:Q,MATCH('Team Card'!$A2,'All strength team card math'!$H:$H,0))</f>
        <v>21</v>
      </c>
      <c r="L2">
        <f>INDEX('All strength team card math'!R:R,MATCH('Team Card'!$A2,'All strength team card math'!$H:$H,0))</f>
        <v>0</v>
      </c>
      <c r="M2">
        <f>INDEX('All strength team card math'!S:S,MATCH('Team Card'!$A2,'All strength team card math'!$H:$H,0))</f>
        <v>23</v>
      </c>
      <c r="N2">
        <f>INDEX('All strength team card math'!T:T,MATCH('Team Card'!$A2,'All strength team card math'!$H:$H,0))</f>
        <v>12</v>
      </c>
      <c r="O2">
        <f>INDEX('All strength team card math'!U:U,MATCH('Team Card'!$A2,'All strength team card math'!$H:$H,0))</f>
        <v>26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21</v>
      </c>
      <c r="V6" s="83"/>
      <c r="W6" s="64">
        <f>N2</f>
        <v>12</v>
      </c>
      <c r="X6" s="83"/>
      <c r="Y6" s="64">
        <f>O2</f>
        <v>26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23</v>
      </c>
      <c r="W9" s="20"/>
      <c r="X9" s="65">
        <f>I2</f>
        <v>27</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11</v>
      </c>
      <c r="V12" s="83"/>
      <c r="W12" s="84">
        <f>E2</f>
        <v>11</v>
      </c>
      <c r="X12" s="83"/>
      <c r="Y12" s="84">
        <f>G2</f>
        <v>19</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29</v>
      </c>
      <c r="V15" s="83"/>
      <c r="W15" s="84">
        <f>F2</f>
        <v>22</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10</v>
      </c>
      <c r="E24">
        <f>INDEX('All strength team card math'!K:K,MATCH('Team Card'!$A24,'All strength team card math'!$H:$H,0))</f>
        <v>3</v>
      </c>
      <c r="F24">
        <f>INDEX('All strength team card math'!L:L,MATCH('Team Card'!$A24,'All strength team card math'!$H:$H,0))</f>
        <v>6</v>
      </c>
      <c r="G24">
        <f>INDEX('All strength team card math'!M:M,MATCH('Team Card'!$A24,'All strength team card math'!$H:$H,0))</f>
        <v>5</v>
      </c>
      <c r="H24">
        <f>INDEX('All strength team card math'!N:N,MATCH('Team Card'!$A24,'All strength team card math'!$H:$H,0))</f>
        <v>8</v>
      </c>
      <c r="I24">
        <f>INDEX('All strength team card math'!O:O,MATCH('Team Card'!$A24,'All strength team card math'!$H:$H,0))</f>
        <v>16</v>
      </c>
      <c r="J24">
        <f>INDEX('All strength team card math'!P:P,MATCH('Team Card'!$A24,'All strength team card math'!$H:$H,0))</f>
        <v>54</v>
      </c>
      <c r="K24">
        <f>INDEX('All strength team card math'!Q:Q,MATCH('Team Card'!$A24,'All strength team card math'!$H:$H,0))</f>
        <v>6</v>
      </c>
      <c r="L24">
        <f>INDEX('All strength team card math'!R:R,MATCH('Team Card'!$A24,'All strength team card math'!$H:$H,0))</f>
        <v>0</v>
      </c>
      <c r="M24">
        <f>INDEX('All strength team card math'!S:S,MATCH('Team Card'!$A24,'All strength team card math'!$H:$H,0))</f>
        <v>5</v>
      </c>
      <c r="N24">
        <f>INDEX('All strength team card math'!T:T,MATCH('Team Card'!$A24,'All strength team card math'!$H:$H,0))</f>
        <v>4</v>
      </c>
      <c r="O24">
        <f>INDEX('All strength team card math'!U:U,MATCH('Team Card'!$A24,'All strength team card math'!$H:$H,0))</f>
        <v>7</v>
      </c>
    </row>
    <row r="25" spans="1:27" x14ac:dyDescent="0.3">
      <c r="A25" t="s">
        <v>39</v>
      </c>
      <c r="B25" t="str">
        <f>INDEX('All strength team card math'!H:H,MATCH('Team Card'!$A25,'All strength team card math'!$H:$H,0))</f>
        <v>New York Islanders</v>
      </c>
      <c r="C25">
        <f>INDEX('All strength team card math'!I:I,MATCH('Team Card'!$A25,'All strength team card math'!$H:$H,0))</f>
        <v>25</v>
      </c>
      <c r="D25">
        <f>INDEX('All strength team card math'!J:J,MATCH('Team Card'!$A25,'All strength team card math'!$H:$H,0))</f>
        <v>11</v>
      </c>
      <c r="E25">
        <f>INDEX('All strength team card math'!K:K,MATCH('Team Card'!$A25,'All strength team card math'!$H:$H,0))</f>
        <v>13</v>
      </c>
      <c r="F25">
        <f>INDEX('All strength team card math'!L:L,MATCH('Team Card'!$A25,'All strength team card math'!$H:$H,0))</f>
        <v>4</v>
      </c>
      <c r="G25">
        <f>INDEX('All strength team card math'!M:M,MATCH('Team Card'!$A25,'All strength team card math'!$H:$H,0))</f>
        <v>21</v>
      </c>
      <c r="H25">
        <f>INDEX('All strength team card math'!N:N,MATCH('Team Card'!$A25,'All strength team card math'!$H:$H,0))</f>
        <v>2</v>
      </c>
      <c r="I25">
        <f>INDEX('All strength team card math'!O:O,MATCH('Team Card'!$A25,'All strength team card math'!$H:$H,0))</f>
        <v>2</v>
      </c>
      <c r="J25">
        <f>INDEX('All strength team card math'!P:P,MATCH('Team Card'!$A25,'All strength team card math'!$H:$H,0))</f>
        <v>78</v>
      </c>
      <c r="K25">
        <f>INDEX('All strength team card math'!Q:Q,MATCH('Team Card'!$A25,'All strength team card math'!$H:$H,0))</f>
        <v>8</v>
      </c>
      <c r="L25">
        <f>INDEX('All strength team card math'!R:R,MATCH('Team Card'!$A25,'All strength team card math'!$H:$H,0))</f>
        <v>0</v>
      </c>
      <c r="M25">
        <f>INDEX('All strength team card math'!S:S,MATCH('Team Card'!$A25,'All strength team card math'!$H:$H,0))</f>
        <v>12</v>
      </c>
      <c r="N25">
        <f>INDEX('All strength team card math'!T:T,MATCH('Team Card'!$A25,'All strength team card math'!$H:$H,0))</f>
        <v>21</v>
      </c>
      <c r="O25">
        <f>INDEX('All strength team card math'!U:U,MATCH('Team Card'!$A25,'All strength team card math'!$H:$H,0))</f>
        <v>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11</v>
      </c>
      <c r="D27">
        <f>INDEX('All strength team card math'!J:J,MATCH('Team Card'!$A27,'All strength team card math'!$H:$H,0))</f>
        <v>29</v>
      </c>
      <c r="E27">
        <f>INDEX('All strength team card math'!K:K,MATCH('Team Card'!$A27,'All strength team card math'!$H:$H,0))</f>
        <v>11</v>
      </c>
      <c r="F27">
        <f>INDEX('All strength team card math'!L:L,MATCH('Team Card'!$A27,'All strength team card math'!$H:$H,0))</f>
        <v>22</v>
      </c>
      <c r="G27">
        <f>INDEX('All strength team card math'!M:M,MATCH('Team Card'!$A27,'All strength team card math'!$H:$H,0))</f>
        <v>19</v>
      </c>
      <c r="H27">
        <f>INDEX('All strength team card math'!N:N,MATCH('Team Card'!$A27,'All strength team card math'!$H:$H,0))</f>
        <v>28</v>
      </c>
      <c r="I27">
        <f>INDEX('All strength team card math'!O:O,MATCH('Team Card'!$A27,'All strength team card math'!$H:$H,0))</f>
        <v>27</v>
      </c>
      <c r="J27">
        <f>INDEX('All strength team card math'!P:P,MATCH('Team Card'!$A27,'All strength team card math'!$H:$H,0))</f>
        <v>147</v>
      </c>
      <c r="K27">
        <f>INDEX('All strength team card math'!Q:Q,MATCH('Team Card'!$A27,'All strength team card math'!$H:$H,0))</f>
        <v>21</v>
      </c>
      <c r="L27">
        <f>INDEX('All strength team card math'!R:R,MATCH('Team Card'!$A27,'All strength team card math'!$H:$H,0))</f>
        <v>0</v>
      </c>
      <c r="M27">
        <f>INDEX('All strength team card math'!S:S,MATCH('Team Card'!$A27,'All strength team card math'!$H:$H,0))</f>
        <v>23</v>
      </c>
      <c r="N27">
        <f>INDEX('All strength team card math'!T:T,MATCH('Team Card'!$A27,'All strength team card math'!$H:$H,0))</f>
        <v>12</v>
      </c>
      <c r="O27">
        <f>INDEX('All strength team card math'!U:U,MATCH('Team Card'!$A27,'All strength team card math'!$H:$H,0))</f>
        <v>26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26</v>
      </c>
      <c r="D28">
        <f>INDEX('All strength team card math'!J:J,MATCH('Team Card'!$A28,'All strength team card math'!$H:$H,0))</f>
        <v>30</v>
      </c>
      <c r="E28">
        <f>INDEX('All strength team card math'!K:K,MATCH('Team Card'!$A28,'All strength team card math'!$H:$H,0))</f>
        <v>27</v>
      </c>
      <c r="F28">
        <f>INDEX('All strength team card math'!L:L,MATCH('Team Card'!$A28,'All strength team card math'!$H:$H,0))</f>
        <v>26</v>
      </c>
      <c r="G28">
        <f>INDEX('All strength team card math'!M:M,MATCH('Team Card'!$A28,'All strength team card math'!$H:$H,0))</f>
        <v>28</v>
      </c>
      <c r="H28">
        <f>INDEX('All strength team card math'!N:N,MATCH('Team Card'!$A28,'All strength team card math'!$H:$H,0))</f>
        <v>29</v>
      </c>
      <c r="I28">
        <f>INDEX('All strength team card math'!O:O,MATCH('Team Card'!$A28,'All strength team card math'!$H:$H,0))</f>
        <v>27</v>
      </c>
      <c r="J28">
        <f>INDEX('All strength team card math'!P:P,MATCH('Team Card'!$A28,'All strength team card math'!$H:$H,0))</f>
        <v>193</v>
      </c>
      <c r="K28">
        <f>INDEX('All strength team card math'!Q:Q,MATCH('Team Card'!$A28,'All strength team card math'!$H:$H,0))</f>
        <v>31</v>
      </c>
      <c r="L28">
        <f>INDEX('All strength team card math'!R:R,MATCH('Team Card'!$A28,'All strength team card math'!$H:$H,0))</f>
        <v>0</v>
      </c>
      <c r="M28">
        <f>INDEX('All strength team card math'!S:S,MATCH('Team Card'!$A28,'All strength team card math'!$H:$H,0))</f>
        <v>31</v>
      </c>
      <c r="N28">
        <f>INDEX('All strength team card math'!T:T,MATCH('Team Card'!$A28,'All strength team card math'!$H:$H,0))</f>
        <v>28</v>
      </c>
      <c r="O28">
        <f>INDEX('All strength team card math'!U:U,MATCH('Team Card'!$A28,'All strength team card math'!$H:$H,0))</f>
        <v>29</v>
      </c>
    </row>
    <row r="30" spans="1:27" x14ac:dyDescent="0.3">
      <c r="A30" t="s">
        <v>27</v>
      </c>
      <c r="B30" t="str">
        <f>INDEX('All strength team card math'!H:H,MATCH('Team Card'!$A30,'All strength team card math'!$H:$H,0))</f>
        <v>Chicago Blackhawks</v>
      </c>
      <c r="C30">
        <f>INDEX('All strength team card math'!I:I,MATCH('Team Card'!$A30,'All strength team card math'!$H:$H,0))</f>
        <v>30</v>
      </c>
      <c r="D30">
        <f>INDEX('All strength team card math'!J:J,MATCH('Team Card'!$A30,'All strength team card math'!$H:$H,0))</f>
        <v>27</v>
      </c>
      <c r="E30">
        <f>INDEX('All strength team card math'!K:K,MATCH('Team Card'!$A30,'All strength team card math'!$H:$H,0))</f>
        <v>25</v>
      </c>
      <c r="F30">
        <f>INDEX('All strength team card math'!L:L,MATCH('Team Card'!$A30,'All strength team card math'!$H:$H,0))</f>
        <v>30</v>
      </c>
      <c r="G30">
        <f>INDEX('All strength team card math'!M:M,MATCH('Team Card'!$A30,'All strength team card math'!$H:$H,0))</f>
        <v>16</v>
      </c>
      <c r="H30">
        <f>INDEX('All strength team card math'!N:N,MATCH('Team Card'!$A30,'All strength team card math'!$H:$H,0))</f>
        <v>24</v>
      </c>
      <c r="I30">
        <f>INDEX('All strength team card math'!O:O,MATCH('Team Card'!$A30,'All strength team card math'!$H:$H,0))</f>
        <v>19</v>
      </c>
      <c r="J30">
        <f>INDEX('All strength team card math'!P:P,MATCH('Team Card'!$A30,'All strength team card math'!$H:$H,0))</f>
        <v>171</v>
      </c>
      <c r="K30">
        <f>INDEX('All strength team card math'!Q:Q,MATCH('Team Card'!$A30,'All strength team card math'!$H:$H,0))</f>
        <v>28</v>
      </c>
      <c r="L30">
        <f>INDEX('All strength team card math'!R:R,MATCH('Team Card'!$A30,'All strength team card math'!$H:$H,0))</f>
        <v>0</v>
      </c>
      <c r="M30">
        <f>INDEX('All strength team card math'!S:S,MATCH('Team Card'!$A30,'All strength team card math'!$H:$H,0))</f>
        <v>20</v>
      </c>
      <c r="N30">
        <f>INDEX('All strength team card math'!T:T,MATCH('Team Card'!$A30,'All strength team card math'!$H:$H,0))</f>
        <v>27</v>
      </c>
      <c r="O30">
        <f>INDEX('All strength team card math'!U:U,MATCH('Team Card'!$A30,'All strength team card math'!$H:$H,0))</f>
        <v>30</v>
      </c>
    </row>
    <row r="31" spans="1:27" x14ac:dyDescent="0.3">
      <c r="A31" t="s">
        <v>51</v>
      </c>
      <c r="B31" t="str">
        <f>INDEX('All strength team card math'!H:H,MATCH('Team Card'!$A31,'All strength team card math'!$H:$H,0))</f>
        <v>Winnipeg Jets</v>
      </c>
      <c r="C31">
        <f>INDEX('All strength team card math'!I:I,MATCH('Team Card'!$A31,'All strength team card math'!$H:$H,0))</f>
        <v>18</v>
      </c>
      <c r="D31">
        <f>INDEX('All strength team card math'!J:J,MATCH('Team Card'!$A31,'All strength team card math'!$H:$H,0))</f>
        <v>22</v>
      </c>
      <c r="E31">
        <f>INDEX('All strength team card math'!K:K,MATCH('Team Card'!$A31,'All strength team card math'!$H:$H,0))</f>
        <v>13</v>
      </c>
      <c r="F31">
        <f>INDEX('All strength team card math'!L:L,MATCH('Team Card'!$A31,'All strength team card math'!$H:$H,0))</f>
        <v>28</v>
      </c>
      <c r="G31">
        <f>INDEX('All strength team card math'!M:M,MATCH('Team Card'!$A31,'All strength team card math'!$H:$H,0))</f>
        <v>12</v>
      </c>
      <c r="H31">
        <f>INDEX('All strength team card math'!N:N,MATCH('Team Card'!$A31,'All strength team card math'!$H:$H,0))</f>
        <v>10</v>
      </c>
      <c r="I31">
        <f>INDEX('All strength team card math'!O:O,MATCH('Team Card'!$A31,'All strength team card math'!$H:$H,0))</f>
        <v>4</v>
      </c>
      <c r="J31">
        <f>INDEX('All strength team card math'!P:P,MATCH('Team Card'!$A31,'All strength team card math'!$H:$H,0))</f>
        <v>107</v>
      </c>
      <c r="K31">
        <f>INDEX('All strength team card math'!Q:Q,MATCH('Team Card'!$A31,'All strength team card math'!$H:$H,0))</f>
        <v>15</v>
      </c>
      <c r="L31">
        <f>INDEX('All strength team card math'!R:R,MATCH('Team Card'!$A31,'All strength team card math'!$H:$H,0))</f>
        <v>0</v>
      </c>
      <c r="M31">
        <f>INDEX('All strength team card math'!S:S,MATCH('Team Card'!$A31,'All strength team card math'!$H:$H,0))</f>
        <v>14</v>
      </c>
      <c r="N31">
        <f>INDEX('All strength team card math'!T:T,MATCH('Team Card'!$A31,'All strength team card math'!$H:$H,0))</f>
        <v>15</v>
      </c>
      <c r="O31">
        <f>INDEX('All strength team card math'!U:U,MATCH('Team Card'!$A31,'All strength team card math'!$H:$H,0))</f>
        <v>25</v>
      </c>
    </row>
    <row r="33" spans="1:15" x14ac:dyDescent="0.3">
      <c r="A33" t="s">
        <v>40</v>
      </c>
      <c r="B33" t="str">
        <f>INDEX('All strength team card math'!H:H,MATCH('Team Card'!$A33,'All strength team card math'!$H:$H,0))</f>
        <v>New York Rangers</v>
      </c>
      <c r="C33">
        <f>INDEX('All strength team card math'!I:I,MATCH('Team Card'!$A33,'All strength team card math'!$H:$H,0))</f>
        <v>21</v>
      </c>
      <c r="D33">
        <f>INDEX('All strength team card math'!J:J,MATCH('Team Card'!$A33,'All strength team card math'!$H:$H,0))</f>
        <v>17</v>
      </c>
      <c r="E33">
        <f>INDEX('All strength team card math'!K:K,MATCH('Team Card'!$A33,'All strength team card math'!$H:$H,0))</f>
        <v>11</v>
      </c>
      <c r="F33">
        <f>INDEX('All strength team card math'!L:L,MATCH('Team Card'!$A33,'All strength team card math'!$H:$H,0))</f>
        <v>17</v>
      </c>
      <c r="G33">
        <f>INDEX('All strength team card math'!M:M,MATCH('Team Card'!$A33,'All strength team card math'!$H:$H,0))</f>
        <v>10</v>
      </c>
      <c r="H33">
        <f>INDEX('All strength team card math'!N:N,MATCH('Team Card'!$A33,'All strength team card math'!$H:$H,0))</f>
        <v>12</v>
      </c>
      <c r="I33">
        <f>INDEX('All strength team card math'!O:O,MATCH('Team Card'!$A33,'All strength team card math'!$H:$H,0))</f>
        <v>9</v>
      </c>
      <c r="J33">
        <f>INDEX('All strength team card math'!P:P,MATCH('Team Card'!$A33,'All strength team card math'!$H:$H,0))</f>
        <v>97</v>
      </c>
      <c r="K33">
        <f>INDEX('All strength team card math'!Q:Q,MATCH('Team Card'!$A33,'All strength team card math'!$H:$H,0))</f>
        <v>14</v>
      </c>
      <c r="L33">
        <f>INDEX('All strength team card math'!R:R,MATCH('Team Card'!$A33,'All strength team card math'!$H:$H,0))</f>
        <v>0</v>
      </c>
      <c r="M33">
        <f>INDEX('All strength team card math'!S:S,MATCH('Team Card'!$A33,'All strength team card math'!$H:$H,0))</f>
        <v>16</v>
      </c>
      <c r="N33">
        <f>INDEX('All strength team card math'!T:T,MATCH('Team Card'!$A33,'All strength team card math'!$H:$H,0))</f>
        <v>13</v>
      </c>
      <c r="O33">
        <f>INDEX('All strength team card math'!U:U,MATCH('Team Card'!$A33,'All strength team card math'!$H:$H,0))</f>
        <v>17</v>
      </c>
    </row>
    <row r="34" spans="1:15" x14ac:dyDescent="0.3">
      <c r="A34" t="s">
        <v>45</v>
      </c>
      <c r="B34" t="str">
        <f>INDEX('All strength team card math'!H:H,MATCH('Team Card'!$A34,'All strength team card math'!$H:$H,0))</f>
        <v>St Louis Blues</v>
      </c>
      <c r="C34">
        <f>INDEX('All strength team card math'!I:I,MATCH('Team Card'!$A34,'All strength team card math'!$H:$H,0))</f>
        <v>29</v>
      </c>
      <c r="D34">
        <f>INDEX('All strength team card math'!J:J,MATCH('Team Card'!$A34,'All strength team card math'!$H:$H,0))</f>
        <v>16</v>
      </c>
      <c r="E34">
        <f>INDEX('All strength team card math'!K:K,MATCH('Team Card'!$A34,'All strength team card math'!$H:$H,0))</f>
        <v>28</v>
      </c>
      <c r="F34">
        <f>INDEX('All strength team card math'!L:L,MATCH('Team Card'!$A34,'All strength team card math'!$H:$H,0))</f>
        <v>21</v>
      </c>
      <c r="G34">
        <f>INDEX('All strength team card math'!M:M,MATCH('Team Card'!$A34,'All strength team card math'!$H:$H,0))</f>
        <v>13</v>
      </c>
      <c r="H34">
        <f>INDEX('All strength team card math'!N:N,MATCH('Team Card'!$A34,'All strength team card math'!$H:$H,0))</f>
        <v>19</v>
      </c>
      <c r="I34">
        <f>INDEX('All strength team card math'!O:O,MATCH('Team Card'!$A34,'All strength team card math'!$H:$H,0))</f>
        <v>15</v>
      </c>
      <c r="J34">
        <f>INDEX('All strength team card math'!P:P,MATCH('Team Card'!$A34,'All strength team card math'!$H:$H,0))</f>
        <v>141</v>
      </c>
      <c r="K34">
        <f>INDEX('All strength team card math'!Q:Q,MATCH('Team Card'!$A34,'All strength team card math'!$H:$H,0))</f>
        <v>20</v>
      </c>
      <c r="L34">
        <f>INDEX('All strength team card math'!R:R,MATCH('Team Card'!$A34,'All strength team card math'!$H:$H,0))</f>
        <v>0</v>
      </c>
      <c r="M34">
        <f>INDEX('All strength team card math'!S:S,MATCH('Team Card'!$A34,'All strength team card math'!$H:$H,0))</f>
        <v>14</v>
      </c>
      <c r="N34">
        <f>INDEX('All strength team card math'!T:T,MATCH('Team Card'!$A34,'All strength team card math'!$H:$H,0))</f>
        <v>26</v>
      </c>
      <c r="O34">
        <f>INDEX('All strength team card math'!U:U,MATCH('Team Card'!$A34,'All strength team card math'!$H:$H,0))</f>
        <v>19</v>
      </c>
    </row>
    <row r="36" spans="1:15" x14ac:dyDescent="0.3">
      <c r="A36" t="s">
        <v>25</v>
      </c>
      <c r="B36" t="str">
        <f>INDEX('All strength team card math'!H:H,MATCH('Team Card'!$A36,'All strength team card math'!$H:$H,0))</f>
        <v>Calgary Flames</v>
      </c>
      <c r="C36">
        <f>INDEX('All strength team card math'!I:I,MATCH('Team Card'!$A36,'All strength team card math'!$H:$H,0))</f>
        <v>7</v>
      </c>
      <c r="D36">
        <f>INDEX('All strength team card math'!J:J,MATCH('Team Card'!$A36,'All strength team card math'!$H:$H,0))</f>
        <v>8</v>
      </c>
      <c r="E36">
        <f>INDEX('All strength team card math'!K:K,MATCH('Team Card'!$A36,'All strength team card math'!$H:$H,0))</f>
        <v>9</v>
      </c>
      <c r="F36">
        <f>INDEX('All strength team card math'!L:L,MATCH('Team Card'!$A36,'All strength team card math'!$H:$H,0))</f>
        <v>8</v>
      </c>
      <c r="G36">
        <f>INDEX('All strength team card math'!M:M,MATCH('Team Card'!$A36,'All strength team card math'!$H:$H,0))</f>
        <v>18</v>
      </c>
      <c r="H36">
        <f>INDEX('All strength team card math'!N:N,MATCH('Team Card'!$A36,'All strength team card math'!$H:$H,0))</f>
        <v>17</v>
      </c>
      <c r="I36">
        <f>INDEX('All strength team card math'!O:O,MATCH('Team Card'!$A36,'All strength team card math'!$H:$H,0))</f>
        <v>24</v>
      </c>
      <c r="J36">
        <f>INDEX('All strength team card math'!P:P,MATCH('Team Card'!$A36,'All strength team card math'!$H:$H,0))</f>
        <v>91</v>
      </c>
      <c r="K36">
        <f>INDEX('All strength team card math'!Q:Q,MATCH('Team Card'!$A36,'All strength team card math'!$H:$H,0))</f>
        <v>12</v>
      </c>
      <c r="L36">
        <f>INDEX('All strength team card math'!R:R,MATCH('Team Card'!$A36,'All strength team card math'!$H:$H,0))</f>
        <v>0</v>
      </c>
      <c r="M36">
        <f>INDEX('All strength team card math'!S:S,MATCH('Team Card'!$A36,'All strength team card math'!$H:$H,0))</f>
        <v>20</v>
      </c>
      <c r="N36">
        <f>INDEX('All strength team card math'!T:T,MATCH('Team Card'!$A36,'All strength team card math'!$H:$H,0))</f>
        <v>9</v>
      </c>
      <c r="O36">
        <f>INDEX('All strength team card math'!U:U,MATCH('Team Card'!$A36,'All strength team card math'!$H:$H,0))</f>
        <v>7</v>
      </c>
    </row>
    <row r="37" spans="1:15" x14ac:dyDescent="0.3">
      <c r="A37" t="s">
        <v>22</v>
      </c>
      <c r="B37" t="str">
        <f>INDEX('All strength team card math'!H:H,MATCH('Team Card'!$A37,'All strength team card math'!$H:$H,0))</f>
        <v>Arizona Coyotes</v>
      </c>
      <c r="C37">
        <f>INDEX('All strength team card math'!I:I,MATCH('Team Card'!$A37,'All strength team card math'!$H:$H,0))</f>
        <v>24</v>
      </c>
      <c r="D37">
        <f>INDEX('All strength team card math'!J:J,MATCH('Team Card'!$A37,'All strength team card math'!$H:$H,0))</f>
        <v>21</v>
      </c>
      <c r="E37">
        <f>INDEX('All strength team card math'!K:K,MATCH('Team Card'!$A37,'All strength team card math'!$H:$H,0))</f>
        <v>22</v>
      </c>
      <c r="F37">
        <f>INDEX('All strength team card math'!L:L,MATCH('Team Card'!$A37,'All strength team card math'!$H:$H,0))</f>
        <v>25</v>
      </c>
      <c r="G37">
        <f>INDEX('All strength team card math'!M:M,MATCH('Team Card'!$A37,'All strength team card math'!$H:$H,0))</f>
        <v>23</v>
      </c>
      <c r="H37">
        <f>INDEX('All strength team card math'!N:N,MATCH('Team Card'!$A37,'All strength team card math'!$H:$H,0))</f>
        <v>22</v>
      </c>
      <c r="I37">
        <f>INDEX('All strength team card math'!O:O,MATCH('Team Card'!$A37,'All strength team card math'!$H:$H,0))</f>
        <v>21</v>
      </c>
      <c r="J37">
        <f>INDEX('All strength team card math'!P:P,MATCH('Team Card'!$A37,'All strength team card math'!$H:$H,0))</f>
        <v>158</v>
      </c>
      <c r="K37">
        <f>INDEX('All strength team card math'!Q:Q,MATCH('Team Card'!$A37,'All strength team card math'!$H:$H,0))</f>
        <v>23</v>
      </c>
      <c r="L37">
        <f>INDEX('All strength team card math'!R:R,MATCH('Team Card'!$A37,'All strength team card math'!$H:$H,0))</f>
        <v>0</v>
      </c>
      <c r="M37">
        <f>INDEX('All strength team card math'!S:S,MATCH('Team Card'!$A37,'All strength team card math'!$H:$H,0))</f>
        <v>22</v>
      </c>
      <c r="N37">
        <f>INDEX('All strength team card math'!T:T,MATCH('Team Card'!$A37,'All strength team card math'!$H:$H,0))</f>
        <v>25</v>
      </c>
      <c r="O37">
        <f>INDEX('All strength team card math'!U:U,MATCH('Team Card'!$A37,'All strength team card math'!$H:$H,0))</f>
        <v>23</v>
      </c>
    </row>
    <row r="39" spans="1:15" x14ac:dyDescent="0.3">
      <c r="A39" t="s">
        <v>23</v>
      </c>
      <c r="B39" t="str">
        <f>INDEX('All strength team card math'!H:H,MATCH('Team Card'!$A39,'All strength team card math'!$H:$H,0))</f>
        <v>Boston Bruins</v>
      </c>
      <c r="C39">
        <f>INDEX('All strength team card math'!I:I,MATCH('Team Card'!$A39,'All strength team card math'!$H:$H,0))</f>
        <v>4</v>
      </c>
      <c r="D39">
        <f>INDEX('All strength team card math'!J:J,MATCH('Team Card'!$A39,'All strength team card math'!$H:$H,0))</f>
        <v>4</v>
      </c>
      <c r="E39">
        <f>INDEX('All strength team card math'!K:K,MATCH('Team Card'!$A39,'All strength team card math'!$H:$H,0))</f>
        <v>16</v>
      </c>
      <c r="F39">
        <f>INDEX('All strength team card math'!L:L,MATCH('Team Card'!$A39,'All strength team card math'!$H:$H,0))</f>
        <v>2</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6</v>
      </c>
      <c r="J39">
        <f>INDEX('All strength team card math'!P:P,MATCH('Team Card'!$A39,'All strength team card math'!$H:$H,0))</f>
        <v>51</v>
      </c>
      <c r="K39">
        <f>INDEX('All strength team card math'!Q:Q,MATCH('Team Card'!$A39,'All strength team card math'!$H:$H,0))</f>
        <v>5</v>
      </c>
      <c r="L39">
        <f>INDEX('All strength team card math'!R:R,MATCH('Team Card'!$A39,'All strength team card math'!$H:$H,0))</f>
        <v>0</v>
      </c>
      <c r="M39">
        <f>INDEX('All strength team card math'!S:S,MATCH('Team Card'!$A39,'All strength team card math'!$H:$H,0))</f>
        <v>10</v>
      </c>
      <c r="N39">
        <f>INDEX('All strength team card math'!T:T,MATCH('Team Card'!$A39,'All strength team card math'!$H:$H,0))</f>
        <v>9</v>
      </c>
      <c r="O39">
        <f>INDEX('All strength team card math'!U:U,MATCH('Team Card'!$A39,'All strength team card math'!$H:$H,0))</f>
        <v>2</v>
      </c>
    </row>
    <row r="40" spans="1:15" x14ac:dyDescent="0.3">
      <c r="A40" t="s">
        <v>49</v>
      </c>
      <c r="B40" t="str">
        <f>INDEX('All strength team card math'!H:H,MATCH('Team Card'!$A40,'All strength team card math'!$H:$H,0))</f>
        <v>Vegas Golden Knights</v>
      </c>
      <c r="C40">
        <f>INDEX('All strength team card math'!I:I,MATCH('Team Card'!$A40,'All strength team card math'!$H:$H,0))</f>
        <v>2</v>
      </c>
      <c r="D40">
        <f>INDEX('All strength team card math'!J:J,MATCH('Team Card'!$A40,'All strength team card math'!$H:$H,0))</f>
        <v>3</v>
      </c>
      <c r="E40">
        <f>INDEX('All strength team card math'!K:K,MATCH('Team Card'!$A40,'All strength team card math'!$H:$H,0))</f>
        <v>2</v>
      </c>
      <c r="F40">
        <f>INDEX('All strength team card math'!L:L,MATCH('Team Card'!$A40,'All strength team card math'!$H:$H,0))</f>
        <v>9</v>
      </c>
      <c r="G40">
        <f>INDEX('All strength team card math'!M:M,MATCH('Team Card'!$A40,'All strength team card math'!$H:$H,0))</f>
        <v>3</v>
      </c>
      <c r="H40">
        <f>INDEX('All strength team card math'!N:N,MATCH('Team Card'!$A40,'All strength team card math'!$H:$H,0))</f>
        <v>1</v>
      </c>
      <c r="I40">
        <f>INDEX('All strength team card math'!O:O,MATCH('Team Card'!$A40,'All strength team card math'!$H:$H,0))</f>
        <v>1</v>
      </c>
      <c r="J40">
        <f>INDEX('All strength team card math'!P:P,MATCH('Team Card'!$A40,'All strength team card math'!$H:$H,0))</f>
        <v>21</v>
      </c>
      <c r="K40">
        <f>INDEX('All strength team card math'!Q:Q,MATCH('Team Card'!$A40,'All strength team card math'!$H:$H,0))</f>
        <v>1</v>
      </c>
      <c r="L40">
        <f>INDEX('All strength team card math'!R:R,MATCH('Team Card'!$A40,'All strength team card math'!$H:$H,0))</f>
        <v>0</v>
      </c>
      <c r="M40">
        <f>INDEX('All strength team card math'!S:S,MATCH('Team Card'!$A40,'All strength team card math'!$H:$H,0))</f>
        <v>1</v>
      </c>
      <c r="N40">
        <f>INDEX('All strength team card math'!T:T,MATCH('Team Card'!$A40,'All strength team card math'!$H:$H,0))</f>
        <v>2</v>
      </c>
      <c r="O40">
        <f>INDEX('All strength team card math'!U:U,MATCH('Team Card'!$A40,'All strength team card math'!$H:$H,0))</f>
        <v>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10</v>
      </c>
      <c r="E42">
        <f>INDEX('All strength team card math'!K:K,MATCH('Team Card'!$A42,'All strength team card math'!$H:$H,0))</f>
        <v>3</v>
      </c>
      <c r="F42">
        <f>INDEX('All strength team card math'!L:L,MATCH('Team Card'!$A42,'All strength team card math'!$H:$H,0))</f>
        <v>6</v>
      </c>
      <c r="G42">
        <f>INDEX('All strength team card math'!M:M,MATCH('Team Card'!$A42,'All strength team card math'!$H:$H,0))</f>
        <v>5</v>
      </c>
      <c r="H42">
        <f>INDEX('All strength team card math'!N:N,MATCH('Team Card'!$A42,'All strength team card math'!$H:$H,0))</f>
        <v>8</v>
      </c>
      <c r="I42">
        <f>INDEX('All strength team card math'!O:O,MATCH('Team Card'!$A42,'All strength team card math'!$H:$H,0))</f>
        <v>16</v>
      </c>
      <c r="J42">
        <f>INDEX('All strength team card math'!P:P,MATCH('Team Card'!$A42,'All strength team card math'!$H:$H,0))</f>
        <v>54</v>
      </c>
      <c r="K42">
        <f>INDEX('All strength team card math'!Q:Q,MATCH('Team Card'!$A42,'All strength team card math'!$H:$H,0))</f>
        <v>6</v>
      </c>
      <c r="L42">
        <f>INDEX('All strength team card math'!R:R,MATCH('Team Card'!$A42,'All strength team card math'!$H:$H,0))</f>
        <v>0</v>
      </c>
      <c r="M42">
        <f>INDEX('All strength team card math'!S:S,MATCH('Team Card'!$A42,'All strength team card math'!$H:$H,0))</f>
        <v>5</v>
      </c>
      <c r="N42">
        <f>INDEX('All strength team card math'!T:T,MATCH('Team Card'!$A42,'All strength team card math'!$H:$H,0))</f>
        <v>4</v>
      </c>
      <c r="O42">
        <f>INDEX('All strength team card math'!U:U,MATCH('Team Card'!$A42,'All strength team card math'!$H:$H,0))</f>
        <v>7</v>
      </c>
    </row>
    <row r="43" spans="1:15" x14ac:dyDescent="0.3">
      <c r="A43" t="s">
        <v>46</v>
      </c>
      <c r="B43" t="str">
        <f>INDEX('All strength team card math'!H:H,MATCH('Team Card'!$A43,'All strength team card math'!$H:$H,0))</f>
        <v>Tampa Bay Lightning</v>
      </c>
      <c r="C43">
        <f>INDEX('All strength team card math'!I:I,MATCH('Team Card'!$A43,'All strength team card math'!$H:$H,0))</f>
        <v>15</v>
      </c>
      <c r="D43">
        <f>INDEX('All strength team card math'!J:J,MATCH('Team Card'!$A43,'All strength team card math'!$H:$H,0))</f>
        <v>2</v>
      </c>
      <c r="E43">
        <f>INDEX('All strength team card math'!K:K,MATCH('Team Card'!$A43,'All strength team card math'!$H:$H,0))</f>
        <v>8</v>
      </c>
      <c r="F43">
        <f>INDEX('All strength team card math'!L:L,MATCH('Team Card'!$A43,'All strength team card math'!$H:$H,0))</f>
        <v>5</v>
      </c>
      <c r="G43">
        <f>INDEX('All strength team card math'!M:M,MATCH('Team Card'!$A43,'All strength team card math'!$H:$H,0))</f>
        <v>8</v>
      </c>
      <c r="H43">
        <f>INDEX('All strength team card math'!N:N,MATCH('Team Card'!$A43,'All strength team card math'!$H:$H,0))</f>
        <v>6</v>
      </c>
      <c r="I43">
        <f>INDEX('All strength team card math'!O:O,MATCH('Team Card'!$A43,'All strength team card math'!$H:$H,0))</f>
        <v>11</v>
      </c>
      <c r="J43">
        <f>INDEX('All strength team card math'!P:P,MATCH('Team Card'!$A43,'All strength team card math'!$H:$H,0))</f>
        <v>55</v>
      </c>
      <c r="K43">
        <f>INDEX('All strength team card math'!Q:Q,MATCH('Team Card'!$A43,'All strength team card math'!$H:$H,0))</f>
        <v>7</v>
      </c>
      <c r="L43">
        <f>INDEX('All strength team card math'!R:R,MATCH('Team Card'!$A43,'All strength team card math'!$H:$H,0))</f>
        <v>0</v>
      </c>
      <c r="M43">
        <f>INDEX('All strength team card math'!S:S,MATCH('Team Card'!$A43,'All strength team card math'!$H:$H,0))</f>
        <v>8</v>
      </c>
      <c r="N43">
        <f>INDEX('All strength team card math'!T:T,MATCH('Team Card'!$A43,'All strength team card math'!$H:$H,0))</f>
        <v>7</v>
      </c>
      <c r="O43">
        <f>INDEX('All strength team card math'!U:U,MATCH('Team Card'!$A43,'All strength team card math'!$H:$H,0))</f>
        <v>3</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7</v>
      </c>
      <c r="J54" s="19"/>
      <c r="K54" s="67">
        <f>I24</f>
        <v>16</v>
      </c>
      <c r="L54" s="19"/>
      <c r="M54" s="67">
        <f>K24</f>
        <v>6</v>
      </c>
      <c r="N54" s="48"/>
      <c r="O54" s="67">
        <f>M24</f>
        <v>5</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6</v>
      </c>
      <c r="J56" s="19"/>
      <c r="K56" s="67">
        <f>I25</f>
        <v>2</v>
      </c>
      <c r="L56" s="19"/>
      <c r="M56" s="67">
        <f>K25</f>
        <v>8</v>
      </c>
      <c r="N56" s="48"/>
      <c r="O56" s="67">
        <f>M25</f>
        <v>12</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26</v>
      </c>
      <c r="J63" s="19"/>
      <c r="K63" s="66">
        <f>I27</f>
        <v>27</v>
      </c>
      <c r="L63" s="19"/>
      <c r="M63" s="66">
        <f>K27</f>
        <v>21</v>
      </c>
      <c r="N63" s="48"/>
      <c r="O63" s="66">
        <f>M27</f>
        <v>23</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28</v>
      </c>
      <c r="H65" s="19"/>
      <c r="I65" s="66">
        <f>O28</f>
        <v>29</v>
      </c>
      <c r="J65" s="19"/>
      <c r="K65" s="66">
        <f>I28</f>
        <v>27</v>
      </c>
      <c r="L65" s="19"/>
      <c r="M65" s="66">
        <f>K28</f>
        <v>31</v>
      </c>
      <c r="N65" s="48"/>
      <c r="O65" s="66">
        <f>M28</f>
        <v>31</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27</v>
      </c>
      <c r="H72" s="19"/>
      <c r="I72" s="66">
        <f>O30</f>
        <v>30</v>
      </c>
      <c r="J72" s="19"/>
      <c r="K72" s="66">
        <f>I30</f>
        <v>19</v>
      </c>
      <c r="L72" s="19"/>
      <c r="M72" s="66">
        <f>K30</f>
        <v>28</v>
      </c>
      <c r="N72" s="48"/>
      <c r="O72" s="66">
        <f>M30</f>
        <v>20</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15</v>
      </c>
      <c r="H74" s="19"/>
      <c r="I74" s="66">
        <f>O31</f>
        <v>25</v>
      </c>
      <c r="J74" s="19"/>
      <c r="K74" s="66">
        <f>I31</f>
        <v>4</v>
      </c>
      <c r="L74" s="19"/>
      <c r="M74" s="66">
        <f>K31</f>
        <v>15</v>
      </c>
      <c r="N74" s="48"/>
      <c r="O74" s="66">
        <f>M31</f>
        <v>14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13</v>
      </c>
      <c r="H81" s="19"/>
      <c r="I81" s="66">
        <f>O33</f>
        <v>17</v>
      </c>
      <c r="J81" s="19"/>
      <c r="K81" s="66">
        <f>I33</f>
        <v>9</v>
      </c>
      <c r="L81" s="19"/>
      <c r="M81" s="66">
        <f>K33</f>
        <v>14</v>
      </c>
      <c r="N81" s="48"/>
      <c r="O81" s="66">
        <f>M33</f>
        <v>16</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19</v>
      </c>
      <c r="J83" s="19"/>
      <c r="K83" s="66">
        <f>I34</f>
        <v>15</v>
      </c>
      <c r="L83" s="19"/>
      <c r="M83" s="66">
        <f>K34</f>
        <v>20</v>
      </c>
      <c r="N83" s="48"/>
      <c r="O83" s="66">
        <f>M34</f>
        <v>14</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9</v>
      </c>
      <c r="H90" s="19"/>
      <c r="I90" s="66">
        <f>O36</f>
        <v>7</v>
      </c>
      <c r="J90" s="19"/>
      <c r="K90" s="66">
        <f>I36</f>
        <v>24</v>
      </c>
      <c r="L90" s="19"/>
      <c r="M90" s="66">
        <f>K36</f>
        <v>12</v>
      </c>
      <c r="N90" s="48"/>
      <c r="O90" s="66">
        <f>M36</f>
        <v>20</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23</v>
      </c>
      <c r="J92" s="19"/>
      <c r="K92" s="66">
        <f>I37</f>
        <v>21</v>
      </c>
      <c r="L92" s="19"/>
      <c r="M92" s="66">
        <f>K37</f>
        <v>23</v>
      </c>
      <c r="N92" s="48"/>
      <c r="O92" s="66">
        <f>M37</f>
        <v>22</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9</v>
      </c>
      <c r="H99" s="19"/>
      <c r="I99" s="66">
        <f>O39</f>
        <v>2</v>
      </c>
      <c r="J99" s="19"/>
      <c r="K99" s="66">
        <f>I39</f>
        <v>6</v>
      </c>
      <c r="L99" s="19"/>
      <c r="M99" s="66">
        <f>K39</f>
        <v>5</v>
      </c>
      <c r="N99" s="48"/>
      <c r="O99" s="66">
        <f>M39</f>
        <v>10</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v>
      </c>
      <c r="H101" s="19"/>
      <c r="I101" s="66">
        <f>O40</f>
        <v>5</v>
      </c>
      <c r="J101" s="19"/>
      <c r="K101" s="66">
        <f>I40</f>
        <v>1</v>
      </c>
      <c r="L101" s="19"/>
      <c r="M101" s="66">
        <f>K40</f>
        <v>1</v>
      </c>
      <c r="N101" s="48"/>
      <c r="O101" s="66">
        <f>M40</f>
        <v>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7</v>
      </c>
      <c r="J108" s="19"/>
      <c r="K108" s="66">
        <f>I42</f>
        <v>16</v>
      </c>
      <c r="L108" s="19"/>
      <c r="M108" s="66">
        <f>K42</f>
        <v>6</v>
      </c>
      <c r="N108" s="48"/>
      <c r="O108" s="66">
        <f>M42</f>
        <v>5</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7</v>
      </c>
      <c r="H110" s="19"/>
      <c r="I110" s="66">
        <f>O43</f>
        <v>3</v>
      </c>
      <c r="J110" s="19"/>
      <c r="K110" s="66">
        <f>I43</f>
        <v>11</v>
      </c>
      <c r="L110" s="19"/>
      <c r="M110" s="66">
        <f>K43</f>
        <v>7</v>
      </c>
      <c r="N110" s="48"/>
      <c r="O110" s="66">
        <f>M43</f>
        <v>8</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f>'Best Team All Strength'!A2</f>
        <v>0</v>
      </c>
      <c r="B2">
        <f>'Best Team All Strength'!B2</f>
        <v>0</v>
      </c>
      <c r="C2">
        <f>'Best Team All Strength'!C2</f>
        <v>0</v>
      </c>
      <c r="D2" t="str">
        <f>'Best Team AllStrength No Goalie'!A2</f>
        <v>Florida Panthers</v>
      </c>
      <c r="E2">
        <f>'Best Team AllStrength No Goalie'!B2</f>
        <v>4</v>
      </c>
      <c r="F2">
        <f>'Best Team AllStrength No Goalie'!C2</f>
        <v>4</v>
      </c>
      <c r="I2">
        <f t="shared" si="0"/>
        <v>0</v>
      </c>
      <c r="J2">
        <f t="shared" si="1"/>
        <v>0</v>
      </c>
      <c r="K2" s="19">
        <f t="shared" si="2"/>
        <v>0</v>
      </c>
      <c r="M2" t="str">
        <f t="shared" ref="M2:M33" si="3">D2</f>
        <v>Florida Panthers</v>
      </c>
      <c r="N2">
        <f t="shared" ref="N2:N33" si="4">F2</f>
        <v>4</v>
      </c>
      <c r="O2" s="19">
        <f t="shared" ref="O2:O33" si="5">E2</f>
        <v>4</v>
      </c>
    </row>
    <row r="3" spans="1:15" x14ac:dyDescent="0.3">
      <c r="A3" t="str">
        <f>'Best Team All Strength'!A3</f>
        <v>Colorado Avalanche</v>
      </c>
      <c r="B3">
        <f>'Best Team All Strength'!B3</f>
        <v>1</v>
      </c>
      <c r="C3">
        <f>'Best Team All Strength'!C3</f>
        <v>1</v>
      </c>
      <c r="D3" t="str">
        <f>'Best Team AllStrength No Goalie'!A3</f>
        <v>Edmonton Oilers</v>
      </c>
      <c r="E3">
        <f>'Best Team AllStrength No Goalie'!B3</f>
        <v>11</v>
      </c>
      <c r="F3">
        <f>'Best Team AllStrength No Goalie'!C3</f>
        <v>12</v>
      </c>
      <c r="I3" t="str">
        <f t="shared" si="0"/>
        <v>Colorado Avalanche</v>
      </c>
      <c r="J3">
        <f t="shared" si="1"/>
        <v>1</v>
      </c>
      <c r="K3" s="19">
        <f t="shared" si="2"/>
        <v>1</v>
      </c>
      <c r="M3" t="str">
        <f t="shared" si="3"/>
        <v>Edmonton Oilers</v>
      </c>
      <c r="N3">
        <f t="shared" si="4"/>
        <v>12</v>
      </c>
      <c r="O3" s="19">
        <f t="shared" si="5"/>
        <v>11</v>
      </c>
    </row>
    <row r="4" spans="1:15" x14ac:dyDescent="0.3">
      <c r="A4" t="str">
        <f>'Best Team All Strength'!A4</f>
        <v>Vegas Golden Knights</v>
      </c>
      <c r="B4">
        <f>'Best Team All Strength'!B4</f>
        <v>1</v>
      </c>
      <c r="C4">
        <f>'Best Team All Strength'!C4</f>
        <v>1</v>
      </c>
      <c r="D4" t="str">
        <f>'Best Team AllStrength No Goalie'!A4</f>
        <v>Carolina Hurricanes</v>
      </c>
      <c r="E4">
        <f>'Best Team AllStrength No Goalie'!B4</f>
        <v>3</v>
      </c>
      <c r="F4">
        <f>'Best Team AllStrength No Goalie'!C4</f>
        <v>4</v>
      </c>
      <c r="I4" t="str">
        <f t="shared" si="0"/>
        <v>Vegas Golden Knights</v>
      </c>
      <c r="J4">
        <f t="shared" si="1"/>
        <v>1</v>
      </c>
      <c r="K4" s="19">
        <f t="shared" si="2"/>
        <v>1</v>
      </c>
      <c r="M4" t="str">
        <f t="shared" si="3"/>
        <v>Carolina Hurricanes</v>
      </c>
      <c r="N4">
        <f t="shared" si="4"/>
        <v>4</v>
      </c>
      <c r="O4" s="19">
        <f t="shared" si="5"/>
        <v>3</v>
      </c>
    </row>
    <row r="5" spans="1:15" x14ac:dyDescent="0.3">
      <c r="A5" t="str">
        <f>'Best Team All Strength'!A5</f>
        <v>Carolina Hurricanes</v>
      </c>
      <c r="B5">
        <f>'Best Team All Strength'!B5</f>
        <v>3</v>
      </c>
      <c r="C5">
        <f>'Best Team All Strength'!C5</f>
        <v>3</v>
      </c>
      <c r="D5" t="str">
        <f>'Best Team AllStrength No Goalie'!A5</f>
        <v>Los Angeles Kings</v>
      </c>
      <c r="E5">
        <f>'Best Team AllStrength No Goalie'!B5</f>
        <v>25</v>
      </c>
      <c r="F5">
        <f>'Best Team AllStrength No Goalie'!C5</f>
        <v>25</v>
      </c>
      <c r="I5" t="str">
        <f t="shared" si="0"/>
        <v>Carolina Hurricanes</v>
      </c>
      <c r="J5">
        <f t="shared" si="1"/>
        <v>3</v>
      </c>
      <c r="K5" s="19">
        <f t="shared" si="2"/>
        <v>3</v>
      </c>
      <c r="M5" t="str">
        <f t="shared" si="3"/>
        <v>Los Angeles Kings</v>
      </c>
      <c r="N5">
        <f t="shared" si="4"/>
        <v>25</v>
      </c>
      <c r="O5" s="19">
        <f t="shared" si="5"/>
        <v>25</v>
      </c>
    </row>
    <row r="6" spans="1:15" x14ac:dyDescent="0.3">
      <c r="A6" t="str">
        <f>'Best Team All Strength'!A6</f>
        <v>Florida Panthers</v>
      </c>
      <c r="B6">
        <f>'Best Team All Strength'!B6</f>
        <v>4</v>
      </c>
      <c r="C6">
        <f>'Best Team All Strength'!C6</f>
        <v>4</v>
      </c>
      <c r="D6" t="str">
        <f>'Best Team AllStrength No Goalie'!A6</f>
        <v>Dallas Stars</v>
      </c>
      <c r="E6">
        <f>'Best Team AllStrength No Goalie'!B6</f>
        <v>16</v>
      </c>
      <c r="F6">
        <f>'Best Team AllStrength No Goalie'!C6</f>
        <v>9</v>
      </c>
      <c r="I6" t="str">
        <f t="shared" si="0"/>
        <v>Florida Panthers</v>
      </c>
      <c r="J6">
        <f t="shared" si="1"/>
        <v>4</v>
      </c>
      <c r="K6" s="19">
        <f t="shared" si="2"/>
        <v>4</v>
      </c>
      <c r="M6" t="str">
        <f t="shared" si="3"/>
        <v>Dallas Stars</v>
      </c>
      <c r="N6">
        <f t="shared" si="4"/>
        <v>9</v>
      </c>
      <c r="O6" s="19">
        <f t="shared" si="5"/>
        <v>16</v>
      </c>
    </row>
    <row r="7" spans="1:15" x14ac:dyDescent="0.3">
      <c r="A7" t="str">
        <f>'Best Team All Strength'!A7</f>
        <v>Boston Bruins</v>
      </c>
      <c r="B7">
        <f>'Best Team All Strength'!B7</f>
        <v>10</v>
      </c>
      <c r="C7">
        <f>'Best Team All Strength'!C7</f>
        <v>5</v>
      </c>
      <c r="D7" t="str">
        <f>'Best Team AllStrength No Goalie'!A7</f>
        <v>Pittsburgh Penguins</v>
      </c>
      <c r="E7">
        <f>'Best Team AllStrength No Goalie'!B7</f>
        <v>5</v>
      </c>
      <c r="F7">
        <f>'Best Team AllStrength No Goalie'!C7</f>
        <v>10</v>
      </c>
      <c r="I7" t="str">
        <f t="shared" si="0"/>
        <v>Boston Bruins</v>
      </c>
      <c r="J7">
        <f t="shared" si="1"/>
        <v>5</v>
      </c>
      <c r="K7" s="19">
        <f t="shared" si="2"/>
        <v>10</v>
      </c>
      <c r="M7" t="str">
        <f t="shared" si="3"/>
        <v>Pittsburgh Penguins</v>
      </c>
      <c r="N7">
        <f t="shared" si="4"/>
        <v>10</v>
      </c>
      <c r="O7" s="19">
        <f t="shared" si="5"/>
        <v>5</v>
      </c>
    </row>
    <row r="8" spans="1:15" x14ac:dyDescent="0.3">
      <c r="A8" t="str">
        <f>'Best Team All Strength'!A8</f>
        <v>Toronto Maple Leafs</v>
      </c>
      <c r="B8">
        <f>'Best Team All Strength'!B8</f>
        <v>5</v>
      </c>
      <c r="C8">
        <f>'Best Team All Strength'!C8</f>
        <v>6</v>
      </c>
      <c r="D8" t="str">
        <f>'Best Team AllStrength No Goalie'!A8</f>
        <v>Vancouver Canucks</v>
      </c>
      <c r="E8">
        <f>'Best Team AllStrength No Goalie'!B8</f>
        <v>24</v>
      </c>
      <c r="F8">
        <f>'Best Team AllStrength No Goalie'!C8</f>
        <v>26</v>
      </c>
      <c r="I8" t="str">
        <f t="shared" si="0"/>
        <v>Toronto Maple Leafs</v>
      </c>
      <c r="J8">
        <f t="shared" si="1"/>
        <v>6</v>
      </c>
      <c r="K8" s="19">
        <f t="shared" si="2"/>
        <v>5</v>
      </c>
      <c r="M8" t="str">
        <f t="shared" si="3"/>
        <v>Vancouver Canucks</v>
      </c>
      <c r="N8">
        <f t="shared" si="4"/>
        <v>26</v>
      </c>
      <c r="O8" s="19">
        <f t="shared" si="5"/>
        <v>24</v>
      </c>
    </row>
    <row r="9" spans="1:15" x14ac:dyDescent="0.3">
      <c r="A9" t="str">
        <f>'Best Team All Strength'!A9</f>
        <v>Tampa Bay Lightning</v>
      </c>
      <c r="B9">
        <f>'Best Team All Strength'!B9</f>
        <v>8</v>
      </c>
      <c r="C9">
        <f>'Best Team All Strength'!C9</f>
        <v>7</v>
      </c>
      <c r="D9" t="str">
        <f>'Best Team AllStrength No Goalie'!A9</f>
        <v>New York Rangers</v>
      </c>
      <c r="E9">
        <f>'Best Team AllStrength No Goalie'!B9</f>
        <v>16</v>
      </c>
      <c r="F9">
        <f>'Best Team AllStrength No Goalie'!C9</f>
        <v>15</v>
      </c>
      <c r="I9" t="str">
        <f t="shared" si="0"/>
        <v>Tampa Bay Lightning</v>
      </c>
      <c r="J9">
        <f t="shared" si="1"/>
        <v>7</v>
      </c>
      <c r="K9" s="19">
        <f t="shared" si="2"/>
        <v>8</v>
      </c>
      <c r="M9" t="str">
        <f t="shared" si="3"/>
        <v>New York Rangers</v>
      </c>
      <c r="N9">
        <f t="shared" si="4"/>
        <v>15</v>
      </c>
      <c r="O9" s="19">
        <f t="shared" si="5"/>
        <v>16</v>
      </c>
    </row>
    <row r="10" spans="1:15" x14ac:dyDescent="0.3">
      <c r="A10" t="str">
        <f>'Best Team All Strength'!A10</f>
        <v>New York Islanders</v>
      </c>
      <c r="B10">
        <f>'Best Team All Strength'!B10</f>
        <v>12</v>
      </c>
      <c r="C10">
        <f>'Best Team All Strength'!C10</f>
        <v>8</v>
      </c>
      <c r="D10" t="str">
        <f>'Best Team AllStrength No Goalie'!A10</f>
        <v>Vegas Golden Knights</v>
      </c>
      <c r="E10">
        <f>'Best Team AllStrength No Goalie'!B10</f>
        <v>1</v>
      </c>
      <c r="F10">
        <f>'Best Team AllStrength No Goalie'!C10</f>
        <v>2</v>
      </c>
      <c r="I10" t="str">
        <f t="shared" si="0"/>
        <v>New York Islanders</v>
      </c>
      <c r="J10">
        <f t="shared" si="1"/>
        <v>8</v>
      </c>
      <c r="K10" s="19">
        <f t="shared" si="2"/>
        <v>12</v>
      </c>
      <c r="M10" t="str">
        <f t="shared" si="3"/>
        <v>Vegas Golden Knights</v>
      </c>
      <c r="N10">
        <f t="shared" si="4"/>
        <v>2</v>
      </c>
      <c r="O10" s="19">
        <f t="shared" si="5"/>
        <v>1</v>
      </c>
    </row>
    <row r="11" spans="1:15" x14ac:dyDescent="0.3">
      <c r="A11" t="str">
        <f>'Best Team All Strength'!A11</f>
        <v>Edmonton Oilers</v>
      </c>
      <c r="B11">
        <f>'Best Team All Strength'!B11</f>
        <v>11</v>
      </c>
      <c r="C11">
        <f>'Best Team All Strength'!C11</f>
        <v>9</v>
      </c>
      <c r="D11" t="str">
        <f>'Best Team AllStrength No Goalie'!A11</f>
        <v>Colorado Avalanche</v>
      </c>
      <c r="E11">
        <f>'Best Team AllStrength No Goalie'!B11</f>
        <v>1</v>
      </c>
      <c r="F11">
        <f>'Best Team AllStrength No Goalie'!C11</f>
        <v>1</v>
      </c>
      <c r="I11" t="str">
        <f t="shared" si="0"/>
        <v>Edmonton Oilers</v>
      </c>
      <c r="J11">
        <f t="shared" si="1"/>
        <v>9</v>
      </c>
      <c r="K11" s="19">
        <f t="shared" si="2"/>
        <v>11</v>
      </c>
      <c r="M11" t="str">
        <f t="shared" si="3"/>
        <v>Colorado Avalanche</v>
      </c>
      <c r="N11">
        <f t="shared" si="4"/>
        <v>1</v>
      </c>
      <c r="O11" s="19">
        <f t="shared" si="5"/>
        <v>1</v>
      </c>
    </row>
    <row r="12" spans="1:15" x14ac:dyDescent="0.3">
      <c r="A12" t="str">
        <f>'Best Team All Strength'!A12</f>
        <v>Pittsburgh Penguins</v>
      </c>
      <c r="B12">
        <f>'Best Team All Strength'!B12</f>
        <v>5</v>
      </c>
      <c r="C12">
        <f>'Best Team All Strength'!C12</f>
        <v>10</v>
      </c>
      <c r="D12" t="str">
        <f>'Best Team AllStrength No Goalie'!A12</f>
        <v>Ottawa Senators</v>
      </c>
      <c r="E12">
        <f>'Best Team AllStrength No Goalie'!B12</f>
        <v>23</v>
      </c>
      <c r="F12">
        <f>'Best Team AllStrength No Goalie'!C12</f>
        <v>20</v>
      </c>
      <c r="I12" t="str">
        <f t="shared" si="0"/>
        <v>Pittsburgh Penguins</v>
      </c>
      <c r="J12">
        <f t="shared" si="1"/>
        <v>10</v>
      </c>
      <c r="K12" s="19">
        <f t="shared" si="2"/>
        <v>5</v>
      </c>
      <c r="M12" t="str">
        <f t="shared" si="3"/>
        <v>Ottawa Senators</v>
      </c>
      <c r="N12">
        <f t="shared" si="4"/>
        <v>20</v>
      </c>
      <c r="O12" s="19">
        <f t="shared" si="5"/>
        <v>23</v>
      </c>
    </row>
    <row r="13" spans="1:15" x14ac:dyDescent="0.3">
      <c r="A13" t="str">
        <f>'Best Team All Strength'!A13</f>
        <v>Dallas Stars</v>
      </c>
      <c r="B13">
        <f>'Best Team All Strength'!B13</f>
        <v>16</v>
      </c>
      <c r="C13">
        <f>'Best Team All Strength'!C13</f>
        <v>11</v>
      </c>
      <c r="D13" t="str">
        <f>'Best Team AllStrength No Goalie'!A13</f>
        <v>Philadelphia Flyers</v>
      </c>
      <c r="E13">
        <f>'Best Team AllStrength No Goalie'!B13</f>
        <v>19</v>
      </c>
      <c r="F13">
        <f>'Best Team AllStrength No Goalie'!C13</f>
        <v>16</v>
      </c>
      <c r="I13" t="str">
        <f t="shared" si="0"/>
        <v>Dallas Stars</v>
      </c>
      <c r="J13">
        <f t="shared" si="1"/>
        <v>11</v>
      </c>
      <c r="K13" s="19">
        <f t="shared" si="2"/>
        <v>16</v>
      </c>
      <c r="M13" t="str">
        <f t="shared" si="3"/>
        <v>Philadelphia Flyers</v>
      </c>
      <c r="N13">
        <f t="shared" si="4"/>
        <v>16</v>
      </c>
      <c r="O13" s="19">
        <f t="shared" si="5"/>
        <v>19</v>
      </c>
    </row>
    <row r="14" spans="1:15" x14ac:dyDescent="0.3">
      <c r="A14" t="str">
        <f>'Best Team All Strength'!A14</f>
        <v>Calgary Flames</v>
      </c>
      <c r="B14">
        <f>'Best Team All Strength'!B14</f>
        <v>20</v>
      </c>
      <c r="C14">
        <f>'Best Team All Strength'!C14</f>
        <v>12</v>
      </c>
      <c r="D14">
        <f>'Best Team AllStrength No Goalie'!A14</f>
        <v>0</v>
      </c>
      <c r="E14">
        <f>'Best Team AllStrength No Goalie'!B14</f>
        <v>0</v>
      </c>
      <c r="F14">
        <f>'Best Team AllStrength No Goalie'!C14</f>
        <v>0</v>
      </c>
      <c r="I14" t="str">
        <f t="shared" si="0"/>
        <v>Calgary Flames</v>
      </c>
      <c r="J14">
        <f t="shared" si="1"/>
        <v>12</v>
      </c>
      <c r="K14" s="19">
        <f t="shared" si="2"/>
        <v>20</v>
      </c>
      <c r="M14">
        <f t="shared" si="3"/>
        <v>0</v>
      </c>
      <c r="N14">
        <f t="shared" si="4"/>
        <v>0</v>
      </c>
      <c r="O14" s="19">
        <f t="shared" si="5"/>
        <v>0</v>
      </c>
    </row>
    <row r="15" spans="1:15" x14ac:dyDescent="0.3">
      <c r="A15" t="str">
        <f>'Best Team All Strength'!A15</f>
        <v>Washington Capitals</v>
      </c>
      <c r="B15">
        <f>'Best Team All Strength'!B15</f>
        <v>5</v>
      </c>
      <c r="C15">
        <f>'Best Team All Strength'!C15</f>
        <v>13</v>
      </c>
      <c r="D15" t="str">
        <f>'Best Team AllStrength No Goalie'!A15</f>
        <v>Toronto Maple Leafs</v>
      </c>
      <c r="E15">
        <f>'Best Team AllStrength No Goalie'!B15</f>
        <v>5</v>
      </c>
      <c r="F15">
        <f>'Best Team AllStrength No Goalie'!C15</f>
        <v>3</v>
      </c>
      <c r="I15" t="str">
        <f t="shared" si="0"/>
        <v>Washington Capitals</v>
      </c>
      <c r="J15">
        <f t="shared" si="1"/>
        <v>13</v>
      </c>
      <c r="K15" s="19">
        <f t="shared" si="2"/>
        <v>5</v>
      </c>
      <c r="M15" t="str">
        <f t="shared" si="3"/>
        <v>Toronto Maple Leafs</v>
      </c>
      <c r="N15">
        <f t="shared" si="4"/>
        <v>3</v>
      </c>
      <c r="O15" s="19">
        <f t="shared" si="5"/>
        <v>5</v>
      </c>
    </row>
    <row r="16" spans="1:15" x14ac:dyDescent="0.3">
      <c r="A16" t="str">
        <f>'Best Team All Strength'!A16</f>
        <v>New York Rangers</v>
      </c>
      <c r="B16">
        <f>'Best Team All Strength'!B16</f>
        <v>16</v>
      </c>
      <c r="C16">
        <f>'Best Team All Strength'!C16</f>
        <v>14</v>
      </c>
      <c r="D16" t="str">
        <f>'Best Team AllStrength No Goalie'!A16</f>
        <v>New Jersey Devils</v>
      </c>
      <c r="E16">
        <f>'Best Team AllStrength No Goalie'!B16</f>
        <v>29</v>
      </c>
      <c r="F16">
        <f>'Best Team AllStrength No Goalie'!C16</f>
        <v>23</v>
      </c>
      <c r="I16" t="str">
        <f t="shared" si="0"/>
        <v>New York Rangers</v>
      </c>
      <c r="J16">
        <f t="shared" si="1"/>
        <v>14</v>
      </c>
      <c r="K16" s="19">
        <f t="shared" si="2"/>
        <v>16</v>
      </c>
      <c r="M16" t="str">
        <f t="shared" si="3"/>
        <v>New Jersey Devils</v>
      </c>
      <c r="N16">
        <f t="shared" si="4"/>
        <v>23</v>
      </c>
      <c r="O16" s="19">
        <f t="shared" si="5"/>
        <v>29</v>
      </c>
    </row>
    <row r="17" spans="1:15" x14ac:dyDescent="0.3">
      <c r="A17" t="str">
        <f>'Best Team All Strength'!A17</f>
        <v>Winnipeg Jets</v>
      </c>
      <c r="B17">
        <f>'Best Team All Strength'!B17</f>
        <v>14</v>
      </c>
      <c r="C17">
        <f>'Best Team All Strength'!C17</f>
        <v>15</v>
      </c>
      <c r="D17" t="str">
        <f>'Best Team AllStrength No Goalie'!A17</f>
        <v>Calgary Flames</v>
      </c>
      <c r="E17">
        <f>'Best Team AllStrength No Goalie'!B17</f>
        <v>20</v>
      </c>
      <c r="F17">
        <f>'Best Team AllStrength No Goalie'!C17</f>
        <v>8</v>
      </c>
      <c r="I17" t="str">
        <f t="shared" si="0"/>
        <v>Winnipeg Jets</v>
      </c>
      <c r="J17">
        <f t="shared" si="1"/>
        <v>15</v>
      </c>
      <c r="K17" s="19">
        <f t="shared" si="2"/>
        <v>14</v>
      </c>
      <c r="M17" t="str">
        <f t="shared" si="3"/>
        <v>Calgary Flames</v>
      </c>
      <c r="N17">
        <f t="shared" si="4"/>
        <v>8</v>
      </c>
      <c r="O17" s="19">
        <f t="shared" si="5"/>
        <v>20</v>
      </c>
    </row>
    <row r="18" spans="1:15" x14ac:dyDescent="0.3">
      <c r="A18" t="str">
        <f>'Best Team All Strength'!A18</f>
        <v>Nashville Predators</v>
      </c>
      <c r="B18">
        <f>'Best Team All Strength'!B18</f>
        <v>13</v>
      </c>
      <c r="C18">
        <f>'Best Team All Strength'!C18</f>
        <v>15</v>
      </c>
      <c r="D18" t="str">
        <f>'Best Team AllStrength No Goalie'!A18</f>
        <v>Boston Bruins</v>
      </c>
      <c r="E18">
        <f>'Best Team AllStrength No Goalie'!B18</f>
        <v>10</v>
      </c>
      <c r="F18">
        <f>'Best Team AllStrength No Goalie'!C18</f>
        <v>7</v>
      </c>
      <c r="I18" t="str">
        <f t="shared" si="0"/>
        <v>Nashville Predators</v>
      </c>
      <c r="J18">
        <f t="shared" si="1"/>
        <v>15</v>
      </c>
      <c r="K18" s="19">
        <f t="shared" si="2"/>
        <v>13</v>
      </c>
      <c r="M18" t="str">
        <f t="shared" si="3"/>
        <v>Boston Bruins</v>
      </c>
      <c r="N18">
        <f t="shared" si="4"/>
        <v>7</v>
      </c>
      <c r="O18" s="19">
        <f t="shared" si="5"/>
        <v>10</v>
      </c>
    </row>
    <row r="19" spans="1:15" x14ac:dyDescent="0.3">
      <c r="A19" t="str">
        <f>'Best Team All Strength'!A19</f>
        <v>Montreal Canadiens</v>
      </c>
      <c r="B19">
        <f>'Best Team All Strength'!B19</f>
        <v>18</v>
      </c>
      <c r="C19">
        <f>'Best Team All Strength'!C19</f>
        <v>15</v>
      </c>
      <c r="D19" t="str">
        <f>'Best Team AllStrength No Goalie'!A19</f>
        <v>Nashville Predators</v>
      </c>
      <c r="E19">
        <f>'Best Team AllStrength No Goalie'!B19</f>
        <v>13</v>
      </c>
      <c r="F19">
        <f>'Best Team AllStrength No Goalie'!C19</f>
        <v>18</v>
      </c>
      <c r="I19" t="str">
        <f t="shared" si="0"/>
        <v>Montreal Canadiens</v>
      </c>
      <c r="J19">
        <f t="shared" si="1"/>
        <v>15</v>
      </c>
      <c r="K19" s="19">
        <f t="shared" si="2"/>
        <v>18</v>
      </c>
      <c r="M19" t="str">
        <f t="shared" si="3"/>
        <v>Nashville Predators</v>
      </c>
      <c r="N19">
        <f t="shared" si="4"/>
        <v>18</v>
      </c>
      <c r="O19" s="19">
        <f t="shared" si="5"/>
        <v>13</v>
      </c>
    </row>
    <row r="20" spans="1:15" x14ac:dyDescent="0.3">
      <c r="A20" t="str">
        <f>'Best Team All Strength'!A20</f>
        <v>Minnesota Wild</v>
      </c>
      <c r="B20">
        <f>'Best Team All Strength'!B20</f>
        <v>8</v>
      </c>
      <c r="C20">
        <f>'Best Team All Strength'!C20</f>
        <v>18</v>
      </c>
      <c r="D20" t="str">
        <f>'Best Team AllStrength No Goalie'!A20</f>
        <v>Minnesota Wild</v>
      </c>
      <c r="E20">
        <f>'Best Team AllStrength No Goalie'!B20</f>
        <v>8</v>
      </c>
      <c r="F20">
        <f>'Best Team AllStrength No Goalie'!C20</f>
        <v>17</v>
      </c>
      <c r="I20" t="str">
        <f t="shared" si="0"/>
        <v>Minnesota Wild</v>
      </c>
      <c r="J20">
        <f t="shared" si="1"/>
        <v>18</v>
      </c>
      <c r="K20" s="19">
        <f t="shared" si="2"/>
        <v>8</v>
      </c>
      <c r="M20" t="str">
        <f t="shared" si="3"/>
        <v>Minnesota Wild</v>
      </c>
      <c r="N20">
        <f t="shared" si="4"/>
        <v>17</v>
      </c>
      <c r="O20" s="19">
        <f t="shared" si="5"/>
        <v>8</v>
      </c>
    </row>
    <row r="21" spans="1:15" x14ac:dyDescent="0.3">
      <c r="A21" t="str">
        <f>'Best Team All Strength'!A21</f>
        <v>Philadelphia Flyers</v>
      </c>
      <c r="B21">
        <f>'Best Team All Strength'!B21</f>
        <v>19</v>
      </c>
      <c r="C21">
        <f>'Best Team All Strength'!C21</f>
        <v>19</v>
      </c>
      <c r="D21" t="str">
        <f>'Best Team AllStrength No Goalie'!A21</f>
        <v>Washington Capitals</v>
      </c>
      <c r="E21">
        <f>'Best Team AllStrength No Goalie'!B21</f>
        <v>5</v>
      </c>
      <c r="F21">
        <f>'Best Team AllStrength No Goalie'!C21</f>
        <v>11</v>
      </c>
      <c r="I21" t="str">
        <f t="shared" si="0"/>
        <v>Philadelphia Flyers</v>
      </c>
      <c r="J21">
        <f t="shared" si="1"/>
        <v>19</v>
      </c>
      <c r="K21" s="19">
        <f t="shared" si="2"/>
        <v>19</v>
      </c>
      <c r="M21" t="str">
        <f t="shared" si="3"/>
        <v>Washington Capitals</v>
      </c>
      <c r="N21">
        <f t="shared" si="4"/>
        <v>11</v>
      </c>
      <c r="O21" s="19">
        <f t="shared" si="5"/>
        <v>5</v>
      </c>
    </row>
    <row r="22" spans="1:15" x14ac:dyDescent="0.3">
      <c r="A22" t="str">
        <f>'Best Team All Strength'!A22</f>
        <v>St Louis Blues</v>
      </c>
      <c r="B22">
        <f>'Best Team All Strength'!B22</f>
        <v>14</v>
      </c>
      <c r="C22">
        <f>'Best Team All Strength'!C22</f>
        <v>20</v>
      </c>
      <c r="D22" t="str">
        <f>'Best Team AllStrength No Goalie'!A22</f>
        <v>Buffalo Sabres</v>
      </c>
      <c r="E22">
        <f>'Best Team AllStrength No Goalie'!B22</f>
        <v>31</v>
      </c>
      <c r="F22">
        <f>'Best Team AllStrength No Goalie'!C22</f>
        <v>31</v>
      </c>
      <c r="I22" t="str">
        <f t="shared" si="0"/>
        <v>St Louis Blues</v>
      </c>
      <c r="J22">
        <f t="shared" si="1"/>
        <v>20</v>
      </c>
      <c r="K22" s="19">
        <f t="shared" si="2"/>
        <v>14</v>
      </c>
      <c r="M22" t="str">
        <f t="shared" si="3"/>
        <v>Buffalo Sabres</v>
      </c>
      <c r="N22">
        <f t="shared" si="4"/>
        <v>31</v>
      </c>
      <c r="O22" s="19">
        <f t="shared" si="5"/>
        <v>31</v>
      </c>
    </row>
    <row r="23" spans="1:15" x14ac:dyDescent="0.3">
      <c r="A23" t="str">
        <f>'Best Team All Strength'!A23</f>
        <v>Ottawa Senators</v>
      </c>
      <c r="B23">
        <f>'Best Team All Strength'!B23</f>
        <v>23</v>
      </c>
      <c r="C23">
        <f>'Best Team All Strength'!C23</f>
        <v>21</v>
      </c>
      <c r="D23" t="str">
        <f>'Best Team AllStrength No Goalie'!A23</f>
        <v>St Louis Blues</v>
      </c>
      <c r="E23">
        <f>'Best Team AllStrength No Goalie'!B23</f>
        <v>14</v>
      </c>
      <c r="F23">
        <f>'Best Team AllStrength No Goalie'!C23</f>
        <v>21</v>
      </c>
      <c r="I23" t="str">
        <f t="shared" si="0"/>
        <v>Ottawa Senators</v>
      </c>
      <c r="J23">
        <f t="shared" si="1"/>
        <v>21</v>
      </c>
      <c r="K23" s="19">
        <f t="shared" si="2"/>
        <v>23</v>
      </c>
      <c r="M23" t="str">
        <f t="shared" si="3"/>
        <v>St Louis Blues</v>
      </c>
      <c r="N23">
        <f t="shared" si="4"/>
        <v>21</v>
      </c>
      <c r="O23" s="19">
        <f t="shared" si="5"/>
        <v>14</v>
      </c>
    </row>
    <row r="24" spans="1:15" x14ac:dyDescent="0.3">
      <c r="A24" t="str">
        <f>'Best Team All Strength'!A24</f>
        <v>Los Angeles Kings</v>
      </c>
      <c r="B24">
        <f>'Best Team All Strength'!B24</f>
        <v>25</v>
      </c>
      <c r="C24">
        <f>'Best Team All Strength'!C24</f>
        <v>22</v>
      </c>
      <c r="D24" t="str">
        <f>'Best Team AllStrength No Goalie'!A24</f>
        <v>Detroit Red Wings</v>
      </c>
      <c r="E24">
        <f>'Best Team AllStrength No Goalie'!B24</f>
        <v>27</v>
      </c>
      <c r="F24">
        <f>'Best Team AllStrength No Goalie'!C24</f>
        <v>28</v>
      </c>
      <c r="I24" t="str">
        <f t="shared" si="0"/>
        <v>Los Angeles Kings</v>
      </c>
      <c r="J24">
        <f t="shared" si="1"/>
        <v>22</v>
      </c>
      <c r="K24" s="19">
        <f t="shared" si="2"/>
        <v>25</v>
      </c>
      <c r="M24" t="str">
        <f t="shared" si="3"/>
        <v>Detroit Red Wings</v>
      </c>
      <c r="N24">
        <f t="shared" si="4"/>
        <v>28</v>
      </c>
      <c r="O24" s="19">
        <f t="shared" si="5"/>
        <v>27</v>
      </c>
    </row>
    <row r="25" spans="1:15" x14ac:dyDescent="0.3">
      <c r="A25" t="str">
        <f>'Best Team All Strength'!A25</f>
        <v>San Jose Sharks</v>
      </c>
      <c r="B25">
        <f>'Best Team All Strength'!B25</f>
        <v>25</v>
      </c>
      <c r="C25">
        <f>'Best Team All Strength'!C25</f>
        <v>23</v>
      </c>
      <c r="D25" t="str">
        <f>'Best Team AllStrength No Goalie'!A25</f>
        <v>Winnipeg Jets</v>
      </c>
      <c r="E25">
        <f>'Best Team AllStrength No Goalie'!B25</f>
        <v>14</v>
      </c>
      <c r="F25">
        <f>'Best Team AllStrength No Goalie'!C25</f>
        <v>19</v>
      </c>
      <c r="I25" t="str">
        <f t="shared" si="0"/>
        <v>San Jose Sharks</v>
      </c>
      <c r="J25">
        <f t="shared" si="1"/>
        <v>23</v>
      </c>
      <c r="K25" s="19">
        <f t="shared" si="2"/>
        <v>25</v>
      </c>
      <c r="M25" t="str">
        <f t="shared" si="3"/>
        <v>Winnipeg Jets</v>
      </c>
      <c r="N25">
        <f t="shared" si="4"/>
        <v>19</v>
      </c>
      <c r="O25" s="19">
        <f t="shared" si="5"/>
        <v>14</v>
      </c>
    </row>
    <row r="26" spans="1:15" x14ac:dyDescent="0.3">
      <c r="A26" t="str">
        <f>'Best Team All Strength'!A26</f>
        <v>Arizona Coyotes</v>
      </c>
      <c r="B26">
        <f>'Best Team All Strength'!B26</f>
        <v>22</v>
      </c>
      <c r="C26">
        <f>'Best Team All Strength'!C26</f>
        <v>23</v>
      </c>
      <c r="D26" t="str">
        <f>'Best Team AllStrength No Goalie'!A26</f>
        <v>Tampa Bay Lightning</v>
      </c>
      <c r="E26">
        <f>'Best Team AllStrength No Goalie'!B26</f>
        <v>8</v>
      </c>
      <c r="F26">
        <f>'Best Team AllStrength No Goalie'!C26</f>
        <v>6</v>
      </c>
      <c r="I26" t="str">
        <f t="shared" si="0"/>
        <v>Arizona Coyotes</v>
      </c>
      <c r="J26">
        <f t="shared" si="1"/>
        <v>23</v>
      </c>
      <c r="K26" s="19">
        <f t="shared" si="2"/>
        <v>22</v>
      </c>
      <c r="M26" t="str">
        <f t="shared" si="3"/>
        <v>Tampa Bay Lightning</v>
      </c>
      <c r="N26">
        <f t="shared" si="4"/>
        <v>6</v>
      </c>
      <c r="O26" s="19">
        <f t="shared" si="5"/>
        <v>8</v>
      </c>
    </row>
    <row r="27" spans="1:15" x14ac:dyDescent="0.3">
      <c r="A27" t="str">
        <f>'Best Team All Strength'!A27</f>
        <v>New Jersey Devils</v>
      </c>
      <c r="B27">
        <f>'Best Team All Strength'!B27</f>
        <v>29</v>
      </c>
      <c r="C27">
        <f>'Best Team All Strength'!C27</f>
        <v>25</v>
      </c>
      <c r="D27" t="str">
        <f>'Best Team AllStrength No Goalie'!A27</f>
        <v>New York Islanders</v>
      </c>
      <c r="E27">
        <f>'Best Team AllStrength No Goalie'!B27</f>
        <v>12</v>
      </c>
      <c r="F27">
        <f>'Best Team AllStrength No Goalie'!C27</f>
        <v>13</v>
      </c>
      <c r="I27" t="str">
        <f t="shared" si="0"/>
        <v>New Jersey Devils</v>
      </c>
      <c r="J27">
        <f t="shared" si="1"/>
        <v>25</v>
      </c>
      <c r="K27" s="19">
        <f t="shared" si="2"/>
        <v>29</v>
      </c>
      <c r="M27" t="str">
        <f t="shared" si="3"/>
        <v>New York Islanders</v>
      </c>
      <c r="N27">
        <f t="shared" si="4"/>
        <v>13</v>
      </c>
      <c r="O27" s="19">
        <f t="shared" si="5"/>
        <v>12</v>
      </c>
    </row>
    <row r="28" spans="1:15" x14ac:dyDescent="0.3">
      <c r="A28" t="str">
        <f>'Best Team All Strength'!A28</f>
        <v>Vancouver Canucks</v>
      </c>
      <c r="B28">
        <f>'Best Team All Strength'!B28</f>
        <v>24</v>
      </c>
      <c r="C28">
        <f>'Best Team All Strength'!C28</f>
        <v>26</v>
      </c>
      <c r="D28" t="str">
        <f>'Best Team AllStrength No Goalie'!A28</f>
        <v>Columbus Blue Jackets</v>
      </c>
      <c r="E28">
        <f>'Best Team AllStrength No Goalie'!B28</f>
        <v>27</v>
      </c>
      <c r="F28">
        <f>'Best Team AllStrength No Goalie'!C28</f>
        <v>30</v>
      </c>
      <c r="I28" t="str">
        <f t="shared" si="0"/>
        <v>Vancouver Canucks</v>
      </c>
      <c r="J28">
        <f t="shared" si="1"/>
        <v>26</v>
      </c>
      <c r="K28" s="19">
        <f t="shared" si="2"/>
        <v>24</v>
      </c>
      <c r="M28" t="str">
        <f t="shared" si="3"/>
        <v>Columbus Blue Jackets</v>
      </c>
      <c r="N28">
        <f t="shared" si="4"/>
        <v>30</v>
      </c>
      <c r="O28" s="19">
        <f t="shared" si="5"/>
        <v>27</v>
      </c>
    </row>
    <row r="29" spans="1:15" x14ac:dyDescent="0.3">
      <c r="A29" t="str">
        <f>'Best Team All Strength'!A29</f>
        <v>Detroit Red Wings</v>
      </c>
      <c r="B29">
        <f>'Best Team All Strength'!B29</f>
        <v>27</v>
      </c>
      <c r="C29">
        <f>'Best Team All Strength'!C29</f>
        <v>27</v>
      </c>
      <c r="D29" t="str">
        <f>'Best Team AllStrength No Goalie'!A29</f>
        <v>Arizona Coyotes</v>
      </c>
      <c r="E29">
        <f>'Best Team AllStrength No Goalie'!B29</f>
        <v>22</v>
      </c>
      <c r="F29">
        <f>'Best Team AllStrength No Goalie'!C29</f>
        <v>24</v>
      </c>
      <c r="I29" t="str">
        <f t="shared" si="0"/>
        <v>Detroit Red Wings</v>
      </c>
      <c r="J29">
        <f t="shared" si="1"/>
        <v>27</v>
      </c>
      <c r="K29" s="19">
        <f t="shared" si="2"/>
        <v>27</v>
      </c>
      <c r="M29" t="str">
        <f t="shared" si="3"/>
        <v>Arizona Coyotes</v>
      </c>
      <c r="N29">
        <f t="shared" si="4"/>
        <v>24</v>
      </c>
      <c r="O29" s="19">
        <f t="shared" si="5"/>
        <v>22</v>
      </c>
    </row>
    <row r="30" spans="1:15" x14ac:dyDescent="0.3">
      <c r="A30" t="str">
        <f>'Best Team All Strength'!A30</f>
        <v>Chicago Blackhawks</v>
      </c>
      <c r="B30">
        <f>'Best Team All Strength'!B30</f>
        <v>20</v>
      </c>
      <c r="C30">
        <f>'Best Team All Strength'!C30</f>
        <v>28</v>
      </c>
      <c r="D30" t="str">
        <f>'Best Team AllStrength No Goalie'!A30</f>
        <v>Montreal Canadiens</v>
      </c>
      <c r="E30">
        <f>'Best Team AllStrength No Goalie'!B30</f>
        <v>18</v>
      </c>
      <c r="F30">
        <f>'Best Team AllStrength No Goalie'!C30</f>
        <v>14</v>
      </c>
      <c r="I30" t="str">
        <f t="shared" si="0"/>
        <v>Chicago Blackhawks</v>
      </c>
      <c r="J30">
        <f t="shared" si="1"/>
        <v>28</v>
      </c>
      <c r="K30" s="19">
        <f t="shared" si="2"/>
        <v>20</v>
      </c>
      <c r="M30" t="str">
        <f t="shared" si="3"/>
        <v>Montreal Canadiens</v>
      </c>
      <c r="N30">
        <f t="shared" si="4"/>
        <v>14</v>
      </c>
      <c r="O30" s="19">
        <f t="shared" si="5"/>
        <v>18</v>
      </c>
    </row>
    <row r="31" spans="1:15" x14ac:dyDescent="0.3">
      <c r="A31" t="str">
        <f>'Best Team All Strength'!A31</f>
        <v>Anaheim Ducks</v>
      </c>
      <c r="B31">
        <f>'Best Team All Strength'!B31</f>
        <v>30</v>
      </c>
      <c r="C31">
        <f>'Best Team All Strength'!C31</f>
        <v>29</v>
      </c>
      <c r="D31" t="str">
        <f>'Best Team AllStrength No Goalie'!A31</f>
        <v>Chicago Blackhawks</v>
      </c>
      <c r="E31">
        <f>'Best Team AllStrength No Goalie'!B31</f>
        <v>20</v>
      </c>
      <c r="F31">
        <f>'Best Team AllStrength No Goalie'!C31</f>
        <v>27</v>
      </c>
      <c r="I31" t="str">
        <f t="shared" si="0"/>
        <v>Anaheim Ducks</v>
      </c>
      <c r="J31">
        <f t="shared" si="1"/>
        <v>29</v>
      </c>
      <c r="K31" s="19">
        <f t="shared" si="2"/>
        <v>30</v>
      </c>
      <c r="M31" t="str">
        <f t="shared" si="3"/>
        <v>Chicago Blackhawks</v>
      </c>
      <c r="N31">
        <f t="shared" si="4"/>
        <v>27</v>
      </c>
      <c r="O31" s="19">
        <f t="shared" si="5"/>
        <v>20</v>
      </c>
    </row>
    <row r="32" spans="1:15" x14ac:dyDescent="0.3">
      <c r="A32" t="str">
        <f>'Best Team All Strength'!A32</f>
        <v>Columbus Blue Jackets</v>
      </c>
      <c r="B32">
        <f>'Best Team All Strength'!B32</f>
        <v>27</v>
      </c>
      <c r="C32">
        <f>'Best Team All Strength'!C32</f>
        <v>30</v>
      </c>
      <c r="D32" t="str">
        <f>'Best Team AllStrength No Goalie'!A32</f>
        <v>Anaheim Ducks</v>
      </c>
      <c r="E32">
        <f>'Best Team AllStrength No Goalie'!B32</f>
        <v>30</v>
      </c>
      <c r="F32">
        <f>'Best Team AllStrength No Goalie'!C32</f>
        <v>28</v>
      </c>
      <c r="I32" t="str">
        <f t="shared" si="0"/>
        <v>Columbus Blue Jackets</v>
      </c>
      <c r="J32">
        <f t="shared" si="1"/>
        <v>30</v>
      </c>
      <c r="K32" s="19">
        <f t="shared" si="2"/>
        <v>27</v>
      </c>
      <c r="M32" t="str">
        <f t="shared" si="3"/>
        <v>Anaheim Ducks</v>
      </c>
      <c r="N32">
        <f t="shared" si="4"/>
        <v>28</v>
      </c>
      <c r="O32" s="19">
        <f t="shared" si="5"/>
        <v>30</v>
      </c>
    </row>
    <row r="33" spans="1:15" x14ac:dyDescent="0.3">
      <c r="A33" t="str">
        <f>'Best Team All Strength'!A33</f>
        <v>Buffalo Sabres</v>
      </c>
      <c r="B33">
        <f>'Best Team All Strength'!B33</f>
        <v>31</v>
      </c>
      <c r="C33">
        <f>'Best Team All Strength'!C33</f>
        <v>31</v>
      </c>
      <c r="D33" t="str">
        <f>'Best Team AllStrength No Goalie'!A33</f>
        <v>San Jose Sharks</v>
      </c>
      <c r="E33">
        <f>'Best Team AllStrength No Goalie'!B33</f>
        <v>25</v>
      </c>
      <c r="F33">
        <f>'Best Team AllStrength No Goalie'!C33</f>
        <v>22</v>
      </c>
      <c r="I33" t="str">
        <f t="shared" si="0"/>
        <v>Buffalo Sabres</v>
      </c>
      <c r="J33">
        <f t="shared" si="1"/>
        <v>31</v>
      </c>
      <c r="K33" s="19">
        <f t="shared" si="2"/>
        <v>31</v>
      </c>
      <c r="M33" t="str">
        <f t="shared" si="3"/>
        <v>San Jose Sharks</v>
      </c>
      <c r="N33">
        <f t="shared" si="4"/>
        <v>22</v>
      </c>
      <c r="O33" s="19">
        <f t="shared" si="5"/>
        <v>25</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C33" sqref="A33:XFD33"/>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38.06</v>
      </c>
      <c r="C2">
        <f>'All Strength Simple Look Math'!AB2</f>
        <v>41.7</v>
      </c>
      <c r="D2">
        <f>'All Strength Simple Look Math'!D2</f>
        <v>2.33</v>
      </c>
      <c r="E2">
        <f>'All Strength Simple Look Math'!E2</f>
        <v>2.83</v>
      </c>
      <c r="F2">
        <f>'All Strength Simple Look Math'!F2</f>
        <v>2.19</v>
      </c>
      <c r="G2">
        <f>'All Strength Simple Look Math'!G2</f>
        <v>3.12</v>
      </c>
      <c r="H2" s="3" t="str">
        <f t="shared" ref="H2:H31" si="0">A2</f>
        <v>Anaheim Ducks</v>
      </c>
      <c r="I2">
        <f>RANK(B2,$B$2:$B$33,0)</f>
        <v>27</v>
      </c>
      <c r="J2">
        <f>RANK(C2,$C$2:$C$33,1)</f>
        <v>20</v>
      </c>
      <c r="K2">
        <f>RANK(D2,$D$2:$D$33,)</f>
        <v>28</v>
      </c>
      <c r="L2">
        <f>RANK(E2,$E$2:$E$33,1)</f>
        <v>24</v>
      </c>
      <c r="M2">
        <f>RANK(F2,$F$2:$F$33,)</f>
        <v>31</v>
      </c>
      <c r="N2">
        <f>RANK(G2,$G$2:$G$33,1)</f>
        <v>23</v>
      </c>
      <c r="O2">
        <f>RANK(AC2,$AC$2:AC$33,1)</f>
        <v>23</v>
      </c>
      <c r="P2">
        <f t="shared" ref="P2:P32" si="1">SUM(I2:O2)</f>
        <v>176</v>
      </c>
      <c r="Q2">
        <f>RANK(P2,$P$2:$P$33,1)</f>
        <v>29</v>
      </c>
      <c r="S2">
        <f>'All Strength Simple Look Math'!V2</f>
        <v>30</v>
      </c>
      <c r="T2">
        <f>RANK(AA2,$AA$2:$AA$33,1)</f>
        <v>29</v>
      </c>
      <c r="U2">
        <f>RANK(AB2,$AB$2:$AB$33,1)</f>
        <v>22</v>
      </c>
      <c r="X2">
        <f>'Raw All Strength'!AL2</f>
        <v>89.67</v>
      </c>
      <c r="Y2">
        <f>E2-G2</f>
        <v>-0.29000000000000004</v>
      </c>
      <c r="AA2">
        <f>AVERAGE(I2,K2,M2)</f>
        <v>28.666666666666668</v>
      </c>
      <c r="AB2">
        <f>AVERAGE(J2,L2)</f>
        <v>22</v>
      </c>
      <c r="AC2">
        <f t="shared" ref="AC2:AC32" si="2">SUM(AE2:AF2)</f>
        <v>45</v>
      </c>
      <c r="AE2">
        <f t="shared" ref="AE2:AE32" si="3">RANK(X2,$X$2:$X$33,0)</f>
        <v>25</v>
      </c>
      <c r="AF2">
        <f t="shared" ref="AF2:AF32" si="4">RANK(Y2,$Y$2:$Y$33,0)</f>
        <v>20</v>
      </c>
      <c r="AJ2">
        <v>0</v>
      </c>
      <c r="AK2">
        <f>SUM(I2:N2) + AJ2</f>
        <v>153</v>
      </c>
      <c r="AL2">
        <f>RANK(AK2,$AK$2:$AK$33,1)</f>
        <v>28</v>
      </c>
    </row>
    <row r="3" spans="1:38" x14ac:dyDescent="0.3">
      <c r="A3" s="4" t="str">
        <f>'All Strength Simple Look Math'!A3</f>
        <v>Arizona Coyotes</v>
      </c>
      <c r="B3">
        <f>'All Strength Simple Look Math'!AA3</f>
        <v>38.58</v>
      </c>
      <c r="C3">
        <f>'All Strength Simple Look Math'!AB3</f>
        <v>41.76</v>
      </c>
      <c r="D3">
        <f>'All Strength Simple Look Math'!D3</f>
        <v>2.5</v>
      </c>
      <c r="E3">
        <f>'All Strength Simple Look Math'!E3</f>
        <v>2.84</v>
      </c>
      <c r="F3">
        <f>'All Strength Simple Look Math'!F3</f>
        <v>2.65</v>
      </c>
      <c r="G3">
        <f>'All Strength Simple Look Math'!G3</f>
        <v>3.07</v>
      </c>
      <c r="H3" s="3" t="str">
        <f t="shared" si="0"/>
        <v>Arizona Coyotes</v>
      </c>
      <c r="I3">
        <f t="shared" ref="I3:I32" si="5">RANK(B3,$B$2:$B$33,0)</f>
        <v>24</v>
      </c>
      <c r="J3">
        <f t="shared" ref="J3:J32" si="6">RANK(C3,$C$2:$C$33,1)</f>
        <v>21</v>
      </c>
      <c r="K3">
        <f t="shared" ref="K3:K32" si="7">RANK(D3,$D$2:$D$33,)</f>
        <v>22</v>
      </c>
      <c r="L3">
        <f t="shared" ref="L3:L32" si="8">RANK(E3,$E$2:$E$33,1)</f>
        <v>25</v>
      </c>
      <c r="M3">
        <f t="shared" ref="M3:M32" si="9">RANK(F3,$F$2:$F$33,)</f>
        <v>23</v>
      </c>
      <c r="N3">
        <f t="shared" ref="N3:N32" si="10">RANK(G3,$G$2:$G$33,1)</f>
        <v>22</v>
      </c>
      <c r="O3">
        <f>RANK(AC3,$AC$2:AC$33,1)</f>
        <v>21</v>
      </c>
      <c r="P3">
        <f t="shared" si="1"/>
        <v>158</v>
      </c>
      <c r="Q3">
        <f t="shared" ref="Q3:Q32" si="11">RANK(P3,$P$2:$P$33,1)</f>
        <v>23</v>
      </c>
      <c r="S3">
        <f>'All Strength Simple Look Math'!V3</f>
        <v>22</v>
      </c>
      <c r="T3">
        <f t="shared" ref="T3:T32" si="12">RANK(AA3,$AA$2:$AA$33,1)</f>
        <v>25</v>
      </c>
      <c r="U3">
        <f t="shared" ref="U3:U32" si="13">RANK(AB3,$AB$2:$AB$33,1)</f>
        <v>23</v>
      </c>
      <c r="X3">
        <f>'Raw All Strength'!AL3</f>
        <v>89.81</v>
      </c>
      <c r="Y3">
        <f t="shared" ref="Y3:Y32" si="14">E3-G3</f>
        <v>-0.22999999999999998</v>
      </c>
      <c r="AA3">
        <f t="shared" ref="AA3:AA32" si="15">AVERAGE(I3,K3,M3)</f>
        <v>23</v>
      </c>
      <c r="AB3">
        <f t="shared" ref="AB3:AB32" si="16">AVERAGE(J3,L3)</f>
        <v>23</v>
      </c>
      <c r="AC3">
        <f t="shared" si="2"/>
        <v>41</v>
      </c>
      <c r="AE3">
        <f t="shared" si="3"/>
        <v>24</v>
      </c>
      <c r="AF3">
        <f t="shared" si="4"/>
        <v>17</v>
      </c>
      <c r="AJ3">
        <v>0</v>
      </c>
      <c r="AK3">
        <f t="shared" ref="AK3:AK32" si="17">SUM(I3:N3) + AJ3</f>
        <v>137</v>
      </c>
      <c r="AL3">
        <f t="shared" ref="AL3:AL32" si="18">RANK(AK3,$AK$2:$AK$33,1)</f>
        <v>24</v>
      </c>
    </row>
    <row r="4" spans="1:38" x14ac:dyDescent="0.3">
      <c r="A4" s="4" t="str">
        <f>'All Strength Simple Look Math'!A4</f>
        <v>Boston Bruins</v>
      </c>
      <c r="B4">
        <f>'All Strength Simple Look Math'!AA4</f>
        <v>44.74</v>
      </c>
      <c r="C4">
        <f>'All Strength Simple Look Math'!AB4</f>
        <v>37.42</v>
      </c>
      <c r="D4">
        <f>'All Strength Simple Look Math'!D4</f>
        <v>2.58</v>
      </c>
      <c r="E4">
        <f>'All Strength Simple Look Math'!E4</f>
        <v>2.21</v>
      </c>
      <c r="F4">
        <f>'All Strength Simple Look Math'!F4</f>
        <v>2.89</v>
      </c>
      <c r="G4">
        <f>'All Strength Simple Look Math'!G4</f>
        <v>2.36</v>
      </c>
      <c r="H4" s="3" t="str">
        <f t="shared" si="0"/>
        <v>Boston Bruins</v>
      </c>
      <c r="I4">
        <f t="shared" si="5"/>
        <v>4</v>
      </c>
      <c r="J4">
        <f t="shared" si="6"/>
        <v>4</v>
      </c>
      <c r="K4">
        <f t="shared" si="7"/>
        <v>16</v>
      </c>
      <c r="L4">
        <f t="shared" si="8"/>
        <v>2</v>
      </c>
      <c r="M4">
        <f t="shared" si="9"/>
        <v>14</v>
      </c>
      <c r="N4">
        <f t="shared" si="10"/>
        <v>5</v>
      </c>
      <c r="O4">
        <f>RANK(AC4,$AC$2:AC$33,1)</f>
        <v>6</v>
      </c>
      <c r="P4">
        <f t="shared" si="1"/>
        <v>51</v>
      </c>
      <c r="Q4">
        <f t="shared" si="11"/>
        <v>5</v>
      </c>
      <c r="S4">
        <f>'All Strength Simple Look Math'!V4</f>
        <v>10</v>
      </c>
      <c r="T4">
        <f t="shared" si="12"/>
        <v>9</v>
      </c>
      <c r="U4">
        <f t="shared" si="13"/>
        <v>2</v>
      </c>
      <c r="X4">
        <f>'Raw All Strength'!AL4</f>
        <v>91.16</v>
      </c>
      <c r="Y4">
        <f t="shared" si="14"/>
        <v>-0.14999999999999991</v>
      </c>
      <c r="AA4">
        <f t="shared" si="15"/>
        <v>11.333333333333334</v>
      </c>
      <c r="AB4">
        <f t="shared" si="16"/>
        <v>3</v>
      </c>
      <c r="AC4">
        <f t="shared" si="2"/>
        <v>16</v>
      </c>
      <c r="AE4">
        <f t="shared" si="3"/>
        <v>5</v>
      </c>
      <c r="AF4">
        <f t="shared" si="4"/>
        <v>11</v>
      </c>
      <c r="AJ4">
        <v>0</v>
      </c>
      <c r="AK4">
        <f t="shared" si="17"/>
        <v>45</v>
      </c>
      <c r="AL4">
        <f t="shared" si="18"/>
        <v>7</v>
      </c>
    </row>
    <row r="5" spans="1:38" x14ac:dyDescent="0.3">
      <c r="A5" s="4" t="str">
        <f>'All Strength Simple Look Math'!A5</f>
        <v>Buffalo Sabres</v>
      </c>
      <c r="B5">
        <f>'All Strength Simple Look Math'!AA5</f>
        <v>38.31</v>
      </c>
      <c r="C5">
        <f>'All Strength Simple Look Math'!AB5</f>
        <v>44.89</v>
      </c>
      <c r="D5">
        <f>'All Strength Simple Look Math'!D5</f>
        <v>2.36</v>
      </c>
      <c r="E5">
        <f>'All Strength Simple Look Math'!E5</f>
        <v>2.86</v>
      </c>
      <c r="F5">
        <f>'All Strength Simple Look Math'!F5</f>
        <v>2.35</v>
      </c>
      <c r="G5">
        <f>'All Strength Simple Look Math'!G5</f>
        <v>3.44</v>
      </c>
      <c r="H5" s="3" t="str">
        <f t="shared" si="0"/>
        <v>Buffalo Sabres</v>
      </c>
      <c r="I5">
        <f t="shared" si="5"/>
        <v>26</v>
      </c>
      <c r="J5">
        <f t="shared" si="6"/>
        <v>30</v>
      </c>
      <c r="K5">
        <f t="shared" si="7"/>
        <v>27</v>
      </c>
      <c r="L5">
        <f t="shared" si="8"/>
        <v>26</v>
      </c>
      <c r="M5">
        <f t="shared" si="9"/>
        <v>28</v>
      </c>
      <c r="N5">
        <f t="shared" si="10"/>
        <v>29</v>
      </c>
      <c r="O5">
        <f>RANK(AC5,$AC$2:AC$33,1)</f>
        <v>27</v>
      </c>
      <c r="P5">
        <f t="shared" si="1"/>
        <v>193</v>
      </c>
      <c r="Q5">
        <f t="shared" si="11"/>
        <v>31</v>
      </c>
      <c r="S5">
        <f>'All Strength Simple Look Math'!V5</f>
        <v>31</v>
      </c>
      <c r="T5">
        <f t="shared" si="12"/>
        <v>28</v>
      </c>
      <c r="U5">
        <f t="shared" si="13"/>
        <v>29</v>
      </c>
      <c r="X5">
        <f>'Raw All Strength'!AL5</f>
        <v>89.62</v>
      </c>
      <c r="Y5">
        <f t="shared" si="14"/>
        <v>-0.58000000000000007</v>
      </c>
      <c r="AA5">
        <f t="shared" si="15"/>
        <v>27</v>
      </c>
      <c r="AB5">
        <f t="shared" si="16"/>
        <v>28</v>
      </c>
      <c r="AC5">
        <f t="shared" si="2"/>
        <v>55</v>
      </c>
      <c r="AE5">
        <f t="shared" si="3"/>
        <v>26</v>
      </c>
      <c r="AF5">
        <f t="shared" si="4"/>
        <v>29</v>
      </c>
      <c r="AJ5">
        <v>0</v>
      </c>
      <c r="AK5">
        <f t="shared" si="17"/>
        <v>166</v>
      </c>
      <c r="AL5">
        <f t="shared" si="18"/>
        <v>31</v>
      </c>
    </row>
    <row r="6" spans="1:38" x14ac:dyDescent="0.3">
      <c r="A6" s="4" t="str">
        <f>'All Strength Simple Look Math'!A6</f>
        <v>Calgary Flames</v>
      </c>
      <c r="B6">
        <f>'All Strength Simple Look Math'!AA6</f>
        <v>42.57</v>
      </c>
      <c r="C6">
        <f>'All Strength Simple Look Math'!AB6</f>
        <v>38.659999999999997</v>
      </c>
      <c r="D6">
        <f>'All Strength Simple Look Math'!D6</f>
        <v>2.74</v>
      </c>
      <c r="E6">
        <f>'All Strength Simple Look Math'!E6</f>
        <v>2.4500000000000002</v>
      </c>
      <c r="F6">
        <f>'All Strength Simple Look Math'!F6</f>
        <v>2.75</v>
      </c>
      <c r="G6">
        <f>'All Strength Simple Look Math'!G6</f>
        <v>2.84</v>
      </c>
      <c r="H6" s="3" t="str">
        <f t="shared" si="0"/>
        <v>Calgary Flames</v>
      </c>
      <c r="I6">
        <f t="shared" si="5"/>
        <v>7</v>
      </c>
      <c r="J6">
        <f t="shared" si="6"/>
        <v>8</v>
      </c>
      <c r="K6">
        <f t="shared" si="7"/>
        <v>9</v>
      </c>
      <c r="L6">
        <f t="shared" si="8"/>
        <v>8</v>
      </c>
      <c r="M6">
        <f t="shared" si="9"/>
        <v>18</v>
      </c>
      <c r="N6">
        <f t="shared" si="10"/>
        <v>17</v>
      </c>
      <c r="O6">
        <f>RANK(AC6,$AC$2:AC$33,1)</f>
        <v>24</v>
      </c>
      <c r="P6">
        <f t="shared" si="1"/>
        <v>91</v>
      </c>
      <c r="Q6">
        <f t="shared" si="11"/>
        <v>12</v>
      </c>
      <c r="S6">
        <f>'All Strength Simple Look Math'!V6</f>
        <v>20</v>
      </c>
      <c r="T6">
        <f t="shared" si="12"/>
        <v>9</v>
      </c>
      <c r="U6">
        <f t="shared" si="13"/>
        <v>7</v>
      </c>
      <c r="X6">
        <f>'Raw All Strength'!AL6</f>
        <v>89.85</v>
      </c>
      <c r="Y6">
        <f t="shared" si="14"/>
        <v>-0.38999999999999968</v>
      </c>
      <c r="AA6">
        <f t="shared" si="15"/>
        <v>11.333333333333334</v>
      </c>
      <c r="AB6">
        <f t="shared" si="16"/>
        <v>8</v>
      </c>
      <c r="AC6">
        <f t="shared" si="2"/>
        <v>48</v>
      </c>
      <c r="AE6">
        <f t="shared" si="3"/>
        <v>23</v>
      </c>
      <c r="AF6">
        <f t="shared" si="4"/>
        <v>25</v>
      </c>
      <c r="AJ6">
        <v>0</v>
      </c>
      <c r="AK6">
        <f t="shared" si="17"/>
        <v>67</v>
      </c>
      <c r="AL6">
        <f t="shared" si="18"/>
        <v>8</v>
      </c>
    </row>
    <row r="7" spans="1:38" x14ac:dyDescent="0.3">
      <c r="A7" s="4" t="str">
        <f>'All Strength Simple Look Math'!A7</f>
        <v>Carolina Hurricanes</v>
      </c>
      <c r="B7">
        <f>'All Strength Simple Look Math'!AA7</f>
        <v>43.94</v>
      </c>
      <c r="C7">
        <f>'All Strength Simple Look Math'!AB7</f>
        <v>38.17</v>
      </c>
      <c r="D7">
        <f>'All Strength Simple Look Math'!D7</f>
        <v>3.08</v>
      </c>
      <c r="E7">
        <f>'All Strength Simple Look Math'!E7</f>
        <v>2.5499999999999998</v>
      </c>
      <c r="F7">
        <f>'All Strength Simple Look Math'!F7</f>
        <v>3.07</v>
      </c>
      <c r="G7">
        <f>'All Strength Simple Look Math'!G7</f>
        <v>2.35</v>
      </c>
      <c r="H7" s="3" t="str">
        <f t="shared" si="0"/>
        <v>Carolina Hurricanes</v>
      </c>
      <c r="I7">
        <f t="shared" si="5"/>
        <v>5</v>
      </c>
      <c r="J7">
        <f t="shared" si="6"/>
        <v>6</v>
      </c>
      <c r="K7">
        <f t="shared" si="7"/>
        <v>3</v>
      </c>
      <c r="L7">
        <f t="shared" si="8"/>
        <v>13</v>
      </c>
      <c r="M7">
        <f t="shared" si="9"/>
        <v>11</v>
      </c>
      <c r="N7">
        <f t="shared" si="10"/>
        <v>4</v>
      </c>
      <c r="O7">
        <f>RANK(AC7,$AC$2:AC$33,1)</f>
        <v>3</v>
      </c>
      <c r="P7">
        <f t="shared" si="1"/>
        <v>45</v>
      </c>
      <c r="Q7">
        <f t="shared" si="11"/>
        <v>3</v>
      </c>
      <c r="S7">
        <f>'All Strength Simple Look Math'!V7</f>
        <v>3</v>
      </c>
      <c r="T7">
        <f t="shared" si="12"/>
        <v>5</v>
      </c>
      <c r="U7">
        <f t="shared" si="13"/>
        <v>10</v>
      </c>
      <c r="X7">
        <f>'Raw All Strength'!AL7</f>
        <v>91.52</v>
      </c>
      <c r="Y7">
        <f t="shared" si="14"/>
        <v>0.19999999999999973</v>
      </c>
      <c r="AA7">
        <f t="shared" si="15"/>
        <v>6.333333333333333</v>
      </c>
      <c r="AB7">
        <f t="shared" si="16"/>
        <v>9.5</v>
      </c>
      <c r="AC7">
        <f t="shared" si="2"/>
        <v>6</v>
      </c>
      <c r="AE7">
        <f t="shared" si="3"/>
        <v>3</v>
      </c>
      <c r="AF7">
        <f t="shared" si="4"/>
        <v>3</v>
      </c>
      <c r="AJ7">
        <v>0</v>
      </c>
      <c r="AK7">
        <f t="shared" si="17"/>
        <v>42</v>
      </c>
      <c r="AL7">
        <f t="shared" si="18"/>
        <v>4</v>
      </c>
    </row>
    <row r="8" spans="1:38" x14ac:dyDescent="0.3">
      <c r="A8" s="4" t="str">
        <f>'All Strength Simple Look Math'!A8</f>
        <v>Chicago Blackhawks</v>
      </c>
      <c r="B8">
        <f>'All Strength Simple Look Math'!AA8</f>
        <v>36.61</v>
      </c>
      <c r="C8">
        <f>'All Strength Simple Look Math'!AB8</f>
        <v>43.3</v>
      </c>
      <c r="D8">
        <f>'All Strength Simple Look Math'!D8</f>
        <v>2.4300000000000002</v>
      </c>
      <c r="E8">
        <f>'All Strength Simple Look Math'!E8</f>
        <v>2.97</v>
      </c>
      <c r="F8">
        <f>'All Strength Simple Look Math'!F8</f>
        <v>2.79</v>
      </c>
      <c r="G8">
        <f>'All Strength Simple Look Math'!G8</f>
        <v>3.23</v>
      </c>
      <c r="H8" s="3" t="str">
        <f t="shared" si="0"/>
        <v>Chicago Blackhawks</v>
      </c>
      <c r="I8">
        <f t="shared" si="5"/>
        <v>30</v>
      </c>
      <c r="J8">
        <f t="shared" si="6"/>
        <v>27</v>
      </c>
      <c r="K8">
        <f t="shared" si="7"/>
        <v>25</v>
      </c>
      <c r="L8">
        <f t="shared" si="8"/>
        <v>30</v>
      </c>
      <c r="M8">
        <f t="shared" si="9"/>
        <v>16</v>
      </c>
      <c r="N8">
        <f t="shared" si="10"/>
        <v>24</v>
      </c>
      <c r="O8">
        <f>RANK(AC8,$AC$2:AC$33,1)</f>
        <v>19</v>
      </c>
      <c r="P8">
        <f t="shared" si="1"/>
        <v>171</v>
      </c>
      <c r="Q8">
        <f t="shared" si="11"/>
        <v>28</v>
      </c>
      <c r="S8">
        <f>'All Strength Simple Look Math'!V8</f>
        <v>20</v>
      </c>
      <c r="T8">
        <f t="shared" si="12"/>
        <v>27</v>
      </c>
      <c r="U8">
        <f t="shared" si="13"/>
        <v>30</v>
      </c>
      <c r="X8">
        <f>'Raw All Strength'!AL8</f>
        <v>90.25</v>
      </c>
      <c r="Y8">
        <f t="shared" si="14"/>
        <v>-0.25999999999999979</v>
      </c>
      <c r="AA8">
        <f t="shared" si="15"/>
        <v>23.666666666666668</v>
      </c>
      <c r="AB8">
        <f t="shared" si="16"/>
        <v>28.5</v>
      </c>
      <c r="AC8">
        <f t="shared" si="2"/>
        <v>36</v>
      </c>
      <c r="AE8">
        <f t="shared" si="3"/>
        <v>17</v>
      </c>
      <c r="AF8">
        <f t="shared" si="4"/>
        <v>19</v>
      </c>
      <c r="AJ8">
        <v>0</v>
      </c>
      <c r="AK8">
        <f t="shared" si="17"/>
        <v>152</v>
      </c>
      <c r="AL8">
        <f t="shared" si="18"/>
        <v>27</v>
      </c>
    </row>
    <row r="9" spans="1:38" x14ac:dyDescent="0.3">
      <c r="A9" s="4" t="str">
        <f>'All Strength Simple Look Math'!A9</f>
        <v>Colorado Avalanche</v>
      </c>
      <c r="B9">
        <f>'All Strength Simple Look Math'!AA9</f>
        <v>47.18</v>
      </c>
      <c r="C9">
        <f>'All Strength Simple Look Math'!AB9</f>
        <v>34.770000000000003</v>
      </c>
      <c r="D9">
        <f>'All Strength Simple Look Math'!D9</f>
        <v>3.18</v>
      </c>
      <c r="E9">
        <f>'All Strength Simple Look Math'!E9</f>
        <v>2.15</v>
      </c>
      <c r="F9">
        <f>'All Strength Simple Look Math'!F9</f>
        <v>3.5</v>
      </c>
      <c r="G9">
        <f>'All Strength Simple Look Math'!G9</f>
        <v>2.34</v>
      </c>
      <c r="H9" s="3" t="str">
        <f t="shared" si="0"/>
        <v>Colorado Avalanche</v>
      </c>
      <c r="I9">
        <f t="shared" si="5"/>
        <v>1</v>
      </c>
      <c r="J9">
        <f t="shared" si="6"/>
        <v>1</v>
      </c>
      <c r="K9">
        <f t="shared" si="7"/>
        <v>1</v>
      </c>
      <c r="L9">
        <f t="shared" si="8"/>
        <v>1</v>
      </c>
      <c r="M9">
        <f t="shared" si="9"/>
        <v>1</v>
      </c>
      <c r="N9">
        <f t="shared" si="10"/>
        <v>3</v>
      </c>
      <c r="O9">
        <f>RANK(AC9,$AC$2:AC$33,1)</f>
        <v>13</v>
      </c>
      <c r="P9">
        <f t="shared" si="1"/>
        <v>21</v>
      </c>
      <c r="Q9">
        <f t="shared" si="11"/>
        <v>1</v>
      </c>
      <c r="S9">
        <f>'All Strength Simple Look Math'!V9</f>
        <v>1</v>
      </c>
      <c r="T9">
        <f t="shared" si="12"/>
        <v>1</v>
      </c>
      <c r="U9">
        <f t="shared" si="13"/>
        <v>1</v>
      </c>
      <c r="X9">
        <f>'Raw All Strength'!AL9</f>
        <v>90.72</v>
      </c>
      <c r="Y9">
        <f t="shared" si="14"/>
        <v>-0.18999999999999995</v>
      </c>
      <c r="AA9">
        <f t="shared" si="15"/>
        <v>1</v>
      </c>
      <c r="AB9">
        <f t="shared" si="16"/>
        <v>1</v>
      </c>
      <c r="AC9">
        <f t="shared" si="2"/>
        <v>25</v>
      </c>
      <c r="AE9">
        <f t="shared" si="3"/>
        <v>11</v>
      </c>
      <c r="AF9">
        <f t="shared" si="4"/>
        <v>14</v>
      </c>
      <c r="AJ9">
        <v>0</v>
      </c>
      <c r="AK9">
        <f t="shared" si="17"/>
        <v>8</v>
      </c>
      <c r="AL9">
        <f t="shared" si="18"/>
        <v>1</v>
      </c>
    </row>
    <row r="10" spans="1:38" x14ac:dyDescent="0.3">
      <c r="A10" s="4" t="str">
        <f>'All Strength Simple Look Math'!A10</f>
        <v>Columbus Blue Jackets</v>
      </c>
      <c r="B10">
        <f>'All Strength Simple Look Math'!AA10</f>
        <v>37.880000000000003</v>
      </c>
      <c r="C10">
        <f>'All Strength Simple Look Math'!AB10</f>
        <v>42.95</v>
      </c>
      <c r="D10">
        <f>'All Strength Simple Look Math'!D10</f>
        <v>2.14</v>
      </c>
      <c r="E10">
        <f>'All Strength Simple Look Math'!E10</f>
        <v>2.69</v>
      </c>
      <c r="F10">
        <f>'All Strength Simple Look Math'!F10</f>
        <v>2.35</v>
      </c>
      <c r="G10">
        <f>'All Strength Simple Look Math'!G10</f>
        <v>3.23</v>
      </c>
      <c r="H10" s="3" t="str">
        <f t="shared" si="0"/>
        <v>Columbus Blue Jackets</v>
      </c>
      <c r="I10">
        <f t="shared" si="5"/>
        <v>28</v>
      </c>
      <c r="J10">
        <f t="shared" si="6"/>
        <v>26</v>
      </c>
      <c r="K10">
        <f t="shared" si="7"/>
        <v>31</v>
      </c>
      <c r="L10">
        <f t="shared" si="8"/>
        <v>20</v>
      </c>
      <c r="M10">
        <f t="shared" si="9"/>
        <v>28</v>
      </c>
      <c r="N10">
        <f t="shared" si="10"/>
        <v>24</v>
      </c>
      <c r="O10">
        <f>RANK(AC10,$AC$2:AC$33,1)</f>
        <v>25</v>
      </c>
      <c r="P10">
        <f t="shared" si="1"/>
        <v>182</v>
      </c>
      <c r="Q10">
        <f t="shared" si="11"/>
        <v>30</v>
      </c>
      <c r="S10">
        <f>'All Strength Simple Look Math'!V10</f>
        <v>27</v>
      </c>
      <c r="T10">
        <f t="shared" si="12"/>
        <v>30</v>
      </c>
      <c r="U10">
        <f t="shared" si="13"/>
        <v>23</v>
      </c>
      <c r="X10">
        <f>'Raw All Strength'!AL10</f>
        <v>89.86</v>
      </c>
      <c r="Y10">
        <f t="shared" si="14"/>
        <v>-0.54</v>
      </c>
      <c r="AA10">
        <f t="shared" si="15"/>
        <v>29</v>
      </c>
      <c r="AB10">
        <f t="shared" si="16"/>
        <v>23</v>
      </c>
      <c r="AC10">
        <f t="shared" si="2"/>
        <v>49</v>
      </c>
      <c r="AE10">
        <f t="shared" si="3"/>
        <v>22</v>
      </c>
      <c r="AF10">
        <f t="shared" si="4"/>
        <v>27</v>
      </c>
      <c r="AJ10">
        <v>0</v>
      </c>
      <c r="AK10">
        <f t="shared" si="17"/>
        <v>157</v>
      </c>
      <c r="AL10">
        <f t="shared" si="18"/>
        <v>30</v>
      </c>
    </row>
    <row r="11" spans="1:38" x14ac:dyDescent="0.3">
      <c r="A11" s="4" t="str">
        <f>'All Strength Simple Look Math'!A11</f>
        <v>Dallas Stars</v>
      </c>
      <c r="B11">
        <f>'All Strength Simple Look Math'!AA11</f>
        <v>40.729999999999997</v>
      </c>
      <c r="C11">
        <f>'All Strength Simple Look Math'!AB11</f>
        <v>37.71</v>
      </c>
      <c r="D11">
        <f>'All Strength Simple Look Math'!D11</f>
        <v>2.5099999999999998</v>
      </c>
      <c r="E11">
        <f>'All Strength Simple Look Math'!E11</f>
        <v>2.33</v>
      </c>
      <c r="F11">
        <f>'All Strength Simple Look Math'!F11</f>
        <v>2.72</v>
      </c>
      <c r="G11">
        <f>'All Strength Simple Look Math'!G11</f>
        <v>2.58</v>
      </c>
      <c r="H11" s="3" t="str">
        <f t="shared" si="0"/>
        <v>Dallas Stars</v>
      </c>
      <c r="I11">
        <f t="shared" si="5"/>
        <v>13</v>
      </c>
      <c r="J11">
        <f t="shared" si="6"/>
        <v>5</v>
      </c>
      <c r="K11">
        <f t="shared" si="7"/>
        <v>20</v>
      </c>
      <c r="L11">
        <f t="shared" si="8"/>
        <v>3</v>
      </c>
      <c r="M11">
        <f t="shared" si="9"/>
        <v>20</v>
      </c>
      <c r="N11">
        <f t="shared" si="10"/>
        <v>7</v>
      </c>
      <c r="O11">
        <f>RANK(AC11,$AC$2:AC$33,1)</f>
        <v>17</v>
      </c>
      <c r="P11">
        <f t="shared" si="1"/>
        <v>85</v>
      </c>
      <c r="Q11">
        <f t="shared" si="11"/>
        <v>11</v>
      </c>
      <c r="S11">
        <f>'All Strength Simple Look Math'!V11</f>
        <v>16</v>
      </c>
      <c r="T11">
        <f t="shared" si="12"/>
        <v>18</v>
      </c>
      <c r="U11">
        <f t="shared" si="13"/>
        <v>4</v>
      </c>
      <c r="X11">
        <f>'Raw All Strength'!AL11</f>
        <v>90.25</v>
      </c>
      <c r="Y11">
        <f t="shared" si="14"/>
        <v>-0.25</v>
      </c>
      <c r="AA11">
        <f t="shared" si="15"/>
        <v>17.666666666666668</v>
      </c>
      <c r="AB11">
        <f t="shared" si="16"/>
        <v>4</v>
      </c>
      <c r="AC11">
        <f t="shared" si="2"/>
        <v>35</v>
      </c>
      <c r="AE11">
        <f t="shared" si="3"/>
        <v>17</v>
      </c>
      <c r="AF11">
        <f t="shared" si="4"/>
        <v>18</v>
      </c>
      <c r="AJ11">
        <v>0</v>
      </c>
      <c r="AK11">
        <f t="shared" si="17"/>
        <v>68</v>
      </c>
      <c r="AL11">
        <f t="shared" si="18"/>
        <v>9</v>
      </c>
    </row>
    <row r="12" spans="1:38" x14ac:dyDescent="0.3">
      <c r="A12" s="4" t="str">
        <f>'All Strength Simple Look Math'!A12</f>
        <v>Detroit Red Wings</v>
      </c>
      <c r="B12">
        <f>'All Strength Simple Look Math'!AA12</f>
        <v>35.840000000000003</v>
      </c>
      <c r="C12">
        <f>'All Strength Simple Look Math'!AB12</f>
        <v>42.7</v>
      </c>
      <c r="D12">
        <f>'All Strength Simple Look Math'!D12</f>
        <v>2.31</v>
      </c>
      <c r="E12">
        <f>'All Strength Simple Look Math'!E12</f>
        <v>2.64</v>
      </c>
      <c r="F12">
        <f>'All Strength Simple Look Math'!F12</f>
        <v>2.2000000000000002</v>
      </c>
      <c r="G12">
        <f>'All Strength Simple Look Math'!G12</f>
        <v>2.96</v>
      </c>
      <c r="H12" s="3" t="str">
        <f t="shared" si="0"/>
        <v>Detroit Red Wings</v>
      </c>
      <c r="I12">
        <f t="shared" si="5"/>
        <v>31</v>
      </c>
      <c r="J12">
        <f t="shared" si="6"/>
        <v>24</v>
      </c>
      <c r="K12">
        <f t="shared" si="7"/>
        <v>30</v>
      </c>
      <c r="L12">
        <f t="shared" si="8"/>
        <v>18</v>
      </c>
      <c r="M12">
        <f t="shared" si="9"/>
        <v>30</v>
      </c>
      <c r="N12">
        <f t="shared" si="10"/>
        <v>20</v>
      </c>
      <c r="O12">
        <f>RANK(AC12,$AC$2:AC$33,1)</f>
        <v>17</v>
      </c>
      <c r="P12">
        <f t="shared" si="1"/>
        <v>170</v>
      </c>
      <c r="Q12">
        <f t="shared" si="11"/>
        <v>27</v>
      </c>
      <c r="S12">
        <f>'All Strength Simple Look Math'!V12</f>
        <v>27</v>
      </c>
      <c r="T12">
        <f t="shared" si="12"/>
        <v>31</v>
      </c>
      <c r="U12">
        <f t="shared" si="13"/>
        <v>21</v>
      </c>
      <c r="X12">
        <f>'Raw All Strength'!AL12</f>
        <v>90.59</v>
      </c>
      <c r="Y12">
        <f t="shared" si="14"/>
        <v>-0.31999999999999984</v>
      </c>
      <c r="AA12">
        <f t="shared" si="15"/>
        <v>30.333333333333332</v>
      </c>
      <c r="AB12">
        <f t="shared" si="16"/>
        <v>21</v>
      </c>
      <c r="AC12">
        <f t="shared" si="2"/>
        <v>35</v>
      </c>
      <c r="AE12">
        <f t="shared" si="3"/>
        <v>14</v>
      </c>
      <c r="AF12">
        <f t="shared" si="4"/>
        <v>21</v>
      </c>
      <c r="AJ12">
        <v>0</v>
      </c>
      <c r="AK12">
        <f t="shared" si="17"/>
        <v>153</v>
      </c>
      <c r="AL12">
        <f t="shared" si="18"/>
        <v>28</v>
      </c>
    </row>
    <row r="13" spans="1:38" x14ac:dyDescent="0.3">
      <c r="A13" s="4" t="str">
        <f>'All Strength Simple Look Math'!A13</f>
        <v>Edmonton Oilers</v>
      </c>
      <c r="B13">
        <f>'All Strength Simple Look Math'!AA13</f>
        <v>40.68</v>
      </c>
      <c r="C13">
        <f>'All Strength Simple Look Math'!AB13</f>
        <v>41.51</v>
      </c>
      <c r="D13">
        <f>'All Strength Simple Look Math'!D13</f>
        <v>2.84</v>
      </c>
      <c r="E13">
        <f>'All Strength Simple Look Math'!E13</f>
        <v>2.6</v>
      </c>
      <c r="F13">
        <f>'All Strength Simple Look Math'!F13</f>
        <v>3.26</v>
      </c>
      <c r="G13">
        <f>'All Strength Simple Look Math'!G13</f>
        <v>2.74</v>
      </c>
      <c r="H13" s="3" t="str">
        <f t="shared" si="0"/>
        <v>Edmonton Oilers</v>
      </c>
      <c r="I13">
        <f t="shared" si="5"/>
        <v>14</v>
      </c>
      <c r="J13">
        <f t="shared" si="6"/>
        <v>19</v>
      </c>
      <c r="K13">
        <f t="shared" si="7"/>
        <v>6</v>
      </c>
      <c r="L13">
        <f t="shared" si="8"/>
        <v>16</v>
      </c>
      <c r="M13">
        <f t="shared" si="9"/>
        <v>7</v>
      </c>
      <c r="N13">
        <f t="shared" si="10"/>
        <v>12</v>
      </c>
      <c r="O13">
        <f>RANK(AC13,$AC$2:AC$33,1)</f>
        <v>6</v>
      </c>
      <c r="P13">
        <f t="shared" si="1"/>
        <v>80</v>
      </c>
      <c r="Q13">
        <f t="shared" si="11"/>
        <v>9</v>
      </c>
      <c r="S13">
        <f>'All Strength Simple Look Math'!V13</f>
        <v>11</v>
      </c>
      <c r="T13">
        <f t="shared" si="12"/>
        <v>6</v>
      </c>
      <c r="U13">
        <f t="shared" si="13"/>
        <v>18</v>
      </c>
      <c r="X13">
        <f>'Raw All Strength'!AL13</f>
        <v>91.03</v>
      </c>
      <c r="Y13">
        <f t="shared" si="14"/>
        <v>-0.14000000000000012</v>
      </c>
      <c r="AA13">
        <f t="shared" si="15"/>
        <v>9</v>
      </c>
      <c r="AB13">
        <f t="shared" si="16"/>
        <v>17.5</v>
      </c>
      <c r="AC13">
        <f t="shared" si="2"/>
        <v>16</v>
      </c>
      <c r="AE13">
        <f t="shared" si="3"/>
        <v>7</v>
      </c>
      <c r="AF13">
        <f t="shared" si="4"/>
        <v>9</v>
      </c>
      <c r="AJ13">
        <v>0</v>
      </c>
      <c r="AK13">
        <f t="shared" si="17"/>
        <v>74</v>
      </c>
      <c r="AL13">
        <f t="shared" si="18"/>
        <v>12</v>
      </c>
    </row>
    <row r="14" spans="1:38" x14ac:dyDescent="0.3">
      <c r="A14" s="4" t="str">
        <f>'All Strength Simple Look Math'!A14</f>
        <v>Florida Panthers</v>
      </c>
      <c r="B14">
        <f>'All Strength Simple Look Math'!AA14</f>
        <v>45</v>
      </c>
      <c r="C14">
        <f>'All Strength Simple Look Math'!AB14</f>
        <v>39.14</v>
      </c>
      <c r="D14">
        <f>'All Strength Simple Look Math'!D14</f>
        <v>3.02</v>
      </c>
      <c r="E14">
        <f>'All Strength Simple Look Math'!E14</f>
        <v>2.5</v>
      </c>
      <c r="F14">
        <f>'All Strength Simple Look Math'!F14</f>
        <v>3.31</v>
      </c>
      <c r="G14">
        <f>'All Strength Simple Look Math'!G14</f>
        <v>2.66</v>
      </c>
      <c r="H14" s="3" t="str">
        <f t="shared" si="0"/>
        <v>Florida Panthers</v>
      </c>
      <c r="I14">
        <f t="shared" si="5"/>
        <v>3</v>
      </c>
      <c r="J14">
        <f t="shared" si="6"/>
        <v>12</v>
      </c>
      <c r="K14">
        <f t="shared" si="7"/>
        <v>5</v>
      </c>
      <c r="L14">
        <f t="shared" si="8"/>
        <v>9</v>
      </c>
      <c r="M14">
        <f t="shared" si="9"/>
        <v>4</v>
      </c>
      <c r="N14">
        <f t="shared" si="10"/>
        <v>9</v>
      </c>
      <c r="O14">
        <f>RANK(AC14,$AC$2:AC$33,1)</f>
        <v>8</v>
      </c>
      <c r="P14">
        <f t="shared" si="1"/>
        <v>50</v>
      </c>
      <c r="Q14">
        <f t="shared" si="11"/>
        <v>4</v>
      </c>
      <c r="S14">
        <f>'All Strength Simple Look Math'!V14</f>
        <v>4</v>
      </c>
      <c r="T14">
        <f t="shared" si="12"/>
        <v>3</v>
      </c>
      <c r="U14">
        <f t="shared" si="13"/>
        <v>11</v>
      </c>
      <c r="X14">
        <f>'Raw All Strength'!AL14</f>
        <v>91.03</v>
      </c>
      <c r="Y14">
        <f t="shared" si="14"/>
        <v>-0.16000000000000014</v>
      </c>
      <c r="AA14">
        <f t="shared" si="15"/>
        <v>4</v>
      </c>
      <c r="AB14">
        <f t="shared" si="16"/>
        <v>10.5</v>
      </c>
      <c r="AC14">
        <f t="shared" si="2"/>
        <v>19</v>
      </c>
      <c r="AE14">
        <f t="shared" si="3"/>
        <v>7</v>
      </c>
      <c r="AF14">
        <f t="shared" si="4"/>
        <v>12</v>
      </c>
      <c r="AJ14">
        <v>0</v>
      </c>
      <c r="AK14">
        <f t="shared" si="17"/>
        <v>42</v>
      </c>
      <c r="AL14">
        <f t="shared" si="18"/>
        <v>4</v>
      </c>
    </row>
    <row r="15" spans="1:38" x14ac:dyDescent="0.3">
      <c r="A15" s="4" t="str">
        <f>'All Strength Simple Look Math'!A15</f>
        <v>Los Angeles Kings</v>
      </c>
      <c r="B15">
        <f>'All Strength Simple Look Math'!AA15</f>
        <v>38.86</v>
      </c>
      <c r="C15">
        <f>'All Strength Simple Look Math'!AB15</f>
        <v>42.84</v>
      </c>
      <c r="D15">
        <f>'All Strength Simple Look Math'!D15</f>
        <v>2.5499999999999998</v>
      </c>
      <c r="E15">
        <f>'All Strength Simple Look Math'!E15</f>
        <v>2.93</v>
      </c>
      <c r="F15">
        <f>'All Strength Simple Look Math'!F15</f>
        <v>2.5099999999999998</v>
      </c>
      <c r="G15">
        <f>'All Strength Simple Look Math'!G15</f>
        <v>2.99</v>
      </c>
      <c r="H15" s="3" t="str">
        <f t="shared" si="0"/>
        <v>Los Angeles Kings</v>
      </c>
      <c r="I15">
        <f t="shared" si="5"/>
        <v>22</v>
      </c>
      <c r="J15">
        <f t="shared" si="6"/>
        <v>25</v>
      </c>
      <c r="K15">
        <f t="shared" si="7"/>
        <v>17</v>
      </c>
      <c r="L15">
        <f t="shared" si="8"/>
        <v>29</v>
      </c>
      <c r="M15">
        <f t="shared" si="9"/>
        <v>27</v>
      </c>
      <c r="N15">
        <f t="shared" si="10"/>
        <v>21</v>
      </c>
      <c r="O15">
        <f>RANK(AC15,$AC$2:AC$33,1)</f>
        <v>10</v>
      </c>
      <c r="P15">
        <f t="shared" si="1"/>
        <v>151</v>
      </c>
      <c r="Q15">
        <f t="shared" si="11"/>
        <v>22</v>
      </c>
      <c r="S15">
        <f>'All Strength Simple Look Math'!V15</f>
        <v>25</v>
      </c>
      <c r="T15">
        <f t="shared" si="12"/>
        <v>23</v>
      </c>
      <c r="U15">
        <f t="shared" si="13"/>
        <v>27</v>
      </c>
      <c r="X15">
        <f>'Raw All Strength'!AL15</f>
        <v>90.32</v>
      </c>
      <c r="Y15">
        <f t="shared" si="14"/>
        <v>-6.0000000000000053E-2</v>
      </c>
      <c r="AA15">
        <f t="shared" si="15"/>
        <v>22</v>
      </c>
      <c r="AB15">
        <f t="shared" si="16"/>
        <v>27</v>
      </c>
      <c r="AC15">
        <f t="shared" si="2"/>
        <v>21</v>
      </c>
      <c r="AE15">
        <f t="shared" si="3"/>
        <v>16</v>
      </c>
      <c r="AF15">
        <f t="shared" si="4"/>
        <v>5</v>
      </c>
      <c r="AJ15">
        <v>0</v>
      </c>
      <c r="AK15">
        <f t="shared" si="17"/>
        <v>141</v>
      </c>
      <c r="AL15">
        <f t="shared" si="18"/>
        <v>25</v>
      </c>
    </row>
    <row r="16" spans="1:38" x14ac:dyDescent="0.3">
      <c r="A16" s="4" t="str">
        <f>'All Strength Simple Look Math'!A16</f>
        <v>Minnesota Wild</v>
      </c>
      <c r="B16">
        <f>'All Strength Simple Look Math'!AA16</f>
        <v>38.799999999999997</v>
      </c>
      <c r="C16">
        <f>'All Strength Simple Look Math'!AB16</f>
        <v>42.07</v>
      </c>
      <c r="D16">
        <f>'All Strength Simple Look Math'!D16</f>
        <v>2.5</v>
      </c>
      <c r="E16">
        <f>'All Strength Simple Look Math'!E16</f>
        <v>2.42</v>
      </c>
      <c r="F16">
        <f>'All Strength Simple Look Math'!F16</f>
        <v>3.17</v>
      </c>
      <c r="G16">
        <f>'All Strength Simple Look Math'!G16</f>
        <v>2.8</v>
      </c>
      <c r="H16" s="3" t="str">
        <f t="shared" si="0"/>
        <v>Minnesota Wild</v>
      </c>
      <c r="I16">
        <f t="shared" si="5"/>
        <v>23</v>
      </c>
      <c r="J16">
        <f t="shared" si="6"/>
        <v>23</v>
      </c>
      <c r="K16">
        <f t="shared" si="7"/>
        <v>22</v>
      </c>
      <c r="L16">
        <f t="shared" si="8"/>
        <v>6</v>
      </c>
      <c r="M16">
        <f t="shared" si="9"/>
        <v>9</v>
      </c>
      <c r="N16">
        <f t="shared" si="10"/>
        <v>15</v>
      </c>
      <c r="O16">
        <f>RANK(AC16,$AC$2:AC$33,1)</f>
        <v>20</v>
      </c>
      <c r="P16">
        <f t="shared" si="1"/>
        <v>118</v>
      </c>
      <c r="Q16">
        <f t="shared" si="11"/>
        <v>18</v>
      </c>
      <c r="S16">
        <f>'All Strength Simple Look Math'!V16</f>
        <v>8</v>
      </c>
      <c r="T16">
        <f t="shared" si="12"/>
        <v>19</v>
      </c>
      <c r="U16">
        <f t="shared" si="13"/>
        <v>15</v>
      </c>
      <c r="X16">
        <f>'Raw All Strength'!AL16</f>
        <v>90.67</v>
      </c>
      <c r="Y16">
        <f t="shared" si="14"/>
        <v>-0.37999999999999989</v>
      </c>
      <c r="AA16">
        <f t="shared" si="15"/>
        <v>18</v>
      </c>
      <c r="AB16">
        <f t="shared" si="16"/>
        <v>14.5</v>
      </c>
      <c r="AC16">
        <f t="shared" si="2"/>
        <v>37</v>
      </c>
      <c r="AE16">
        <f t="shared" si="3"/>
        <v>13</v>
      </c>
      <c r="AF16">
        <f t="shared" si="4"/>
        <v>24</v>
      </c>
      <c r="AJ16">
        <v>0</v>
      </c>
      <c r="AK16">
        <f t="shared" si="17"/>
        <v>98</v>
      </c>
      <c r="AL16">
        <f t="shared" si="18"/>
        <v>17</v>
      </c>
    </row>
    <row r="17" spans="1:38" x14ac:dyDescent="0.3">
      <c r="A17" s="4" t="str">
        <f>'All Strength Simple Look Math'!A17</f>
        <v>Montreal Canadiens</v>
      </c>
      <c r="B17">
        <f>'All Strength Simple Look Math'!AA17</f>
        <v>42.22</v>
      </c>
      <c r="C17">
        <f>'All Strength Simple Look Math'!AB17</f>
        <v>38.630000000000003</v>
      </c>
      <c r="D17">
        <f>'All Strength Simple Look Math'!D17</f>
        <v>2.5499999999999998</v>
      </c>
      <c r="E17">
        <f>'All Strength Simple Look Math'!E17</f>
        <v>2.56</v>
      </c>
      <c r="F17">
        <f>'All Strength Simple Look Math'!F17</f>
        <v>2.78</v>
      </c>
      <c r="G17">
        <f>'All Strength Simple Look Math'!G17</f>
        <v>2.9</v>
      </c>
      <c r="H17" s="3" t="str">
        <f t="shared" si="0"/>
        <v>Montreal Canadiens</v>
      </c>
      <c r="I17">
        <f t="shared" si="5"/>
        <v>8</v>
      </c>
      <c r="J17">
        <f t="shared" si="6"/>
        <v>7</v>
      </c>
      <c r="K17">
        <f t="shared" si="7"/>
        <v>17</v>
      </c>
      <c r="L17">
        <f t="shared" si="8"/>
        <v>14</v>
      </c>
      <c r="M17">
        <f t="shared" si="9"/>
        <v>17</v>
      </c>
      <c r="N17">
        <f t="shared" si="10"/>
        <v>18</v>
      </c>
      <c r="O17">
        <f>RANK(AC17,$AC$2:AC$33,1)</f>
        <v>26</v>
      </c>
      <c r="P17">
        <f t="shared" si="1"/>
        <v>107</v>
      </c>
      <c r="Q17">
        <f t="shared" si="11"/>
        <v>15</v>
      </c>
      <c r="S17">
        <f>'All Strength Simple Look Math'!V17</f>
        <v>18</v>
      </c>
      <c r="T17">
        <f t="shared" si="12"/>
        <v>13</v>
      </c>
      <c r="U17">
        <f t="shared" si="13"/>
        <v>11</v>
      </c>
      <c r="X17">
        <f>'Raw All Strength'!AL17</f>
        <v>89.56</v>
      </c>
      <c r="Y17">
        <f t="shared" si="14"/>
        <v>-0.33999999999999986</v>
      </c>
      <c r="AA17">
        <f t="shared" si="15"/>
        <v>14</v>
      </c>
      <c r="AB17">
        <f t="shared" si="16"/>
        <v>10.5</v>
      </c>
      <c r="AC17">
        <f t="shared" si="2"/>
        <v>50</v>
      </c>
      <c r="AE17">
        <f t="shared" si="3"/>
        <v>27</v>
      </c>
      <c r="AF17">
        <f t="shared" si="4"/>
        <v>23</v>
      </c>
      <c r="AJ17">
        <v>0</v>
      </c>
      <c r="AK17">
        <f t="shared" si="17"/>
        <v>81</v>
      </c>
      <c r="AL17">
        <f t="shared" si="18"/>
        <v>14</v>
      </c>
    </row>
    <row r="18" spans="1:38" x14ac:dyDescent="0.3">
      <c r="A18" s="4" t="str">
        <f>'All Strength Simple Look Math'!A18</f>
        <v>Nashville Predators</v>
      </c>
      <c r="B18">
        <f>'All Strength Simple Look Math'!AA18</f>
        <v>41.14</v>
      </c>
      <c r="C18">
        <f>'All Strength Simple Look Math'!AB18</f>
        <v>40.630000000000003</v>
      </c>
      <c r="D18">
        <f>'All Strength Simple Look Math'!D18</f>
        <v>2.42</v>
      </c>
      <c r="E18">
        <f>'All Strength Simple Look Math'!E18</f>
        <v>2.64</v>
      </c>
      <c r="F18">
        <f>'All Strength Simple Look Math'!F18</f>
        <v>2.66</v>
      </c>
      <c r="G18">
        <f>'All Strength Simple Look Math'!G18</f>
        <v>2.71</v>
      </c>
      <c r="H18" s="3" t="str">
        <f t="shared" si="0"/>
        <v>Nashville Predators</v>
      </c>
      <c r="I18">
        <f t="shared" si="5"/>
        <v>10</v>
      </c>
      <c r="J18">
        <f t="shared" si="6"/>
        <v>15</v>
      </c>
      <c r="K18">
        <f t="shared" si="7"/>
        <v>26</v>
      </c>
      <c r="L18">
        <f t="shared" si="8"/>
        <v>18</v>
      </c>
      <c r="M18">
        <f t="shared" si="9"/>
        <v>22</v>
      </c>
      <c r="N18">
        <f t="shared" si="10"/>
        <v>11</v>
      </c>
      <c r="O18">
        <f>RANK(AC18,$AC$2:AC$33,1)</f>
        <v>5</v>
      </c>
      <c r="P18">
        <f t="shared" si="1"/>
        <v>107</v>
      </c>
      <c r="Q18">
        <f t="shared" si="11"/>
        <v>15</v>
      </c>
      <c r="S18">
        <f>'All Strength Simple Look Math'!V18</f>
        <v>13</v>
      </c>
      <c r="T18">
        <f t="shared" si="12"/>
        <v>20</v>
      </c>
      <c r="U18">
        <f t="shared" si="13"/>
        <v>16</v>
      </c>
      <c r="X18">
        <f>'Raw All Strength'!AL18</f>
        <v>91.22</v>
      </c>
      <c r="Y18">
        <f t="shared" si="14"/>
        <v>-6.999999999999984E-2</v>
      </c>
      <c r="AA18">
        <f t="shared" si="15"/>
        <v>19.333333333333332</v>
      </c>
      <c r="AB18">
        <f t="shared" si="16"/>
        <v>16.5</v>
      </c>
      <c r="AC18">
        <f t="shared" si="2"/>
        <v>10</v>
      </c>
      <c r="AE18">
        <f t="shared" si="3"/>
        <v>4</v>
      </c>
      <c r="AF18">
        <f t="shared" si="4"/>
        <v>6</v>
      </c>
      <c r="AJ18">
        <v>0</v>
      </c>
      <c r="AK18">
        <f t="shared" si="17"/>
        <v>102</v>
      </c>
      <c r="AL18">
        <f t="shared" si="18"/>
        <v>18</v>
      </c>
    </row>
    <row r="19" spans="1:38" x14ac:dyDescent="0.3">
      <c r="A19" s="4" t="str">
        <f>'All Strength Simple Look Math'!A19</f>
        <v>New Jersey Devils</v>
      </c>
      <c r="B19">
        <f>'All Strength Simple Look Math'!AA19</f>
        <v>39.9</v>
      </c>
      <c r="C19">
        <f>'All Strength Simple Look Math'!AB19</f>
        <v>41.42</v>
      </c>
      <c r="D19">
        <f>'All Strength Simple Look Math'!D19</f>
        <v>2.4900000000000002</v>
      </c>
      <c r="E19">
        <f>'All Strength Simple Look Math'!E19</f>
        <v>2.8</v>
      </c>
      <c r="F19">
        <f>'All Strength Simple Look Math'!F19</f>
        <v>2.56</v>
      </c>
      <c r="G19">
        <f>'All Strength Simple Look Math'!G19</f>
        <v>3.33</v>
      </c>
      <c r="H19" s="3" t="str">
        <f t="shared" si="0"/>
        <v>New Jersey Devils</v>
      </c>
      <c r="I19">
        <f t="shared" si="5"/>
        <v>17</v>
      </c>
      <c r="J19">
        <f t="shared" si="6"/>
        <v>18</v>
      </c>
      <c r="K19">
        <f t="shared" si="7"/>
        <v>24</v>
      </c>
      <c r="L19">
        <f t="shared" si="8"/>
        <v>22</v>
      </c>
      <c r="M19">
        <f t="shared" si="9"/>
        <v>26</v>
      </c>
      <c r="N19">
        <f t="shared" si="10"/>
        <v>27</v>
      </c>
      <c r="O19">
        <f>RANK(AC19,$AC$2:AC$33,1)</f>
        <v>27</v>
      </c>
      <c r="P19">
        <f t="shared" si="1"/>
        <v>161</v>
      </c>
      <c r="Q19">
        <f t="shared" si="11"/>
        <v>25</v>
      </c>
      <c r="S19">
        <f>'All Strength Simple Look Math'!V19</f>
        <v>29</v>
      </c>
      <c r="T19">
        <f t="shared" si="12"/>
        <v>24</v>
      </c>
      <c r="U19">
        <f t="shared" si="13"/>
        <v>20</v>
      </c>
      <c r="X19">
        <f>'Raw All Strength'!AL19</f>
        <v>89.13</v>
      </c>
      <c r="Y19">
        <f t="shared" si="14"/>
        <v>-0.53000000000000025</v>
      </c>
      <c r="AA19">
        <f t="shared" si="15"/>
        <v>22.333333333333332</v>
      </c>
      <c r="AB19">
        <f t="shared" si="16"/>
        <v>20</v>
      </c>
      <c r="AC19">
        <f t="shared" si="2"/>
        <v>55</v>
      </c>
      <c r="AE19">
        <f t="shared" si="3"/>
        <v>29</v>
      </c>
      <c r="AF19">
        <f t="shared" si="4"/>
        <v>26</v>
      </c>
      <c r="AJ19">
        <v>0</v>
      </c>
      <c r="AK19">
        <f t="shared" si="17"/>
        <v>134</v>
      </c>
      <c r="AL19">
        <f t="shared" si="18"/>
        <v>23</v>
      </c>
    </row>
    <row r="20" spans="1:38" x14ac:dyDescent="0.3">
      <c r="A20" s="4" t="str">
        <f>'All Strength Simple Look Math'!A20</f>
        <v>New York Islanders</v>
      </c>
      <c r="B20">
        <f>'All Strength Simple Look Math'!AA20</f>
        <v>38.5</v>
      </c>
      <c r="C20">
        <f>'All Strength Simple Look Math'!AB20</f>
        <v>39.04</v>
      </c>
      <c r="D20">
        <f>'All Strength Simple Look Math'!D20</f>
        <v>2.59</v>
      </c>
      <c r="E20">
        <f>'All Strength Simple Look Math'!E20</f>
        <v>2.37</v>
      </c>
      <c r="F20">
        <f>'All Strength Simple Look Math'!F20</f>
        <v>2.67</v>
      </c>
      <c r="G20">
        <f>'All Strength Simple Look Math'!G20</f>
        <v>2.19</v>
      </c>
      <c r="H20" s="3" t="str">
        <f t="shared" si="0"/>
        <v>New York Islanders</v>
      </c>
      <c r="I20">
        <f t="shared" si="5"/>
        <v>25</v>
      </c>
      <c r="J20">
        <f t="shared" si="6"/>
        <v>11</v>
      </c>
      <c r="K20">
        <f t="shared" si="7"/>
        <v>13</v>
      </c>
      <c r="L20">
        <f t="shared" si="8"/>
        <v>4</v>
      </c>
      <c r="M20">
        <f t="shared" si="9"/>
        <v>21</v>
      </c>
      <c r="N20">
        <f t="shared" si="10"/>
        <v>2</v>
      </c>
      <c r="O20">
        <f>RANK(AC20,$AC$2:AC$33,1)</f>
        <v>2</v>
      </c>
      <c r="P20">
        <f t="shared" si="1"/>
        <v>78</v>
      </c>
      <c r="Q20">
        <f t="shared" si="11"/>
        <v>8</v>
      </c>
      <c r="S20">
        <f>'All Strength Simple Look Math'!V20</f>
        <v>12</v>
      </c>
      <c r="T20">
        <f t="shared" si="12"/>
        <v>21</v>
      </c>
      <c r="U20">
        <f t="shared" si="13"/>
        <v>6</v>
      </c>
      <c r="X20">
        <f>'Raw All Strength'!AL20</f>
        <v>92.14</v>
      </c>
      <c r="Y20">
        <f t="shared" si="14"/>
        <v>0.18000000000000016</v>
      </c>
      <c r="AA20">
        <f t="shared" si="15"/>
        <v>19.666666666666668</v>
      </c>
      <c r="AB20">
        <f t="shared" si="16"/>
        <v>7.5</v>
      </c>
      <c r="AC20">
        <f t="shared" si="2"/>
        <v>5</v>
      </c>
      <c r="AE20">
        <f t="shared" si="3"/>
        <v>1</v>
      </c>
      <c r="AF20">
        <f t="shared" si="4"/>
        <v>4</v>
      </c>
      <c r="AJ20">
        <v>0</v>
      </c>
      <c r="AK20">
        <f t="shared" si="17"/>
        <v>76</v>
      </c>
      <c r="AL20">
        <f t="shared" si="18"/>
        <v>13</v>
      </c>
    </row>
    <row r="21" spans="1:38" x14ac:dyDescent="0.3">
      <c r="A21" s="4" t="str">
        <f>'All Strength Simple Look Math'!A21</f>
        <v>New York Rangers</v>
      </c>
      <c r="B21">
        <f>'All Strength Simple Look Math'!AA21</f>
        <v>39.29</v>
      </c>
      <c r="C21">
        <f>'All Strength Simple Look Math'!AB21</f>
        <v>41.32</v>
      </c>
      <c r="D21">
        <f>'All Strength Simple Look Math'!D21</f>
        <v>2.64</v>
      </c>
      <c r="E21">
        <f>'All Strength Simple Look Math'!E21</f>
        <v>2.63</v>
      </c>
      <c r="F21">
        <f>'All Strength Simple Look Math'!F21</f>
        <v>3.11</v>
      </c>
      <c r="G21">
        <f>'All Strength Simple Look Math'!G21</f>
        <v>2.74</v>
      </c>
      <c r="H21" s="3" t="str">
        <f t="shared" si="0"/>
        <v>New York Rangers</v>
      </c>
      <c r="I21">
        <f t="shared" si="5"/>
        <v>21</v>
      </c>
      <c r="J21">
        <f t="shared" si="6"/>
        <v>17</v>
      </c>
      <c r="K21">
        <f t="shared" si="7"/>
        <v>11</v>
      </c>
      <c r="L21">
        <f t="shared" si="8"/>
        <v>17</v>
      </c>
      <c r="M21">
        <f t="shared" si="9"/>
        <v>10</v>
      </c>
      <c r="N21">
        <f t="shared" si="10"/>
        <v>12</v>
      </c>
      <c r="O21">
        <f>RANK(AC21,$AC$2:AC$33,1)</f>
        <v>9</v>
      </c>
      <c r="P21">
        <f t="shared" si="1"/>
        <v>97</v>
      </c>
      <c r="Q21">
        <f t="shared" si="11"/>
        <v>14</v>
      </c>
      <c r="S21">
        <f>'All Strength Simple Look Math'!V21</f>
        <v>16</v>
      </c>
      <c r="T21">
        <f t="shared" si="12"/>
        <v>13</v>
      </c>
      <c r="U21">
        <f t="shared" si="13"/>
        <v>17</v>
      </c>
      <c r="X21">
        <f>'Raw All Strength'!AL21</f>
        <v>90.69</v>
      </c>
      <c r="Y21">
        <f t="shared" si="14"/>
        <v>-0.11000000000000032</v>
      </c>
      <c r="AA21">
        <f t="shared" si="15"/>
        <v>14</v>
      </c>
      <c r="AB21">
        <f t="shared" si="16"/>
        <v>17</v>
      </c>
      <c r="AC21">
        <f t="shared" si="2"/>
        <v>20</v>
      </c>
      <c r="AE21">
        <f t="shared" si="3"/>
        <v>12</v>
      </c>
      <c r="AF21">
        <f t="shared" si="4"/>
        <v>8</v>
      </c>
      <c r="AJ21">
        <v>0</v>
      </c>
      <c r="AK21">
        <f t="shared" si="17"/>
        <v>88</v>
      </c>
      <c r="AL21">
        <f t="shared" si="18"/>
        <v>15</v>
      </c>
    </row>
    <row r="22" spans="1:38" x14ac:dyDescent="0.3">
      <c r="A22" s="4" t="str">
        <f>'All Strength Simple Look Math'!A22</f>
        <v>Ottawa Senators</v>
      </c>
      <c r="B22">
        <f>'All Strength Simple Look Math'!AA22</f>
        <v>41.09</v>
      </c>
      <c r="C22">
        <f>'All Strength Simple Look Math'!AB22</f>
        <v>43.83</v>
      </c>
      <c r="D22">
        <f>'All Strength Simple Look Math'!D22</f>
        <v>2.64</v>
      </c>
      <c r="E22">
        <f>'All Strength Simple Look Math'!E22</f>
        <v>2.8</v>
      </c>
      <c r="F22">
        <f>'All Strength Simple Look Math'!F22</f>
        <v>2.74</v>
      </c>
      <c r="G22">
        <f>'All Strength Simple Look Math'!G22</f>
        <v>3.34</v>
      </c>
      <c r="H22" s="3" t="str">
        <f t="shared" si="0"/>
        <v>Ottawa Senators</v>
      </c>
      <c r="I22">
        <f t="shared" si="5"/>
        <v>11</v>
      </c>
      <c r="J22">
        <f t="shared" si="6"/>
        <v>29</v>
      </c>
      <c r="K22">
        <f t="shared" si="7"/>
        <v>11</v>
      </c>
      <c r="L22">
        <f t="shared" si="8"/>
        <v>22</v>
      </c>
      <c r="M22">
        <f t="shared" si="9"/>
        <v>19</v>
      </c>
      <c r="N22">
        <f t="shared" si="10"/>
        <v>28</v>
      </c>
      <c r="O22">
        <f>RANK(AC22,$AC$2:AC$33,1)</f>
        <v>27</v>
      </c>
      <c r="P22">
        <f t="shared" si="1"/>
        <v>147</v>
      </c>
      <c r="Q22">
        <f t="shared" si="11"/>
        <v>21</v>
      </c>
      <c r="S22">
        <f>'All Strength Simple Look Math'!V22</f>
        <v>23</v>
      </c>
      <c r="T22">
        <f t="shared" si="12"/>
        <v>12</v>
      </c>
      <c r="U22">
        <f t="shared" si="13"/>
        <v>26</v>
      </c>
      <c r="X22">
        <f>'Raw All Strength'!AL22</f>
        <v>89.49</v>
      </c>
      <c r="Y22">
        <f t="shared" si="14"/>
        <v>-0.54</v>
      </c>
      <c r="AA22">
        <f t="shared" si="15"/>
        <v>13.666666666666666</v>
      </c>
      <c r="AB22">
        <f t="shared" si="16"/>
        <v>25.5</v>
      </c>
      <c r="AC22">
        <f t="shared" si="2"/>
        <v>55</v>
      </c>
      <c r="AE22">
        <f t="shared" si="3"/>
        <v>28</v>
      </c>
      <c r="AF22">
        <f t="shared" si="4"/>
        <v>27</v>
      </c>
      <c r="AJ22">
        <v>0</v>
      </c>
      <c r="AK22">
        <f t="shared" si="17"/>
        <v>120</v>
      </c>
      <c r="AL22">
        <f t="shared" si="18"/>
        <v>20</v>
      </c>
    </row>
    <row r="23" spans="1:38" x14ac:dyDescent="0.3">
      <c r="A23" s="4" t="str">
        <f>'All Strength Simple Look Math'!A23</f>
        <v>Philadelphia Flyers</v>
      </c>
      <c r="B23">
        <f>'All Strength Simple Look Math'!AA23</f>
        <v>41.34</v>
      </c>
      <c r="C23">
        <f>'All Strength Simple Look Math'!AB23</f>
        <v>38.729999999999997</v>
      </c>
      <c r="D23">
        <f>'All Strength Simple Look Math'!D23</f>
        <v>2.54</v>
      </c>
      <c r="E23">
        <f>'All Strength Simple Look Math'!E23</f>
        <v>2.5</v>
      </c>
      <c r="F23">
        <f>'All Strength Simple Look Math'!F23</f>
        <v>2.81</v>
      </c>
      <c r="G23">
        <f>'All Strength Simple Look Math'!G23</f>
        <v>3.46</v>
      </c>
      <c r="H23" s="3" t="str">
        <f t="shared" si="0"/>
        <v>Philadelphia Flyers</v>
      </c>
      <c r="I23">
        <f t="shared" si="5"/>
        <v>9</v>
      </c>
      <c r="J23">
        <f t="shared" si="6"/>
        <v>9</v>
      </c>
      <c r="K23">
        <f t="shared" si="7"/>
        <v>19</v>
      </c>
      <c r="L23">
        <f t="shared" si="8"/>
        <v>9</v>
      </c>
      <c r="M23">
        <f t="shared" si="9"/>
        <v>15</v>
      </c>
      <c r="N23">
        <f t="shared" si="10"/>
        <v>31</v>
      </c>
      <c r="O23">
        <f>RANK(AC23,$AC$2:AC$33,1)</f>
        <v>31</v>
      </c>
      <c r="P23">
        <f t="shared" si="1"/>
        <v>123</v>
      </c>
      <c r="Q23">
        <f t="shared" si="11"/>
        <v>19</v>
      </c>
      <c r="S23">
        <f>'All Strength Simple Look Math'!V23</f>
        <v>19</v>
      </c>
      <c r="T23">
        <f t="shared" si="12"/>
        <v>15</v>
      </c>
      <c r="U23">
        <f t="shared" si="13"/>
        <v>9</v>
      </c>
      <c r="X23">
        <f>'Raw All Strength'!AL23</f>
        <v>87.96</v>
      </c>
      <c r="Y23">
        <f t="shared" si="14"/>
        <v>-0.96</v>
      </c>
      <c r="AA23">
        <f t="shared" si="15"/>
        <v>14.333333333333334</v>
      </c>
      <c r="AB23">
        <f t="shared" si="16"/>
        <v>9</v>
      </c>
      <c r="AC23">
        <f t="shared" si="2"/>
        <v>62</v>
      </c>
      <c r="AE23">
        <f t="shared" si="3"/>
        <v>31</v>
      </c>
      <c r="AF23">
        <f t="shared" si="4"/>
        <v>31</v>
      </c>
      <c r="AJ23">
        <v>0</v>
      </c>
      <c r="AK23">
        <f t="shared" si="17"/>
        <v>92</v>
      </c>
      <c r="AL23">
        <f t="shared" si="18"/>
        <v>16</v>
      </c>
    </row>
    <row r="24" spans="1:38" x14ac:dyDescent="0.3">
      <c r="A24" s="4" t="str">
        <f>'All Strength Simple Look Math'!A24</f>
        <v>Pittsburgh Penguins</v>
      </c>
      <c r="B24">
        <f>'All Strength Simple Look Math'!AA24</f>
        <v>39.5</v>
      </c>
      <c r="C24">
        <f>'All Strength Simple Look Math'!AB24</f>
        <v>39.21</v>
      </c>
      <c r="D24">
        <f>'All Strength Simple Look Math'!D24</f>
        <v>2.65</v>
      </c>
      <c r="E24">
        <f>'All Strength Simple Look Math'!E24</f>
        <v>2.56</v>
      </c>
      <c r="F24">
        <f>'All Strength Simple Look Math'!F24</f>
        <v>3.41</v>
      </c>
      <c r="G24">
        <f>'All Strength Simple Look Math'!G24</f>
        <v>2.74</v>
      </c>
      <c r="H24" s="3" t="str">
        <f t="shared" si="0"/>
        <v>Pittsburgh Penguins</v>
      </c>
      <c r="I24">
        <f t="shared" si="5"/>
        <v>20</v>
      </c>
      <c r="J24">
        <f t="shared" si="6"/>
        <v>13</v>
      </c>
      <c r="K24">
        <f t="shared" si="7"/>
        <v>10</v>
      </c>
      <c r="L24">
        <f t="shared" si="8"/>
        <v>14</v>
      </c>
      <c r="M24">
        <f t="shared" si="9"/>
        <v>2</v>
      </c>
      <c r="N24">
        <f t="shared" si="10"/>
        <v>12</v>
      </c>
      <c r="O24">
        <f>RANK(AC24,$AC$2:AC$33,1)</f>
        <v>11</v>
      </c>
      <c r="P24">
        <f t="shared" si="1"/>
        <v>82</v>
      </c>
      <c r="Q24">
        <f t="shared" si="11"/>
        <v>10</v>
      </c>
      <c r="S24">
        <f>'All Strength Simple Look Math'!V24</f>
        <v>5</v>
      </c>
      <c r="T24">
        <f t="shared" si="12"/>
        <v>8</v>
      </c>
      <c r="U24">
        <f t="shared" si="13"/>
        <v>14</v>
      </c>
      <c r="X24">
        <f>'Raw All Strength'!AL24</f>
        <v>90.77</v>
      </c>
      <c r="Y24">
        <f t="shared" si="14"/>
        <v>-0.18000000000000016</v>
      </c>
      <c r="AA24">
        <f t="shared" si="15"/>
        <v>10.666666666666666</v>
      </c>
      <c r="AB24">
        <f t="shared" si="16"/>
        <v>13.5</v>
      </c>
      <c r="AC24">
        <f t="shared" si="2"/>
        <v>23</v>
      </c>
      <c r="AE24">
        <f t="shared" si="3"/>
        <v>10</v>
      </c>
      <c r="AF24">
        <f t="shared" si="4"/>
        <v>13</v>
      </c>
      <c r="AJ24">
        <v>0</v>
      </c>
      <c r="AK24">
        <f t="shared" si="17"/>
        <v>71</v>
      </c>
      <c r="AL24">
        <f t="shared" si="18"/>
        <v>10</v>
      </c>
    </row>
    <row r="25" spans="1:38" x14ac:dyDescent="0.3">
      <c r="A25" s="4" t="str">
        <f>'All Strength Simple Look Math'!A25</f>
        <v>San Jose Sharks</v>
      </c>
      <c r="B25">
        <f>'All Strength Simple Look Math'!AA25</f>
        <v>40.76</v>
      </c>
      <c r="C25">
        <f>'All Strength Simple Look Math'!AB25</f>
        <v>43.65</v>
      </c>
      <c r="D25">
        <f>'All Strength Simple Look Math'!D25</f>
        <v>2.79</v>
      </c>
      <c r="E25">
        <f>'All Strength Simple Look Math'!E25</f>
        <v>2.86</v>
      </c>
      <c r="F25">
        <f>'All Strength Simple Look Math'!F25</f>
        <v>2.57</v>
      </c>
      <c r="G25">
        <f>'All Strength Simple Look Math'!G25</f>
        <v>3.45</v>
      </c>
      <c r="H25" s="3" t="str">
        <f t="shared" si="0"/>
        <v>San Jose Sharks</v>
      </c>
      <c r="I25">
        <f t="shared" si="5"/>
        <v>12</v>
      </c>
      <c r="J25">
        <f t="shared" si="6"/>
        <v>28</v>
      </c>
      <c r="K25">
        <f t="shared" si="7"/>
        <v>7</v>
      </c>
      <c r="L25">
        <f t="shared" si="8"/>
        <v>26</v>
      </c>
      <c r="M25">
        <f t="shared" si="9"/>
        <v>25</v>
      </c>
      <c r="N25">
        <f t="shared" si="10"/>
        <v>30</v>
      </c>
      <c r="O25">
        <f>RANK(AC25,$AC$2:AC$33,1)</f>
        <v>30</v>
      </c>
      <c r="P25">
        <f t="shared" si="1"/>
        <v>158</v>
      </c>
      <c r="Q25">
        <f t="shared" si="11"/>
        <v>23</v>
      </c>
      <c r="S25">
        <f>'All Strength Simple Look Math'!V25</f>
        <v>25</v>
      </c>
      <c r="T25">
        <f t="shared" si="12"/>
        <v>17</v>
      </c>
      <c r="U25">
        <f t="shared" si="13"/>
        <v>27</v>
      </c>
      <c r="X25">
        <f>'Raw All Strength'!AL25</f>
        <v>89.06</v>
      </c>
      <c r="Y25">
        <f t="shared" si="14"/>
        <v>-0.5900000000000003</v>
      </c>
      <c r="AA25">
        <f t="shared" si="15"/>
        <v>14.666666666666666</v>
      </c>
      <c r="AB25">
        <f t="shared" si="16"/>
        <v>27</v>
      </c>
      <c r="AC25">
        <f t="shared" si="2"/>
        <v>60</v>
      </c>
      <c r="AE25">
        <f t="shared" si="3"/>
        <v>30</v>
      </c>
      <c r="AF25">
        <f t="shared" si="4"/>
        <v>30</v>
      </c>
      <c r="AJ25">
        <v>0</v>
      </c>
      <c r="AK25">
        <f t="shared" si="17"/>
        <v>128</v>
      </c>
      <c r="AL25">
        <f t="shared" si="18"/>
        <v>22</v>
      </c>
    </row>
    <row r="26" spans="1:38" x14ac:dyDescent="0.3">
      <c r="A26" s="4" t="str">
        <f>'All Strength Simple Look Math'!A26</f>
        <v>St Louis Blues</v>
      </c>
      <c r="B26">
        <f>'All Strength Simple Look Math'!AA26</f>
        <v>37.68</v>
      </c>
      <c r="C26">
        <f>'All Strength Simple Look Math'!AB26</f>
        <v>40.840000000000003</v>
      </c>
      <c r="D26">
        <f>'All Strength Simple Look Math'!D26</f>
        <v>2.33</v>
      </c>
      <c r="E26">
        <f>'All Strength Simple Look Math'!E26</f>
        <v>2.79</v>
      </c>
      <c r="F26">
        <f>'All Strength Simple Look Math'!F26</f>
        <v>2.93</v>
      </c>
      <c r="G26">
        <f>'All Strength Simple Look Math'!G26</f>
        <v>2.93</v>
      </c>
      <c r="H26" s="3" t="str">
        <f t="shared" si="0"/>
        <v>St Louis Blues</v>
      </c>
      <c r="I26">
        <f t="shared" si="5"/>
        <v>29</v>
      </c>
      <c r="J26">
        <f t="shared" si="6"/>
        <v>16</v>
      </c>
      <c r="K26">
        <f t="shared" si="7"/>
        <v>28</v>
      </c>
      <c r="L26">
        <f t="shared" si="8"/>
        <v>21</v>
      </c>
      <c r="M26">
        <f t="shared" si="9"/>
        <v>13</v>
      </c>
      <c r="N26">
        <f t="shared" si="10"/>
        <v>19</v>
      </c>
      <c r="O26">
        <f>RANK(AC26,$AC$2:AC$33,1)</f>
        <v>15</v>
      </c>
      <c r="P26">
        <f t="shared" si="1"/>
        <v>141</v>
      </c>
      <c r="Q26">
        <f t="shared" si="11"/>
        <v>20</v>
      </c>
      <c r="S26">
        <f>'All Strength Simple Look Math'!V26</f>
        <v>14</v>
      </c>
      <c r="T26">
        <f t="shared" si="12"/>
        <v>26</v>
      </c>
      <c r="U26">
        <f t="shared" si="13"/>
        <v>19</v>
      </c>
      <c r="X26">
        <f>'Raw All Strength'!AL26</f>
        <v>90</v>
      </c>
      <c r="Y26">
        <f t="shared" si="14"/>
        <v>-0.14000000000000012</v>
      </c>
      <c r="AA26">
        <f t="shared" si="15"/>
        <v>23.333333333333332</v>
      </c>
      <c r="AB26">
        <f t="shared" si="16"/>
        <v>18.5</v>
      </c>
      <c r="AC26">
        <f t="shared" si="2"/>
        <v>29</v>
      </c>
      <c r="AE26">
        <f t="shared" si="3"/>
        <v>20</v>
      </c>
      <c r="AF26">
        <f t="shared" si="4"/>
        <v>9</v>
      </c>
      <c r="AJ26">
        <v>0</v>
      </c>
      <c r="AK26">
        <f t="shared" si="17"/>
        <v>126</v>
      </c>
      <c r="AL26">
        <f t="shared" si="18"/>
        <v>21</v>
      </c>
    </row>
    <row r="27" spans="1:38" x14ac:dyDescent="0.3">
      <c r="A27" s="4" t="str">
        <f>'All Strength Simple Look Math'!A27</f>
        <v>Tampa Bay Lightning</v>
      </c>
      <c r="B27">
        <f>'All Strength Simple Look Math'!AA27</f>
        <v>40.659999999999997</v>
      </c>
      <c r="C27">
        <f>'All Strength Simple Look Math'!AB27</f>
        <v>37.21</v>
      </c>
      <c r="D27">
        <f>'All Strength Simple Look Math'!D27</f>
        <v>2.78</v>
      </c>
      <c r="E27">
        <f>'All Strength Simple Look Math'!E27</f>
        <v>2.38</v>
      </c>
      <c r="F27">
        <f>'All Strength Simple Look Math'!F27</f>
        <v>3.19</v>
      </c>
      <c r="G27">
        <f>'All Strength Simple Look Math'!G27</f>
        <v>2.57</v>
      </c>
      <c r="H27" s="3" t="str">
        <f t="shared" si="0"/>
        <v>Tampa Bay Lightning</v>
      </c>
      <c r="I27">
        <f t="shared" si="5"/>
        <v>15</v>
      </c>
      <c r="J27">
        <f t="shared" si="6"/>
        <v>2</v>
      </c>
      <c r="K27">
        <f t="shared" si="7"/>
        <v>8</v>
      </c>
      <c r="L27">
        <f t="shared" si="8"/>
        <v>5</v>
      </c>
      <c r="M27">
        <f t="shared" si="9"/>
        <v>8</v>
      </c>
      <c r="N27">
        <f t="shared" si="10"/>
        <v>6</v>
      </c>
      <c r="O27">
        <f>RANK(AC27,$AC$2:AC$33,1)</f>
        <v>11</v>
      </c>
      <c r="P27">
        <f t="shared" si="1"/>
        <v>55</v>
      </c>
      <c r="Q27">
        <f t="shared" si="11"/>
        <v>7</v>
      </c>
      <c r="S27">
        <f>'All Strength Simple Look Math'!V27</f>
        <v>8</v>
      </c>
      <c r="T27">
        <f t="shared" si="12"/>
        <v>7</v>
      </c>
      <c r="U27">
        <f t="shared" si="13"/>
        <v>3</v>
      </c>
      <c r="X27">
        <f>'Raw All Strength'!AL27</f>
        <v>90.84</v>
      </c>
      <c r="Y27">
        <f t="shared" si="14"/>
        <v>-0.18999999999999995</v>
      </c>
      <c r="AA27">
        <f t="shared" si="15"/>
        <v>10.333333333333334</v>
      </c>
      <c r="AB27">
        <f t="shared" si="16"/>
        <v>3.5</v>
      </c>
      <c r="AC27">
        <f t="shared" si="2"/>
        <v>23</v>
      </c>
      <c r="AE27">
        <f t="shared" si="3"/>
        <v>9</v>
      </c>
      <c r="AF27">
        <f t="shared" si="4"/>
        <v>14</v>
      </c>
      <c r="AJ27">
        <v>0</v>
      </c>
      <c r="AK27">
        <f t="shared" si="17"/>
        <v>44</v>
      </c>
      <c r="AL27">
        <f t="shared" si="18"/>
        <v>6</v>
      </c>
    </row>
    <row r="28" spans="1:38" x14ac:dyDescent="0.3">
      <c r="A28" s="4" t="str">
        <f>'All Strength Simple Look Math'!A28</f>
        <v>Toronto Maple Leafs</v>
      </c>
      <c r="B28">
        <f>'All Strength Simple Look Math'!AA28</f>
        <v>42.72</v>
      </c>
      <c r="C28">
        <f>'All Strength Simple Look Math'!AB28</f>
        <v>38.79</v>
      </c>
      <c r="D28">
        <f>'All Strength Simple Look Math'!D28</f>
        <v>3.08</v>
      </c>
      <c r="E28">
        <f>'All Strength Simple Look Math'!E28</f>
        <v>2.42</v>
      </c>
      <c r="F28">
        <f>'All Strength Simple Look Math'!F28</f>
        <v>3.3</v>
      </c>
      <c r="G28">
        <f>'All Strength Simple Look Math'!G28</f>
        <v>2.62</v>
      </c>
      <c r="H28" s="3" t="str">
        <f t="shared" si="0"/>
        <v>Toronto Maple Leafs</v>
      </c>
      <c r="I28">
        <f t="shared" si="5"/>
        <v>6</v>
      </c>
      <c r="J28">
        <f t="shared" si="6"/>
        <v>10</v>
      </c>
      <c r="K28">
        <f t="shared" si="7"/>
        <v>3</v>
      </c>
      <c r="L28">
        <f t="shared" si="8"/>
        <v>6</v>
      </c>
      <c r="M28">
        <f t="shared" si="9"/>
        <v>5</v>
      </c>
      <c r="N28">
        <f t="shared" si="10"/>
        <v>8</v>
      </c>
      <c r="O28">
        <f>RANK(AC28,$AC$2:AC$33,1)</f>
        <v>16</v>
      </c>
      <c r="P28">
        <f t="shared" si="1"/>
        <v>54</v>
      </c>
      <c r="Q28">
        <f t="shared" si="11"/>
        <v>6</v>
      </c>
      <c r="S28">
        <f>'All Strength Simple Look Math'!V28</f>
        <v>5</v>
      </c>
      <c r="T28">
        <f t="shared" si="12"/>
        <v>4</v>
      </c>
      <c r="U28">
        <f t="shared" si="13"/>
        <v>7</v>
      </c>
      <c r="X28">
        <f>'Raw All Strength'!AL28</f>
        <v>90.51</v>
      </c>
      <c r="Y28">
        <f t="shared" si="14"/>
        <v>-0.20000000000000018</v>
      </c>
      <c r="AA28">
        <f t="shared" si="15"/>
        <v>4.666666666666667</v>
      </c>
      <c r="AB28">
        <f t="shared" si="16"/>
        <v>8</v>
      </c>
      <c r="AC28">
        <f t="shared" si="2"/>
        <v>31</v>
      </c>
      <c r="AE28">
        <f t="shared" si="3"/>
        <v>15</v>
      </c>
      <c r="AF28">
        <f t="shared" si="4"/>
        <v>16</v>
      </c>
      <c r="AJ28">
        <v>0</v>
      </c>
      <c r="AK28">
        <f t="shared" si="17"/>
        <v>38</v>
      </c>
      <c r="AL28">
        <f t="shared" si="18"/>
        <v>3</v>
      </c>
    </row>
    <row r="29" spans="1:38" x14ac:dyDescent="0.3">
      <c r="A29" s="4" t="str">
        <f>'All Strength Simple Look Math'!A29</f>
        <v>Vancouver Canucks</v>
      </c>
      <c r="B29">
        <f>'All Strength Simple Look Math'!AA29</f>
        <v>39.619999999999997</v>
      </c>
      <c r="C29">
        <f>'All Strength Simple Look Math'!AB29</f>
        <v>45.41</v>
      </c>
      <c r="D29">
        <f>'All Strength Simple Look Math'!D29</f>
        <v>2.5099999999999998</v>
      </c>
      <c r="E29">
        <f>'All Strength Simple Look Math'!E29</f>
        <v>3.21</v>
      </c>
      <c r="F29">
        <f>'All Strength Simple Look Math'!F29</f>
        <v>2.62</v>
      </c>
      <c r="G29">
        <f>'All Strength Simple Look Math'!G29</f>
        <v>3.31</v>
      </c>
      <c r="H29" s="3" t="str">
        <f t="shared" si="0"/>
        <v>Vancouver Canucks</v>
      </c>
      <c r="I29">
        <f t="shared" si="5"/>
        <v>19</v>
      </c>
      <c r="J29">
        <f t="shared" si="6"/>
        <v>31</v>
      </c>
      <c r="K29">
        <f t="shared" si="7"/>
        <v>20</v>
      </c>
      <c r="L29">
        <f t="shared" si="8"/>
        <v>31</v>
      </c>
      <c r="M29">
        <f t="shared" si="9"/>
        <v>24</v>
      </c>
      <c r="N29">
        <f t="shared" si="10"/>
        <v>26</v>
      </c>
      <c r="O29">
        <f>RANK(AC29,$AC$2:AC$33,1)</f>
        <v>14</v>
      </c>
      <c r="P29">
        <f t="shared" si="1"/>
        <v>165</v>
      </c>
      <c r="Q29">
        <f t="shared" si="11"/>
        <v>26</v>
      </c>
      <c r="S29">
        <f>'All Strength Simple Look Math'!V29</f>
        <v>24</v>
      </c>
      <c r="T29">
        <f t="shared" si="12"/>
        <v>22</v>
      </c>
      <c r="U29">
        <f t="shared" si="13"/>
        <v>31</v>
      </c>
      <c r="X29">
        <f>'Raw All Strength'!AL29</f>
        <v>90</v>
      </c>
      <c r="Y29">
        <f t="shared" si="14"/>
        <v>-0.10000000000000009</v>
      </c>
      <c r="AA29">
        <f t="shared" si="15"/>
        <v>21</v>
      </c>
      <c r="AB29">
        <f t="shared" si="16"/>
        <v>31</v>
      </c>
      <c r="AC29">
        <f t="shared" si="2"/>
        <v>27</v>
      </c>
      <c r="AE29">
        <f t="shared" si="3"/>
        <v>20</v>
      </c>
      <c r="AF29">
        <f t="shared" si="4"/>
        <v>7</v>
      </c>
      <c r="AJ29">
        <v>0</v>
      </c>
      <c r="AK29">
        <f t="shared" si="17"/>
        <v>151</v>
      </c>
      <c r="AL29">
        <f t="shared" si="18"/>
        <v>26</v>
      </c>
    </row>
    <row r="30" spans="1:38" x14ac:dyDescent="0.3">
      <c r="A30" s="4" t="str">
        <f>'All Strength Simple Look Math'!A30</f>
        <v>Vegas Golden Knights</v>
      </c>
      <c r="B30">
        <f>'All Strength Simple Look Math'!AA30</f>
        <v>45.17</v>
      </c>
      <c r="C30">
        <f>'All Strength Simple Look Math'!AB30</f>
        <v>37.380000000000003</v>
      </c>
      <c r="D30">
        <f>'All Strength Simple Look Math'!D30</f>
        <v>3.14</v>
      </c>
      <c r="E30">
        <f>'All Strength Simple Look Math'!E30</f>
        <v>2.5</v>
      </c>
      <c r="F30">
        <f>'All Strength Simple Look Math'!F30</f>
        <v>3.36</v>
      </c>
      <c r="G30">
        <f>'All Strength Simple Look Math'!G30</f>
        <v>2.16</v>
      </c>
      <c r="H30" s="3" t="str">
        <f t="shared" si="0"/>
        <v>Vegas Golden Knights</v>
      </c>
      <c r="I30">
        <f t="shared" si="5"/>
        <v>2</v>
      </c>
      <c r="J30">
        <f t="shared" si="6"/>
        <v>3</v>
      </c>
      <c r="K30">
        <f t="shared" si="7"/>
        <v>2</v>
      </c>
      <c r="L30">
        <f t="shared" si="8"/>
        <v>9</v>
      </c>
      <c r="M30">
        <f t="shared" si="9"/>
        <v>3</v>
      </c>
      <c r="N30">
        <f t="shared" si="10"/>
        <v>1</v>
      </c>
      <c r="O30">
        <f>RANK(AC30,$AC$2:AC$33,1)</f>
        <v>1</v>
      </c>
      <c r="P30">
        <f t="shared" si="1"/>
        <v>21</v>
      </c>
      <c r="Q30">
        <f t="shared" si="11"/>
        <v>1</v>
      </c>
      <c r="S30">
        <f>'All Strength Simple Look Math'!V30</f>
        <v>1</v>
      </c>
      <c r="T30">
        <f t="shared" si="12"/>
        <v>2</v>
      </c>
      <c r="U30">
        <f t="shared" si="13"/>
        <v>5</v>
      </c>
      <c r="X30">
        <f>'Raw All Strength'!AL30</f>
        <v>92.02</v>
      </c>
      <c r="Y30">
        <f t="shared" si="14"/>
        <v>0.33999999999999986</v>
      </c>
      <c r="AA30">
        <f t="shared" si="15"/>
        <v>2.3333333333333335</v>
      </c>
      <c r="AB30">
        <f t="shared" si="16"/>
        <v>6</v>
      </c>
      <c r="AC30">
        <f t="shared" si="2"/>
        <v>3</v>
      </c>
      <c r="AE30">
        <f t="shared" si="3"/>
        <v>2</v>
      </c>
      <c r="AF30">
        <f t="shared" si="4"/>
        <v>1</v>
      </c>
      <c r="AJ30">
        <v>0</v>
      </c>
      <c r="AK30">
        <f t="shared" si="17"/>
        <v>20</v>
      </c>
      <c r="AL30">
        <f t="shared" si="18"/>
        <v>2</v>
      </c>
    </row>
    <row r="31" spans="1:38" x14ac:dyDescent="0.3">
      <c r="A31" s="4" t="str">
        <f>'All Strength Simple Look Math'!A31</f>
        <v>Washington Capitals</v>
      </c>
      <c r="B31">
        <f>'All Strength Simple Look Math'!AA31</f>
        <v>40.409999999999997</v>
      </c>
      <c r="C31">
        <f>'All Strength Simple Look Math'!AB31</f>
        <v>39.950000000000003</v>
      </c>
      <c r="D31">
        <f>'All Strength Simple Look Math'!D31</f>
        <v>2.59</v>
      </c>
      <c r="E31">
        <f>'All Strength Simple Look Math'!E31</f>
        <v>2.5</v>
      </c>
      <c r="F31">
        <f>'All Strength Simple Look Math'!F31</f>
        <v>3.3</v>
      </c>
      <c r="G31">
        <f>'All Strength Simple Look Math'!G31</f>
        <v>2.83</v>
      </c>
      <c r="H31" s="3" t="str">
        <f t="shared" si="0"/>
        <v>Washington Capitals</v>
      </c>
      <c r="I31">
        <f t="shared" si="5"/>
        <v>16</v>
      </c>
      <c r="J31">
        <f t="shared" si="6"/>
        <v>14</v>
      </c>
      <c r="K31">
        <f t="shared" si="7"/>
        <v>13</v>
      </c>
      <c r="L31">
        <f t="shared" si="8"/>
        <v>9</v>
      </c>
      <c r="M31">
        <f t="shared" si="9"/>
        <v>5</v>
      </c>
      <c r="N31">
        <f t="shared" si="10"/>
        <v>16</v>
      </c>
      <c r="O31">
        <f>RANK(AC31,$AC$2:AC$33,1)</f>
        <v>21</v>
      </c>
      <c r="P31">
        <f t="shared" si="1"/>
        <v>94</v>
      </c>
      <c r="Q31">
        <f t="shared" si="11"/>
        <v>13</v>
      </c>
      <c r="S31">
        <f>'All Strength Simple Look Math'!V31</f>
        <v>5</v>
      </c>
      <c r="T31">
        <f t="shared" si="12"/>
        <v>9</v>
      </c>
      <c r="U31">
        <f t="shared" si="13"/>
        <v>13</v>
      </c>
      <c r="X31">
        <f>'Raw All Strength'!AL31</f>
        <v>90.01</v>
      </c>
      <c r="Y31">
        <f t="shared" si="14"/>
        <v>-0.33000000000000007</v>
      </c>
      <c r="AA31">
        <f t="shared" si="15"/>
        <v>11.333333333333334</v>
      </c>
      <c r="AB31">
        <f t="shared" si="16"/>
        <v>11.5</v>
      </c>
      <c r="AC31">
        <f t="shared" si="2"/>
        <v>41</v>
      </c>
      <c r="AE31">
        <f t="shared" si="3"/>
        <v>19</v>
      </c>
      <c r="AF31">
        <f t="shared" si="4"/>
        <v>22</v>
      </c>
      <c r="AJ31">
        <v>0</v>
      </c>
      <c r="AK31">
        <f t="shared" si="17"/>
        <v>73</v>
      </c>
      <c r="AL31">
        <f t="shared" si="18"/>
        <v>11</v>
      </c>
    </row>
    <row r="32" spans="1:38" x14ac:dyDescent="0.3">
      <c r="A32" s="4" t="str">
        <f>'All Strength Simple Look Math'!A32</f>
        <v>Winnipeg Jets</v>
      </c>
      <c r="B32">
        <f>'All Strength Simple Look Math'!AA32</f>
        <v>39.86</v>
      </c>
      <c r="C32">
        <f>'All Strength Simple Look Math'!AB32</f>
        <v>41.93</v>
      </c>
      <c r="D32">
        <f>'All Strength Simple Look Math'!D32</f>
        <v>2.59</v>
      </c>
      <c r="E32">
        <f>'All Strength Simple Look Math'!E32</f>
        <v>2.92</v>
      </c>
      <c r="F32">
        <f>'All Strength Simple Look Math'!F32</f>
        <v>3.02</v>
      </c>
      <c r="G32">
        <f>'All Strength Simple Look Math'!G32</f>
        <v>2.7</v>
      </c>
      <c r="H32" s="3" t="str">
        <f>A32</f>
        <v>Winnipeg Jets</v>
      </c>
      <c r="I32">
        <f t="shared" si="5"/>
        <v>18</v>
      </c>
      <c r="J32">
        <f t="shared" si="6"/>
        <v>22</v>
      </c>
      <c r="K32">
        <f t="shared" si="7"/>
        <v>13</v>
      </c>
      <c r="L32">
        <f t="shared" si="8"/>
        <v>28</v>
      </c>
      <c r="M32">
        <f t="shared" si="9"/>
        <v>12</v>
      </c>
      <c r="N32">
        <f t="shared" si="10"/>
        <v>10</v>
      </c>
      <c r="O32">
        <f>RANK(AC32,$AC$2:AC$33,1)</f>
        <v>4</v>
      </c>
      <c r="P32">
        <f t="shared" si="1"/>
        <v>107</v>
      </c>
      <c r="Q32">
        <f t="shared" si="11"/>
        <v>15</v>
      </c>
      <c r="S32">
        <f>'All Strength Simple Look Math'!V32</f>
        <v>14</v>
      </c>
      <c r="T32">
        <f t="shared" si="12"/>
        <v>15</v>
      </c>
      <c r="U32">
        <f t="shared" si="13"/>
        <v>25</v>
      </c>
      <c r="X32">
        <f>'Raw All Strength'!AL32</f>
        <v>91.13</v>
      </c>
      <c r="Y32">
        <f t="shared" si="14"/>
        <v>0.21999999999999975</v>
      </c>
      <c r="AA32">
        <f t="shared" si="15"/>
        <v>14.333333333333334</v>
      </c>
      <c r="AB32">
        <f t="shared" si="16"/>
        <v>25</v>
      </c>
      <c r="AC32">
        <f t="shared" si="2"/>
        <v>8</v>
      </c>
      <c r="AE32">
        <f t="shared" si="3"/>
        <v>6</v>
      </c>
      <c r="AF32">
        <f t="shared" si="4"/>
        <v>2</v>
      </c>
      <c r="AJ32">
        <v>0</v>
      </c>
      <c r="AK32">
        <f t="shared" si="17"/>
        <v>103</v>
      </c>
      <c r="AL32">
        <f t="shared" si="18"/>
        <v>19</v>
      </c>
    </row>
    <row r="35" spans="37:37" x14ac:dyDescent="0.3">
      <c r="AK35">
        <f>SUM(AK2:AK33)</f>
        <v>2950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9.6199999999999992</v>
      </c>
      <c r="C2">
        <f>'Raw All Strength'!AD2</f>
        <v>11.88</v>
      </c>
      <c r="D2">
        <f>'Raw All Strength'!AJ2</f>
        <v>79.08</v>
      </c>
      <c r="F2">
        <f>RANK(B2,$B$2:$B$33,0)</f>
        <v>24</v>
      </c>
      <c r="G2">
        <f>RANK(C2,$C$2:$C$33,1)</f>
        <v>29</v>
      </c>
      <c r="H2">
        <f>RANK(D2,$D$2:$D$33,0)</f>
        <v>24</v>
      </c>
      <c r="J2">
        <f>F2+G2</f>
        <v>53</v>
      </c>
      <c r="K2">
        <f>F2+G2+H2</f>
        <v>77</v>
      </c>
      <c r="M2">
        <f>RANK(J2,$J$2:$J$33,1)</f>
        <v>28</v>
      </c>
      <c r="N2">
        <f>RANK(K2,$K$2:$K$33,1)</f>
        <v>31</v>
      </c>
    </row>
    <row r="3" spans="1:14" x14ac:dyDescent="0.3">
      <c r="A3" t="str">
        <f>'Raw All Strength'!B3</f>
        <v>Arizona Coyotes</v>
      </c>
      <c r="B3">
        <f>'Raw All Strength'!AC3</f>
        <v>10.08</v>
      </c>
      <c r="C3">
        <f>'Raw All Strength'!AD3</f>
        <v>11.12</v>
      </c>
      <c r="D3">
        <f>'Raw All Strength'!AJ3</f>
        <v>80.39</v>
      </c>
      <c r="F3">
        <f t="shared" ref="F3:F33" si="0">RANK(B3,$B$2:$B$33,0)</f>
        <v>17</v>
      </c>
      <c r="G3">
        <f t="shared" ref="G3:G33" si="1">RANK(C3,$C$2:$C$33,1)</f>
        <v>26</v>
      </c>
      <c r="H3">
        <f t="shared" ref="H3:H33" si="2">RANK(D3,$D$2:$D$33,0)</f>
        <v>17</v>
      </c>
      <c r="J3">
        <f t="shared" ref="J3:J33" si="3">F3+G3</f>
        <v>43</v>
      </c>
      <c r="K3">
        <f t="shared" ref="K3:K33" si="4">F3+G3+H3</f>
        <v>60</v>
      </c>
      <c r="M3">
        <f t="shared" ref="M3:M33" si="5">RANK(J3,$J$2:$J$33,1)</f>
        <v>22</v>
      </c>
      <c r="N3">
        <f t="shared" ref="N3:N33" si="6">RANK(K3,$K$2:$K$33,1)</f>
        <v>20</v>
      </c>
    </row>
    <row r="4" spans="1:14" x14ac:dyDescent="0.3">
      <c r="A4" t="str">
        <f>'Raw All Strength'!B4</f>
        <v>Boston Bruins</v>
      </c>
      <c r="B4">
        <f>'Raw All Strength'!AC4</f>
        <v>9.5</v>
      </c>
      <c r="C4">
        <f>'Raw All Strength'!AD4</f>
        <v>9.01</v>
      </c>
      <c r="D4">
        <f>'Raw All Strength'!AJ4</f>
        <v>82.03</v>
      </c>
      <c r="F4">
        <f t="shared" si="0"/>
        <v>27</v>
      </c>
      <c r="G4">
        <f t="shared" si="1"/>
        <v>6</v>
      </c>
      <c r="H4">
        <f t="shared" si="2"/>
        <v>9</v>
      </c>
      <c r="J4">
        <f t="shared" si="3"/>
        <v>33</v>
      </c>
      <c r="K4">
        <f t="shared" si="4"/>
        <v>42</v>
      </c>
      <c r="M4">
        <f t="shared" si="5"/>
        <v>14</v>
      </c>
      <c r="N4">
        <f t="shared" si="6"/>
        <v>14</v>
      </c>
    </row>
    <row r="5" spans="1:14" x14ac:dyDescent="0.3">
      <c r="A5" t="str">
        <f>'Raw All Strength'!B5</f>
        <v>Buffalo Sabres</v>
      </c>
      <c r="B5">
        <f>'Raw All Strength'!AC5</f>
        <v>9.93</v>
      </c>
      <c r="C5">
        <f>'Raw All Strength'!AD5</f>
        <v>11</v>
      </c>
      <c r="D5">
        <f>'Raw All Strength'!AJ5</f>
        <v>80.540000000000006</v>
      </c>
      <c r="F5">
        <f t="shared" si="0"/>
        <v>20</v>
      </c>
      <c r="G5">
        <f t="shared" si="1"/>
        <v>24</v>
      </c>
      <c r="H5">
        <f t="shared" si="2"/>
        <v>16</v>
      </c>
      <c r="J5">
        <f t="shared" si="3"/>
        <v>44</v>
      </c>
      <c r="K5">
        <f t="shared" si="4"/>
        <v>60</v>
      </c>
      <c r="M5">
        <f t="shared" si="5"/>
        <v>24</v>
      </c>
      <c r="N5">
        <f t="shared" si="6"/>
        <v>20</v>
      </c>
    </row>
    <row r="6" spans="1:14" x14ac:dyDescent="0.3">
      <c r="A6" t="str">
        <f>'Raw All Strength'!B6</f>
        <v>Calgary Flames</v>
      </c>
      <c r="B6">
        <f>'Raw All Strength'!AC6</f>
        <v>10.47</v>
      </c>
      <c r="C6">
        <f>'Raw All Strength'!AD6</f>
        <v>9.33</v>
      </c>
      <c r="D6">
        <f>'Raw All Strength'!AJ6</f>
        <v>79.8</v>
      </c>
      <c r="F6">
        <f t="shared" si="0"/>
        <v>11</v>
      </c>
      <c r="G6">
        <f t="shared" si="1"/>
        <v>8</v>
      </c>
      <c r="H6">
        <f t="shared" si="2"/>
        <v>19</v>
      </c>
      <c r="J6">
        <f t="shared" si="3"/>
        <v>19</v>
      </c>
      <c r="K6">
        <f t="shared" si="4"/>
        <v>38</v>
      </c>
      <c r="M6">
        <f t="shared" si="5"/>
        <v>7</v>
      </c>
      <c r="N6">
        <f t="shared" si="6"/>
        <v>10</v>
      </c>
    </row>
    <row r="7" spans="1:14" x14ac:dyDescent="0.3">
      <c r="A7" t="str">
        <f>'Raw All Strength'!B7</f>
        <v>Carolina Hurricanes</v>
      </c>
      <c r="B7">
        <f>'Raw All Strength'!AC7</f>
        <v>12.41</v>
      </c>
      <c r="C7">
        <f>'Raw All Strength'!AD7</f>
        <v>10.46</v>
      </c>
      <c r="D7">
        <f>'Raw All Strength'!AJ7</f>
        <v>82.44</v>
      </c>
      <c r="F7">
        <f t="shared" si="0"/>
        <v>3</v>
      </c>
      <c r="G7">
        <f t="shared" si="1"/>
        <v>19</v>
      </c>
      <c r="H7">
        <f t="shared" si="2"/>
        <v>6</v>
      </c>
      <c r="J7">
        <f t="shared" si="3"/>
        <v>22</v>
      </c>
      <c r="K7">
        <f t="shared" si="4"/>
        <v>28</v>
      </c>
      <c r="M7">
        <f t="shared" si="5"/>
        <v>9</v>
      </c>
      <c r="N7">
        <f t="shared" si="6"/>
        <v>4</v>
      </c>
    </row>
    <row r="8" spans="1:14" x14ac:dyDescent="0.3">
      <c r="A8" t="str">
        <f>'Raw All Strength'!B8</f>
        <v>Chicago Blackhawks</v>
      </c>
      <c r="B8">
        <f>'Raw All Strength'!AC8</f>
        <v>9.6300000000000008</v>
      </c>
      <c r="C8">
        <f>'Raw All Strength'!AD8</f>
        <v>12.12</v>
      </c>
      <c r="D8">
        <f>'Raw All Strength'!AJ8</f>
        <v>80.760000000000005</v>
      </c>
      <c r="F8">
        <f t="shared" si="0"/>
        <v>23</v>
      </c>
      <c r="G8">
        <f t="shared" si="1"/>
        <v>31</v>
      </c>
      <c r="H8">
        <f t="shared" si="2"/>
        <v>14</v>
      </c>
      <c r="J8">
        <f t="shared" si="3"/>
        <v>54</v>
      </c>
      <c r="K8">
        <f t="shared" si="4"/>
        <v>68</v>
      </c>
      <c r="M8">
        <f t="shared" si="5"/>
        <v>30</v>
      </c>
      <c r="N8">
        <f t="shared" si="6"/>
        <v>26</v>
      </c>
    </row>
    <row r="9" spans="1:14" x14ac:dyDescent="0.3">
      <c r="A9" t="str">
        <f>'Raw All Strength'!B9</f>
        <v>Colorado Avalanche</v>
      </c>
      <c r="B9">
        <f>'Raw All Strength'!AC9</f>
        <v>12.47</v>
      </c>
      <c r="C9">
        <f>'Raw All Strength'!AD9</f>
        <v>8.5399999999999991</v>
      </c>
      <c r="D9">
        <f>'Raw All Strength'!AJ9</f>
        <v>85.09</v>
      </c>
      <c r="F9">
        <f t="shared" si="0"/>
        <v>2</v>
      </c>
      <c r="G9">
        <f t="shared" si="1"/>
        <v>3</v>
      </c>
      <c r="H9">
        <f t="shared" si="2"/>
        <v>1</v>
      </c>
      <c r="J9">
        <f t="shared" si="3"/>
        <v>5</v>
      </c>
      <c r="K9">
        <f t="shared" si="4"/>
        <v>6</v>
      </c>
      <c r="M9">
        <f t="shared" si="5"/>
        <v>1</v>
      </c>
      <c r="N9">
        <f t="shared" si="6"/>
        <v>1</v>
      </c>
    </row>
    <row r="10" spans="1:14" x14ac:dyDescent="0.3">
      <c r="A10" t="str">
        <f>'Raw All Strength'!B10</f>
        <v>Columbus Blue Jackets</v>
      </c>
      <c r="B10">
        <f>'Raw All Strength'!AC10</f>
        <v>8.3000000000000007</v>
      </c>
      <c r="C10">
        <f>'Raw All Strength'!AD10</f>
        <v>10.26</v>
      </c>
      <c r="D10">
        <f>'Raw All Strength'!AJ10</f>
        <v>78.430000000000007</v>
      </c>
      <c r="F10">
        <f t="shared" si="0"/>
        <v>31</v>
      </c>
      <c r="G10">
        <f t="shared" si="1"/>
        <v>15</v>
      </c>
      <c r="H10">
        <f t="shared" si="2"/>
        <v>29</v>
      </c>
      <c r="J10">
        <f t="shared" si="3"/>
        <v>46</v>
      </c>
      <c r="K10">
        <f t="shared" si="4"/>
        <v>75</v>
      </c>
      <c r="M10">
        <f t="shared" si="5"/>
        <v>25</v>
      </c>
      <c r="N10">
        <f t="shared" si="6"/>
        <v>30</v>
      </c>
    </row>
    <row r="11" spans="1:14" x14ac:dyDescent="0.3">
      <c r="A11" t="str">
        <f>'Raw All Strength'!B11</f>
        <v>Dallas Stars</v>
      </c>
      <c r="B11">
        <f>'Raw All Strength'!AC11</f>
        <v>10.71</v>
      </c>
      <c r="C11">
        <f>'Raw All Strength'!AD11</f>
        <v>8.94</v>
      </c>
      <c r="D11">
        <f>'Raw All Strength'!AJ11</f>
        <v>78.849999999999994</v>
      </c>
      <c r="F11">
        <f t="shared" si="0"/>
        <v>10</v>
      </c>
      <c r="G11">
        <f t="shared" si="1"/>
        <v>5</v>
      </c>
      <c r="H11">
        <f t="shared" si="2"/>
        <v>26</v>
      </c>
      <c r="J11">
        <f t="shared" si="3"/>
        <v>15</v>
      </c>
      <c r="K11">
        <f t="shared" si="4"/>
        <v>41</v>
      </c>
      <c r="M11">
        <f t="shared" si="5"/>
        <v>4</v>
      </c>
      <c r="N11">
        <f t="shared" si="6"/>
        <v>12</v>
      </c>
    </row>
    <row r="12" spans="1:14" x14ac:dyDescent="0.3">
      <c r="A12" t="str">
        <f>'Raw All Strength'!B12</f>
        <v>Detroit Red Wings</v>
      </c>
      <c r="B12">
        <f>'Raw All Strength'!AC12</f>
        <v>8.4600000000000009</v>
      </c>
      <c r="C12">
        <f>'Raw All Strength'!AD12</f>
        <v>10.38</v>
      </c>
      <c r="D12">
        <f>'Raw All Strength'!AJ12</f>
        <v>79.599999999999994</v>
      </c>
      <c r="F12">
        <f t="shared" si="0"/>
        <v>29</v>
      </c>
      <c r="G12">
        <f t="shared" si="1"/>
        <v>17</v>
      </c>
      <c r="H12">
        <f t="shared" si="2"/>
        <v>22</v>
      </c>
      <c r="J12">
        <f t="shared" si="3"/>
        <v>46</v>
      </c>
      <c r="K12">
        <f t="shared" si="4"/>
        <v>68</v>
      </c>
      <c r="M12">
        <f t="shared" si="5"/>
        <v>25</v>
      </c>
      <c r="N12">
        <f t="shared" si="6"/>
        <v>26</v>
      </c>
    </row>
    <row r="13" spans="1:14" x14ac:dyDescent="0.3">
      <c r="A13" t="str">
        <f>'Raw All Strength'!B13</f>
        <v>Edmonton Oilers</v>
      </c>
      <c r="B13">
        <f>'Raw All Strength'!AC13</f>
        <v>11.11</v>
      </c>
      <c r="C13">
        <f>'Raw All Strength'!AD13</f>
        <v>10.49</v>
      </c>
      <c r="D13">
        <f>'Raw All Strength'!AJ13</f>
        <v>82.98</v>
      </c>
      <c r="F13">
        <f t="shared" si="0"/>
        <v>7</v>
      </c>
      <c r="G13">
        <f t="shared" si="1"/>
        <v>20</v>
      </c>
      <c r="H13">
        <f t="shared" si="2"/>
        <v>4</v>
      </c>
      <c r="J13">
        <f t="shared" si="3"/>
        <v>27</v>
      </c>
      <c r="K13">
        <f t="shared" si="4"/>
        <v>31</v>
      </c>
      <c r="M13">
        <f t="shared" si="5"/>
        <v>11</v>
      </c>
      <c r="N13">
        <f t="shared" si="6"/>
        <v>6</v>
      </c>
    </row>
    <row r="14" spans="1:14" x14ac:dyDescent="0.3">
      <c r="A14" t="str">
        <f>'Raw All Strength'!B14</f>
        <v>Florida Panthers</v>
      </c>
      <c r="B14">
        <f>'Raw All Strength'!AC14</f>
        <v>10.93</v>
      </c>
      <c r="C14">
        <f>'Raw All Strength'!AD14</f>
        <v>9.17</v>
      </c>
      <c r="D14">
        <f>'Raw All Strength'!AJ14</f>
        <v>79.62</v>
      </c>
      <c r="F14">
        <f t="shared" si="0"/>
        <v>8</v>
      </c>
      <c r="G14">
        <f t="shared" si="1"/>
        <v>7</v>
      </c>
      <c r="H14">
        <f t="shared" si="2"/>
        <v>21</v>
      </c>
      <c r="J14">
        <f t="shared" si="3"/>
        <v>15</v>
      </c>
      <c r="K14">
        <f t="shared" si="4"/>
        <v>36</v>
      </c>
      <c r="M14">
        <f t="shared" si="5"/>
        <v>4</v>
      </c>
      <c r="N14">
        <f t="shared" si="6"/>
        <v>9</v>
      </c>
    </row>
    <row r="15" spans="1:14" x14ac:dyDescent="0.3">
      <c r="A15" t="str">
        <f>'Raw All Strength'!B15</f>
        <v>Los Angeles Kings</v>
      </c>
      <c r="B15">
        <f>'Raw All Strength'!AC15</f>
        <v>10.119999999999999</v>
      </c>
      <c r="C15">
        <f>'Raw All Strength'!AD15</f>
        <v>11.5</v>
      </c>
      <c r="D15">
        <f>'Raw All Strength'!AJ15</f>
        <v>81.819999999999993</v>
      </c>
      <c r="F15">
        <f t="shared" si="0"/>
        <v>16</v>
      </c>
      <c r="G15">
        <f t="shared" si="1"/>
        <v>27</v>
      </c>
      <c r="H15">
        <f t="shared" si="2"/>
        <v>10</v>
      </c>
      <c r="J15">
        <f t="shared" si="3"/>
        <v>43</v>
      </c>
      <c r="K15">
        <f t="shared" si="4"/>
        <v>53</v>
      </c>
      <c r="M15">
        <f t="shared" si="5"/>
        <v>22</v>
      </c>
      <c r="N15">
        <f t="shared" si="6"/>
        <v>18</v>
      </c>
    </row>
    <row r="16" spans="1:14" x14ac:dyDescent="0.3">
      <c r="A16" t="str">
        <f>'Raw All Strength'!B16</f>
        <v>Minnesota Wild</v>
      </c>
      <c r="B16">
        <f>'Raw All Strength'!AC16</f>
        <v>10.039999999999999</v>
      </c>
      <c r="C16">
        <f>'Raw All Strength'!AD16</f>
        <v>8.5</v>
      </c>
      <c r="D16">
        <f>'Raw All Strength'!AJ16</f>
        <v>80.650000000000006</v>
      </c>
      <c r="F16">
        <f t="shared" si="0"/>
        <v>18</v>
      </c>
      <c r="G16">
        <f t="shared" si="1"/>
        <v>2</v>
      </c>
      <c r="H16">
        <f t="shared" si="2"/>
        <v>15</v>
      </c>
      <c r="J16">
        <f t="shared" si="3"/>
        <v>20</v>
      </c>
      <c r="K16">
        <f t="shared" si="4"/>
        <v>35</v>
      </c>
      <c r="M16">
        <f t="shared" si="5"/>
        <v>8</v>
      </c>
      <c r="N16">
        <f t="shared" si="6"/>
        <v>7</v>
      </c>
    </row>
    <row r="17" spans="1:14" x14ac:dyDescent="0.3">
      <c r="A17" t="str">
        <f>'Raw All Strength'!B17</f>
        <v>Montreal Canadiens</v>
      </c>
      <c r="B17">
        <f>'Raw All Strength'!AC17</f>
        <v>10.210000000000001</v>
      </c>
      <c r="C17">
        <f>'Raw All Strength'!AD17</f>
        <v>10.28</v>
      </c>
      <c r="D17">
        <f>'Raw All Strength'!AJ17</f>
        <v>79.680000000000007</v>
      </c>
      <c r="F17">
        <f t="shared" si="0"/>
        <v>14</v>
      </c>
      <c r="G17">
        <f t="shared" si="1"/>
        <v>16</v>
      </c>
      <c r="H17">
        <f t="shared" si="2"/>
        <v>20</v>
      </c>
      <c r="J17">
        <f t="shared" si="3"/>
        <v>30</v>
      </c>
      <c r="K17">
        <f t="shared" si="4"/>
        <v>50</v>
      </c>
      <c r="M17">
        <f t="shared" si="5"/>
        <v>12</v>
      </c>
      <c r="N17">
        <f t="shared" si="6"/>
        <v>17</v>
      </c>
    </row>
    <row r="18" spans="1:14" x14ac:dyDescent="0.3">
      <c r="A18" t="str">
        <f>'Raw All Strength'!B18</f>
        <v>Nashville Predators</v>
      </c>
      <c r="B18">
        <f>'Raw All Strength'!AC18</f>
        <v>10.039999999999999</v>
      </c>
      <c r="C18">
        <f>'Raw All Strength'!AD18</f>
        <v>9.6999999999999993</v>
      </c>
      <c r="D18">
        <f>'Raw All Strength'!AJ18</f>
        <v>81.8</v>
      </c>
      <c r="F18">
        <f t="shared" si="0"/>
        <v>18</v>
      </c>
      <c r="G18">
        <f t="shared" si="1"/>
        <v>12</v>
      </c>
      <c r="H18">
        <f t="shared" si="2"/>
        <v>11</v>
      </c>
      <c r="J18">
        <f t="shared" si="3"/>
        <v>30</v>
      </c>
      <c r="K18">
        <f t="shared" si="4"/>
        <v>41</v>
      </c>
      <c r="M18">
        <f t="shared" si="5"/>
        <v>12</v>
      </c>
      <c r="N18">
        <f t="shared" si="6"/>
        <v>12</v>
      </c>
    </row>
    <row r="19" spans="1:14" x14ac:dyDescent="0.3">
      <c r="A19" t="str">
        <f>'Raw All Strength'!B19</f>
        <v>New Jersey Devils</v>
      </c>
      <c r="B19">
        <f>'Raw All Strength'!AC19</f>
        <v>9.34</v>
      </c>
      <c r="C19">
        <f>'Raw All Strength'!AD19</f>
        <v>10.42</v>
      </c>
      <c r="D19">
        <f>'Raw All Strength'!AJ19</f>
        <v>78.540000000000006</v>
      </c>
      <c r="F19">
        <f t="shared" si="0"/>
        <v>28</v>
      </c>
      <c r="G19">
        <f t="shared" si="1"/>
        <v>18</v>
      </c>
      <c r="H19">
        <f t="shared" si="2"/>
        <v>28</v>
      </c>
      <c r="J19">
        <f t="shared" si="3"/>
        <v>46</v>
      </c>
      <c r="K19">
        <f t="shared" si="4"/>
        <v>74</v>
      </c>
      <c r="M19">
        <f t="shared" si="5"/>
        <v>25</v>
      </c>
      <c r="N19">
        <f t="shared" si="6"/>
        <v>29</v>
      </c>
    </row>
    <row r="20" spans="1:14" x14ac:dyDescent="0.3">
      <c r="A20" t="str">
        <f>'Raw All Strength'!B20</f>
        <v>New York Islanders</v>
      </c>
      <c r="B20">
        <f>'Raw All Strength'!AC20</f>
        <v>11.39</v>
      </c>
      <c r="C20">
        <f>'Raw All Strength'!AD20</f>
        <v>8.9</v>
      </c>
      <c r="D20">
        <f>'Raw All Strength'!AJ20</f>
        <v>82.28</v>
      </c>
      <c r="F20">
        <f t="shared" si="0"/>
        <v>6</v>
      </c>
      <c r="G20">
        <f t="shared" si="1"/>
        <v>4</v>
      </c>
      <c r="H20">
        <f t="shared" si="2"/>
        <v>8</v>
      </c>
      <c r="J20">
        <f t="shared" si="3"/>
        <v>10</v>
      </c>
      <c r="K20">
        <f t="shared" si="4"/>
        <v>18</v>
      </c>
      <c r="M20">
        <f t="shared" si="5"/>
        <v>2</v>
      </c>
      <c r="N20">
        <f t="shared" si="6"/>
        <v>2</v>
      </c>
    </row>
    <row r="21" spans="1:14" x14ac:dyDescent="0.3">
      <c r="A21" t="str">
        <f>'Raw All Strength'!B21</f>
        <v>New York Rangers</v>
      </c>
      <c r="B21">
        <f>'Raw All Strength'!AC21</f>
        <v>10.46</v>
      </c>
      <c r="C21">
        <f>'Raw All Strength'!AD21</f>
        <v>10.55</v>
      </c>
      <c r="D21">
        <f>'Raw All Strength'!AJ21</f>
        <v>82.38</v>
      </c>
      <c r="F21">
        <f t="shared" si="0"/>
        <v>12</v>
      </c>
      <c r="G21">
        <f t="shared" si="1"/>
        <v>21</v>
      </c>
      <c r="H21">
        <f t="shared" si="2"/>
        <v>7</v>
      </c>
      <c r="J21">
        <f t="shared" si="3"/>
        <v>33</v>
      </c>
      <c r="K21">
        <f t="shared" si="4"/>
        <v>40</v>
      </c>
      <c r="M21">
        <f t="shared" si="5"/>
        <v>14</v>
      </c>
      <c r="N21">
        <f t="shared" si="6"/>
        <v>11</v>
      </c>
    </row>
    <row r="22" spans="1:14" x14ac:dyDescent="0.3">
      <c r="A22" t="str">
        <f>'Raw All Strength'!B22</f>
        <v>Ottawa Senators</v>
      </c>
      <c r="B22">
        <f>'Raw All Strength'!AC22</f>
        <v>10.83</v>
      </c>
      <c r="C22">
        <f>'Raw All Strength'!AD22</f>
        <v>11.09</v>
      </c>
      <c r="D22">
        <f>'Raw All Strength'!AJ22</f>
        <v>81.39</v>
      </c>
      <c r="F22">
        <f t="shared" si="0"/>
        <v>9</v>
      </c>
      <c r="G22">
        <f t="shared" si="1"/>
        <v>25</v>
      </c>
      <c r="H22">
        <f t="shared" si="2"/>
        <v>13</v>
      </c>
      <c r="J22">
        <f t="shared" si="3"/>
        <v>34</v>
      </c>
      <c r="K22">
        <f t="shared" si="4"/>
        <v>47</v>
      </c>
      <c r="M22">
        <f t="shared" si="5"/>
        <v>18</v>
      </c>
      <c r="N22">
        <f t="shared" si="6"/>
        <v>16</v>
      </c>
    </row>
    <row r="23" spans="1:14" x14ac:dyDescent="0.3">
      <c r="A23" t="str">
        <f>'Raw All Strength'!B23</f>
        <v>Philadelphia Flyers</v>
      </c>
      <c r="B23">
        <f>'Raw All Strength'!AC23</f>
        <v>9.8699999999999992</v>
      </c>
      <c r="C23">
        <f>'Raw All Strength'!AD23</f>
        <v>10.210000000000001</v>
      </c>
      <c r="D23">
        <f>'Raw All Strength'!AJ23</f>
        <v>76.69</v>
      </c>
      <c r="F23">
        <f t="shared" si="0"/>
        <v>21</v>
      </c>
      <c r="G23">
        <f t="shared" si="1"/>
        <v>14</v>
      </c>
      <c r="H23">
        <f t="shared" si="2"/>
        <v>31</v>
      </c>
      <c r="J23">
        <f t="shared" si="3"/>
        <v>35</v>
      </c>
      <c r="K23">
        <f t="shared" si="4"/>
        <v>66</v>
      </c>
      <c r="M23">
        <f t="shared" si="5"/>
        <v>19</v>
      </c>
      <c r="N23">
        <f t="shared" si="6"/>
        <v>25</v>
      </c>
    </row>
    <row r="24" spans="1:14" x14ac:dyDescent="0.3">
      <c r="A24" t="str">
        <f>'Raw All Strength'!B24</f>
        <v>Pittsburgh Penguins</v>
      </c>
      <c r="B24">
        <f>'Raw All Strength'!AC24</f>
        <v>10.24</v>
      </c>
      <c r="C24">
        <f>'Raw All Strength'!AD24</f>
        <v>10.62</v>
      </c>
      <c r="D24">
        <f>'Raw All Strength'!AJ24</f>
        <v>81.8</v>
      </c>
      <c r="F24">
        <f t="shared" si="0"/>
        <v>13</v>
      </c>
      <c r="G24">
        <f t="shared" si="1"/>
        <v>22</v>
      </c>
      <c r="H24">
        <f t="shared" si="2"/>
        <v>11</v>
      </c>
      <c r="J24">
        <f t="shared" si="3"/>
        <v>35</v>
      </c>
      <c r="K24">
        <f t="shared" si="4"/>
        <v>46</v>
      </c>
      <c r="M24">
        <f t="shared" si="5"/>
        <v>19</v>
      </c>
      <c r="N24">
        <f t="shared" si="6"/>
        <v>15</v>
      </c>
    </row>
    <row r="25" spans="1:14" x14ac:dyDescent="0.3">
      <c r="A25" t="str">
        <f>'Raw All Strength'!B25</f>
        <v>San Jose Sharks</v>
      </c>
      <c r="B25">
        <f>'Raw All Strength'!AC25</f>
        <v>11.51</v>
      </c>
      <c r="C25">
        <f>'Raw All Strength'!AD25</f>
        <v>11.67</v>
      </c>
      <c r="D25">
        <f>'Raw All Strength'!AJ25</f>
        <v>77.75</v>
      </c>
      <c r="F25">
        <f t="shared" si="0"/>
        <v>5</v>
      </c>
      <c r="G25">
        <f t="shared" si="1"/>
        <v>28</v>
      </c>
      <c r="H25">
        <f t="shared" si="2"/>
        <v>30</v>
      </c>
      <c r="J25">
        <f t="shared" si="3"/>
        <v>33</v>
      </c>
      <c r="K25">
        <f t="shared" si="4"/>
        <v>63</v>
      </c>
      <c r="M25">
        <f t="shared" si="5"/>
        <v>14</v>
      </c>
      <c r="N25">
        <f t="shared" si="6"/>
        <v>23</v>
      </c>
    </row>
    <row r="26" spans="1:14" x14ac:dyDescent="0.3">
      <c r="A26" t="str">
        <f>'Raw All Strength'!B26</f>
        <v>St Louis Blues</v>
      </c>
      <c r="B26">
        <f>'Raw All Strength'!AC26</f>
        <v>8.34</v>
      </c>
      <c r="C26">
        <f>'Raw All Strength'!AD26</f>
        <v>10.98</v>
      </c>
      <c r="D26">
        <f>'Raw All Strength'!AJ26</f>
        <v>79.86</v>
      </c>
      <c r="F26">
        <f t="shared" si="0"/>
        <v>30</v>
      </c>
      <c r="G26">
        <f t="shared" si="1"/>
        <v>23</v>
      </c>
      <c r="H26">
        <f t="shared" si="2"/>
        <v>18</v>
      </c>
      <c r="J26">
        <f t="shared" si="3"/>
        <v>53</v>
      </c>
      <c r="K26">
        <f t="shared" si="4"/>
        <v>71</v>
      </c>
      <c r="M26">
        <f t="shared" si="5"/>
        <v>28</v>
      </c>
      <c r="N26">
        <f t="shared" si="6"/>
        <v>28</v>
      </c>
    </row>
    <row r="27" spans="1:14" x14ac:dyDescent="0.3">
      <c r="A27" t="str">
        <f>'Raw All Strength'!B27</f>
        <v>Tampa Bay Lightning</v>
      </c>
      <c r="B27">
        <f>'Raw All Strength'!AC27</f>
        <v>10.18</v>
      </c>
      <c r="C27">
        <f>'Raw All Strength'!AD27</f>
        <v>9.61</v>
      </c>
      <c r="D27">
        <f>'Raw All Strength'!AJ27</f>
        <v>83.53</v>
      </c>
      <c r="F27">
        <f t="shared" si="0"/>
        <v>15</v>
      </c>
      <c r="G27">
        <f t="shared" si="1"/>
        <v>10</v>
      </c>
      <c r="H27">
        <f t="shared" si="2"/>
        <v>3</v>
      </c>
      <c r="J27">
        <f t="shared" si="3"/>
        <v>25</v>
      </c>
      <c r="K27">
        <f t="shared" si="4"/>
        <v>28</v>
      </c>
      <c r="M27">
        <f t="shared" si="5"/>
        <v>10</v>
      </c>
      <c r="N27">
        <f t="shared" si="6"/>
        <v>4</v>
      </c>
    </row>
    <row r="28" spans="1:14" x14ac:dyDescent="0.3">
      <c r="A28" t="str">
        <f>'Raw All Strength'!B28</f>
        <v>Toronto Maple Leafs</v>
      </c>
      <c r="B28">
        <f>'Raw All Strength'!AC28</f>
        <v>13.02</v>
      </c>
      <c r="C28">
        <f>'Raw All Strength'!AD28</f>
        <v>9.36</v>
      </c>
      <c r="D28">
        <f>'Raw All Strength'!AJ28</f>
        <v>79.069999999999993</v>
      </c>
      <c r="F28">
        <f t="shared" si="0"/>
        <v>1</v>
      </c>
      <c r="G28">
        <f t="shared" si="1"/>
        <v>9</v>
      </c>
      <c r="H28">
        <f t="shared" si="2"/>
        <v>25</v>
      </c>
      <c r="J28">
        <f t="shared" si="3"/>
        <v>10</v>
      </c>
      <c r="K28">
        <f t="shared" si="4"/>
        <v>35</v>
      </c>
      <c r="M28">
        <f t="shared" si="5"/>
        <v>2</v>
      </c>
      <c r="N28">
        <f t="shared" si="6"/>
        <v>7</v>
      </c>
    </row>
    <row r="29" spans="1:14" x14ac:dyDescent="0.3">
      <c r="A29" t="str">
        <f>'Raw All Strength'!B29</f>
        <v>Vancouver Canucks</v>
      </c>
      <c r="B29">
        <f>'Raw All Strength'!AC29</f>
        <v>9.51</v>
      </c>
      <c r="C29">
        <f>'Raw All Strength'!AD29</f>
        <v>12.07</v>
      </c>
      <c r="D29">
        <f>'Raw All Strength'!AJ29</f>
        <v>79.56</v>
      </c>
      <c r="F29">
        <f t="shared" si="0"/>
        <v>26</v>
      </c>
      <c r="G29">
        <f t="shared" si="1"/>
        <v>30</v>
      </c>
      <c r="H29">
        <f t="shared" si="2"/>
        <v>23</v>
      </c>
      <c r="J29">
        <f t="shared" si="3"/>
        <v>56</v>
      </c>
      <c r="K29">
        <f t="shared" si="4"/>
        <v>79</v>
      </c>
      <c r="M29">
        <f t="shared" si="5"/>
        <v>32</v>
      </c>
      <c r="N29">
        <f t="shared" si="6"/>
        <v>32</v>
      </c>
    </row>
    <row r="30" spans="1:14" x14ac:dyDescent="0.3">
      <c r="A30" t="str">
        <f>'Raw All Strength'!B30</f>
        <v>Vegas Golden Knights</v>
      </c>
      <c r="B30">
        <f>'Raw All Strength'!AC30</f>
        <v>12.19</v>
      </c>
      <c r="C30">
        <f>'Raw All Strength'!AD30</f>
        <v>10.14</v>
      </c>
      <c r="D30">
        <f>'Raw All Strength'!AJ30</f>
        <v>83.92</v>
      </c>
      <c r="F30">
        <f t="shared" si="0"/>
        <v>4</v>
      </c>
      <c r="G30">
        <f t="shared" si="1"/>
        <v>13</v>
      </c>
      <c r="H30">
        <f t="shared" si="2"/>
        <v>2</v>
      </c>
      <c r="J30">
        <f t="shared" si="3"/>
        <v>17</v>
      </c>
      <c r="K30">
        <f t="shared" si="4"/>
        <v>19</v>
      </c>
      <c r="M30">
        <f t="shared" si="5"/>
        <v>6</v>
      </c>
      <c r="N30">
        <f t="shared" si="6"/>
        <v>3</v>
      </c>
    </row>
    <row r="31" spans="1:14" x14ac:dyDescent="0.3">
      <c r="A31" t="str">
        <f>'Raw All Strength'!B31</f>
        <v>Washington Capitals</v>
      </c>
      <c r="B31">
        <f>'Raw All Strength'!AC31</f>
        <v>9.6199999999999992</v>
      </c>
      <c r="C31">
        <f>'Raw All Strength'!AD31</f>
        <v>9.66</v>
      </c>
      <c r="D31">
        <f>'Raw All Strength'!AJ31</f>
        <v>78.75</v>
      </c>
      <c r="F31">
        <f t="shared" si="0"/>
        <v>24</v>
      </c>
      <c r="G31">
        <f t="shared" si="1"/>
        <v>11</v>
      </c>
      <c r="H31">
        <f t="shared" si="2"/>
        <v>27</v>
      </c>
      <c r="J31">
        <f t="shared" si="3"/>
        <v>35</v>
      </c>
      <c r="K31">
        <f t="shared" si="4"/>
        <v>62</v>
      </c>
      <c r="M31">
        <f t="shared" si="5"/>
        <v>19</v>
      </c>
      <c r="N31">
        <f t="shared" si="6"/>
        <v>22</v>
      </c>
    </row>
    <row r="32" spans="1:14" x14ac:dyDescent="0.3">
      <c r="A32" t="str">
        <f>'Raw All Strength'!B32</f>
        <v>Winnipeg Jets</v>
      </c>
      <c r="B32">
        <f>'Raw All Strength'!AC32</f>
        <v>9.7100000000000009</v>
      </c>
      <c r="C32">
        <f>'Raw All Strength'!AD32</f>
        <v>12.23</v>
      </c>
      <c r="D32">
        <f>'Raw All Strength'!AJ32</f>
        <v>82.74</v>
      </c>
      <c r="F32">
        <f t="shared" si="0"/>
        <v>22</v>
      </c>
      <c r="G32">
        <f t="shared" si="1"/>
        <v>32</v>
      </c>
      <c r="H32">
        <f t="shared" si="2"/>
        <v>5</v>
      </c>
      <c r="J32">
        <f t="shared" si="3"/>
        <v>54</v>
      </c>
      <c r="K32">
        <f t="shared" si="4"/>
        <v>59</v>
      </c>
      <c r="M32">
        <f t="shared" si="5"/>
        <v>30</v>
      </c>
      <c r="N32">
        <f t="shared" si="6"/>
        <v>19</v>
      </c>
    </row>
    <row r="33" spans="1:14" x14ac:dyDescent="0.3">
      <c r="A33">
        <f>'Raw All Strength'!B33</f>
        <v>0</v>
      </c>
      <c r="B33">
        <f>'Raw All Strength'!AC33</f>
        <v>0</v>
      </c>
      <c r="C33">
        <f>'Raw All Strength'!AD33</f>
        <v>0</v>
      </c>
      <c r="D33">
        <f>'Raw All Strength'!AJ33</f>
        <v>0</v>
      </c>
      <c r="F33">
        <f t="shared" si="0"/>
        <v>32</v>
      </c>
      <c r="G33">
        <f t="shared" si="1"/>
        <v>1</v>
      </c>
      <c r="H33">
        <f t="shared" si="2"/>
        <v>32</v>
      </c>
      <c r="J33">
        <f t="shared" si="3"/>
        <v>33</v>
      </c>
      <c r="K33">
        <f t="shared" si="4"/>
        <v>65</v>
      </c>
      <c r="M33">
        <f t="shared" si="5"/>
        <v>14</v>
      </c>
      <c r="N33">
        <f t="shared" si="6"/>
        <v>24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opLeftCell="A3" workbookViewId="0">
      <selection activeCell="P21" sqref="P21"/>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29</v>
      </c>
      <c r="C2">
        <f>'All strength team card math'!S2</f>
        <v>30</v>
      </c>
      <c r="D2">
        <f>'All strength team card math'!T2</f>
        <v>29</v>
      </c>
      <c r="E2">
        <f>'All strength team card math'!I2</f>
        <v>27</v>
      </c>
      <c r="F2">
        <f>'All strength team card math'!K2</f>
        <v>28</v>
      </c>
      <c r="G2">
        <f>'All strength team card math'!M2</f>
        <v>31</v>
      </c>
      <c r="H2">
        <f>'All strength team card math'!U2</f>
        <v>22</v>
      </c>
      <c r="I2">
        <f>'All strength team card math'!J2</f>
        <v>20</v>
      </c>
      <c r="J2">
        <f>'All strength team card math'!L2</f>
        <v>24</v>
      </c>
      <c r="K2">
        <f>'All strength team card math'!N2</f>
        <v>23</v>
      </c>
      <c r="L2">
        <f>'All strength team card math'!O2</f>
        <v>23</v>
      </c>
    </row>
    <row r="3" spans="1:12" x14ac:dyDescent="0.3">
      <c r="A3" t="str">
        <f>'All strength team card math'!H3</f>
        <v>Arizona Coyotes</v>
      </c>
      <c r="B3">
        <f>'All strength team card math'!Q3</f>
        <v>23</v>
      </c>
      <c r="C3">
        <f>'All strength team card math'!S3</f>
        <v>22</v>
      </c>
      <c r="D3">
        <f>'All strength team card math'!T3</f>
        <v>25</v>
      </c>
      <c r="E3">
        <f>'All strength team card math'!I3</f>
        <v>24</v>
      </c>
      <c r="F3">
        <f>'All strength team card math'!K3</f>
        <v>22</v>
      </c>
      <c r="G3">
        <f>'All strength team card math'!M3</f>
        <v>23</v>
      </c>
      <c r="H3">
        <f>'All strength team card math'!U3</f>
        <v>23</v>
      </c>
      <c r="I3">
        <f>'All strength team card math'!J3</f>
        <v>21</v>
      </c>
      <c r="J3">
        <f>'All strength team card math'!L3</f>
        <v>25</v>
      </c>
      <c r="K3">
        <f>'All strength team card math'!N3</f>
        <v>22</v>
      </c>
      <c r="L3">
        <f>'All strength team card math'!O3</f>
        <v>21</v>
      </c>
    </row>
    <row r="4" spans="1:12" x14ac:dyDescent="0.3">
      <c r="A4" t="str">
        <f>'All strength team card math'!H4</f>
        <v>Boston Bruins</v>
      </c>
      <c r="B4">
        <f>'All strength team card math'!Q4</f>
        <v>5</v>
      </c>
      <c r="C4">
        <f>'All strength team card math'!S4</f>
        <v>10</v>
      </c>
      <c r="D4">
        <f>'All strength team card math'!T4</f>
        <v>9</v>
      </c>
      <c r="E4">
        <f>'All strength team card math'!I4</f>
        <v>4</v>
      </c>
      <c r="F4">
        <f>'All strength team card math'!K4</f>
        <v>16</v>
      </c>
      <c r="G4">
        <f>'All strength team card math'!M4</f>
        <v>14</v>
      </c>
      <c r="H4">
        <f>'All strength team card math'!U4</f>
        <v>2</v>
      </c>
      <c r="I4">
        <f>'All strength team card math'!J4</f>
        <v>4</v>
      </c>
      <c r="J4">
        <f>'All strength team card math'!L4</f>
        <v>2</v>
      </c>
      <c r="K4">
        <f>'All strength team card math'!N4</f>
        <v>5</v>
      </c>
      <c r="L4">
        <f>'All strength team card math'!O4</f>
        <v>6</v>
      </c>
    </row>
    <row r="5" spans="1:12" x14ac:dyDescent="0.3">
      <c r="A5" t="str">
        <f>'All strength team card math'!H5</f>
        <v>Buffalo Sabres</v>
      </c>
      <c r="B5">
        <f>'All strength team card math'!Q5</f>
        <v>31</v>
      </c>
      <c r="C5">
        <f>'All strength team card math'!S5</f>
        <v>31</v>
      </c>
      <c r="D5">
        <f>'All strength team card math'!T5</f>
        <v>28</v>
      </c>
      <c r="E5">
        <f>'All strength team card math'!I5</f>
        <v>26</v>
      </c>
      <c r="F5">
        <f>'All strength team card math'!K5</f>
        <v>27</v>
      </c>
      <c r="G5">
        <f>'All strength team card math'!M5</f>
        <v>28</v>
      </c>
      <c r="H5">
        <f>'All strength team card math'!U5</f>
        <v>29</v>
      </c>
      <c r="I5">
        <f>'All strength team card math'!J5</f>
        <v>30</v>
      </c>
      <c r="J5">
        <f>'All strength team card math'!L5</f>
        <v>26</v>
      </c>
      <c r="K5">
        <f>'All strength team card math'!N5</f>
        <v>29</v>
      </c>
      <c r="L5">
        <f>'All strength team card math'!O5</f>
        <v>27</v>
      </c>
    </row>
    <row r="6" spans="1:12" x14ac:dyDescent="0.3">
      <c r="A6" t="str">
        <f>'All strength team card math'!H6</f>
        <v>Calgary Flames</v>
      </c>
      <c r="B6">
        <f>'All strength team card math'!Q6</f>
        <v>12</v>
      </c>
      <c r="C6">
        <f>'All strength team card math'!S6</f>
        <v>20</v>
      </c>
      <c r="D6">
        <f>'All strength team card math'!T6</f>
        <v>9</v>
      </c>
      <c r="E6">
        <f>'All strength team card math'!I6</f>
        <v>7</v>
      </c>
      <c r="F6">
        <f>'All strength team card math'!K6</f>
        <v>9</v>
      </c>
      <c r="G6">
        <f>'All strength team card math'!M6</f>
        <v>18</v>
      </c>
      <c r="H6">
        <f>'All strength team card math'!U6</f>
        <v>7</v>
      </c>
      <c r="I6">
        <f>'All strength team card math'!J6</f>
        <v>8</v>
      </c>
      <c r="J6">
        <f>'All strength team card math'!L6</f>
        <v>8</v>
      </c>
      <c r="K6">
        <f>'All strength team card math'!N6</f>
        <v>17</v>
      </c>
      <c r="L6">
        <f>'All strength team card math'!O6</f>
        <v>24</v>
      </c>
    </row>
    <row r="7" spans="1:12" x14ac:dyDescent="0.3">
      <c r="A7" t="str">
        <f>'All strength team card math'!H7</f>
        <v>Carolina Hurricanes</v>
      </c>
      <c r="B7">
        <f>'All strength team card math'!Q7</f>
        <v>3</v>
      </c>
      <c r="C7">
        <f>'All strength team card math'!S7</f>
        <v>3</v>
      </c>
      <c r="D7">
        <f>'All strength team card math'!T7</f>
        <v>5</v>
      </c>
      <c r="E7">
        <f>'All strength team card math'!I7</f>
        <v>5</v>
      </c>
      <c r="F7">
        <f>'All strength team card math'!K7</f>
        <v>3</v>
      </c>
      <c r="G7">
        <f>'All strength team card math'!M7</f>
        <v>11</v>
      </c>
      <c r="H7">
        <f>'All strength team card math'!U7</f>
        <v>10</v>
      </c>
      <c r="I7">
        <f>'All strength team card math'!J7</f>
        <v>6</v>
      </c>
      <c r="J7">
        <f>'All strength team card math'!L7</f>
        <v>13</v>
      </c>
      <c r="K7">
        <f>'All strength team card math'!N7</f>
        <v>4</v>
      </c>
      <c r="L7">
        <f>'All strength team card math'!O7</f>
        <v>3</v>
      </c>
    </row>
    <row r="8" spans="1:12" x14ac:dyDescent="0.3">
      <c r="A8" t="str">
        <f>'All strength team card math'!H8</f>
        <v>Chicago Blackhawks</v>
      </c>
      <c r="B8">
        <f>'All strength team card math'!Q8</f>
        <v>28</v>
      </c>
      <c r="C8">
        <f>'All strength team card math'!S8</f>
        <v>20</v>
      </c>
      <c r="D8">
        <f>'All strength team card math'!T8</f>
        <v>27</v>
      </c>
      <c r="E8">
        <f>'All strength team card math'!I8</f>
        <v>30</v>
      </c>
      <c r="F8">
        <f>'All strength team card math'!K8</f>
        <v>25</v>
      </c>
      <c r="G8">
        <f>'All strength team card math'!M8</f>
        <v>16</v>
      </c>
      <c r="H8">
        <f>'All strength team card math'!U8</f>
        <v>30</v>
      </c>
      <c r="I8">
        <f>'All strength team card math'!J8</f>
        <v>27</v>
      </c>
      <c r="J8">
        <f>'All strength team card math'!L8</f>
        <v>30</v>
      </c>
      <c r="K8">
        <f>'All strength team card math'!N8</f>
        <v>24</v>
      </c>
      <c r="L8">
        <f>'All strength team card math'!O8</f>
        <v>19</v>
      </c>
    </row>
    <row r="9" spans="1:12" x14ac:dyDescent="0.3">
      <c r="A9" t="str">
        <f>'All strength team card math'!H9</f>
        <v>Colorado Avalanche</v>
      </c>
      <c r="B9">
        <f>'All strength team card math'!Q9</f>
        <v>1</v>
      </c>
      <c r="C9">
        <f>'All strength team card math'!S9</f>
        <v>1</v>
      </c>
      <c r="D9">
        <f>'All strength team card math'!T9</f>
        <v>1</v>
      </c>
      <c r="E9">
        <f>'All strength team card math'!I9</f>
        <v>1</v>
      </c>
      <c r="F9">
        <f>'All strength team card math'!K9</f>
        <v>1</v>
      </c>
      <c r="G9">
        <f>'All strength team card math'!M9</f>
        <v>1</v>
      </c>
      <c r="H9">
        <f>'All strength team card math'!U9</f>
        <v>1</v>
      </c>
      <c r="I9">
        <f>'All strength team card math'!J9</f>
        <v>1</v>
      </c>
      <c r="J9">
        <f>'All strength team card math'!L9</f>
        <v>1</v>
      </c>
      <c r="K9">
        <f>'All strength team card math'!N9</f>
        <v>3</v>
      </c>
      <c r="L9">
        <f>'All strength team card math'!O9</f>
        <v>13</v>
      </c>
    </row>
    <row r="10" spans="1:12" x14ac:dyDescent="0.3">
      <c r="A10" t="str">
        <f>'All strength team card math'!H10</f>
        <v>Columbus Blue Jackets</v>
      </c>
      <c r="B10">
        <f>'All strength team card math'!Q10</f>
        <v>30</v>
      </c>
      <c r="C10">
        <f>'All strength team card math'!S10</f>
        <v>27</v>
      </c>
      <c r="D10">
        <f>'All strength team card math'!T10</f>
        <v>30</v>
      </c>
      <c r="E10">
        <f>'All strength team card math'!I10</f>
        <v>28</v>
      </c>
      <c r="F10">
        <f>'All strength team card math'!K10</f>
        <v>31</v>
      </c>
      <c r="G10">
        <f>'All strength team card math'!M10</f>
        <v>28</v>
      </c>
      <c r="H10">
        <f>'All strength team card math'!U10</f>
        <v>23</v>
      </c>
      <c r="I10">
        <f>'All strength team card math'!J10</f>
        <v>26</v>
      </c>
      <c r="J10">
        <f>'All strength team card math'!L10</f>
        <v>20</v>
      </c>
      <c r="K10">
        <f>'All strength team card math'!N10</f>
        <v>24</v>
      </c>
      <c r="L10">
        <f>'All strength team card math'!O10</f>
        <v>25</v>
      </c>
    </row>
    <row r="11" spans="1:12" x14ac:dyDescent="0.3">
      <c r="A11" t="str">
        <f>'All strength team card math'!H11</f>
        <v>Dallas Stars</v>
      </c>
      <c r="B11">
        <f>'All strength team card math'!Q11</f>
        <v>11</v>
      </c>
      <c r="C11">
        <f>'All strength team card math'!S11</f>
        <v>16</v>
      </c>
      <c r="D11">
        <f>'All strength team card math'!T11</f>
        <v>18</v>
      </c>
      <c r="E11">
        <f>'All strength team card math'!I11</f>
        <v>13</v>
      </c>
      <c r="F11">
        <f>'All strength team card math'!K11</f>
        <v>20</v>
      </c>
      <c r="G11">
        <f>'All strength team card math'!M11</f>
        <v>20</v>
      </c>
      <c r="H11">
        <f>'All strength team card math'!U11</f>
        <v>4</v>
      </c>
      <c r="I11">
        <f>'All strength team card math'!J11</f>
        <v>5</v>
      </c>
      <c r="J11">
        <f>'All strength team card math'!L11</f>
        <v>3</v>
      </c>
      <c r="K11">
        <f>'All strength team card math'!N11</f>
        <v>7</v>
      </c>
      <c r="L11">
        <f>'All strength team card math'!O11</f>
        <v>17</v>
      </c>
    </row>
    <row r="12" spans="1:12" x14ac:dyDescent="0.3">
      <c r="A12" t="str">
        <f>'All strength team card math'!H12</f>
        <v>Detroit Red Wings</v>
      </c>
      <c r="B12">
        <f>'All strength team card math'!Q12</f>
        <v>27</v>
      </c>
      <c r="C12">
        <f>'All strength team card math'!S12</f>
        <v>27</v>
      </c>
      <c r="D12">
        <f>'All strength team card math'!T12</f>
        <v>31</v>
      </c>
      <c r="E12">
        <f>'All strength team card math'!I12</f>
        <v>31</v>
      </c>
      <c r="F12">
        <f>'All strength team card math'!K12</f>
        <v>30</v>
      </c>
      <c r="G12">
        <f>'All strength team card math'!M12</f>
        <v>30</v>
      </c>
      <c r="H12">
        <f>'All strength team card math'!U12</f>
        <v>21</v>
      </c>
      <c r="I12">
        <f>'All strength team card math'!J12</f>
        <v>24</v>
      </c>
      <c r="J12">
        <f>'All strength team card math'!L12</f>
        <v>18</v>
      </c>
      <c r="K12">
        <f>'All strength team card math'!N12</f>
        <v>20</v>
      </c>
      <c r="L12">
        <f>'All strength team card math'!O12</f>
        <v>17</v>
      </c>
    </row>
    <row r="13" spans="1:12" x14ac:dyDescent="0.3">
      <c r="A13" t="str">
        <f>'All strength team card math'!H13</f>
        <v>Edmonton Oilers</v>
      </c>
      <c r="B13">
        <f>'All strength team card math'!Q13</f>
        <v>9</v>
      </c>
      <c r="C13">
        <f>'All strength team card math'!S13</f>
        <v>11</v>
      </c>
      <c r="D13">
        <f>'All strength team card math'!T13</f>
        <v>6</v>
      </c>
      <c r="E13">
        <f>'All strength team card math'!I13</f>
        <v>14</v>
      </c>
      <c r="F13">
        <f>'All strength team card math'!K13</f>
        <v>6</v>
      </c>
      <c r="G13">
        <f>'All strength team card math'!M13</f>
        <v>7</v>
      </c>
      <c r="H13">
        <f>'All strength team card math'!U13</f>
        <v>18</v>
      </c>
      <c r="I13">
        <f>'All strength team card math'!J13</f>
        <v>19</v>
      </c>
      <c r="J13">
        <f>'All strength team card math'!L13</f>
        <v>16</v>
      </c>
      <c r="K13">
        <f>'All strength team card math'!N13</f>
        <v>12</v>
      </c>
      <c r="L13">
        <f>'All strength team card math'!O13</f>
        <v>6</v>
      </c>
    </row>
    <row r="14" spans="1:12" x14ac:dyDescent="0.3">
      <c r="A14" t="str">
        <f>'All strength team card math'!H14</f>
        <v>Florida Panthers</v>
      </c>
      <c r="B14">
        <f>'All strength team card math'!Q14</f>
        <v>4</v>
      </c>
      <c r="C14">
        <f>'All strength team card math'!S14</f>
        <v>4</v>
      </c>
      <c r="D14">
        <f>'All strength team card math'!T14</f>
        <v>3</v>
      </c>
      <c r="E14">
        <f>'All strength team card math'!I14</f>
        <v>3</v>
      </c>
      <c r="F14">
        <f>'All strength team card math'!K14</f>
        <v>5</v>
      </c>
      <c r="G14">
        <f>'All strength team card math'!M14</f>
        <v>4</v>
      </c>
      <c r="H14">
        <f>'All strength team card math'!U14</f>
        <v>11</v>
      </c>
      <c r="I14">
        <f>'All strength team card math'!J14</f>
        <v>12</v>
      </c>
      <c r="J14">
        <f>'All strength team card math'!L14</f>
        <v>9</v>
      </c>
      <c r="K14">
        <f>'All strength team card math'!N14</f>
        <v>9</v>
      </c>
      <c r="L14">
        <f>'All strength team card math'!O14</f>
        <v>8</v>
      </c>
    </row>
    <row r="15" spans="1:12" x14ac:dyDescent="0.3">
      <c r="A15" t="str">
        <f>'All strength team card math'!H15</f>
        <v>Los Angeles Kings</v>
      </c>
      <c r="B15">
        <f>'All strength team card math'!Q15</f>
        <v>22</v>
      </c>
      <c r="C15">
        <f>'All strength team card math'!S15</f>
        <v>25</v>
      </c>
      <c r="D15">
        <f>'All strength team card math'!T15</f>
        <v>23</v>
      </c>
      <c r="E15">
        <f>'All strength team card math'!I15</f>
        <v>22</v>
      </c>
      <c r="F15">
        <f>'All strength team card math'!K15</f>
        <v>17</v>
      </c>
      <c r="G15">
        <f>'All strength team card math'!M15</f>
        <v>27</v>
      </c>
      <c r="H15">
        <f>'All strength team card math'!U15</f>
        <v>27</v>
      </c>
      <c r="I15">
        <f>'All strength team card math'!J15</f>
        <v>25</v>
      </c>
      <c r="J15">
        <f>'All strength team card math'!L15</f>
        <v>29</v>
      </c>
      <c r="K15">
        <f>'All strength team card math'!N15</f>
        <v>21</v>
      </c>
      <c r="L15">
        <f>'All strength team card math'!O15</f>
        <v>10</v>
      </c>
    </row>
    <row r="16" spans="1:12" x14ac:dyDescent="0.3">
      <c r="A16" t="str">
        <f>'All strength team card math'!H16</f>
        <v>Minnesota Wild</v>
      </c>
      <c r="B16">
        <f>'All strength team card math'!Q16</f>
        <v>18</v>
      </c>
      <c r="C16">
        <f>'All strength team card math'!S16</f>
        <v>8</v>
      </c>
      <c r="D16">
        <f>'All strength team card math'!T16</f>
        <v>19</v>
      </c>
      <c r="E16">
        <f>'All strength team card math'!I16</f>
        <v>23</v>
      </c>
      <c r="F16">
        <f>'All strength team card math'!K16</f>
        <v>22</v>
      </c>
      <c r="G16">
        <f>'All strength team card math'!M16</f>
        <v>9</v>
      </c>
      <c r="H16">
        <f>'All strength team card math'!U16</f>
        <v>15</v>
      </c>
      <c r="I16">
        <f>'All strength team card math'!J16</f>
        <v>23</v>
      </c>
      <c r="J16">
        <f>'All strength team card math'!L16</f>
        <v>6</v>
      </c>
      <c r="K16">
        <f>'All strength team card math'!N16</f>
        <v>15</v>
      </c>
      <c r="L16">
        <f>'All strength team card math'!O16</f>
        <v>20</v>
      </c>
    </row>
    <row r="17" spans="1:12" x14ac:dyDescent="0.3">
      <c r="A17" t="str">
        <f>'All strength team card math'!H17</f>
        <v>Montreal Canadiens</v>
      </c>
      <c r="B17">
        <f>'All strength team card math'!Q17</f>
        <v>15</v>
      </c>
      <c r="C17">
        <f>'All strength team card math'!S17</f>
        <v>18</v>
      </c>
      <c r="D17">
        <f>'All strength team card math'!T17</f>
        <v>13</v>
      </c>
      <c r="E17">
        <f>'All strength team card math'!I17</f>
        <v>8</v>
      </c>
      <c r="F17">
        <f>'All strength team card math'!K17</f>
        <v>17</v>
      </c>
      <c r="G17">
        <f>'All strength team card math'!M17</f>
        <v>17</v>
      </c>
      <c r="H17">
        <f>'All strength team card math'!U17</f>
        <v>11</v>
      </c>
      <c r="I17">
        <f>'All strength team card math'!J17</f>
        <v>7</v>
      </c>
      <c r="J17">
        <f>'All strength team card math'!L17</f>
        <v>14</v>
      </c>
      <c r="K17">
        <f>'All strength team card math'!N17</f>
        <v>18</v>
      </c>
      <c r="L17">
        <f>'All strength team card math'!O17</f>
        <v>26</v>
      </c>
    </row>
    <row r="18" spans="1:12" x14ac:dyDescent="0.3">
      <c r="A18" t="str">
        <f>'All strength team card math'!H18</f>
        <v>Nashville Predators</v>
      </c>
      <c r="B18">
        <f>'All strength team card math'!Q18</f>
        <v>15</v>
      </c>
      <c r="C18">
        <f>'All strength team card math'!S18</f>
        <v>13</v>
      </c>
      <c r="D18">
        <f>'All strength team card math'!T18</f>
        <v>20</v>
      </c>
      <c r="E18">
        <f>'All strength team card math'!I18</f>
        <v>10</v>
      </c>
      <c r="F18">
        <f>'All strength team card math'!K18</f>
        <v>26</v>
      </c>
      <c r="G18">
        <f>'All strength team card math'!M18</f>
        <v>22</v>
      </c>
      <c r="H18">
        <f>'All strength team card math'!U18</f>
        <v>16</v>
      </c>
      <c r="I18">
        <f>'All strength team card math'!J18</f>
        <v>15</v>
      </c>
      <c r="J18">
        <f>'All strength team card math'!L18</f>
        <v>18</v>
      </c>
      <c r="K18">
        <f>'All strength team card math'!N18</f>
        <v>11</v>
      </c>
      <c r="L18">
        <f>'All strength team card math'!O18</f>
        <v>5</v>
      </c>
    </row>
    <row r="19" spans="1:12" x14ac:dyDescent="0.3">
      <c r="A19" t="str">
        <f>'All strength team card math'!H19</f>
        <v>New Jersey Devils</v>
      </c>
      <c r="B19">
        <f>'All strength team card math'!Q19</f>
        <v>25</v>
      </c>
      <c r="C19">
        <f>'All strength team card math'!S19</f>
        <v>29</v>
      </c>
      <c r="D19">
        <f>'All strength team card math'!T19</f>
        <v>24</v>
      </c>
      <c r="E19">
        <f>'All strength team card math'!I19</f>
        <v>17</v>
      </c>
      <c r="F19">
        <f>'All strength team card math'!K19</f>
        <v>24</v>
      </c>
      <c r="G19">
        <f>'All strength team card math'!M19</f>
        <v>26</v>
      </c>
      <c r="H19">
        <f>'All strength team card math'!U19</f>
        <v>20</v>
      </c>
      <c r="I19">
        <f>'All strength team card math'!J19</f>
        <v>18</v>
      </c>
      <c r="J19">
        <f>'All strength team card math'!L19</f>
        <v>22</v>
      </c>
      <c r="K19">
        <f>'All strength team card math'!N19</f>
        <v>27</v>
      </c>
      <c r="L19">
        <f>'All strength team card math'!O19</f>
        <v>27</v>
      </c>
    </row>
    <row r="20" spans="1:12" x14ac:dyDescent="0.3">
      <c r="A20" t="str">
        <f>'All strength team card math'!H20</f>
        <v>New York Islanders</v>
      </c>
      <c r="B20">
        <f>'All strength team card math'!Q20</f>
        <v>8</v>
      </c>
      <c r="C20">
        <f>'All strength team card math'!S20</f>
        <v>12</v>
      </c>
      <c r="D20">
        <f>'All strength team card math'!T20</f>
        <v>21</v>
      </c>
      <c r="E20">
        <f>'All strength team card math'!I20</f>
        <v>25</v>
      </c>
      <c r="F20">
        <f>'All strength team card math'!K20</f>
        <v>13</v>
      </c>
      <c r="G20">
        <f>'All strength team card math'!M20</f>
        <v>21</v>
      </c>
      <c r="H20">
        <f>'All strength team card math'!U20</f>
        <v>6</v>
      </c>
      <c r="I20">
        <f>'All strength team card math'!J20</f>
        <v>11</v>
      </c>
      <c r="J20">
        <f>'All strength team card math'!L20</f>
        <v>4</v>
      </c>
      <c r="K20">
        <f>'All strength team card math'!N20</f>
        <v>2</v>
      </c>
      <c r="L20">
        <f>'All strength team card math'!O20</f>
        <v>2</v>
      </c>
    </row>
    <row r="21" spans="1:12" x14ac:dyDescent="0.3">
      <c r="A21" t="str">
        <f>'All strength team card math'!H21</f>
        <v>New York Rangers</v>
      </c>
      <c r="B21">
        <f>'All strength team card math'!Q21</f>
        <v>14</v>
      </c>
      <c r="C21">
        <f>'All strength team card math'!S21</f>
        <v>16</v>
      </c>
      <c r="D21">
        <f>'All strength team card math'!T21</f>
        <v>13</v>
      </c>
      <c r="E21">
        <f>'All strength team card math'!I21</f>
        <v>21</v>
      </c>
      <c r="F21">
        <f>'All strength team card math'!K21</f>
        <v>11</v>
      </c>
      <c r="G21">
        <f>'All strength team card math'!M21</f>
        <v>10</v>
      </c>
      <c r="H21">
        <f>'All strength team card math'!U21</f>
        <v>17</v>
      </c>
      <c r="I21">
        <f>'All strength team card math'!J21</f>
        <v>17</v>
      </c>
      <c r="J21">
        <f>'All strength team card math'!L21</f>
        <v>17</v>
      </c>
      <c r="K21">
        <f>'All strength team card math'!N21</f>
        <v>12</v>
      </c>
      <c r="L21">
        <f>'All strength team card math'!O21</f>
        <v>9</v>
      </c>
    </row>
    <row r="22" spans="1:12" x14ac:dyDescent="0.3">
      <c r="A22" t="str">
        <f>'All strength team card math'!H22</f>
        <v>Ottawa Senators</v>
      </c>
      <c r="B22">
        <f>'All strength team card math'!Q22</f>
        <v>21</v>
      </c>
      <c r="C22">
        <f>'All strength team card math'!S22</f>
        <v>23</v>
      </c>
      <c r="D22">
        <f>'All strength team card math'!T22</f>
        <v>12</v>
      </c>
      <c r="E22">
        <f>'All strength team card math'!I22</f>
        <v>11</v>
      </c>
      <c r="F22">
        <f>'All strength team card math'!K22</f>
        <v>11</v>
      </c>
      <c r="G22">
        <f>'All strength team card math'!M22</f>
        <v>19</v>
      </c>
      <c r="H22">
        <f>'All strength team card math'!U22</f>
        <v>26</v>
      </c>
      <c r="I22">
        <f>'All strength team card math'!J22</f>
        <v>29</v>
      </c>
      <c r="J22">
        <f>'All strength team card math'!L22</f>
        <v>22</v>
      </c>
      <c r="K22">
        <f>'All strength team card math'!N22</f>
        <v>28</v>
      </c>
      <c r="L22">
        <f>'All strength team card math'!O22</f>
        <v>27</v>
      </c>
    </row>
    <row r="23" spans="1:12" x14ac:dyDescent="0.3">
      <c r="A23" t="str">
        <f>'All strength team card math'!H23</f>
        <v>Philadelphia Flyers</v>
      </c>
      <c r="B23">
        <f>'All strength team card math'!Q23</f>
        <v>19</v>
      </c>
      <c r="C23">
        <f>'All strength team card math'!S23</f>
        <v>19</v>
      </c>
      <c r="D23">
        <f>'All strength team card math'!T23</f>
        <v>15</v>
      </c>
      <c r="E23">
        <f>'All strength team card math'!I23</f>
        <v>9</v>
      </c>
      <c r="F23">
        <f>'All strength team card math'!K23</f>
        <v>19</v>
      </c>
      <c r="G23">
        <f>'All strength team card math'!M23</f>
        <v>15</v>
      </c>
      <c r="H23">
        <f>'All strength team card math'!U23</f>
        <v>9</v>
      </c>
      <c r="I23">
        <f>'All strength team card math'!J23</f>
        <v>9</v>
      </c>
      <c r="J23">
        <f>'All strength team card math'!L23</f>
        <v>9</v>
      </c>
      <c r="K23">
        <f>'All strength team card math'!N23</f>
        <v>31</v>
      </c>
      <c r="L23">
        <f>'All strength team card math'!O23</f>
        <v>31</v>
      </c>
    </row>
    <row r="24" spans="1:12" x14ac:dyDescent="0.3">
      <c r="A24" t="str">
        <f>'All strength team card math'!H24</f>
        <v>Pittsburgh Penguins</v>
      </c>
      <c r="B24">
        <f>'All strength team card math'!Q24</f>
        <v>10</v>
      </c>
      <c r="C24">
        <f>'All strength team card math'!S24</f>
        <v>5</v>
      </c>
      <c r="D24">
        <f>'All strength team card math'!T24</f>
        <v>8</v>
      </c>
      <c r="E24">
        <f>'All strength team card math'!I24</f>
        <v>20</v>
      </c>
      <c r="F24">
        <f>'All strength team card math'!K24</f>
        <v>10</v>
      </c>
      <c r="G24">
        <f>'All strength team card math'!M24</f>
        <v>2</v>
      </c>
      <c r="H24">
        <f>'All strength team card math'!U24</f>
        <v>14</v>
      </c>
      <c r="I24">
        <f>'All strength team card math'!J24</f>
        <v>13</v>
      </c>
      <c r="J24">
        <f>'All strength team card math'!L24</f>
        <v>14</v>
      </c>
      <c r="K24">
        <f>'All strength team card math'!N24</f>
        <v>12</v>
      </c>
      <c r="L24">
        <f>'All strength team card math'!O24</f>
        <v>11</v>
      </c>
    </row>
    <row r="25" spans="1:12" x14ac:dyDescent="0.3">
      <c r="A25" t="str">
        <f>'All strength team card math'!H25</f>
        <v>San Jose Sharks</v>
      </c>
      <c r="B25">
        <f>'All strength team card math'!Q25</f>
        <v>23</v>
      </c>
      <c r="C25">
        <f>'All strength team card math'!S25</f>
        <v>25</v>
      </c>
      <c r="D25">
        <f>'All strength team card math'!T25</f>
        <v>17</v>
      </c>
      <c r="E25">
        <f>'All strength team card math'!I25</f>
        <v>12</v>
      </c>
      <c r="F25">
        <f>'All strength team card math'!K25</f>
        <v>7</v>
      </c>
      <c r="G25">
        <f>'All strength team card math'!M25</f>
        <v>25</v>
      </c>
      <c r="H25">
        <f>'All strength team card math'!U25</f>
        <v>27</v>
      </c>
      <c r="I25">
        <f>'All strength team card math'!J25</f>
        <v>28</v>
      </c>
      <c r="J25">
        <f>'All strength team card math'!L25</f>
        <v>26</v>
      </c>
      <c r="K25">
        <f>'All strength team card math'!N25</f>
        <v>30</v>
      </c>
      <c r="L25">
        <f>'All strength team card math'!O25</f>
        <v>30</v>
      </c>
    </row>
    <row r="26" spans="1:12" x14ac:dyDescent="0.3">
      <c r="A26" t="str">
        <f>'All strength team card math'!H26</f>
        <v>St Louis Blues</v>
      </c>
      <c r="B26">
        <f>'All strength team card math'!Q26</f>
        <v>20</v>
      </c>
      <c r="C26">
        <f>'All strength team card math'!S26</f>
        <v>14</v>
      </c>
      <c r="D26">
        <f>'All strength team card math'!T26</f>
        <v>26</v>
      </c>
      <c r="E26">
        <f>'All strength team card math'!I26</f>
        <v>29</v>
      </c>
      <c r="F26">
        <f>'All strength team card math'!K26</f>
        <v>28</v>
      </c>
      <c r="G26">
        <f>'All strength team card math'!M26</f>
        <v>13</v>
      </c>
      <c r="H26">
        <f>'All strength team card math'!U26</f>
        <v>19</v>
      </c>
      <c r="I26">
        <f>'All strength team card math'!J26</f>
        <v>16</v>
      </c>
      <c r="J26">
        <f>'All strength team card math'!L26</f>
        <v>21</v>
      </c>
      <c r="K26">
        <f>'All strength team card math'!N26</f>
        <v>19</v>
      </c>
      <c r="L26">
        <f>'All strength team card math'!O26</f>
        <v>15</v>
      </c>
    </row>
    <row r="27" spans="1:12" x14ac:dyDescent="0.3">
      <c r="A27" t="str">
        <f>'All strength team card math'!H27</f>
        <v>Tampa Bay Lightning</v>
      </c>
      <c r="B27">
        <f>'All strength team card math'!Q27</f>
        <v>7</v>
      </c>
      <c r="C27">
        <f>'All strength team card math'!S27</f>
        <v>8</v>
      </c>
      <c r="D27">
        <f>'All strength team card math'!T27</f>
        <v>7</v>
      </c>
      <c r="E27">
        <f>'All strength team card math'!I27</f>
        <v>15</v>
      </c>
      <c r="F27">
        <f>'All strength team card math'!K27</f>
        <v>8</v>
      </c>
      <c r="G27">
        <f>'All strength team card math'!M27</f>
        <v>8</v>
      </c>
      <c r="H27">
        <f>'All strength team card math'!U27</f>
        <v>3</v>
      </c>
      <c r="I27">
        <f>'All strength team card math'!J27</f>
        <v>2</v>
      </c>
      <c r="J27">
        <f>'All strength team card math'!L27</f>
        <v>5</v>
      </c>
      <c r="K27">
        <f>'All strength team card math'!N27</f>
        <v>6</v>
      </c>
      <c r="L27">
        <f>'All strength team card math'!O27</f>
        <v>11</v>
      </c>
    </row>
    <row r="28" spans="1:12" x14ac:dyDescent="0.3">
      <c r="A28" t="str">
        <f>'All strength team card math'!H28</f>
        <v>Toronto Maple Leafs</v>
      </c>
      <c r="B28">
        <f>'All strength team card math'!Q28</f>
        <v>6</v>
      </c>
      <c r="C28">
        <f>'All strength team card math'!S28</f>
        <v>5</v>
      </c>
      <c r="D28">
        <f>'All strength team card math'!T28</f>
        <v>4</v>
      </c>
      <c r="E28">
        <f>'All strength team card math'!I28</f>
        <v>6</v>
      </c>
      <c r="F28">
        <f>'All strength team card math'!K28</f>
        <v>3</v>
      </c>
      <c r="G28">
        <f>'All strength team card math'!M28</f>
        <v>5</v>
      </c>
      <c r="H28">
        <f>'All strength team card math'!U28</f>
        <v>7</v>
      </c>
      <c r="I28">
        <f>'All strength team card math'!J28</f>
        <v>10</v>
      </c>
      <c r="J28">
        <f>'All strength team card math'!L28</f>
        <v>6</v>
      </c>
      <c r="K28">
        <f>'All strength team card math'!N28</f>
        <v>8</v>
      </c>
      <c r="L28">
        <f>'All strength team card math'!O28</f>
        <v>16</v>
      </c>
    </row>
    <row r="29" spans="1:12" x14ac:dyDescent="0.3">
      <c r="A29" t="str">
        <f>'All strength team card math'!H29</f>
        <v>Vancouver Canucks</v>
      </c>
      <c r="B29">
        <f>'All strength team card math'!Q29</f>
        <v>26</v>
      </c>
      <c r="C29">
        <f>'All strength team card math'!S29</f>
        <v>24</v>
      </c>
      <c r="D29">
        <f>'All strength team card math'!T29</f>
        <v>22</v>
      </c>
      <c r="E29">
        <f>'All strength team card math'!I29</f>
        <v>19</v>
      </c>
      <c r="F29">
        <f>'All strength team card math'!K29</f>
        <v>20</v>
      </c>
      <c r="G29">
        <f>'All strength team card math'!M29</f>
        <v>24</v>
      </c>
      <c r="H29">
        <f>'All strength team card math'!U29</f>
        <v>31</v>
      </c>
      <c r="I29">
        <f>'All strength team card math'!J29</f>
        <v>31</v>
      </c>
      <c r="J29">
        <f>'All strength team card math'!L29</f>
        <v>31</v>
      </c>
      <c r="K29">
        <f>'All strength team card math'!N29</f>
        <v>26</v>
      </c>
      <c r="L29">
        <f>'All strength team card math'!O29</f>
        <v>14</v>
      </c>
    </row>
    <row r="30" spans="1:12" x14ac:dyDescent="0.3">
      <c r="A30" t="str">
        <f>'All strength team card math'!H30</f>
        <v>Vegas Golden Knights</v>
      </c>
      <c r="B30">
        <f>'All strength team card math'!Q30</f>
        <v>1</v>
      </c>
      <c r="C30">
        <f>'All strength team card math'!S30</f>
        <v>1</v>
      </c>
      <c r="D30">
        <f>'All strength team card math'!T30</f>
        <v>2</v>
      </c>
      <c r="E30">
        <f>'All strength team card math'!I30</f>
        <v>2</v>
      </c>
      <c r="F30">
        <f>'All strength team card math'!K30</f>
        <v>2</v>
      </c>
      <c r="G30">
        <f>'All strength team card math'!M30</f>
        <v>3</v>
      </c>
      <c r="H30">
        <f>'All strength team card math'!U30</f>
        <v>5</v>
      </c>
      <c r="I30">
        <f>'All strength team card math'!J30</f>
        <v>3</v>
      </c>
      <c r="J30">
        <f>'All strength team card math'!L30</f>
        <v>9</v>
      </c>
      <c r="K30">
        <f>'All strength team card math'!N30</f>
        <v>1</v>
      </c>
      <c r="L30">
        <f>'All strength team card math'!O30</f>
        <v>1</v>
      </c>
    </row>
    <row r="31" spans="1:12" x14ac:dyDescent="0.3">
      <c r="A31" t="str">
        <f>'All strength team card math'!H31</f>
        <v>Washington Capitals</v>
      </c>
      <c r="B31">
        <f>'All strength team card math'!Q31</f>
        <v>13</v>
      </c>
      <c r="C31">
        <f>'All strength team card math'!S31</f>
        <v>5</v>
      </c>
      <c r="D31">
        <f>'All strength team card math'!T31</f>
        <v>9</v>
      </c>
      <c r="E31">
        <f>'All strength team card math'!I31</f>
        <v>16</v>
      </c>
      <c r="F31">
        <f>'All strength team card math'!K31</f>
        <v>13</v>
      </c>
      <c r="G31">
        <f>'All strength team card math'!M31</f>
        <v>5</v>
      </c>
      <c r="H31">
        <f>'All strength team card math'!U31</f>
        <v>13</v>
      </c>
      <c r="I31">
        <f>'All strength team card math'!J31</f>
        <v>14</v>
      </c>
      <c r="J31">
        <f>'All strength team card math'!L31</f>
        <v>9</v>
      </c>
      <c r="K31">
        <f>'All strength team card math'!N31</f>
        <v>16</v>
      </c>
      <c r="L31">
        <f>'All strength team card math'!O31</f>
        <v>21</v>
      </c>
    </row>
    <row r="32" spans="1:12" x14ac:dyDescent="0.3">
      <c r="A32" t="str">
        <f>'All strength team card math'!H32</f>
        <v>Winnipeg Jets</v>
      </c>
      <c r="B32">
        <f>'All strength team card math'!Q32</f>
        <v>15</v>
      </c>
      <c r="C32">
        <f>'All strength team card math'!S32</f>
        <v>14</v>
      </c>
      <c r="D32">
        <f>'All strength team card math'!T32</f>
        <v>15</v>
      </c>
      <c r="E32">
        <f>'All strength team card math'!I32</f>
        <v>18</v>
      </c>
      <c r="F32">
        <f>'All strength team card math'!K32</f>
        <v>13</v>
      </c>
      <c r="G32">
        <f>'All strength team card math'!M32</f>
        <v>12</v>
      </c>
      <c r="H32">
        <f>'All strength team card math'!U32</f>
        <v>25</v>
      </c>
      <c r="I32">
        <f>'All strength team card math'!J32</f>
        <v>22</v>
      </c>
      <c r="J32">
        <f>'All strength team card math'!L32</f>
        <v>28</v>
      </c>
      <c r="K32">
        <f>'All strength team card math'!N32</f>
        <v>10</v>
      </c>
      <c r="L32">
        <f>'All strength team card math'!O32</f>
        <v>4</v>
      </c>
    </row>
    <row r="33" spans="1:12" x14ac:dyDescent="0.3">
      <c r="A33">
        <f>'All strength team card math'!H33</f>
        <v>0</v>
      </c>
      <c r="B33">
        <f>'All strength team card math'!Q33</f>
        <v>0</v>
      </c>
      <c r="C33">
        <f>'All strength team card math'!S33</f>
        <v>0</v>
      </c>
      <c r="D33">
        <f>'All strength team card math'!T33</f>
        <v>0</v>
      </c>
      <c r="E33">
        <f>'All strength team card math'!I33</f>
        <v>0</v>
      </c>
      <c r="F33">
        <f>'All strength team card math'!K33</f>
        <v>0</v>
      </c>
      <c r="G33">
        <f>'All strength team card math'!M33</f>
        <v>0</v>
      </c>
      <c r="H33">
        <f>'All strength team card math'!U33</f>
        <v>0</v>
      </c>
      <c r="I33">
        <f>'All strength team card math'!J33</f>
        <v>0</v>
      </c>
      <c r="J33">
        <f>'All strength team card math'!L33</f>
        <v>0</v>
      </c>
      <c r="K33">
        <f>'All strength team card math'!N33</f>
        <v>0</v>
      </c>
      <c r="L33">
        <f>'All strength team card math'!O33</f>
        <v>0</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activeCell="A33" sqref="A33:XFD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56</v>
      </c>
      <c r="D2">
        <v>60.717599999999997</v>
      </c>
      <c r="E2">
        <v>17</v>
      </c>
      <c r="F2">
        <v>30</v>
      </c>
      <c r="G2">
        <v>9</v>
      </c>
      <c r="H2">
        <v>15</v>
      </c>
      <c r="I2">
        <v>43</v>
      </c>
      <c r="J2">
        <v>0.38400000000000001</v>
      </c>
      <c r="K2">
        <v>51.35</v>
      </c>
      <c r="L2">
        <v>54.69</v>
      </c>
      <c r="M2">
        <v>48.43</v>
      </c>
      <c r="N2">
        <v>38.06</v>
      </c>
      <c r="O2">
        <v>41.7</v>
      </c>
      <c r="P2">
        <v>47.72</v>
      </c>
      <c r="Q2">
        <v>26.47</v>
      </c>
      <c r="R2">
        <v>30.23</v>
      </c>
      <c r="S2">
        <v>46.69</v>
      </c>
      <c r="T2">
        <v>2.19</v>
      </c>
      <c r="U2">
        <v>3.12</v>
      </c>
      <c r="V2">
        <v>41.2</v>
      </c>
      <c r="W2">
        <v>2.33</v>
      </c>
      <c r="X2">
        <v>2.83</v>
      </c>
      <c r="Y2">
        <v>45.2</v>
      </c>
      <c r="Z2">
        <v>24.03</v>
      </c>
      <c r="AA2">
        <v>27.86</v>
      </c>
      <c r="AB2">
        <v>46.31</v>
      </c>
      <c r="AC2">
        <v>9.6199999999999992</v>
      </c>
      <c r="AD2">
        <v>11.88</v>
      </c>
      <c r="AE2">
        <v>44.75</v>
      </c>
      <c r="AF2">
        <v>1.22</v>
      </c>
      <c r="AG2">
        <v>1.85</v>
      </c>
      <c r="AH2">
        <v>39.659999999999997</v>
      </c>
      <c r="AI2">
        <v>17.510000000000002</v>
      </c>
      <c r="AJ2">
        <v>79.08</v>
      </c>
      <c r="AK2">
        <v>8.27</v>
      </c>
      <c r="AL2">
        <v>89.67</v>
      </c>
      <c r="AM2">
        <v>0.97899999999999998</v>
      </c>
    </row>
    <row r="3" spans="1:39" x14ac:dyDescent="0.3">
      <c r="A3">
        <v>2</v>
      </c>
      <c r="B3" t="s">
        <v>22</v>
      </c>
      <c r="C3">
        <v>56</v>
      </c>
      <c r="D3">
        <v>60.702100000000002</v>
      </c>
      <c r="E3">
        <v>24</v>
      </c>
      <c r="F3">
        <v>26</v>
      </c>
      <c r="G3">
        <v>6</v>
      </c>
      <c r="H3">
        <v>21</v>
      </c>
      <c r="I3">
        <v>54</v>
      </c>
      <c r="J3">
        <v>0.48199999999999998</v>
      </c>
      <c r="K3">
        <v>51.59</v>
      </c>
      <c r="L3">
        <v>55.18</v>
      </c>
      <c r="M3">
        <v>48.32</v>
      </c>
      <c r="N3">
        <v>38.58</v>
      </c>
      <c r="O3">
        <v>41.76</v>
      </c>
      <c r="P3">
        <v>48.02</v>
      </c>
      <c r="Q3">
        <v>27.15</v>
      </c>
      <c r="R3">
        <v>30.13</v>
      </c>
      <c r="S3">
        <v>47.4</v>
      </c>
      <c r="T3">
        <v>2.65</v>
      </c>
      <c r="U3">
        <v>3.07</v>
      </c>
      <c r="V3">
        <v>46.3</v>
      </c>
      <c r="W3">
        <v>2.5</v>
      </c>
      <c r="X3">
        <v>2.84</v>
      </c>
      <c r="Y3">
        <v>46.83</v>
      </c>
      <c r="Z3">
        <v>23.72</v>
      </c>
      <c r="AA3">
        <v>27.52</v>
      </c>
      <c r="AB3">
        <v>46.3</v>
      </c>
      <c r="AC3">
        <v>10.08</v>
      </c>
      <c r="AD3">
        <v>11.12</v>
      </c>
      <c r="AE3">
        <v>47.54</v>
      </c>
      <c r="AF3">
        <v>1.18</v>
      </c>
      <c r="AG3">
        <v>1.59</v>
      </c>
      <c r="AH3">
        <v>42.68</v>
      </c>
      <c r="AI3">
        <v>16.829999999999998</v>
      </c>
      <c r="AJ3">
        <v>80.39</v>
      </c>
      <c r="AK3">
        <v>9.75</v>
      </c>
      <c r="AL3">
        <v>89.81</v>
      </c>
      <c r="AM3">
        <v>0.996</v>
      </c>
    </row>
    <row r="4" spans="1:39" x14ac:dyDescent="0.3">
      <c r="A4">
        <v>3</v>
      </c>
      <c r="B4" t="s">
        <v>23</v>
      </c>
      <c r="C4">
        <v>56</v>
      </c>
      <c r="D4">
        <v>60.900599999999997</v>
      </c>
      <c r="E4">
        <v>33</v>
      </c>
      <c r="F4">
        <v>16</v>
      </c>
      <c r="G4">
        <v>7</v>
      </c>
      <c r="H4">
        <v>29</v>
      </c>
      <c r="I4">
        <v>73</v>
      </c>
      <c r="J4">
        <v>0.65200000000000002</v>
      </c>
      <c r="K4">
        <v>56.72</v>
      </c>
      <c r="L4">
        <v>49</v>
      </c>
      <c r="M4">
        <v>53.65</v>
      </c>
      <c r="N4">
        <v>44.74</v>
      </c>
      <c r="O4">
        <v>37.42</v>
      </c>
      <c r="P4">
        <v>54.45</v>
      </c>
      <c r="Q4">
        <v>32.83</v>
      </c>
      <c r="R4">
        <v>26.67</v>
      </c>
      <c r="S4">
        <v>55.17</v>
      </c>
      <c r="T4">
        <v>2.89</v>
      </c>
      <c r="U4">
        <v>2.36</v>
      </c>
      <c r="V4">
        <v>55.03</v>
      </c>
      <c r="W4">
        <v>2.58</v>
      </c>
      <c r="X4">
        <v>2.21</v>
      </c>
      <c r="Y4">
        <v>53.86</v>
      </c>
      <c r="Z4">
        <v>25.91</v>
      </c>
      <c r="AA4">
        <v>23.66</v>
      </c>
      <c r="AB4">
        <v>52.27</v>
      </c>
      <c r="AC4">
        <v>9.5</v>
      </c>
      <c r="AD4">
        <v>9.01</v>
      </c>
      <c r="AE4">
        <v>51.33</v>
      </c>
      <c r="AF4">
        <v>1.39</v>
      </c>
      <c r="AG4">
        <v>1.25</v>
      </c>
      <c r="AH4">
        <v>52.67</v>
      </c>
      <c r="AI4">
        <v>18.760000000000002</v>
      </c>
      <c r="AJ4">
        <v>82.03</v>
      </c>
      <c r="AK4">
        <v>8.7899999999999991</v>
      </c>
      <c r="AL4">
        <v>91.16</v>
      </c>
      <c r="AM4">
        <v>0.999</v>
      </c>
    </row>
    <row r="5" spans="1:39" x14ac:dyDescent="0.3">
      <c r="A5">
        <v>4</v>
      </c>
      <c r="B5" t="s">
        <v>24</v>
      </c>
      <c r="C5">
        <v>56</v>
      </c>
      <c r="D5">
        <v>61.072899999999997</v>
      </c>
      <c r="E5">
        <v>15</v>
      </c>
      <c r="F5">
        <v>34</v>
      </c>
      <c r="G5">
        <v>7</v>
      </c>
      <c r="H5">
        <v>11</v>
      </c>
      <c r="I5">
        <v>37</v>
      </c>
      <c r="J5">
        <v>0.33</v>
      </c>
      <c r="K5">
        <v>48.63</v>
      </c>
      <c r="L5">
        <v>56.12</v>
      </c>
      <c r="M5">
        <v>46.42</v>
      </c>
      <c r="N5">
        <v>38.31</v>
      </c>
      <c r="O5">
        <v>44.89</v>
      </c>
      <c r="P5">
        <v>46.05</v>
      </c>
      <c r="Q5">
        <v>27.93</v>
      </c>
      <c r="R5">
        <v>33.14</v>
      </c>
      <c r="S5">
        <v>45.73</v>
      </c>
      <c r="T5">
        <v>2.35</v>
      </c>
      <c r="U5">
        <v>3.44</v>
      </c>
      <c r="V5">
        <v>40.61</v>
      </c>
      <c r="W5">
        <v>2.36</v>
      </c>
      <c r="X5">
        <v>2.86</v>
      </c>
      <c r="Y5">
        <v>45.22</v>
      </c>
      <c r="Z5">
        <v>22.32</v>
      </c>
      <c r="AA5">
        <v>26.44</v>
      </c>
      <c r="AB5">
        <v>45.77</v>
      </c>
      <c r="AC5">
        <v>9.93</v>
      </c>
      <c r="AD5">
        <v>11</v>
      </c>
      <c r="AE5">
        <v>47.44</v>
      </c>
      <c r="AF5">
        <v>1.1100000000000001</v>
      </c>
      <c r="AG5">
        <v>1.63</v>
      </c>
      <c r="AH5">
        <v>40.380000000000003</v>
      </c>
      <c r="AI5">
        <v>15.07</v>
      </c>
      <c r="AJ5">
        <v>80.540000000000006</v>
      </c>
      <c r="AK5">
        <v>8.42</v>
      </c>
      <c r="AL5">
        <v>89.62</v>
      </c>
      <c r="AM5">
        <v>0.98</v>
      </c>
    </row>
    <row r="6" spans="1:39" x14ac:dyDescent="0.3">
      <c r="A6">
        <v>5</v>
      </c>
      <c r="B6" t="s">
        <v>25</v>
      </c>
      <c r="C6">
        <v>56</v>
      </c>
      <c r="D6">
        <v>60.299700000000001</v>
      </c>
      <c r="E6">
        <v>26</v>
      </c>
      <c r="F6">
        <v>27</v>
      </c>
      <c r="G6">
        <v>3</v>
      </c>
      <c r="H6">
        <v>25</v>
      </c>
      <c r="I6">
        <v>55</v>
      </c>
      <c r="J6">
        <v>0.49099999999999999</v>
      </c>
      <c r="K6">
        <v>55.86</v>
      </c>
      <c r="L6">
        <v>50.69</v>
      </c>
      <c r="M6">
        <v>52.43</v>
      </c>
      <c r="N6">
        <v>42.57</v>
      </c>
      <c r="O6">
        <v>38.659999999999997</v>
      </c>
      <c r="P6">
        <v>52.41</v>
      </c>
      <c r="Q6">
        <v>30.01</v>
      </c>
      <c r="R6">
        <v>28.02</v>
      </c>
      <c r="S6">
        <v>51.71</v>
      </c>
      <c r="T6">
        <v>2.75</v>
      </c>
      <c r="U6">
        <v>2.84</v>
      </c>
      <c r="V6">
        <v>49.21</v>
      </c>
      <c r="W6">
        <v>2.74</v>
      </c>
      <c r="X6">
        <v>2.4500000000000002</v>
      </c>
      <c r="Y6">
        <v>52.74</v>
      </c>
      <c r="Z6">
        <v>26.79</v>
      </c>
      <c r="AA6">
        <v>24.86</v>
      </c>
      <c r="AB6">
        <v>51.87</v>
      </c>
      <c r="AC6">
        <v>10.47</v>
      </c>
      <c r="AD6">
        <v>9.33</v>
      </c>
      <c r="AE6">
        <v>52.87</v>
      </c>
      <c r="AF6">
        <v>1.26</v>
      </c>
      <c r="AG6">
        <v>1.44</v>
      </c>
      <c r="AH6">
        <v>46.71</v>
      </c>
      <c r="AI6">
        <v>16.25</v>
      </c>
      <c r="AJ6">
        <v>79.8</v>
      </c>
      <c r="AK6">
        <v>9.18</v>
      </c>
      <c r="AL6">
        <v>89.85</v>
      </c>
      <c r="AM6">
        <v>0.99</v>
      </c>
    </row>
    <row r="7" spans="1:39" x14ac:dyDescent="0.3">
      <c r="A7">
        <v>6</v>
      </c>
      <c r="B7" t="s">
        <v>26</v>
      </c>
      <c r="C7">
        <v>56</v>
      </c>
      <c r="D7">
        <v>61.031799999999997</v>
      </c>
      <c r="E7">
        <v>36</v>
      </c>
      <c r="F7">
        <v>12</v>
      </c>
      <c r="G7">
        <v>8</v>
      </c>
      <c r="H7">
        <v>32</v>
      </c>
      <c r="I7">
        <v>80</v>
      </c>
      <c r="J7">
        <v>0.71399999999999997</v>
      </c>
      <c r="K7">
        <v>58.2</v>
      </c>
      <c r="L7">
        <v>49.72</v>
      </c>
      <c r="M7">
        <v>53.93</v>
      </c>
      <c r="N7">
        <v>43.94</v>
      </c>
      <c r="O7">
        <v>38.17</v>
      </c>
      <c r="P7">
        <v>53.52</v>
      </c>
      <c r="Q7">
        <v>31.49</v>
      </c>
      <c r="R7">
        <v>27.75</v>
      </c>
      <c r="S7">
        <v>53.16</v>
      </c>
      <c r="T7">
        <v>3.07</v>
      </c>
      <c r="U7">
        <v>2.35</v>
      </c>
      <c r="V7">
        <v>56.63</v>
      </c>
      <c r="W7">
        <v>3.08</v>
      </c>
      <c r="X7">
        <v>2.5499999999999998</v>
      </c>
      <c r="Y7">
        <v>54.7</v>
      </c>
      <c r="Z7">
        <v>28.81</v>
      </c>
      <c r="AA7">
        <v>24.42</v>
      </c>
      <c r="AB7">
        <v>54.12</v>
      </c>
      <c r="AC7">
        <v>12.41</v>
      </c>
      <c r="AD7">
        <v>10.46</v>
      </c>
      <c r="AE7">
        <v>54.26</v>
      </c>
      <c r="AF7">
        <v>1.72</v>
      </c>
      <c r="AG7">
        <v>1.39</v>
      </c>
      <c r="AH7">
        <v>55.37</v>
      </c>
      <c r="AI7">
        <v>18.989999999999998</v>
      </c>
      <c r="AJ7">
        <v>82.44</v>
      </c>
      <c r="AK7">
        <v>9.75</v>
      </c>
      <c r="AL7">
        <v>91.52</v>
      </c>
      <c r="AM7">
        <v>1.0129999999999999</v>
      </c>
    </row>
    <row r="8" spans="1:39" x14ac:dyDescent="0.3">
      <c r="A8">
        <v>7</v>
      </c>
      <c r="B8" t="s">
        <v>27</v>
      </c>
      <c r="C8">
        <v>56</v>
      </c>
      <c r="D8">
        <v>60.988100000000003</v>
      </c>
      <c r="E8">
        <v>24</v>
      </c>
      <c r="F8">
        <v>25</v>
      </c>
      <c r="G8">
        <v>7</v>
      </c>
      <c r="H8">
        <v>22</v>
      </c>
      <c r="I8">
        <v>55</v>
      </c>
      <c r="J8">
        <v>0.49099999999999999</v>
      </c>
      <c r="K8">
        <v>49.88</v>
      </c>
      <c r="L8">
        <v>56.94</v>
      </c>
      <c r="M8">
        <v>46.69</v>
      </c>
      <c r="N8">
        <v>36.61</v>
      </c>
      <c r="O8">
        <v>43.3</v>
      </c>
      <c r="P8">
        <v>45.81</v>
      </c>
      <c r="Q8">
        <v>28.72</v>
      </c>
      <c r="R8">
        <v>33.17</v>
      </c>
      <c r="S8">
        <v>46.41</v>
      </c>
      <c r="T8">
        <v>2.79</v>
      </c>
      <c r="U8">
        <v>3.23</v>
      </c>
      <c r="V8">
        <v>46.36</v>
      </c>
      <c r="W8">
        <v>2.4300000000000002</v>
      </c>
      <c r="X8">
        <v>2.97</v>
      </c>
      <c r="Y8">
        <v>44.97</v>
      </c>
      <c r="Z8">
        <v>25.07</v>
      </c>
      <c r="AA8">
        <v>29.48</v>
      </c>
      <c r="AB8">
        <v>45.96</v>
      </c>
      <c r="AC8">
        <v>9.6300000000000008</v>
      </c>
      <c r="AD8">
        <v>12.12</v>
      </c>
      <c r="AE8">
        <v>44.26</v>
      </c>
      <c r="AF8">
        <v>1.51</v>
      </c>
      <c r="AG8">
        <v>1.88</v>
      </c>
      <c r="AH8">
        <v>44.56</v>
      </c>
      <c r="AI8">
        <v>19.41</v>
      </c>
      <c r="AJ8">
        <v>80.760000000000005</v>
      </c>
      <c r="AK8">
        <v>9.7200000000000006</v>
      </c>
      <c r="AL8">
        <v>90.25</v>
      </c>
      <c r="AM8">
        <v>1</v>
      </c>
    </row>
    <row r="9" spans="1:39" x14ac:dyDescent="0.3">
      <c r="A9">
        <v>8</v>
      </c>
      <c r="B9" t="s">
        <v>28</v>
      </c>
      <c r="C9">
        <v>56</v>
      </c>
      <c r="D9">
        <v>60.332999999999998</v>
      </c>
      <c r="E9">
        <v>39</v>
      </c>
      <c r="F9">
        <v>13</v>
      </c>
      <c r="G9">
        <v>4</v>
      </c>
      <c r="H9">
        <v>39</v>
      </c>
      <c r="I9">
        <v>82</v>
      </c>
      <c r="J9">
        <v>0.73199999999999998</v>
      </c>
      <c r="K9">
        <v>64.16</v>
      </c>
      <c r="L9">
        <v>46.79</v>
      </c>
      <c r="M9">
        <v>57.83</v>
      </c>
      <c r="N9">
        <v>47.18</v>
      </c>
      <c r="O9">
        <v>34.770000000000003</v>
      </c>
      <c r="P9">
        <v>57.57</v>
      </c>
      <c r="Q9">
        <v>34.4</v>
      </c>
      <c r="R9">
        <v>25.27</v>
      </c>
      <c r="S9">
        <v>57.65</v>
      </c>
      <c r="T9">
        <v>3.5</v>
      </c>
      <c r="U9">
        <v>2.34</v>
      </c>
      <c r="V9">
        <v>59.88</v>
      </c>
      <c r="W9">
        <v>3.18</v>
      </c>
      <c r="X9">
        <v>2.15</v>
      </c>
      <c r="Y9">
        <v>59.67</v>
      </c>
      <c r="Z9">
        <v>31.79</v>
      </c>
      <c r="AA9">
        <v>21.26</v>
      </c>
      <c r="AB9">
        <v>59.93</v>
      </c>
      <c r="AC9">
        <v>12.47</v>
      </c>
      <c r="AD9">
        <v>8.5399999999999991</v>
      </c>
      <c r="AE9">
        <v>59.34</v>
      </c>
      <c r="AF9">
        <v>1.65</v>
      </c>
      <c r="AG9">
        <v>0.98</v>
      </c>
      <c r="AH9">
        <v>62.84</v>
      </c>
      <c r="AI9">
        <v>18.16</v>
      </c>
      <c r="AJ9">
        <v>85.09</v>
      </c>
      <c r="AK9">
        <v>10.17</v>
      </c>
      <c r="AL9">
        <v>90.72</v>
      </c>
      <c r="AM9">
        <v>1.0089999999999999</v>
      </c>
    </row>
    <row r="10" spans="1:39" x14ac:dyDescent="0.3">
      <c r="A10">
        <v>9</v>
      </c>
      <c r="B10" t="s">
        <v>29</v>
      </c>
      <c r="C10">
        <v>56</v>
      </c>
      <c r="D10">
        <v>61.068199999999997</v>
      </c>
      <c r="E10">
        <v>18</v>
      </c>
      <c r="F10">
        <v>26</v>
      </c>
      <c r="G10">
        <v>12</v>
      </c>
      <c r="H10">
        <v>15</v>
      </c>
      <c r="I10">
        <v>48</v>
      </c>
      <c r="J10">
        <v>0.42899999999999999</v>
      </c>
      <c r="K10">
        <v>48.86</v>
      </c>
      <c r="L10">
        <v>56.79</v>
      </c>
      <c r="M10">
        <v>46.25</v>
      </c>
      <c r="N10">
        <v>37.880000000000003</v>
      </c>
      <c r="O10">
        <v>42.95</v>
      </c>
      <c r="P10">
        <v>46.86</v>
      </c>
      <c r="Q10">
        <v>28.51</v>
      </c>
      <c r="R10">
        <v>31.84</v>
      </c>
      <c r="S10">
        <v>47.24</v>
      </c>
      <c r="T10">
        <v>2.35</v>
      </c>
      <c r="U10">
        <v>3.23</v>
      </c>
      <c r="V10">
        <v>42.14</v>
      </c>
      <c r="W10">
        <v>2.14</v>
      </c>
      <c r="X10">
        <v>2.69</v>
      </c>
      <c r="Y10">
        <v>44.35</v>
      </c>
      <c r="Z10">
        <v>21.74</v>
      </c>
      <c r="AA10">
        <v>26.02</v>
      </c>
      <c r="AB10">
        <v>45.52</v>
      </c>
      <c r="AC10">
        <v>8.3000000000000007</v>
      </c>
      <c r="AD10">
        <v>10.26</v>
      </c>
      <c r="AE10">
        <v>44.71</v>
      </c>
      <c r="AF10">
        <v>1.1200000000000001</v>
      </c>
      <c r="AG10">
        <v>1.74</v>
      </c>
      <c r="AH10">
        <v>39.26</v>
      </c>
      <c r="AI10">
        <v>17.98</v>
      </c>
      <c r="AJ10">
        <v>78.430000000000007</v>
      </c>
      <c r="AK10">
        <v>8.25</v>
      </c>
      <c r="AL10">
        <v>89.86</v>
      </c>
      <c r="AM10">
        <v>0.98099999999999998</v>
      </c>
    </row>
    <row r="11" spans="1:39" x14ac:dyDescent="0.3">
      <c r="A11">
        <v>10</v>
      </c>
      <c r="B11" t="s">
        <v>30</v>
      </c>
      <c r="C11">
        <v>56</v>
      </c>
      <c r="D11">
        <v>61.343499999999999</v>
      </c>
      <c r="E11">
        <v>23</v>
      </c>
      <c r="F11">
        <v>19</v>
      </c>
      <c r="G11">
        <v>14</v>
      </c>
      <c r="H11">
        <v>21</v>
      </c>
      <c r="I11">
        <v>60</v>
      </c>
      <c r="J11">
        <v>0.53600000000000003</v>
      </c>
      <c r="K11">
        <v>54.53</v>
      </c>
      <c r="L11">
        <v>50.3</v>
      </c>
      <c r="M11">
        <v>52.02</v>
      </c>
      <c r="N11">
        <v>40.729999999999997</v>
      </c>
      <c r="O11">
        <v>37.71</v>
      </c>
      <c r="P11">
        <v>51.93</v>
      </c>
      <c r="Q11">
        <v>29.69</v>
      </c>
      <c r="R11">
        <v>26.51</v>
      </c>
      <c r="S11">
        <v>52.83</v>
      </c>
      <c r="T11">
        <v>2.72</v>
      </c>
      <c r="U11">
        <v>2.58</v>
      </c>
      <c r="V11">
        <v>51.32</v>
      </c>
      <c r="W11">
        <v>2.5099999999999998</v>
      </c>
      <c r="X11">
        <v>2.33</v>
      </c>
      <c r="Y11">
        <v>51.86</v>
      </c>
      <c r="Z11">
        <v>26.2</v>
      </c>
      <c r="AA11">
        <v>22.83</v>
      </c>
      <c r="AB11">
        <v>53.44</v>
      </c>
      <c r="AC11">
        <v>10.71</v>
      </c>
      <c r="AD11">
        <v>8.94</v>
      </c>
      <c r="AE11">
        <v>54.49</v>
      </c>
      <c r="AF11">
        <v>1.75</v>
      </c>
      <c r="AG11">
        <v>1.41</v>
      </c>
      <c r="AH11">
        <v>55.25</v>
      </c>
      <c r="AI11">
        <v>22.22</v>
      </c>
      <c r="AJ11">
        <v>78.849999999999994</v>
      </c>
      <c r="AK11">
        <v>9.18</v>
      </c>
      <c r="AL11">
        <v>90.25</v>
      </c>
      <c r="AM11">
        <v>0.99399999999999999</v>
      </c>
    </row>
    <row r="12" spans="1:39" x14ac:dyDescent="0.3">
      <c r="A12">
        <v>11</v>
      </c>
      <c r="B12" t="s">
        <v>31</v>
      </c>
      <c r="C12">
        <v>56</v>
      </c>
      <c r="D12">
        <v>60.770200000000003</v>
      </c>
      <c r="E12">
        <v>19</v>
      </c>
      <c r="F12">
        <v>27</v>
      </c>
      <c r="G12">
        <v>10</v>
      </c>
      <c r="H12">
        <v>17</v>
      </c>
      <c r="I12">
        <v>48</v>
      </c>
      <c r="J12">
        <v>0.42899999999999999</v>
      </c>
      <c r="K12">
        <v>46.81</v>
      </c>
      <c r="L12">
        <v>55.4</v>
      </c>
      <c r="M12">
        <v>45.8</v>
      </c>
      <c r="N12">
        <v>35.840000000000003</v>
      </c>
      <c r="O12">
        <v>42.7</v>
      </c>
      <c r="P12">
        <v>45.63</v>
      </c>
      <c r="Q12">
        <v>26.94</v>
      </c>
      <c r="R12">
        <v>31.49</v>
      </c>
      <c r="S12">
        <v>46.11</v>
      </c>
      <c r="T12">
        <v>2.2000000000000002</v>
      </c>
      <c r="U12">
        <v>2.96</v>
      </c>
      <c r="V12">
        <v>42.66</v>
      </c>
      <c r="W12">
        <v>2.31</v>
      </c>
      <c r="X12">
        <v>2.64</v>
      </c>
      <c r="Y12">
        <v>46.73</v>
      </c>
      <c r="Z12">
        <v>21.7</v>
      </c>
      <c r="AA12">
        <v>26.11</v>
      </c>
      <c r="AB12">
        <v>45.39</v>
      </c>
      <c r="AC12">
        <v>8.4600000000000009</v>
      </c>
      <c r="AD12">
        <v>10.38</v>
      </c>
      <c r="AE12">
        <v>44.9</v>
      </c>
      <c r="AF12">
        <v>1.1299999999999999</v>
      </c>
      <c r="AG12">
        <v>1.62</v>
      </c>
      <c r="AH12">
        <v>41.03</v>
      </c>
      <c r="AI12">
        <v>16.54</v>
      </c>
      <c r="AJ12">
        <v>79.599999999999994</v>
      </c>
      <c r="AK12">
        <v>8.18</v>
      </c>
      <c r="AL12">
        <v>90.59</v>
      </c>
      <c r="AM12">
        <v>0.98799999999999999</v>
      </c>
    </row>
    <row r="13" spans="1:39" x14ac:dyDescent="0.3">
      <c r="A13">
        <v>12</v>
      </c>
      <c r="B13" t="s">
        <v>32</v>
      </c>
      <c r="C13">
        <v>56</v>
      </c>
      <c r="D13">
        <v>60.161900000000003</v>
      </c>
      <c r="E13">
        <v>35</v>
      </c>
      <c r="F13">
        <v>19</v>
      </c>
      <c r="G13">
        <v>2</v>
      </c>
      <c r="H13">
        <v>35</v>
      </c>
      <c r="I13">
        <v>72</v>
      </c>
      <c r="J13">
        <v>0.64300000000000002</v>
      </c>
      <c r="K13">
        <v>53.87</v>
      </c>
      <c r="L13">
        <v>55.78</v>
      </c>
      <c r="M13">
        <v>49.13</v>
      </c>
      <c r="N13">
        <v>40.68</v>
      </c>
      <c r="O13">
        <v>41.51</v>
      </c>
      <c r="P13">
        <v>49.49</v>
      </c>
      <c r="Q13">
        <v>29.85</v>
      </c>
      <c r="R13">
        <v>30.58</v>
      </c>
      <c r="S13">
        <v>49.4</v>
      </c>
      <c r="T13">
        <v>3.26</v>
      </c>
      <c r="U13">
        <v>2.74</v>
      </c>
      <c r="V13">
        <v>54.3</v>
      </c>
      <c r="W13">
        <v>2.84</v>
      </c>
      <c r="X13">
        <v>2.6</v>
      </c>
      <c r="Y13">
        <v>52.27</v>
      </c>
      <c r="Z13">
        <v>26.93</v>
      </c>
      <c r="AA13">
        <v>27.76</v>
      </c>
      <c r="AB13">
        <v>49.23</v>
      </c>
      <c r="AC13">
        <v>11.11</v>
      </c>
      <c r="AD13">
        <v>10.49</v>
      </c>
      <c r="AE13">
        <v>51.44</v>
      </c>
      <c r="AF13">
        <v>1.48</v>
      </c>
      <c r="AG13">
        <v>1.3</v>
      </c>
      <c r="AH13">
        <v>53.21</v>
      </c>
      <c r="AI13">
        <v>17.55</v>
      </c>
      <c r="AJ13">
        <v>82.98</v>
      </c>
      <c r="AK13">
        <v>10.92</v>
      </c>
      <c r="AL13">
        <v>91.03</v>
      </c>
      <c r="AM13">
        <v>1.0189999999999999</v>
      </c>
    </row>
    <row r="14" spans="1:39" x14ac:dyDescent="0.3">
      <c r="A14">
        <v>13</v>
      </c>
      <c r="B14" t="s">
        <v>33</v>
      </c>
      <c r="C14">
        <v>56</v>
      </c>
      <c r="D14">
        <v>60.8842</v>
      </c>
      <c r="E14">
        <v>37</v>
      </c>
      <c r="F14">
        <v>14</v>
      </c>
      <c r="G14">
        <v>5</v>
      </c>
      <c r="H14">
        <v>36</v>
      </c>
      <c r="I14">
        <v>79</v>
      </c>
      <c r="J14">
        <v>0.70499999999999996</v>
      </c>
      <c r="K14">
        <v>57.4</v>
      </c>
      <c r="L14">
        <v>50</v>
      </c>
      <c r="M14">
        <v>53.45</v>
      </c>
      <c r="N14">
        <v>45</v>
      </c>
      <c r="O14">
        <v>39.14</v>
      </c>
      <c r="P14">
        <v>53.48</v>
      </c>
      <c r="Q14">
        <v>34.4</v>
      </c>
      <c r="R14">
        <v>29.62</v>
      </c>
      <c r="S14">
        <v>53.74</v>
      </c>
      <c r="T14">
        <v>3.31</v>
      </c>
      <c r="U14">
        <v>2.66</v>
      </c>
      <c r="V14">
        <v>55.46</v>
      </c>
      <c r="W14">
        <v>3.02</v>
      </c>
      <c r="X14">
        <v>2.5</v>
      </c>
      <c r="Y14">
        <v>54.75</v>
      </c>
      <c r="Z14">
        <v>27.14</v>
      </c>
      <c r="AA14">
        <v>23.19</v>
      </c>
      <c r="AB14">
        <v>53.92</v>
      </c>
      <c r="AC14">
        <v>10.93</v>
      </c>
      <c r="AD14">
        <v>9.17</v>
      </c>
      <c r="AE14">
        <v>54.38</v>
      </c>
      <c r="AF14">
        <v>1.76</v>
      </c>
      <c r="AG14">
        <v>1.5</v>
      </c>
      <c r="AH14">
        <v>54.05</v>
      </c>
      <c r="AI14">
        <v>19.420000000000002</v>
      </c>
      <c r="AJ14">
        <v>79.62</v>
      </c>
      <c r="AK14">
        <v>9.6199999999999992</v>
      </c>
      <c r="AL14">
        <v>91.03</v>
      </c>
      <c r="AM14">
        <v>1.006</v>
      </c>
    </row>
    <row r="15" spans="1:39" x14ac:dyDescent="0.3">
      <c r="A15">
        <v>14</v>
      </c>
      <c r="B15" t="s">
        <v>34</v>
      </c>
      <c r="C15">
        <v>56</v>
      </c>
      <c r="D15">
        <v>60.546399999999998</v>
      </c>
      <c r="E15">
        <v>21</v>
      </c>
      <c r="F15">
        <v>28</v>
      </c>
      <c r="G15">
        <v>7</v>
      </c>
      <c r="H15">
        <v>20</v>
      </c>
      <c r="I15">
        <v>49</v>
      </c>
      <c r="J15">
        <v>0.438</v>
      </c>
      <c r="K15">
        <v>51.16</v>
      </c>
      <c r="L15">
        <v>56.04</v>
      </c>
      <c r="M15">
        <v>47.72</v>
      </c>
      <c r="N15">
        <v>38.86</v>
      </c>
      <c r="O15">
        <v>42.84</v>
      </c>
      <c r="P15">
        <v>47.56</v>
      </c>
      <c r="Q15">
        <v>28.1</v>
      </c>
      <c r="R15">
        <v>30.9</v>
      </c>
      <c r="S15">
        <v>47.63</v>
      </c>
      <c r="T15">
        <v>2.5099999999999998</v>
      </c>
      <c r="U15">
        <v>2.99</v>
      </c>
      <c r="V15">
        <v>45.66</v>
      </c>
      <c r="W15">
        <v>2.5499999999999998</v>
      </c>
      <c r="X15">
        <v>2.93</v>
      </c>
      <c r="Y15">
        <v>46.57</v>
      </c>
      <c r="Z15">
        <v>23.8</v>
      </c>
      <c r="AA15">
        <v>28.67</v>
      </c>
      <c r="AB15">
        <v>45.36</v>
      </c>
      <c r="AC15">
        <v>10.119999999999999</v>
      </c>
      <c r="AD15">
        <v>11.5</v>
      </c>
      <c r="AE15">
        <v>46.81</v>
      </c>
      <c r="AF15">
        <v>1.56</v>
      </c>
      <c r="AG15">
        <v>1.52</v>
      </c>
      <c r="AH15">
        <v>50.57</v>
      </c>
      <c r="AI15">
        <v>21.41</v>
      </c>
      <c r="AJ15">
        <v>81.819999999999993</v>
      </c>
      <c r="AK15">
        <v>8.94</v>
      </c>
      <c r="AL15">
        <v>90.32</v>
      </c>
      <c r="AM15">
        <v>0.99299999999999999</v>
      </c>
    </row>
    <row r="16" spans="1:39" x14ac:dyDescent="0.3">
      <c r="A16">
        <v>15</v>
      </c>
      <c r="B16" t="s">
        <v>35</v>
      </c>
      <c r="C16">
        <v>56</v>
      </c>
      <c r="D16">
        <v>60.745800000000003</v>
      </c>
      <c r="E16">
        <v>35</v>
      </c>
      <c r="F16">
        <v>16</v>
      </c>
      <c r="G16">
        <v>5</v>
      </c>
      <c r="H16">
        <v>34</v>
      </c>
      <c r="I16">
        <v>75</v>
      </c>
      <c r="J16">
        <v>0.67</v>
      </c>
      <c r="K16">
        <v>50.04</v>
      </c>
      <c r="L16">
        <v>56.62</v>
      </c>
      <c r="M16">
        <v>46.92</v>
      </c>
      <c r="N16">
        <v>38.799999999999997</v>
      </c>
      <c r="O16">
        <v>42.07</v>
      </c>
      <c r="P16">
        <v>47.98</v>
      </c>
      <c r="Q16">
        <v>27.99</v>
      </c>
      <c r="R16">
        <v>30.07</v>
      </c>
      <c r="S16">
        <v>48.21</v>
      </c>
      <c r="T16">
        <v>3.17</v>
      </c>
      <c r="U16">
        <v>2.8</v>
      </c>
      <c r="V16">
        <v>53.1</v>
      </c>
      <c r="W16">
        <v>2.5</v>
      </c>
      <c r="X16">
        <v>2.42</v>
      </c>
      <c r="Y16">
        <v>50.83</v>
      </c>
      <c r="Z16">
        <v>23.11</v>
      </c>
      <c r="AA16">
        <v>23.97</v>
      </c>
      <c r="AB16">
        <v>49.08</v>
      </c>
      <c r="AC16">
        <v>10.039999999999999</v>
      </c>
      <c r="AD16">
        <v>8.5</v>
      </c>
      <c r="AE16">
        <v>54.14</v>
      </c>
      <c r="AF16">
        <v>1.61</v>
      </c>
      <c r="AG16">
        <v>1.27</v>
      </c>
      <c r="AH16">
        <v>55.83</v>
      </c>
      <c r="AI16">
        <v>21.02</v>
      </c>
      <c r="AJ16">
        <v>80.650000000000006</v>
      </c>
      <c r="AK16">
        <v>11.34</v>
      </c>
      <c r="AL16">
        <v>90.67</v>
      </c>
      <c r="AM16">
        <v>1.02</v>
      </c>
    </row>
    <row r="17" spans="1:39" x14ac:dyDescent="0.3">
      <c r="A17">
        <v>16</v>
      </c>
      <c r="B17" t="s">
        <v>36</v>
      </c>
      <c r="C17">
        <v>56</v>
      </c>
      <c r="D17">
        <v>60.879199999999997</v>
      </c>
      <c r="E17">
        <v>24</v>
      </c>
      <c r="F17">
        <v>21</v>
      </c>
      <c r="G17">
        <v>11</v>
      </c>
      <c r="H17">
        <v>23</v>
      </c>
      <c r="I17">
        <v>59</v>
      </c>
      <c r="J17">
        <v>0.52700000000000002</v>
      </c>
      <c r="K17">
        <v>57.46</v>
      </c>
      <c r="L17">
        <v>50.67</v>
      </c>
      <c r="M17">
        <v>53.14</v>
      </c>
      <c r="N17">
        <v>42.22</v>
      </c>
      <c r="O17">
        <v>38.630000000000003</v>
      </c>
      <c r="P17">
        <v>52.22</v>
      </c>
      <c r="Q17">
        <v>30.73</v>
      </c>
      <c r="R17">
        <v>27.81</v>
      </c>
      <c r="S17">
        <v>52.5</v>
      </c>
      <c r="T17">
        <v>2.78</v>
      </c>
      <c r="U17">
        <v>2.9</v>
      </c>
      <c r="V17">
        <v>48.92</v>
      </c>
      <c r="W17">
        <v>2.5499999999999998</v>
      </c>
      <c r="X17">
        <v>2.56</v>
      </c>
      <c r="Y17">
        <v>49.96</v>
      </c>
      <c r="Z17">
        <v>27.65</v>
      </c>
      <c r="AA17">
        <v>24.97</v>
      </c>
      <c r="AB17">
        <v>52.54</v>
      </c>
      <c r="AC17">
        <v>10.210000000000001</v>
      </c>
      <c r="AD17">
        <v>10.28</v>
      </c>
      <c r="AE17">
        <v>49.83</v>
      </c>
      <c r="AF17">
        <v>1.55</v>
      </c>
      <c r="AG17">
        <v>1.55</v>
      </c>
      <c r="AH17">
        <v>50</v>
      </c>
      <c r="AI17">
        <v>20.61</v>
      </c>
      <c r="AJ17">
        <v>79.680000000000007</v>
      </c>
      <c r="AK17">
        <v>9.0500000000000007</v>
      </c>
      <c r="AL17">
        <v>89.56</v>
      </c>
      <c r="AM17">
        <v>0.98599999999999999</v>
      </c>
    </row>
    <row r="18" spans="1:39" x14ac:dyDescent="0.3">
      <c r="A18">
        <v>17</v>
      </c>
      <c r="B18" t="s">
        <v>37</v>
      </c>
      <c r="C18">
        <v>56</v>
      </c>
      <c r="D18">
        <v>60.8354</v>
      </c>
      <c r="E18">
        <v>31</v>
      </c>
      <c r="F18">
        <v>23</v>
      </c>
      <c r="G18">
        <v>2</v>
      </c>
      <c r="H18">
        <v>26</v>
      </c>
      <c r="I18">
        <v>64</v>
      </c>
      <c r="J18">
        <v>0.57099999999999995</v>
      </c>
      <c r="K18">
        <v>53.05</v>
      </c>
      <c r="L18">
        <v>53.59</v>
      </c>
      <c r="M18">
        <v>49.74</v>
      </c>
      <c r="N18">
        <v>41.14</v>
      </c>
      <c r="O18">
        <v>40.630000000000003</v>
      </c>
      <c r="P18">
        <v>50.31</v>
      </c>
      <c r="Q18">
        <v>29.57</v>
      </c>
      <c r="R18">
        <v>30.89</v>
      </c>
      <c r="S18">
        <v>48.91</v>
      </c>
      <c r="T18">
        <v>2.66</v>
      </c>
      <c r="U18">
        <v>2.71</v>
      </c>
      <c r="V18">
        <v>49.51</v>
      </c>
      <c r="W18">
        <v>2.42</v>
      </c>
      <c r="X18">
        <v>2.64</v>
      </c>
      <c r="Y18">
        <v>47.84</v>
      </c>
      <c r="Z18">
        <v>24.82</v>
      </c>
      <c r="AA18">
        <v>24.8</v>
      </c>
      <c r="AB18">
        <v>50.02</v>
      </c>
      <c r="AC18">
        <v>10.039999999999999</v>
      </c>
      <c r="AD18">
        <v>9.6999999999999993</v>
      </c>
      <c r="AE18">
        <v>50.85</v>
      </c>
      <c r="AF18">
        <v>1.43</v>
      </c>
      <c r="AG18">
        <v>1.39</v>
      </c>
      <c r="AH18">
        <v>50.63</v>
      </c>
      <c r="AI18">
        <v>18.239999999999998</v>
      </c>
      <c r="AJ18">
        <v>81.8</v>
      </c>
      <c r="AK18">
        <v>8.99</v>
      </c>
      <c r="AL18">
        <v>91.22</v>
      </c>
      <c r="AM18">
        <v>1.002</v>
      </c>
    </row>
    <row r="19" spans="1:39" x14ac:dyDescent="0.3">
      <c r="A19">
        <v>18</v>
      </c>
      <c r="B19" t="s">
        <v>38</v>
      </c>
      <c r="C19">
        <v>56</v>
      </c>
      <c r="D19">
        <v>60.7667</v>
      </c>
      <c r="E19">
        <v>19</v>
      </c>
      <c r="F19">
        <v>30</v>
      </c>
      <c r="G19">
        <v>7</v>
      </c>
      <c r="H19">
        <v>19</v>
      </c>
      <c r="I19">
        <v>45</v>
      </c>
      <c r="J19">
        <v>0.40200000000000002</v>
      </c>
      <c r="K19">
        <v>52.7</v>
      </c>
      <c r="L19">
        <v>52.26</v>
      </c>
      <c r="M19">
        <v>50.21</v>
      </c>
      <c r="N19">
        <v>39.9</v>
      </c>
      <c r="O19">
        <v>41.42</v>
      </c>
      <c r="P19">
        <v>49.07</v>
      </c>
      <c r="Q19">
        <v>28.44</v>
      </c>
      <c r="R19">
        <v>30.66</v>
      </c>
      <c r="S19">
        <v>48.12</v>
      </c>
      <c r="T19">
        <v>2.56</v>
      </c>
      <c r="U19">
        <v>3.33</v>
      </c>
      <c r="V19">
        <v>43.41</v>
      </c>
      <c r="W19">
        <v>2.4900000000000002</v>
      </c>
      <c r="X19">
        <v>2.8</v>
      </c>
      <c r="Y19">
        <v>47.07</v>
      </c>
      <c r="Z19">
        <v>25.05</v>
      </c>
      <c r="AA19">
        <v>25.87</v>
      </c>
      <c r="AB19">
        <v>49.2</v>
      </c>
      <c r="AC19">
        <v>9.34</v>
      </c>
      <c r="AD19">
        <v>10.42</v>
      </c>
      <c r="AE19">
        <v>47.28</v>
      </c>
      <c r="AF19">
        <v>1.25</v>
      </c>
      <c r="AG19">
        <v>1.82</v>
      </c>
      <c r="AH19">
        <v>40.799999999999997</v>
      </c>
      <c r="AI19">
        <v>18.11</v>
      </c>
      <c r="AJ19">
        <v>78.540000000000006</v>
      </c>
      <c r="AK19">
        <v>8.99</v>
      </c>
      <c r="AL19">
        <v>89.13</v>
      </c>
      <c r="AM19">
        <v>0.98099999999999998</v>
      </c>
    </row>
    <row r="20" spans="1:39" x14ac:dyDescent="0.3">
      <c r="A20">
        <v>19</v>
      </c>
      <c r="B20" t="s">
        <v>39</v>
      </c>
      <c r="C20">
        <v>56</v>
      </c>
      <c r="D20">
        <v>61.030700000000003</v>
      </c>
      <c r="E20">
        <v>32</v>
      </c>
      <c r="F20">
        <v>17</v>
      </c>
      <c r="G20">
        <v>7</v>
      </c>
      <c r="H20">
        <v>28</v>
      </c>
      <c r="I20">
        <v>71</v>
      </c>
      <c r="J20">
        <v>0.63400000000000001</v>
      </c>
      <c r="K20">
        <v>50.49</v>
      </c>
      <c r="L20">
        <v>53.04</v>
      </c>
      <c r="M20">
        <v>48.77</v>
      </c>
      <c r="N20">
        <v>38.5</v>
      </c>
      <c r="O20">
        <v>39.04</v>
      </c>
      <c r="P20">
        <v>49.65</v>
      </c>
      <c r="Q20">
        <v>28.51</v>
      </c>
      <c r="R20">
        <v>27.91</v>
      </c>
      <c r="S20">
        <v>50.53</v>
      </c>
      <c r="T20">
        <v>2.67</v>
      </c>
      <c r="U20">
        <v>2.19</v>
      </c>
      <c r="V20">
        <v>54.87</v>
      </c>
      <c r="W20">
        <v>2.59</v>
      </c>
      <c r="X20">
        <v>2.37</v>
      </c>
      <c r="Y20">
        <v>52.15</v>
      </c>
      <c r="Z20">
        <v>26.3</v>
      </c>
      <c r="AA20">
        <v>25.65</v>
      </c>
      <c r="AB20">
        <v>50.63</v>
      </c>
      <c r="AC20">
        <v>11.39</v>
      </c>
      <c r="AD20">
        <v>8.9</v>
      </c>
      <c r="AE20">
        <v>56.14</v>
      </c>
      <c r="AF20">
        <v>1.67</v>
      </c>
      <c r="AG20">
        <v>1.18</v>
      </c>
      <c r="AH20">
        <v>58.64</v>
      </c>
      <c r="AI20">
        <v>18.55</v>
      </c>
      <c r="AJ20">
        <v>82.28</v>
      </c>
      <c r="AK20">
        <v>9.36</v>
      </c>
      <c r="AL20">
        <v>92.14</v>
      </c>
      <c r="AM20">
        <v>1.0149999999999999</v>
      </c>
    </row>
    <row r="21" spans="1:39" x14ac:dyDescent="0.3">
      <c r="A21">
        <v>20</v>
      </c>
      <c r="B21" t="s">
        <v>40</v>
      </c>
      <c r="C21">
        <v>56</v>
      </c>
      <c r="D21">
        <v>60.542299999999997</v>
      </c>
      <c r="E21">
        <v>27</v>
      </c>
      <c r="F21">
        <v>23</v>
      </c>
      <c r="G21">
        <v>6</v>
      </c>
      <c r="H21">
        <v>26</v>
      </c>
      <c r="I21">
        <v>60</v>
      </c>
      <c r="J21">
        <v>0.53600000000000003</v>
      </c>
      <c r="K21">
        <v>51.02</v>
      </c>
      <c r="L21">
        <v>54.86</v>
      </c>
      <c r="M21">
        <v>48.19</v>
      </c>
      <c r="N21">
        <v>39.29</v>
      </c>
      <c r="O21">
        <v>41.32</v>
      </c>
      <c r="P21">
        <v>48.74</v>
      </c>
      <c r="Q21">
        <v>28.46</v>
      </c>
      <c r="R21">
        <v>29.47</v>
      </c>
      <c r="S21">
        <v>49.13</v>
      </c>
      <c r="T21">
        <v>3.11</v>
      </c>
      <c r="U21">
        <v>2.74</v>
      </c>
      <c r="V21">
        <v>53.17</v>
      </c>
      <c r="W21">
        <v>2.64</v>
      </c>
      <c r="X21">
        <v>2.63</v>
      </c>
      <c r="Y21">
        <v>50.07</v>
      </c>
      <c r="Z21">
        <v>24.85</v>
      </c>
      <c r="AA21">
        <v>26.09</v>
      </c>
      <c r="AB21">
        <v>48.78</v>
      </c>
      <c r="AC21">
        <v>10.46</v>
      </c>
      <c r="AD21">
        <v>10.55</v>
      </c>
      <c r="AE21">
        <v>49.79</v>
      </c>
      <c r="AF21">
        <v>1.56</v>
      </c>
      <c r="AG21">
        <v>1.36</v>
      </c>
      <c r="AH21">
        <v>53.33</v>
      </c>
      <c r="AI21">
        <v>20.28</v>
      </c>
      <c r="AJ21">
        <v>82.38</v>
      </c>
      <c r="AK21">
        <v>10.95</v>
      </c>
      <c r="AL21">
        <v>90.69</v>
      </c>
      <c r="AM21">
        <v>1.016</v>
      </c>
    </row>
    <row r="22" spans="1:39" x14ac:dyDescent="0.3">
      <c r="A22">
        <v>21</v>
      </c>
      <c r="B22" t="s">
        <v>41</v>
      </c>
      <c r="C22">
        <v>56</v>
      </c>
      <c r="D22">
        <v>60.572899999999997</v>
      </c>
      <c r="E22">
        <v>23</v>
      </c>
      <c r="F22">
        <v>28</v>
      </c>
      <c r="G22">
        <v>5</v>
      </c>
      <c r="H22">
        <v>21</v>
      </c>
      <c r="I22">
        <v>51</v>
      </c>
      <c r="J22">
        <v>0.45500000000000002</v>
      </c>
      <c r="K22">
        <v>53.7</v>
      </c>
      <c r="L22">
        <v>58.11</v>
      </c>
      <c r="M22">
        <v>48.03</v>
      </c>
      <c r="N22">
        <v>41.09</v>
      </c>
      <c r="O22">
        <v>43.83</v>
      </c>
      <c r="P22">
        <v>48.39</v>
      </c>
      <c r="Q22">
        <v>29.42</v>
      </c>
      <c r="R22">
        <v>31.82</v>
      </c>
      <c r="S22">
        <v>48.04</v>
      </c>
      <c r="T22">
        <v>2.74</v>
      </c>
      <c r="U22">
        <v>3.34</v>
      </c>
      <c r="V22">
        <v>45.06</v>
      </c>
      <c r="W22">
        <v>2.64</v>
      </c>
      <c r="X22">
        <v>2.8</v>
      </c>
      <c r="Y22">
        <v>48.51</v>
      </c>
      <c r="Z22">
        <v>26.48</v>
      </c>
      <c r="AA22">
        <v>28.46</v>
      </c>
      <c r="AB22">
        <v>48.2</v>
      </c>
      <c r="AC22">
        <v>10.83</v>
      </c>
      <c r="AD22">
        <v>11.09</v>
      </c>
      <c r="AE22">
        <v>49.39</v>
      </c>
      <c r="AF22">
        <v>1.59</v>
      </c>
      <c r="AG22">
        <v>1.52</v>
      </c>
      <c r="AH22">
        <v>51.14</v>
      </c>
      <c r="AI22">
        <v>20.5</v>
      </c>
      <c r="AJ22">
        <v>81.39</v>
      </c>
      <c r="AK22">
        <v>9.32</v>
      </c>
      <c r="AL22">
        <v>89.49</v>
      </c>
      <c r="AM22">
        <v>0.98799999999999999</v>
      </c>
    </row>
    <row r="23" spans="1:39" x14ac:dyDescent="0.3">
      <c r="A23">
        <v>22</v>
      </c>
      <c r="B23" t="s">
        <v>42</v>
      </c>
      <c r="C23">
        <v>56</v>
      </c>
      <c r="D23">
        <v>61.086300000000001</v>
      </c>
      <c r="E23">
        <v>25</v>
      </c>
      <c r="F23">
        <v>23</v>
      </c>
      <c r="G23">
        <v>8</v>
      </c>
      <c r="H23">
        <v>22</v>
      </c>
      <c r="I23">
        <v>58</v>
      </c>
      <c r="J23">
        <v>0.51800000000000002</v>
      </c>
      <c r="K23">
        <v>54.95</v>
      </c>
      <c r="L23">
        <v>50.46</v>
      </c>
      <c r="M23">
        <v>52.13</v>
      </c>
      <c r="N23">
        <v>41.34</v>
      </c>
      <c r="O23">
        <v>38.729999999999997</v>
      </c>
      <c r="P23">
        <v>51.63</v>
      </c>
      <c r="Q23">
        <v>29.68</v>
      </c>
      <c r="R23">
        <v>28.69</v>
      </c>
      <c r="S23">
        <v>50.84</v>
      </c>
      <c r="T23">
        <v>2.81</v>
      </c>
      <c r="U23">
        <v>3.46</v>
      </c>
      <c r="V23">
        <v>44.82</v>
      </c>
      <c r="W23">
        <v>2.54</v>
      </c>
      <c r="X23">
        <v>2.5</v>
      </c>
      <c r="Y23">
        <v>50.4</v>
      </c>
      <c r="Z23">
        <v>24.84</v>
      </c>
      <c r="AA23">
        <v>23.99</v>
      </c>
      <c r="AB23">
        <v>50.86</v>
      </c>
      <c r="AC23">
        <v>9.8699999999999992</v>
      </c>
      <c r="AD23">
        <v>10.210000000000001</v>
      </c>
      <c r="AE23">
        <v>49.17</v>
      </c>
      <c r="AF23">
        <v>1.61</v>
      </c>
      <c r="AG23">
        <v>1.88</v>
      </c>
      <c r="AH23">
        <v>46.23</v>
      </c>
      <c r="AI23">
        <v>20.54</v>
      </c>
      <c r="AJ23">
        <v>76.69</v>
      </c>
      <c r="AK23">
        <v>9.4600000000000009</v>
      </c>
      <c r="AL23">
        <v>87.96</v>
      </c>
      <c r="AM23">
        <v>0.97399999999999998</v>
      </c>
    </row>
    <row r="24" spans="1:39" x14ac:dyDescent="0.3">
      <c r="A24">
        <v>23</v>
      </c>
      <c r="B24" t="s">
        <v>43</v>
      </c>
      <c r="C24">
        <v>56</v>
      </c>
      <c r="D24">
        <v>60.709800000000001</v>
      </c>
      <c r="E24">
        <v>37</v>
      </c>
      <c r="F24">
        <v>16</v>
      </c>
      <c r="G24">
        <v>3</v>
      </c>
      <c r="H24">
        <v>34</v>
      </c>
      <c r="I24">
        <v>77</v>
      </c>
      <c r="J24">
        <v>0.68799999999999994</v>
      </c>
      <c r="K24">
        <v>51.32</v>
      </c>
      <c r="L24">
        <v>50.93</v>
      </c>
      <c r="M24">
        <v>50.19</v>
      </c>
      <c r="N24">
        <v>39.5</v>
      </c>
      <c r="O24">
        <v>39.21</v>
      </c>
      <c r="P24">
        <v>50.18</v>
      </c>
      <c r="Q24">
        <v>29.74</v>
      </c>
      <c r="R24">
        <v>29.65</v>
      </c>
      <c r="S24">
        <v>50.07</v>
      </c>
      <c r="T24">
        <v>3.41</v>
      </c>
      <c r="U24">
        <v>2.74</v>
      </c>
      <c r="V24">
        <v>55.46</v>
      </c>
      <c r="W24">
        <v>2.65</v>
      </c>
      <c r="X24">
        <v>2.56</v>
      </c>
      <c r="Y24">
        <v>50.81</v>
      </c>
      <c r="Z24">
        <v>25.52</v>
      </c>
      <c r="AA24">
        <v>23.91</v>
      </c>
      <c r="AB24">
        <v>51.62</v>
      </c>
      <c r="AC24">
        <v>10.24</v>
      </c>
      <c r="AD24">
        <v>10.62</v>
      </c>
      <c r="AE24">
        <v>49.07</v>
      </c>
      <c r="AF24">
        <v>1.99</v>
      </c>
      <c r="AG24">
        <v>1.57</v>
      </c>
      <c r="AH24">
        <v>55.94</v>
      </c>
      <c r="AI24">
        <v>23.99</v>
      </c>
      <c r="AJ24">
        <v>81.8</v>
      </c>
      <c r="AK24">
        <v>11.45</v>
      </c>
      <c r="AL24">
        <v>90.77</v>
      </c>
      <c r="AM24">
        <v>1.022</v>
      </c>
    </row>
    <row r="25" spans="1:39" x14ac:dyDescent="0.3">
      <c r="A25">
        <v>24</v>
      </c>
      <c r="B25" t="s">
        <v>44</v>
      </c>
      <c r="C25">
        <v>56</v>
      </c>
      <c r="D25">
        <v>60.880099999999999</v>
      </c>
      <c r="E25">
        <v>21</v>
      </c>
      <c r="F25">
        <v>28</v>
      </c>
      <c r="G25">
        <v>7</v>
      </c>
      <c r="H25">
        <v>16</v>
      </c>
      <c r="I25">
        <v>49</v>
      </c>
      <c r="J25">
        <v>0.438</v>
      </c>
      <c r="K25">
        <v>53.52</v>
      </c>
      <c r="L25">
        <v>57.94</v>
      </c>
      <c r="M25">
        <v>48.02</v>
      </c>
      <c r="N25">
        <v>40.76</v>
      </c>
      <c r="O25">
        <v>43.65</v>
      </c>
      <c r="P25">
        <v>48.29</v>
      </c>
      <c r="Q25">
        <v>29.6</v>
      </c>
      <c r="R25">
        <v>31.52</v>
      </c>
      <c r="S25">
        <v>48.43</v>
      </c>
      <c r="T25">
        <v>2.57</v>
      </c>
      <c r="U25">
        <v>3.45</v>
      </c>
      <c r="V25">
        <v>42.69</v>
      </c>
      <c r="W25">
        <v>2.79</v>
      </c>
      <c r="X25">
        <v>2.86</v>
      </c>
      <c r="Y25">
        <v>49.38</v>
      </c>
      <c r="Z25">
        <v>27.3</v>
      </c>
      <c r="AA25">
        <v>27.79</v>
      </c>
      <c r="AB25">
        <v>49.55</v>
      </c>
      <c r="AC25">
        <v>11.51</v>
      </c>
      <c r="AD25">
        <v>11.67</v>
      </c>
      <c r="AE25">
        <v>49.66</v>
      </c>
      <c r="AF25">
        <v>1.44</v>
      </c>
      <c r="AG25">
        <v>1.85</v>
      </c>
      <c r="AH25">
        <v>43.85</v>
      </c>
      <c r="AI25">
        <v>16.329999999999998</v>
      </c>
      <c r="AJ25">
        <v>77.75</v>
      </c>
      <c r="AK25">
        <v>8.68</v>
      </c>
      <c r="AL25">
        <v>89.06</v>
      </c>
      <c r="AM25">
        <v>0.97699999999999998</v>
      </c>
    </row>
    <row r="26" spans="1:39" x14ac:dyDescent="0.3">
      <c r="A26">
        <v>25</v>
      </c>
      <c r="B26" t="s">
        <v>45</v>
      </c>
      <c r="C26">
        <v>56</v>
      </c>
      <c r="D26">
        <v>60.991100000000003</v>
      </c>
      <c r="E26">
        <v>27</v>
      </c>
      <c r="F26">
        <v>20</v>
      </c>
      <c r="G26">
        <v>9</v>
      </c>
      <c r="H26">
        <v>25</v>
      </c>
      <c r="I26">
        <v>63</v>
      </c>
      <c r="J26">
        <v>0.56299999999999994</v>
      </c>
      <c r="K26">
        <v>50.68</v>
      </c>
      <c r="L26">
        <v>54.19</v>
      </c>
      <c r="M26">
        <v>48.32</v>
      </c>
      <c r="N26">
        <v>37.68</v>
      </c>
      <c r="O26">
        <v>40.840000000000003</v>
      </c>
      <c r="P26">
        <v>47.99</v>
      </c>
      <c r="Q26">
        <v>28.49</v>
      </c>
      <c r="R26">
        <v>29.34</v>
      </c>
      <c r="S26">
        <v>49.27</v>
      </c>
      <c r="T26">
        <v>2.93</v>
      </c>
      <c r="U26">
        <v>2.93</v>
      </c>
      <c r="V26">
        <v>50</v>
      </c>
      <c r="W26">
        <v>2.33</v>
      </c>
      <c r="X26">
        <v>2.79</v>
      </c>
      <c r="Y26">
        <v>45.49</v>
      </c>
      <c r="Z26">
        <v>24.01</v>
      </c>
      <c r="AA26">
        <v>25.72</v>
      </c>
      <c r="AB26">
        <v>48.29</v>
      </c>
      <c r="AC26">
        <v>8.34</v>
      </c>
      <c r="AD26">
        <v>10.98</v>
      </c>
      <c r="AE26">
        <v>43.18</v>
      </c>
      <c r="AF26">
        <v>1.41</v>
      </c>
      <c r="AG26">
        <v>1.53</v>
      </c>
      <c r="AH26">
        <v>47.9</v>
      </c>
      <c r="AI26">
        <v>22.28</v>
      </c>
      <c r="AJ26">
        <v>79.86</v>
      </c>
      <c r="AK26">
        <v>10.3</v>
      </c>
      <c r="AL26">
        <v>90</v>
      </c>
      <c r="AM26">
        <v>1.0029999999999999</v>
      </c>
    </row>
    <row r="27" spans="1:39" x14ac:dyDescent="0.3">
      <c r="A27">
        <v>26</v>
      </c>
      <c r="B27" t="s">
        <v>46</v>
      </c>
      <c r="C27">
        <v>56</v>
      </c>
      <c r="D27">
        <v>60.523200000000003</v>
      </c>
      <c r="E27">
        <v>36</v>
      </c>
      <c r="F27">
        <v>17</v>
      </c>
      <c r="G27">
        <v>3</v>
      </c>
      <c r="H27">
        <v>35</v>
      </c>
      <c r="I27">
        <v>75</v>
      </c>
      <c r="J27">
        <v>0.67</v>
      </c>
      <c r="K27">
        <v>52.63</v>
      </c>
      <c r="L27">
        <v>48.63</v>
      </c>
      <c r="M27">
        <v>51.98</v>
      </c>
      <c r="N27">
        <v>40.659999999999997</v>
      </c>
      <c r="O27">
        <v>37.21</v>
      </c>
      <c r="P27">
        <v>52.22</v>
      </c>
      <c r="Q27">
        <v>29.95</v>
      </c>
      <c r="R27">
        <v>28.02</v>
      </c>
      <c r="S27">
        <v>51.66</v>
      </c>
      <c r="T27">
        <v>3.19</v>
      </c>
      <c r="U27">
        <v>2.57</v>
      </c>
      <c r="V27">
        <v>55.38</v>
      </c>
      <c r="W27">
        <v>2.78</v>
      </c>
      <c r="X27">
        <v>2.38</v>
      </c>
      <c r="Y27">
        <v>53.86</v>
      </c>
      <c r="Z27">
        <v>26.96</v>
      </c>
      <c r="AA27">
        <v>25.6</v>
      </c>
      <c r="AB27">
        <v>51.3</v>
      </c>
      <c r="AC27">
        <v>10.18</v>
      </c>
      <c r="AD27">
        <v>9.61</v>
      </c>
      <c r="AE27">
        <v>51.43</v>
      </c>
      <c r="AF27">
        <v>1.77</v>
      </c>
      <c r="AG27">
        <v>1.26</v>
      </c>
      <c r="AH27">
        <v>58.48</v>
      </c>
      <c r="AI27">
        <v>21.28</v>
      </c>
      <c r="AJ27">
        <v>83.53</v>
      </c>
      <c r="AK27">
        <v>10.64</v>
      </c>
      <c r="AL27">
        <v>90.84</v>
      </c>
      <c r="AM27">
        <v>1.0149999999999999</v>
      </c>
    </row>
    <row r="28" spans="1:39" x14ac:dyDescent="0.3">
      <c r="A28">
        <v>27</v>
      </c>
      <c r="B28" t="s">
        <v>47</v>
      </c>
      <c r="C28">
        <v>56</v>
      </c>
      <c r="D28">
        <v>60.467300000000002</v>
      </c>
      <c r="E28">
        <v>35</v>
      </c>
      <c r="F28">
        <v>14</v>
      </c>
      <c r="G28">
        <v>7</v>
      </c>
      <c r="H28">
        <v>34</v>
      </c>
      <c r="I28">
        <v>77</v>
      </c>
      <c r="J28">
        <v>0.68799999999999994</v>
      </c>
      <c r="K28">
        <v>55.35</v>
      </c>
      <c r="L28">
        <v>51.33</v>
      </c>
      <c r="M28">
        <v>51.89</v>
      </c>
      <c r="N28">
        <v>42.72</v>
      </c>
      <c r="O28">
        <v>38.79</v>
      </c>
      <c r="P28">
        <v>52.41</v>
      </c>
      <c r="Q28">
        <v>31.03</v>
      </c>
      <c r="R28">
        <v>27.62</v>
      </c>
      <c r="S28">
        <v>52.9</v>
      </c>
      <c r="T28">
        <v>3.3</v>
      </c>
      <c r="U28">
        <v>2.62</v>
      </c>
      <c r="V28">
        <v>55.69</v>
      </c>
      <c r="W28">
        <v>3.08</v>
      </c>
      <c r="X28">
        <v>2.42</v>
      </c>
      <c r="Y28">
        <v>56.04</v>
      </c>
      <c r="Z28">
        <v>32.090000000000003</v>
      </c>
      <c r="AA28">
        <v>25.75</v>
      </c>
      <c r="AB28">
        <v>55.48</v>
      </c>
      <c r="AC28">
        <v>13.02</v>
      </c>
      <c r="AD28">
        <v>9.36</v>
      </c>
      <c r="AE28">
        <v>58.19</v>
      </c>
      <c r="AF28">
        <v>1.81</v>
      </c>
      <c r="AG28">
        <v>1.44</v>
      </c>
      <c r="AH28">
        <v>55.74</v>
      </c>
      <c r="AI28">
        <v>18.350000000000001</v>
      </c>
      <c r="AJ28">
        <v>79.069999999999993</v>
      </c>
      <c r="AK28">
        <v>10.62</v>
      </c>
      <c r="AL28">
        <v>90.51</v>
      </c>
      <c r="AM28">
        <v>1.0109999999999999</v>
      </c>
    </row>
    <row r="29" spans="1:39" x14ac:dyDescent="0.3">
      <c r="A29">
        <v>28</v>
      </c>
      <c r="B29" t="s">
        <v>48</v>
      </c>
      <c r="C29">
        <v>56</v>
      </c>
      <c r="D29">
        <v>60.521999999999998</v>
      </c>
      <c r="E29">
        <v>23</v>
      </c>
      <c r="F29">
        <v>29</v>
      </c>
      <c r="G29">
        <v>4</v>
      </c>
      <c r="H29">
        <v>20</v>
      </c>
      <c r="I29">
        <v>50</v>
      </c>
      <c r="J29">
        <v>0.44600000000000001</v>
      </c>
      <c r="K29">
        <v>52.49</v>
      </c>
      <c r="L29">
        <v>59.66</v>
      </c>
      <c r="M29">
        <v>46.8</v>
      </c>
      <c r="N29">
        <v>39.619999999999997</v>
      </c>
      <c r="O29">
        <v>45.41</v>
      </c>
      <c r="P29">
        <v>46.6</v>
      </c>
      <c r="Q29">
        <v>28.84</v>
      </c>
      <c r="R29">
        <v>33.1</v>
      </c>
      <c r="S29">
        <v>46.56</v>
      </c>
      <c r="T29">
        <v>2.62</v>
      </c>
      <c r="U29">
        <v>3.31</v>
      </c>
      <c r="V29">
        <v>44.18</v>
      </c>
      <c r="W29">
        <v>2.5099999999999998</v>
      </c>
      <c r="X29">
        <v>3.21</v>
      </c>
      <c r="Y29">
        <v>43.86</v>
      </c>
      <c r="Z29">
        <v>25.16</v>
      </c>
      <c r="AA29">
        <v>32.06</v>
      </c>
      <c r="AB29">
        <v>43.97</v>
      </c>
      <c r="AC29">
        <v>9.51</v>
      </c>
      <c r="AD29">
        <v>12.07</v>
      </c>
      <c r="AE29">
        <v>44.05</v>
      </c>
      <c r="AF29">
        <v>1.26</v>
      </c>
      <c r="AG29">
        <v>1.82</v>
      </c>
      <c r="AH29">
        <v>40.799999999999997</v>
      </c>
      <c r="AI29">
        <v>18.68</v>
      </c>
      <c r="AJ29">
        <v>79.56</v>
      </c>
      <c r="AK29">
        <v>9.09</v>
      </c>
      <c r="AL29">
        <v>90</v>
      </c>
      <c r="AM29">
        <v>0.99099999999999999</v>
      </c>
    </row>
    <row r="30" spans="1:39" x14ac:dyDescent="0.3">
      <c r="A30">
        <v>29</v>
      </c>
      <c r="B30" t="s">
        <v>49</v>
      </c>
      <c r="C30">
        <v>56</v>
      </c>
      <c r="D30">
        <v>60.645200000000003</v>
      </c>
      <c r="E30">
        <v>40</v>
      </c>
      <c r="F30">
        <v>14</v>
      </c>
      <c r="G30">
        <v>2</v>
      </c>
      <c r="H30">
        <v>39</v>
      </c>
      <c r="I30">
        <v>82</v>
      </c>
      <c r="J30">
        <v>0.73199999999999998</v>
      </c>
      <c r="K30">
        <v>61.36</v>
      </c>
      <c r="L30">
        <v>52.28</v>
      </c>
      <c r="M30">
        <v>54</v>
      </c>
      <c r="N30">
        <v>45.17</v>
      </c>
      <c r="O30">
        <v>37.380000000000003</v>
      </c>
      <c r="P30">
        <v>54.72</v>
      </c>
      <c r="Q30">
        <v>32.31</v>
      </c>
      <c r="R30">
        <v>27</v>
      </c>
      <c r="S30">
        <v>54.48</v>
      </c>
      <c r="T30">
        <v>3.36</v>
      </c>
      <c r="U30">
        <v>2.16</v>
      </c>
      <c r="V30">
        <v>60.9</v>
      </c>
      <c r="W30">
        <v>3.14</v>
      </c>
      <c r="X30">
        <v>2.5</v>
      </c>
      <c r="Y30">
        <v>55.66</v>
      </c>
      <c r="Z30">
        <v>30.79</v>
      </c>
      <c r="AA30">
        <v>25.71</v>
      </c>
      <c r="AB30">
        <v>54.5</v>
      </c>
      <c r="AC30">
        <v>12.19</v>
      </c>
      <c r="AD30">
        <v>10.14</v>
      </c>
      <c r="AE30">
        <v>54.59</v>
      </c>
      <c r="AF30">
        <v>1.75</v>
      </c>
      <c r="AG30">
        <v>1.22</v>
      </c>
      <c r="AH30">
        <v>58.93</v>
      </c>
      <c r="AI30">
        <v>19.84</v>
      </c>
      <c r="AJ30">
        <v>83.92</v>
      </c>
      <c r="AK30">
        <v>10.39</v>
      </c>
      <c r="AL30">
        <v>92.02</v>
      </c>
      <c r="AM30">
        <v>1.024</v>
      </c>
    </row>
    <row r="31" spans="1:39" x14ac:dyDescent="0.3">
      <c r="A31">
        <v>30</v>
      </c>
      <c r="B31" t="s">
        <v>50</v>
      </c>
      <c r="C31">
        <v>56</v>
      </c>
      <c r="D31">
        <v>61.008600000000001</v>
      </c>
      <c r="E31">
        <v>36</v>
      </c>
      <c r="F31">
        <v>15</v>
      </c>
      <c r="G31">
        <v>5</v>
      </c>
      <c r="H31">
        <v>33</v>
      </c>
      <c r="I31">
        <v>77</v>
      </c>
      <c r="J31">
        <v>0.68799999999999994</v>
      </c>
      <c r="K31">
        <v>52.77</v>
      </c>
      <c r="L31">
        <v>51.95</v>
      </c>
      <c r="M31">
        <v>50.39</v>
      </c>
      <c r="N31">
        <v>40.409999999999997</v>
      </c>
      <c r="O31">
        <v>39.950000000000003</v>
      </c>
      <c r="P31">
        <v>50.28</v>
      </c>
      <c r="Q31">
        <v>28.92</v>
      </c>
      <c r="R31">
        <v>28.31</v>
      </c>
      <c r="S31">
        <v>50.54</v>
      </c>
      <c r="T31">
        <v>3.3</v>
      </c>
      <c r="U31">
        <v>2.83</v>
      </c>
      <c r="V31">
        <v>53.87</v>
      </c>
      <c r="W31">
        <v>2.59</v>
      </c>
      <c r="X31">
        <v>2.5</v>
      </c>
      <c r="Y31">
        <v>50.93</v>
      </c>
      <c r="Z31">
        <v>24.27</v>
      </c>
      <c r="AA31">
        <v>23.45</v>
      </c>
      <c r="AB31">
        <v>50.86</v>
      </c>
      <c r="AC31">
        <v>9.6199999999999992</v>
      </c>
      <c r="AD31">
        <v>9.66</v>
      </c>
      <c r="AE31">
        <v>49.91</v>
      </c>
      <c r="AF31">
        <v>1.6</v>
      </c>
      <c r="AG31">
        <v>1.49</v>
      </c>
      <c r="AH31">
        <v>51.7</v>
      </c>
      <c r="AI31">
        <v>21.67</v>
      </c>
      <c r="AJ31">
        <v>78.75</v>
      </c>
      <c r="AK31">
        <v>11.41</v>
      </c>
      <c r="AL31">
        <v>90.01</v>
      </c>
      <c r="AM31">
        <v>1.014</v>
      </c>
    </row>
    <row r="32" spans="1:39" x14ac:dyDescent="0.3">
      <c r="A32">
        <v>31</v>
      </c>
      <c r="B32" t="s">
        <v>51</v>
      </c>
      <c r="C32">
        <v>56</v>
      </c>
      <c r="D32">
        <v>60.376199999999997</v>
      </c>
      <c r="E32">
        <v>30</v>
      </c>
      <c r="F32">
        <v>23</v>
      </c>
      <c r="G32">
        <v>3</v>
      </c>
      <c r="H32">
        <v>30</v>
      </c>
      <c r="I32">
        <v>63</v>
      </c>
      <c r="J32">
        <v>0.56299999999999994</v>
      </c>
      <c r="K32">
        <v>53.01</v>
      </c>
      <c r="L32">
        <v>55.54</v>
      </c>
      <c r="M32">
        <v>48.83</v>
      </c>
      <c r="N32">
        <v>39.86</v>
      </c>
      <c r="O32">
        <v>41.93</v>
      </c>
      <c r="P32">
        <v>48.73</v>
      </c>
      <c r="Q32">
        <v>29.48</v>
      </c>
      <c r="R32">
        <v>30.4</v>
      </c>
      <c r="S32">
        <v>49.23</v>
      </c>
      <c r="T32">
        <v>3.02</v>
      </c>
      <c r="U32">
        <v>2.7</v>
      </c>
      <c r="V32">
        <v>52.8</v>
      </c>
      <c r="W32">
        <v>2.59</v>
      </c>
      <c r="X32">
        <v>2.92</v>
      </c>
      <c r="Y32">
        <v>47.06</v>
      </c>
      <c r="Z32">
        <v>26.97</v>
      </c>
      <c r="AA32">
        <v>28.22</v>
      </c>
      <c r="AB32">
        <v>48.87</v>
      </c>
      <c r="AC32">
        <v>9.7100000000000009</v>
      </c>
      <c r="AD32">
        <v>12.23</v>
      </c>
      <c r="AE32">
        <v>44.26</v>
      </c>
      <c r="AF32">
        <v>1.67</v>
      </c>
      <c r="AG32">
        <v>1.54</v>
      </c>
      <c r="AH32">
        <v>51.93</v>
      </c>
      <c r="AI32">
        <v>23.04</v>
      </c>
      <c r="AJ32">
        <v>82.74</v>
      </c>
      <c r="AK32">
        <v>10.23</v>
      </c>
      <c r="AL32">
        <v>91.13</v>
      </c>
      <c r="AM32">
        <v>1.014</v>
      </c>
    </row>
    <row r="35" spans="1:1"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f>'All strength team card math'!H33</f>
        <v>0</v>
      </c>
      <c r="B2">
        <f>'All strength team card math'!S33</f>
        <v>0</v>
      </c>
      <c r="C2">
        <f>'All strength team card math'!Q33</f>
        <v>0</v>
      </c>
      <c r="P2" s="19"/>
      <c r="Q2" s="19">
        <f>'All strength team card math'!H33</f>
        <v>0</v>
      </c>
      <c r="R2" s="45">
        <f>'All strength team card math'!T33</f>
        <v>0</v>
      </c>
      <c r="S2" s="19"/>
      <c r="T2" s="19">
        <f>'All strength team card math'!H33</f>
        <v>0</v>
      </c>
      <c r="U2" s="45">
        <f>'All strength team card math'!U33</f>
        <v>0</v>
      </c>
      <c r="V2" s="19"/>
      <c r="W2" s="19">
        <f>'All strength team card math'!H33</f>
        <v>0</v>
      </c>
      <c r="X2" s="45">
        <f>'All strength team card math'!O33</f>
        <v>0</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'All strength team card math'!H9</f>
        <v>Colorado Avalanche</v>
      </c>
      <c r="B3">
        <f>'All strength team card math'!S9</f>
        <v>1</v>
      </c>
      <c r="C3">
        <f>'All strength team card math'!Q9</f>
        <v>1</v>
      </c>
      <c r="P3" s="19"/>
      <c r="Q3" s="19" t="str">
        <f>'All strength team card math'!H9</f>
        <v>Colorado Avalanche</v>
      </c>
      <c r="R3" s="45">
        <f>'All strength team card math'!T9</f>
        <v>1</v>
      </c>
      <c r="S3" s="19"/>
      <c r="T3" s="19" t="str">
        <f>'All strength team card math'!H9</f>
        <v>Colorado Avalanche</v>
      </c>
      <c r="U3" s="45">
        <f>'All strength team card math'!U9</f>
        <v>1</v>
      </c>
      <c r="V3" s="19"/>
      <c r="W3" s="19" t="str">
        <f>'All strength team card math'!H30</f>
        <v>Vegas Golden Knights</v>
      </c>
      <c r="X3" s="45">
        <f>'All strength team card math'!O30</f>
        <v>1</v>
      </c>
      <c r="Y3" s="19"/>
      <c r="AA3" t="str">
        <f>'All strength team card math'!H21</f>
        <v>New York Rangers</v>
      </c>
      <c r="AB3">
        <f>'All strength team card math'!S24</f>
        <v>5</v>
      </c>
      <c r="AC3">
        <f>'All strength team card math'!Q24</f>
        <v>10</v>
      </c>
      <c r="AD3">
        <f t="shared" si="0"/>
        <v>3</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'All strength team card math'!H30</f>
        <v>Vegas Golden Knights</v>
      </c>
      <c r="B4">
        <f>'All strength team card math'!S30</f>
        <v>1</v>
      </c>
      <c r="C4">
        <f>'All strength team card math'!Q30</f>
        <v>1</v>
      </c>
      <c r="F4" s="45">
        <f t="shared" ref="F4:F19" si="4">C2</f>
        <v>0</v>
      </c>
      <c r="G4" s="19">
        <f t="shared" ref="G4:G19" si="5">A2</f>
        <v>0</v>
      </c>
      <c r="H4" s="19"/>
      <c r="I4" s="19"/>
      <c r="J4" s="45">
        <f t="shared" ref="J4:J19" si="6">C18</f>
        <v>15</v>
      </c>
      <c r="K4" s="19" t="str">
        <f>A18</f>
        <v>Nashville Predators</v>
      </c>
      <c r="L4" s="19"/>
      <c r="P4" s="19"/>
      <c r="Q4" s="19" t="str">
        <f>'All strength team card math'!H30</f>
        <v>Vegas Golden Knights</v>
      </c>
      <c r="R4" s="45">
        <f>'All strength team card math'!T30</f>
        <v>2</v>
      </c>
      <c r="S4" s="19"/>
      <c r="T4" s="19" t="str">
        <f>'All strength team card math'!H4</f>
        <v>Boston Bruins</v>
      </c>
      <c r="U4" s="45">
        <f>'All strength team card math'!U4</f>
        <v>2</v>
      </c>
      <c r="V4" s="19"/>
      <c r="W4" s="19" t="str">
        <f>'All strength team card math'!H20</f>
        <v>New York Islanders</v>
      </c>
      <c r="X4" s="45">
        <f>'All strength team card math'!O20</f>
        <v>2</v>
      </c>
      <c r="Y4" s="19"/>
      <c r="AA4" t="str">
        <f>'All strength team card math'!H24</f>
        <v>Pittsburgh Penguins</v>
      </c>
      <c r="AB4">
        <f>'All strength team card math'!S21</f>
        <v>16</v>
      </c>
      <c r="AC4">
        <f>'All strength team card math'!Q21</f>
        <v>14</v>
      </c>
      <c r="AD4">
        <f t="shared" si="0"/>
        <v>4</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'All strength team card math'!H7</f>
        <v>Carolina Hurricanes</v>
      </c>
      <c r="B5">
        <f>'All strength team card math'!S7</f>
        <v>3</v>
      </c>
      <c r="C5">
        <f>'All strength team card math'!Q7</f>
        <v>3</v>
      </c>
      <c r="F5" s="45">
        <f t="shared" si="4"/>
        <v>1</v>
      </c>
      <c r="G5" s="19" t="str">
        <f t="shared" si="5"/>
        <v>Colorado Avalanche</v>
      </c>
      <c r="H5" s="19"/>
      <c r="I5" s="19"/>
      <c r="J5" s="45">
        <f t="shared" si="6"/>
        <v>15</v>
      </c>
      <c r="K5" s="19" t="str">
        <f t="shared" ref="K5:K19" si="7">A19</f>
        <v>Montreal Canadiens</v>
      </c>
      <c r="L5" s="19"/>
      <c r="P5" s="19"/>
      <c r="Q5" s="19" t="str">
        <f>'All strength team card math'!H14</f>
        <v>Florida Panthers</v>
      </c>
      <c r="R5" s="45">
        <f>'All strength team card math'!T14</f>
        <v>3</v>
      </c>
      <c r="S5" s="19"/>
      <c r="T5" s="19" t="str">
        <f>'All strength team card math'!H27</f>
        <v>Tampa Bay Lightning</v>
      </c>
      <c r="U5" s="45">
        <f>'All strength team card math'!U27</f>
        <v>3</v>
      </c>
      <c r="V5" s="19"/>
      <c r="W5" s="19" t="str">
        <f>'All strength team card math'!H7</f>
        <v>Carolina Hurricanes</v>
      </c>
      <c r="X5" s="45">
        <f>'All strength team card math'!O7</f>
        <v>3</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'All strength team card math'!H14</f>
        <v>Florida Panthers</v>
      </c>
      <c r="B6">
        <f>'All strength team card math'!S14</f>
        <v>4</v>
      </c>
      <c r="C6">
        <f>'All strength team card math'!Q14</f>
        <v>4</v>
      </c>
      <c r="F6" s="45">
        <f t="shared" si="4"/>
        <v>1</v>
      </c>
      <c r="G6" s="19" t="str">
        <f t="shared" si="5"/>
        <v>Vegas Golden Knights</v>
      </c>
      <c r="H6" s="19"/>
      <c r="I6" s="19"/>
      <c r="J6" s="45">
        <f t="shared" si="6"/>
        <v>18</v>
      </c>
      <c r="K6" s="19" t="str">
        <f t="shared" si="7"/>
        <v>Minnesota Wild</v>
      </c>
      <c r="L6" s="19"/>
      <c r="P6" s="19"/>
      <c r="Q6" s="19" t="str">
        <f>'All strength team card math'!H28</f>
        <v>Toronto Maple Leafs</v>
      </c>
      <c r="R6" s="45">
        <f>'All strength team card math'!T28</f>
        <v>4</v>
      </c>
      <c r="S6" s="19"/>
      <c r="T6" s="19" t="str">
        <f>'All strength team card math'!H11</f>
        <v>Dallas Stars</v>
      </c>
      <c r="U6" s="45">
        <f>'All strength team card math'!U11</f>
        <v>4</v>
      </c>
      <c r="V6" s="19"/>
      <c r="W6" s="19" t="str">
        <f>'All strength team card math'!H32</f>
        <v>Winnipeg Jets</v>
      </c>
      <c r="X6" s="45">
        <f>'All strength team card math'!O32</f>
        <v>4</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'All strength team card math'!H4</f>
        <v>Boston Bruins</v>
      </c>
      <c r="B7">
        <f>'All strength team card math'!S4</f>
        <v>10</v>
      </c>
      <c r="C7">
        <f>'All strength team card math'!Q4</f>
        <v>5</v>
      </c>
      <c r="F7" s="45">
        <f t="shared" si="4"/>
        <v>3</v>
      </c>
      <c r="G7" s="19" t="str">
        <f t="shared" si="5"/>
        <v>Carolina Hurricanes</v>
      </c>
      <c r="H7" s="19"/>
      <c r="I7" s="19"/>
      <c r="J7" s="45">
        <f t="shared" si="6"/>
        <v>19</v>
      </c>
      <c r="K7" s="19" t="str">
        <f t="shared" si="7"/>
        <v>Philadelphia Flyers</v>
      </c>
      <c r="L7" s="19"/>
      <c r="P7" s="19"/>
      <c r="Q7" s="19" t="str">
        <f>'All strength team card math'!H7</f>
        <v>Carolina Hurricanes</v>
      </c>
      <c r="R7" s="45">
        <f>'All strength team card math'!T7</f>
        <v>5</v>
      </c>
      <c r="S7" s="19"/>
      <c r="T7" s="19" t="str">
        <f>'All strength team card math'!H30</f>
        <v>Vegas Golden Knights</v>
      </c>
      <c r="U7" s="45">
        <f>'All strength team card math'!U30</f>
        <v>5</v>
      </c>
      <c r="V7" s="19"/>
      <c r="W7" s="19" t="str">
        <f>'All strength team card math'!H18</f>
        <v>Nashville Predators</v>
      </c>
      <c r="X7" s="45">
        <f>'All strength team card math'!O18</f>
        <v>5</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'All strength team card math'!H28</f>
        <v>Toronto Maple Leafs</v>
      </c>
      <c r="B8">
        <f>'All strength team card math'!S28</f>
        <v>5</v>
      </c>
      <c r="C8">
        <f>'All strength team card math'!Q28</f>
        <v>6</v>
      </c>
      <c r="F8" s="45">
        <f t="shared" si="4"/>
        <v>4</v>
      </c>
      <c r="G8" s="19" t="str">
        <f t="shared" si="5"/>
        <v>Florida Panthers</v>
      </c>
      <c r="H8" s="19"/>
      <c r="I8" s="19"/>
      <c r="J8" s="45">
        <f t="shared" si="6"/>
        <v>20</v>
      </c>
      <c r="K8" s="19" t="str">
        <f t="shared" si="7"/>
        <v>St Louis Blues</v>
      </c>
      <c r="L8" s="19"/>
      <c r="P8" s="19"/>
      <c r="Q8" s="19" t="str">
        <f>'All strength team card math'!H13</f>
        <v>Edmonton Oilers</v>
      </c>
      <c r="R8" s="45">
        <f>'All strength team card math'!T13</f>
        <v>6</v>
      </c>
      <c r="S8" s="19"/>
      <c r="T8" s="19" t="str">
        <f>'All strength team card math'!H20</f>
        <v>New York Islanders</v>
      </c>
      <c r="U8" s="45">
        <f>'All strength team card math'!U20</f>
        <v>6</v>
      </c>
      <c r="V8" s="19"/>
      <c r="W8" s="19" t="str">
        <f>'All strength team card math'!H4</f>
        <v>Boston Bruins</v>
      </c>
      <c r="X8" s="45">
        <f>'All strength team card math'!O4</f>
        <v>6</v>
      </c>
      <c r="Y8" s="19"/>
      <c r="AA8" t="str">
        <f>'All strength team card math'!H10</f>
        <v>Columbus Blue Jackets</v>
      </c>
      <c r="AB8">
        <f>'All strength team card math'!S20</f>
        <v>12</v>
      </c>
      <c r="AC8">
        <f>'All strength team card math'!Q20</f>
        <v>8</v>
      </c>
      <c r="AD8">
        <f t="shared" si="0"/>
        <v>2</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'All strength team card math'!H27</f>
        <v>Tampa Bay Lightning</v>
      </c>
      <c r="B9">
        <f>'All strength team card math'!S27</f>
        <v>8</v>
      </c>
      <c r="C9">
        <f>'All strength team card math'!Q27</f>
        <v>7</v>
      </c>
      <c r="F9" s="45">
        <f t="shared" si="4"/>
        <v>5</v>
      </c>
      <c r="G9" s="19" t="str">
        <f t="shared" si="5"/>
        <v>Boston Bruins</v>
      </c>
      <c r="H9" s="19"/>
      <c r="I9" s="19"/>
      <c r="J9" s="45">
        <f t="shared" si="6"/>
        <v>21</v>
      </c>
      <c r="K9" s="19" t="str">
        <f t="shared" si="7"/>
        <v>Ottawa Senators</v>
      </c>
      <c r="L9" s="19"/>
      <c r="P9" s="19"/>
      <c r="Q9" s="19" t="str">
        <f>'All strength team card math'!H27</f>
        <v>Tampa Bay Lightning</v>
      </c>
      <c r="R9" s="45">
        <f>'All strength team card math'!T27</f>
        <v>7</v>
      </c>
      <c r="S9" s="19"/>
      <c r="T9" s="19" t="str">
        <f>'All strength team card math'!H6</f>
        <v>Calgary Flames</v>
      </c>
      <c r="U9" s="45">
        <f>'All strength team card math'!U6</f>
        <v>7</v>
      </c>
      <c r="V9" s="19"/>
      <c r="W9" s="19" t="str">
        <f>'All strength team card math'!H13</f>
        <v>Edmonton Oilers</v>
      </c>
      <c r="X9" s="45">
        <f>'All strength team card math'!O13</f>
        <v>6</v>
      </c>
      <c r="Y9" s="19"/>
      <c r="AA9" t="str">
        <f>'All strength team card math'!H20</f>
        <v>New York Islanders</v>
      </c>
      <c r="AB9">
        <f>'All strength team card math'!S10</f>
        <v>27</v>
      </c>
      <c r="AC9">
        <f>'All strength team card math'!Q10</f>
        <v>30</v>
      </c>
      <c r="AD9">
        <f t="shared" si="0"/>
        <v>8</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'All strength team card math'!H20</f>
        <v>New York Islanders</v>
      </c>
      <c r="B10">
        <f>'All strength team card math'!S20</f>
        <v>12</v>
      </c>
      <c r="C10">
        <f>'All strength team card math'!Q20</f>
        <v>8</v>
      </c>
      <c r="F10" s="45">
        <f t="shared" si="4"/>
        <v>6</v>
      </c>
      <c r="G10" s="19" t="str">
        <f t="shared" si="5"/>
        <v>Toronto Maple Leafs</v>
      </c>
      <c r="H10" s="19"/>
      <c r="I10" s="19"/>
      <c r="J10" s="45">
        <f t="shared" si="6"/>
        <v>22</v>
      </c>
      <c r="K10" s="19" t="str">
        <f t="shared" si="7"/>
        <v>Los Angeles Kings</v>
      </c>
      <c r="L10" s="19"/>
      <c r="P10" s="19"/>
      <c r="Q10" s="19" t="str">
        <f>'All strength team card math'!H24</f>
        <v>Pittsburgh Penguins</v>
      </c>
      <c r="R10" s="45">
        <f>'All strength team card math'!T24</f>
        <v>8</v>
      </c>
      <c r="S10" s="19"/>
      <c r="T10" s="19" t="str">
        <f>'All strength team card math'!H28</f>
        <v>Toronto Maple Leafs</v>
      </c>
      <c r="U10" s="45">
        <f>'All strength team card math'!U28</f>
        <v>7</v>
      </c>
      <c r="V10" s="19"/>
      <c r="W10" s="19" t="str">
        <f>'All strength team card math'!H14</f>
        <v>Florida Panthers</v>
      </c>
      <c r="X10" s="45">
        <f>'All strength team card math'!O14</f>
        <v>8</v>
      </c>
      <c r="Y10" s="19"/>
    </row>
    <row r="11" spans="1:45" x14ac:dyDescent="0.3">
      <c r="A11" t="str">
        <f>'All strength team card math'!H13</f>
        <v>Edmonton Oilers</v>
      </c>
      <c r="B11">
        <f>'All strength team card math'!S13</f>
        <v>11</v>
      </c>
      <c r="C11">
        <f>'All strength team card math'!Q13</f>
        <v>9</v>
      </c>
      <c r="F11" s="45">
        <f t="shared" si="4"/>
        <v>7</v>
      </c>
      <c r="G11" s="19" t="str">
        <f t="shared" si="5"/>
        <v>Tampa Bay Lightning</v>
      </c>
      <c r="H11" s="19"/>
      <c r="I11" s="19"/>
      <c r="J11" s="45">
        <f t="shared" si="6"/>
        <v>23</v>
      </c>
      <c r="K11" s="19" t="str">
        <f t="shared" si="7"/>
        <v>San Jose Sharks</v>
      </c>
      <c r="L11" s="19"/>
      <c r="P11" s="19"/>
      <c r="Q11" s="19" t="str">
        <f>'All strength team card math'!H6</f>
        <v>Calgary Flames</v>
      </c>
      <c r="R11" s="45">
        <f>'All strength team card math'!T6</f>
        <v>9</v>
      </c>
      <c r="S11" s="19"/>
      <c r="T11" s="19" t="str">
        <f>'All strength team card math'!H23</f>
        <v>Philadelphia Flyers</v>
      </c>
      <c r="U11" s="45">
        <f>'All strength team card math'!U23</f>
        <v>9</v>
      </c>
      <c r="V11" s="19"/>
      <c r="W11" s="19" t="str">
        <f>'All strength team card math'!H21</f>
        <v>New York Rangers</v>
      </c>
      <c r="X11" s="45">
        <f>'All strength team card math'!O21</f>
        <v>9</v>
      </c>
      <c r="Y11" s="19"/>
    </row>
    <row r="12" spans="1:45" x14ac:dyDescent="0.3">
      <c r="A12" t="str">
        <f>'All strength team card math'!H24</f>
        <v>Pittsburgh Penguins</v>
      </c>
      <c r="B12">
        <f>'All strength team card math'!S24</f>
        <v>5</v>
      </c>
      <c r="C12">
        <f>'All strength team card math'!Q24</f>
        <v>10</v>
      </c>
      <c r="F12" s="45">
        <f t="shared" si="4"/>
        <v>8</v>
      </c>
      <c r="G12" s="19" t="str">
        <f t="shared" si="5"/>
        <v>New York Islanders</v>
      </c>
      <c r="H12" s="19"/>
      <c r="I12" s="19"/>
      <c r="J12" s="45">
        <f t="shared" si="6"/>
        <v>23</v>
      </c>
      <c r="K12" s="19" t="str">
        <f t="shared" si="7"/>
        <v>Arizona Coyotes</v>
      </c>
      <c r="L12" s="19"/>
      <c r="P12" s="19"/>
      <c r="Q12" s="19" t="str">
        <f>'All strength team card math'!H31</f>
        <v>Washington Capitals</v>
      </c>
      <c r="R12" s="45">
        <f>'All strength team card math'!T31</f>
        <v>9</v>
      </c>
      <c r="S12" s="19"/>
      <c r="T12" s="19" t="str">
        <f>'All strength team card math'!H7</f>
        <v>Carolina Hurricanes</v>
      </c>
      <c r="U12" s="45">
        <f>'All strength team card math'!U7</f>
        <v>10</v>
      </c>
      <c r="V12" s="19"/>
      <c r="W12" s="19" t="str">
        <f>'All strength team card math'!H15</f>
        <v>Los Angeles Kings</v>
      </c>
      <c r="X12" s="45">
        <f>'All strength team card math'!O15</f>
        <v>10</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'All strength team card math'!H11</f>
        <v>Dallas Stars</v>
      </c>
      <c r="B13">
        <f>'All strength team card math'!S11</f>
        <v>16</v>
      </c>
      <c r="C13">
        <f>'All strength team card math'!Q11</f>
        <v>11</v>
      </c>
      <c r="F13" s="45">
        <f t="shared" si="4"/>
        <v>9</v>
      </c>
      <c r="G13" s="19" t="str">
        <f t="shared" si="5"/>
        <v>Edmonton Oilers</v>
      </c>
      <c r="H13" s="19"/>
      <c r="I13" s="19"/>
      <c r="J13" s="45">
        <f t="shared" si="6"/>
        <v>25</v>
      </c>
      <c r="K13" s="19" t="str">
        <f t="shared" si="7"/>
        <v>New Jersey Devils</v>
      </c>
      <c r="L13" s="19"/>
      <c r="P13" s="19"/>
      <c r="Q13" s="19" t="str">
        <f>'All strength team card math'!H4</f>
        <v>Boston Bruins</v>
      </c>
      <c r="R13" s="45">
        <f>'All strength team card math'!T4</f>
        <v>9</v>
      </c>
      <c r="S13" s="19"/>
      <c r="T13" s="19" t="str">
        <f>'All strength team card math'!H14</f>
        <v>Florida Panthers</v>
      </c>
      <c r="U13" s="45">
        <f>'All strength team card math'!U14</f>
        <v>11</v>
      </c>
      <c r="V13" s="19"/>
      <c r="W13" s="19" t="str">
        <f>'All strength team card math'!H24</f>
        <v>Pittsburgh Penguins</v>
      </c>
      <c r="X13" s="45">
        <f>'All strength team card math'!O24</f>
        <v>11</v>
      </c>
      <c r="Y13" s="19"/>
    </row>
    <row r="14" spans="1:45" x14ac:dyDescent="0.3">
      <c r="A14" t="str">
        <f>'All strength team card math'!H6</f>
        <v>Calgary Flames</v>
      </c>
      <c r="B14">
        <f>'All strength team card math'!S6</f>
        <v>20</v>
      </c>
      <c r="C14">
        <f>'All strength team card math'!Q6</f>
        <v>12</v>
      </c>
      <c r="F14" s="45">
        <f t="shared" si="4"/>
        <v>10</v>
      </c>
      <c r="G14" s="19" t="str">
        <f t="shared" si="5"/>
        <v>Pittsburgh Penguins</v>
      </c>
      <c r="H14" s="19"/>
      <c r="I14" s="19"/>
      <c r="J14" s="45">
        <f t="shared" si="6"/>
        <v>26</v>
      </c>
      <c r="K14" s="19" t="str">
        <f t="shared" si="7"/>
        <v>Vancouver Canucks</v>
      </c>
      <c r="L14" s="19"/>
      <c r="P14" s="19"/>
      <c r="Q14" s="19" t="str">
        <f>'All strength team card math'!H22</f>
        <v>Ottawa Senators</v>
      </c>
      <c r="R14" s="45">
        <f>'All strength team card math'!T22</f>
        <v>12</v>
      </c>
      <c r="S14" s="19"/>
      <c r="T14" s="19" t="str">
        <f>'All strength team card math'!H17</f>
        <v>Montreal Canadiens</v>
      </c>
      <c r="U14" s="45">
        <f>'All strength team card math'!U17</f>
        <v>11</v>
      </c>
      <c r="V14" s="19"/>
      <c r="W14" s="19" t="str">
        <f>'All strength team card math'!H27</f>
        <v>Tampa Bay Lightning</v>
      </c>
      <c r="X14" s="45">
        <f>'All strength team card math'!O27</f>
        <v>11</v>
      </c>
      <c r="Y14" s="19"/>
    </row>
    <row r="15" spans="1:45" x14ac:dyDescent="0.3">
      <c r="A15" t="str">
        <f>'All strength team card math'!H31</f>
        <v>Washington Capitals</v>
      </c>
      <c r="B15">
        <f>'All strength team card math'!S31</f>
        <v>5</v>
      </c>
      <c r="C15">
        <f>'All strength team card math'!Q31</f>
        <v>13</v>
      </c>
      <c r="F15" s="45">
        <f t="shared" si="4"/>
        <v>11</v>
      </c>
      <c r="G15" s="19" t="str">
        <f t="shared" si="5"/>
        <v>Dallas Stars</v>
      </c>
      <c r="H15" s="19"/>
      <c r="I15" s="19"/>
      <c r="J15" s="45">
        <f t="shared" si="6"/>
        <v>27</v>
      </c>
      <c r="K15" s="19" t="str">
        <f t="shared" si="7"/>
        <v>Detroit Red Wings</v>
      </c>
      <c r="L15" s="19"/>
      <c r="P15" s="19"/>
      <c r="Q15" s="19" t="str">
        <f>'All strength team card math'!H21</f>
        <v>New York Rangers</v>
      </c>
      <c r="R15" s="45">
        <f>'All strength team card math'!T21</f>
        <v>13</v>
      </c>
      <c r="S15" s="19"/>
      <c r="T15" s="19" t="str">
        <f>'All strength team card math'!H31</f>
        <v>Washington Capitals</v>
      </c>
      <c r="U15" s="45">
        <f>'All strength team card math'!U31</f>
        <v>13</v>
      </c>
      <c r="V15" s="19"/>
      <c r="W15" s="19" t="str">
        <f>'All strength team card math'!H9</f>
        <v>Colorado Avalanche</v>
      </c>
      <c r="X15" s="45">
        <f>'All strength team card math'!O9</f>
        <v>13</v>
      </c>
      <c r="Y15" s="19"/>
    </row>
    <row r="16" spans="1:45" x14ac:dyDescent="0.3">
      <c r="A16" t="str">
        <f>'All strength team card math'!H21</f>
        <v>New York Rangers</v>
      </c>
      <c r="B16">
        <f>'All strength team card math'!S21</f>
        <v>16</v>
      </c>
      <c r="C16">
        <f>'All strength team card math'!Q21</f>
        <v>14</v>
      </c>
      <c r="F16" s="45">
        <f t="shared" si="4"/>
        <v>12</v>
      </c>
      <c r="G16" s="19" t="str">
        <f t="shared" si="5"/>
        <v>Calgary Flames</v>
      </c>
      <c r="H16" s="19"/>
      <c r="I16" s="19"/>
      <c r="J16" s="45">
        <f t="shared" si="6"/>
        <v>28</v>
      </c>
      <c r="K16" s="19" t="str">
        <f t="shared" si="7"/>
        <v>Chicago Blackhawks</v>
      </c>
      <c r="L16" s="19"/>
      <c r="P16" s="19"/>
      <c r="Q16" s="19" t="str">
        <f>'All strength team card math'!H17</f>
        <v>Montreal Canadiens</v>
      </c>
      <c r="R16" s="45">
        <f>'All strength team card math'!T17</f>
        <v>13</v>
      </c>
      <c r="S16" s="19"/>
      <c r="T16" s="19" t="str">
        <f>'All strength team card math'!H24</f>
        <v>Pittsburgh Penguins</v>
      </c>
      <c r="U16" s="45">
        <f>'All strength team card math'!U24</f>
        <v>14</v>
      </c>
      <c r="V16" s="19"/>
      <c r="W16" s="19" t="str">
        <f>'All strength team card math'!H29</f>
        <v>Vancouver Canucks</v>
      </c>
      <c r="X16" s="45">
        <f>'All strength team card math'!O29</f>
        <v>14</v>
      </c>
      <c r="Y16" s="19"/>
      <c r="AA16" s="18" t="s">
        <v>102</v>
      </c>
      <c r="AB16" t="s">
        <v>99</v>
      </c>
      <c r="AC16" t="s">
        <v>103</v>
      </c>
      <c r="AE16" t="s">
        <v>95</v>
      </c>
      <c r="AF16" t="s">
        <v>104</v>
      </c>
    </row>
    <row r="17" spans="1:32" x14ac:dyDescent="0.3">
      <c r="A17" t="str">
        <f>'All strength team card math'!H32</f>
        <v>Winnipeg Jets</v>
      </c>
      <c r="B17">
        <f>'All strength team card math'!S32</f>
        <v>14</v>
      </c>
      <c r="C17">
        <f>'All strength team card math'!Q32</f>
        <v>15</v>
      </c>
      <c r="F17" s="45">
        <f t="shared" si="4"/>
        <v>13</v>
      </c>
      <c r="G17" s="19" t="str">
        <f t="shared" si="5"/>
        <v>Washington Capitals</v>
      </c>
      <c r="H17" s="19"/>
      <c r="I17" s="19"/>
      <c r="J17" s="45">
        <f t="shared" si="6"/>
        <v>29</v>
      </c>
      <c r="K17" s="19" t="str">
        <f t="shared" si="7"/>
        <v>Anaheim Ducks</v>
      </c>
      <c r="L17" s="19"/>
      <c r="P17" s="19"/>
      <c r="Q17" s="19" t="str">
        <f>'All strength team card math'!H32</f>
        <v>Winnipeg Jets</v>
      </c>
      <c r="R17" s="45">
        <f>'All strength team card math'!T32</f>
        <v>15</v>
      </c>
      <c r="S17" s="19"/>
      <c r="T17" s="19" t="str">
        <f>'All strength team card math'!H16</f>
        <v>Minnesota Wild</v>
      </c>
      <c r="U17" s="45">
        <f>'All strength team card math'!U16</f>
        <v>15</v>
      </c>
      <c r="V17" s="19"/>
      <c r="W17" s="19" t="str">
        <f>'All strength team card math'!H26</f>
        <v>St Louis Blues</v>
      </c>
      <c r="X17" s="45">
        <f>'All strength team card math'!O26</f>
        <v>15</v>
      </c>
      <c r="Y17" s="19"/>
      <c r="AA17" t="str">
        <f>AA1</f>
        <v>Metro</v>
      </c>
      <c r="AB17">
        <f>AB12</f>
        <v>15.625</v>
      </c>
      <c r="AC17">
        <f>RANK(AB17,$AB$17:$AB$20,1)</f>
        <v>2</v>
      </c>
      <c r="AE17">
        <f>AC12</f>
        <v>15.5</v>
      </c>
      <c r="AF17">
        <f>RANK(AE17,$AE$17:$AE$20,1)</f>
        <v>2</v>
      </c>
    </row>
    <row r="18" spans="1:32" x14ac:dyDescent="0.3">
      <c r="A18" t="str">
        <f>'All strength team card math'!H18</f>
        <v>Nashville Predators</v>
      </c>
      <c r="B18">
        <f>'All strength team card math'!S18</f>
        <v>13</v>
      </c>
      <c r="C18">
        <f>'All strength team card math'!Q18</f>
        <v>15</v>
      </c>
      <c r="F18" s="45">
        <f t="shared" si="4"/>
        <v>14</v>
      </c>
      <c r="G18" s="19" t="str">
        <f t="shared" si="5"/>
        <v>New York Rangers</v>
      </c>
      <c r="H18" s="19"/>
      <c r="I18" s="19"/>
      <c r="J18" s="45">
        <f t="shared" si="6"/>
        <v>30</v>
      </c>
      <c r="K18" s="19" t="str">
        <f t="shared" si="7"/>
        <v>Columbus Blue Jackets</v>
      </c>
      <c r="L18" s="19"/>
      <c r="P18" s="19"/>
      <c r="Q18" s="19" t="str">
        <f>'All strength team card math'!H23</f>
        <v>Philadelphia Flyers</v>
      </c>
      <c r="R18" s="45">
        <f>'All strength team card math'!T23</f>
        <v>15</v>
      </c>
      <c r="S18" s="19"/>
      <c r="T18" s="19" t="str">
        <f>'All strength team card math'!H18</f>
        <v>Nashville Predators</v>
      </c>
      <c r="U18" s="45">
        <f>'All strength team card math'!U18</f>
        <v>16</v>
      </c>
      <c r="V18" s="19"/>
      <c r="W18" s="19" t="str">
        <f>'All strength team card math'!H28</f>
        <v>Toronto Maple Leafs</v>
      </c>
      <c r="X18" s="45">
        <f>'All strength team card math'!O28</f>
        <v>16</v>
      </c>
      <c r="Y18" s="19"/>
      <c r="AA18" t="str">
        <f>AF1</f>
        <v>Atlantic</v>
      </c>
      <c r="AB18">
        <f>AG12</f>
        <v>17.75</v>
      </c>
      <c r="AC18">
        <f>RANK(AB18,$AB$17:$AB$20,1)</f>
        <v>4</v>
      </c>
      <c r="AE18">
        <f>AH12</f>
        <v>16.875</v>
      </c>
      <c r="AF18">
        <f>RANK(AE18,$AE$17:$AE$20,1)</f>
        <v>4</v>
      </c>
    </row>
    <row r="19" spans="1:32" x14ac:dyDescent="0.3">
      <c r="A19" t="str">
        <f>'All strength team card math'!H17</f>
        <v>Montreal Canadiens</v>
      </c>
      <c r="B19">
        <f>'All strength team card math'!S17</f>
        <v>18</v>
      </c>
      <c r="C19">
        <f>'All strength team card math'!Q17</f>
        <v>15</v>
      </c>
      <c r="F19" s="45">
        <f t="shared" si="4"/>
        <v>15</v>
      </c>
      <c r="G19" s="19" t="str">
        <f t="shared" si="5"/>
        <v>Winnipeg Jets</v>
      </c>
      <c r="H19" s="19"/>
      <c r="I19" s="19"/>
      <c r="J19" s="45">
        <f t="shared" si="6"/>
        <v>31</v>
      </c>
      <c r="K19" s="19" t="str">
        <f t="shared" si="7"/>
        <v>Buffalo Sabres</v>
      </c>
      <c r="L19" s="19"/>
      <c r="P19" s="19"/>
      <c r="Q19" s="19" t="str">
        <f>'All strength team card math'!H25</f>
        <v>San Jose Sharks</v>
      </c>
      <c r="R19" s="45">
        <f>'All strength team card math'!T25</f>
        <v>17</v>
      </c>
      <c r="S19" s="19"/>
      <c r="T19" s="19" t="str">
        <f>'All strength team card math'!H21</f>
        <v>New York Rangers</v>
      </c>
      <c r="U19" s="45">
        <f>'All strength team card math'!U21</f>
        <v>17</v>
      </c>
      <c r="V19" s="19"/>
      <c r="W19" s="19" t="str">
        <f>'All strength team card math'!H11</f>
        <v>Dallas Stars</v>
      </c>
      <c r="X19" s="45">
        <f>'All strength team card math'!O11</f>
        <v>17</v>
      </c>
      <c r="Y19" s="19"/>
      <c r="AA19" t="str">
        <f>AK1</f>
        <v>Central</v>
      </c>
      <c r="AB19">
        <f>AL12</f>
        <v>11</v>
      </c>
      <c r="AC19">
        <f>RANK(AB19,$AB$17:$AB$20,1)</f>
        <v>1</v>
      </c>
      <c r="AE19">
        <f>AM12</f>
        <v>12.875</v>
      </c>
      <c r="AF19">
        <f>RANK(AE19,$AE$17:$AE$20,1)</f>
        <v>1</v>
      </c>
    </row>
    <row r="20" spans="1:32" x14ac:dyDescent="0.3">
      <c r="A20" t="str">
        <f>'All strength team card math'!H16</f>
        <v>Minnesota Wild</v>
      </c>
      <c r="B20">
        <f>'All strength team card math'!S16</f>
        <v>8</v>
      </c>
      <c r="C20">
        <f>'All strength team card math'!Q16</f>
        <v>18</v>
      </c>
      <c r="F20" s="19"/>
      <c r="G20" s="19"/>
      <c r="H20" s="19"/>
      <c r="I20" s="19"/>
      <c r="J20" s="19"/>
      <c r="K20" s="19"/>
      <c r="L20" s="19"/>
      <c r="P20" s="19"/>
      <c r="Q20" s="19" t="str">
        <f>'All strength team card math'!H11</f>
        <v>Dallas Stars</v>
      </c>
      <c r="R20" s="45">
        <f>'All strength team card math'!T11</f>
        <v>18</v>
      </c>
      <c r="S20" s="19"/>
      <c r="T20" s="19" t="str">
        <f>'All strength team card math'!H13</f>
        <v>Edmonton Oilers</v>
      </c>
      <c r="U20" s="45">
        <f>'All strength team card math'!U13</f>
        <v>18</v>
      </c>
      <c r="V20" s="19"/>
      <c r="W20" s="19" t="str">
        <f>'All strength team card math'!H12</f>
        <v>Detroit Red Wings</v>
      </c>
      <c r="X20" s="45">
        <f>'All strength team card math'!O12</f>
        <v>17</v>
      </c>
      <c r="Y20" s="19"/>
      <c r="AA20" t="str">
        <f>AP1</f>
        <v>Pacific</v>
      </c>
      <c r="AB20">
        <f>AQ12</f>
        <v>16.375</v>
      </c>
      <c r="AC20">
        <f>RANK(AB20,$AB$17:$AB$20,1)</f>
        <v>3</v>
      </c>
      <c r="AE20">
        <f>AR12</f>
        <v>16.125</v>
      </c>
      <c r="AF20">
        <f>RANK(AE20,$AE$17:$AE$20,1)</f>
        <v>3</v>
      </c>
    </row>
    <row r="21" spans="1:32" x14ac:dyDescent="0.3">
      <c r="A21" t="str">
        <f>'All strength team card math'!H23</f>
        <v>Philadelphia Flyers</v>
      </c>
      <c r="B21">
        <f>'All strength team card math'!S23</f>
        <v>19</v>
      </c>
      <c r="C21">
        <f>'All strength team card math'!Q23</f>
        <v>19</v>
      </c>
      <c r="F21" s="19"/>
      <c r="G21" s="19"/>
      <c r="H21" s="23" t="s">
        <v>132</v>
      </c>
      <c r="I21" s="19"/>
      <c r="J21" s="19"/>
      <c r="K21" s="19"/>
      <c r="L21" s="21">
        <f ca="1">TODAY()</f>
        <v>45483</v>
      </c>
      <c r="P21" s="19"/>
      <c r="Q21" s="19" t="str">
        <f>'All strength team card math'!H16</f>
        <v>Minnesota Wild</v>
      </c>
      <c r="R21" s="45">
        <f>'All strength team card math'!T16</f>
        <v>19</v>
      </c>
      <c r="S21" s="19"/>
      <c r="T21" s="19" t="str">
        <f>'All strength team card math'!H26</f>
        <v>St Louis Blues</v>
      </c>
      <c r="U21" s="45">
        <f>'All strength team card math'!U26</f>
        <v>19</v>
      </c>
      <c r="V21" s="19"/>
      <c r="W21" s="19" t="str">
        <f>'All strength team card math'!H8</f>
        <v>Chicago Blackhawks</v>
      </c>
      <c r="X21" s="45">
        <f>'All strength team card math'!O8</f>
        <v>19</v>
      </c>
      <c r="Y21" s="19"/>
    </row>
    <row r="22" spans="1:32" x14ac:dyDescent="0.3">
      <c r="A22" t="str">
        <f>'All strength team card math'!H26</f>
        <v>St Louis Blues</v>
      </c>
      <c r="B22">
        <f>'All strength team card math'!S26</f>
        <v>14</v>
      </c>
      <c r="C22">
        <f>'All strength team card math'!Q26</f>
        <v>20</v>
      </c>
      <c r="E22" s="2"/>
      <c r="P22" s="19"/>
      <c r="Q22" s="19" t="str">
        <f>'All strength team card math'!H18</f>
        <v>Nashville Predators</v>
      </c>
      <c r="R22" s="45">
        <f>'All strength team card math'!T18</f>
        <v>20</v>
      </c>
      <c r="S22" s="19"/>
      <c r="T22" s="19" t="str">
        <f>'All strength team card math'!H19</f>
        <v>New Jersey Devils</v>
      </c>
      <c r="U22" s="45">
        <f>'All strength team card math'!U19</f>
        <v>20</v>
      </c>
      <c r="V22" s="19"/>
      <c r="W22" s="19" t="str">
        <f>'All strength team card math'!H16</f>
        <v>Minnesota Wild</v>
      </c>
      <c r="X22" s="45">
        <f>'All strength team card math'!O16</f>
        <v>20</v>
      </c>
      <c r="Y22" s="19"/>
    </row>
    <row r="23" spans="1:32" x14ac:dyDescent="0.3">
      <c r="A23" t="str">
        <f>'All strength team card math'!H22</f>
        <v>Ottawa Senators</v>
      </c>
      <c r="B23">
        <f>'All strength team card math'!S22</f>
        <v>23</v>
      </c>
      <c r="C23">
        <f>'All strength team card math'!Q22</f>
        <v>21</v>
      </c>
      <c r="P23" s="19"/>
      <c r="Q23" s="19" t="str">
        <f>'All strength team card math'!H20</f>
        <v>New York Islanders</v>
      </c>
      <c r="R23" s="45">
        <f>'All strength team card math'!T20</f>
        <v>21</v>
      </c>
      <c r="S23" s="19"/>
      <c r="T23" s="19" t="str">
        <f>'All strength team card math'!H12</f>
        <v>Detroit Red Wings</v>
      </c>
      <c r="U23" s="45">
        <f>'All strength team card math'!U12</f>
        <v>21</v>
      </c>
      <c r="V23" s="19"/>
      <c r="W23" s="19" t="str">
        <f>'All strength team card math'!H31</f>
        <v>Washington Capitals</v>
      </c>
      <c r="X23" s="45">
        <f>'All strength team card math'!O31</f>
        <v>21</v>
      </c>
      <c r="Y23" s="19"/>
    </row>
    <row r="24" spans="1:32" x14ac:dyDescent="0.3">
      <c r="A24" t="str">
        <f>'All strength team card math'!H15</f>
        <v>Los Angeles Kings</v>
      </c>
      <c r="B24">
        <f>'All strength team card math'!S15</f>
        <v>25</v>
      </c>
      <c r="C24">
        <f>'All strength team card math'!Q15</f>
        <v>22</v>
      </c>
      <c r="P24" s="19"/>
      <c r="Q24" s="19" t="str">
        <f>'All strength team card math'!H29</f>
        <v>Vancouver Canucks</v>
      </c>
      <c r="R24" s="45">
        <f>'All strength team card math'!T29</f>
        <v>22</v>
      </c>
      <c r="S24" s="19"/>
      <c r="T24" s="19" t="str">
        <f>'All strength team card math'!H2</f>
        <v>Anaheim Ducks</v>
      </c>
      <c r="U24" s="45">
        <f>'All strength team card math'!U2</f>
        <v>22</v>
      </c>
      <c r="V24" s="19"/>
      <c r="W24" s="19" t="str">
        <f>'All strength team card math'!H3</f>
        <v>Arizona Coyotes</v>
      </c>
      <c r="X24" s="45">
        <f>'All strength team card math'!O3</f>
        <v>21</v>
      </c>
      <c r="Y24" s="19"/>
    </row>
    <row r="25" spans="1:32" x14ac:dyDescent="0.3">
      <c r="A25" t="str">
        <f>'All strength team card math'!H25</f>
        <v>San Jose Sharks</v>
      </c>
      <c r="B25">
        <f>'All strength team card math'!S25</f>
        <v>25</v>
      </c>
      <c r="C25">
        <f>'All strength team card math'!Q25</f>
        <v>23</v>
      </c>
      <c r="P25" s="19"/>
      <c r="Q25" s="19" t="str">
        <f>'All strength team card math'!H15</f>
        <v>Los Angeles Kings</v>
      </c>
      <c r="R25" s="45">
        <f>'All strength team card math'!T15</f>
        <v>23</v>
      </c>
      <c r="S25" s="19"/>
      <c r="T25" s="19" t="str">
        <f>'All strength team card math'!H10</f>
        <v>Columbus Blue Jackets</v>
      </c>
      <c r="U25" s="45">
        <f>'All strength team card math'!U10</f>
        <v>23</v>
      </c>
      <c r="V25" s="19"/>
      <c r="W25" s="19" t="str">
        <f>'All strength team card math'!H2</f>
        <v>Anaheim Ducks</v>
      </c>
      <c r="X25" s="45">
        <f>'All strength team card math'!O2</f>
        <v>23</v>
      </c>
      <c r="Y25" s="19"/>
    </row>
    <row r="26" spans="1:32" x14ac:dyDescent="0.3">
      <c r="A26" t="str">
        <f>'All strength team card math'!H3</f>
        <v>Arizona Coyotes</v>
      </c>
      <c r="B26">
        <f>'All strength team card math'!S3</f>
        <v>22</v>
      </c>
      <c r="C26">
        <f>'All strength team card math'!Q3</f>
        <v>23</v>
      </c>
      <c r="P26" s="19"/>
      <c r="Q26" s="19" t="str">
        <f>'All strength team card math'!H19</f>
        <v>New Jersey Devils</v>
      </c>
      <c r="R26" s="45">
        <f>'All strength team card math'!T19</f>
        <v>24</v>
      </c>
      <c r="S26" s="19"/>
      <c r="T26" s="19" t="str">
        <f>'All strength team card math'!H3</f>
        <v>Arizona Coyotes</v>
      </c>
      <c r="U26" s="45">
        <f>'All strength team card math'!U3</f>
        <v>23</v>
      </c>
      <c r="V26" s="19"/>
      <c r="W26" s="19" t="str">
        <f>'All strength team card math'!H6</f>
        <v>Calgary Flames</v>
      </c>
      <c r="X26" s="45">
        <f>'All strength team card math'!O6</f>
        <v>24</v>
      </c>
      <c r="Y26" s="19"/>
    </row>
    <row r="27" spans="1:32" x14ac:dyDescent="0.3">
      <c r="A27" t="str">
        <f>'All strength team card math'!H19</f>
        <v>New Jersey Devils</v>
      </c>
      <c r="B27">
        <f>'All strength team card math'!S19</f>
        <v>29</v>
      </c>
      <c r="C27">
        <f>'All strength team card math'!Q19</f>
        <v>25</v>
      </c>
      <c r="P27" s="19"/>
      <c r="Q27" s="19" t="str">
        <f>'All strength team card math'!H3</f>
        <v>Arizona Coyotes</v>
      </c>
      <c r="R27" s="45">
        <f>'All strength team card math'!T3</f>
        <v>25</v>
      </c>
      <c r="S27" s="19"/>
      <c r="T27" s="19" t="str">
        <f>'All strength team card math'!H32</f>
        <v>Winnipeg Jets</v>
      </c>
      <c r="U27" s="45">
        <f>'All strength team card math'!U32</f>
        <v>25</v>
      </c>
      <c r="V27" s="19"/>
      <c r="W27" s="19" t="str">
        <f>'All strength team card math'!H10</f>
        <v>Columbus Blue Jackets</v>
      </c>
      <c r="X27" s="45">
        <f>'All strength team card math'!O10</f>
        <v>25</v>
      </c>
      <c r="Y27" s="19"/>
    </row>
    <row r="28" spans="1:32" x14ac:dyDescent="0.3">
      <c r="A28" t="str">
        <f>'All strength team card math'!H29</f>
        <v>Vancouver Canucks</v>
      </c>
      <c r="B28">
        <f>'All strength team card math'!S29</f>
        <v>24</v>
      </c>
      <c r="C28">
        <f>'All strength team card math'!Q29</f>
        <v>26</v>
      </c>
      <c r="P28" s="19"/>
      <c r="Q28" s="19" t="str">
        <f>'All strength team card math'!H26</f>
        <v>St Louis Blues</v>
      </c>
      <c r="R28" s="45">
        <f>'All strength team card math'!T26</f>
        <v>26</v>
      </c>
      <c r="S28" s="19"/>
      <c r="T28" s="19" t="str">
        <f>'All strength team card math'!H22</f>
        <v>Ottawa Senators</v>
      </c>
      <c r="U28" s="45">
        <f>'All strength team card math'!U22</f>
        <v>26</v>
      </c>
      <c r="V28" s="19"/>
      <c r="W28" s="19" t="str">
        <f>'All strength team card math'!H17</f>
        <v>Montreal Canadiens</v>
      </c>
      <c r="X28" s="45">
        <f>'All strength team card math'!O17</f>
        <v>26</v>
      </c>
      <c r="Y28" s="19"/>
    </row>
    <row r="29" spans="1:32" x14ac:dyDescent="0.3">
      <c r="A29" t="str">
        <f>'All strength team card math'!H12</f>
        <v>Detroit Red Wings</v>
      </c>
      <c r="B29">
        <f>'All strength team card math'!S12</f>
        <v>27</v>
      </c>
      <c r="C29">
        <f>'All strength team card math'!Q12</f>
        <v>27</v>
      </c>
      <c r="P29" s="19"/>
      <c r="Q29" s="19" t="str">
        <f>'All strength team card math'!H8</f>
        <v>Chicago Blackhawks</v>
      </c>
      <c r="R29" s="45">
        <f>'All strength team card math'!T8</f>
        <v>27</v>
      </c>
      <c r="S29" s="19"/>
      <c r="T29" s="19" t="str">
        <f>'All strength team card math'!H15</f>
        <v>Los Angeles Kings</v>
      </c>
      <c r="U29" s="45">
        <f>'All strength team card math'!U15</f>
        <v>27</v>
      </c>
      <c r="V29" s="19"/>
      <c r="W29" s="19" t="str">
        <f>'All strength team card math'!H22</f>
        <v>Ottawa Senators</v>
      </c>
      <c r="X29" s="45">
        <f>'All strength team card math'!O22</f>
        <v>27</v>
      </c>
      <c r="Y29" s="19"/>
    </row>
    <row r="30" spans="1:32" x14ac:dyDescent="0.3">
      <c r="A30" t="str">
        <f>'All strength team card math'!H8</f>
        <v>Chicago Blackhawks</v>
      </c>
      <c r="B30">
        <f>'All strength team card math'!S8</f>
        <v>20</v>
      </c>
      <c r="C30">
        <f>'All strength team card math'!Q8</f>
        <v>28</v>
      </c>
      <c r="P30" s="19"/>
      <c r="Q30" s="19" t="str">
        <f>'All strength team card math'!H5</f>
        <v>Buffalo Sabres</v>
      </c>
      <c r="R30" s="45">
        <f>'All strength team card math'!T5</f>
        <v>28</v>
      </c>
      <c r="S30" s="19"/>
      <c r="T30" s="19" t="str">
        <f>'All strength team card math'!H25</f>
        <v>San Jose Sharks</v>
      </c>
      <c r="U30" s="45">
        <f>'All strength team card math'!U25</f>
        <v>27</v>
      </c>
      <c r="V30" s="19"/>
      <c r="W30" s="19" t="str">
        <f>'All strength team card math'!H5</f>
        <v>Buffalo Sabres</v>
      </c>
      <c r="X30" s="45">
        <f>'All strength team card math'!O5</f>
        <v>27</v>
      </c>
      <c r="Y30" s="19"/>
    </row>
    <row r="31" spans="1:32" x14ac:dyDescent="0.3">
      <c r="A31" t="str">
        <f>'All strength team card math'!H2</f>
        <v>Anaheim Ducks</v>
      </c>
      <c r="B31">
        <f>'All strength team card math'!S2</f>
        <v>30</v>
      </c>
      <c r="C31">
        <f>'All strength team card math'!Q2</f>
        <v>29</v>
      </c>
      <c r="P31" s="19"/>
      <c r="Q31" s="19" t="str">
        <f>'All strength team card math'!H2</f>
        <v>Anaheim Ducks</v>
      </c>
      <c r="R31" s="45">
        <f>'All strength team card math'!T2</f>
        <v>29</v>
      </c>
      <c r="S31" s="19"/>
      <c r="T31" s="19" t="str">
        <f>'All strength team card math'!H5</f>
        <v>Buffalo Sabres</v>
      </c>
      <c r="U31" s="45">
        <f>'All strength team card math'!U5</f>
        <v>29</v>
      </c>
      <c r="V31" s="19"/>
      <c r="W31" s="19" t="str">
        <f>'All strength team card math'!H19</f>
        <v>New Jersey Devils</v>
      </c>
      <c r="X31" s="45">
        <f>'All strength team card math'!O19</f>
        <v>27</v>
      </c>
      <c r="Y31" s="19"/>
    </row>
    <row r="32" spans="1:32" x14ac:dyDescent="0.3">
      <c r="A32" t="str">
        <f>'All strength team card math'!H10</f>
        <v>Columbus Blue Jackets</v>
      </c>
      <c r="B32">
        <f>'All strength team card math'!S10</f>
        <v>27</v>
      </c>
      <c r="C32">
        <f>'All strength team card math'!Q10</f>
        <v>30</v>
      </c>
      <c r="P32" s="19"/>
      <c r="Q32" s="19" t="str">
        <f>'All strength team card math'!H10</f>
        <v>Columbus Blue Jackets</v>
      </c>
      <c r="R32" s="45">
        <f>'All strength team card math'!T10</f>
        <v>30</v>
      </c>
      <c r="S32" s="19"/>
      <c r="T32" s="19" t="str">
        <f>'All strength team card math'!H8</f>
        <v>Chicago Blackhawks</v>
      </c>
      <c r="U32" s="45">
        <f>'All strength team card math'!U8</f>
        <v>30</v>
      </c>
      <c r="V32" s="19"/>
      <c r="W32" s="19" t="str">
        <f>'All strength team card math'!H25</f>
        <v>San Jose Sharks</v>
      </c>
      <c r="X32" s="45">
        <f>'All strength team card math'!O25</f>
        <v>30</v>
      </c>
      <c r="Y32" s="19"/>
    </row>
    <row r="33" spans="1:25" x14ac:dyDescent="0.3">
      <c r="A33" t="str">
        <f>'All strength team card math'!H5</f>
        <v>Buffalo Sabres</v>
      </c>
      <c r="B33">
        <f>'All strength team card math'!S5</f>
        <v>31</v>
      </c>
      <c r="C33">
        <f>'All strength team card math'!Q5</f>
        <v>31</v>
      </c>
      <c r="P33" s="19"/>
      <c r="Q33" s="19" t="str">
        <f>'All strength team card math'!H12</f>
        <v>Detroit Red Wings</v>
      </c>
      <c r="R33" s="45">
        <f>'All strength team card math'!T12</f>
        <v>31</v>
      </c>
      <c r="S33" s="19"/>
      <c r="T33" s="19" t="str">
        <f>'All strength team card math'!H29</f>
        <v>Vancouver Canucks</v>
      </c>
      <c r="U33" s="45">
        <f>'All strength team card math'!U29</f>
        <v>31</v>
      </c>
      <c r="V33" s="19"/>
      <c r="W33" s="19" t="str">
        <f>'All strength team card math'!H23</f>
        <v>Philadelphia Flyers</v>
      </c>
      <c r="X33" s="45">
        <f>'All strength team card math'!O23</f>
        <v>31</v>
      </c>
      <c r="Y33" s="19"/>
    </row>
    <row r="34" spans="1:25" x14ac:dyDescent="0.3">
      <c r="P34" s="19"/>
      <c r="Q34" s="19"/>
      <c r="R34" s="19"/>
      <c r="S34" s="19"/>
      <c r="T34" s="28">
        <f ca="1">L21</f>
        <v>45483</v>
      </c>
      <c r="U34" s="19"/>
      <c r="V34" s="19"/>
      <c r="W34" s="32"/>
      <c r="X34" s="27" t="s">
        <v>133</v>
      </c>
      <c r="Y34" s="19"/>
    </row>
    <row r="35" spans="1:25" x14ac:dyDescent="0.3">
      <c r="A35" s="56" t="s">
        <v>0</v>
      </c>
      <c r="B35" s="30" t="s">
        <v>107</v>
      </c>
      <c r="C35" s="20" t="s">
        <v>108</v>
      </c>
      <c r="D35" s="20" t="s">
        <v>86</v>
      </c>
      <c r="E35" s="28"/>
    </row>
    <row r="36" spans="1:25" x14ac:dyDescent="0.3">
      <c r="A36" s="44">
        <f t="shared" ref="A36:A67" si="9">A2</f>
        <v>0</v>
      </c>
      <c r="B36" s="46">
        <f t="shared" ref="B36:B67" si="10">C2</f>
        <v>0</v>
      </c>
      <c r="C36" s="47">
        <f t="shared" ref="C36:C67" si="11">B36-D36</f>
        <v>0</v>
      </c>
      <c r="D36" s="46">
        <f t="shared" ref="D36:D67" si="12">B2</f>
        <v>0</v>
      </c>
      <c r="E36" s="19"/>
    </row>
    <row r="37" spans="1:25" x14ac:dyDescent="0.3">
      <c r="A37" s="44" t="str">
        <f t="shared" si="9"/>
        <v>Colorado Avalanche</v>
      </c>
      <c r="B37" s="46">
        <f t="shared" si="10"/>
        <v>1</v>
      </c>
      <c r="C37" s="47">
        <f t="shared" si="11"/>
        <v>0</v>
      </c>
      <c r="D37" s="46">
        <f t="shared" si="12"/>
        <v>1</v>
      </c>
      <c r="E37" s="19"/>
    </row>
    <row r="38" spans="1:25" x14ac:dyDescent="0.3">
      <c r="A38" s="44" t="str">
        <f t="shared" si="9"/>
        <v>Vegas Golden Knights</v>
      </c>
      <c r="B38" s="46">
        <f t="shared" si="10"/>
        <v>1</v>
      </c>
      <c r="C38" s="47">
        <f t="shared" si="11"/>
        <v>0</v>
      </c>
      <c r="D38" s="46">
        <f t="shared" si="12"/>
        <v>1</v>
      </c>
      <c r="E38" s="19"/>
    </row>
    <row r="39" spans="1:25" x14ac:dyDescent="0.3">
      <c r="A39" s="44" t="str">
        <f t="shared" si="9"/>
        <v>Carolina Hurricanes</v>
      </c>
      <c r="B39" s="46">
        <f t="shared" si="10"/>
        <v>3</v>
      </c>
      <c r="C39" s="47">
        <f t="shared" si="11"/>
        <v>0</v>
      </c>
      <c r="D39" s="46">
        <f t="shared" si="12"/>
        <v>3</v>
      </c>
      <c r="E39" s="19"/>
    </row>
    <row r="40" spans="1:25" x14ac:dyDescent="0.3">
      <c r="A40" s="44" t="str">
        <f t="shared" si="9"/>
        <v>Florida Panthers</v>
      </c>
      <c r="B40" s="46">
        <f t="shared" si="10"/>
        <v>4</v>
      </c>
      <c r="C40" s="47">
        <f t="shared" si="11"/>
        <v>0</v>
      </c>
      <c r="D40" s="46">
        <f t="shared" si="12"/>
        <v>4</v>
      </c>
      <c r="E40" s="19"/>
    </row>
    <row r="41" spans="1:25" x14ac:dyDescent="0.3">
      <c r="A41" s="44" t="str">
        <f t="shared" si="9"/>
        <v>Boston Bruins</v>
      </c>
      <c r="B41" s="46">
        <f t="shared" si="10"/>
        <v>5</v>
      </c>
      <c r="C41" s="47">
        <f t="shared" si="11"/>
        <v>-5</v>
      </c>
      <c r="D41" s="46">
        <f t="shared" si="12"/>
        <v>10</v>
      </c>
      <c r="E41" s="19"/>
    </row>
    <row r="42" spans="1:25" x14ac:dyDescent="0.3">
      <c r="A42" s="44" t="str">
        <f t="shared" si="9"/>
        <v>Toronto Maple Leafs</v>
      </c>
      <c r="B42" s="46">
        <f t="shared" si="10"/>
        <v>6</v>
      </c>
      <c r="C42" s="47">
        <f t="shared" si="11"/>
        <v>1</v>
      </c>
      <c r="D42" s="46">
        <f t="shared" si="12"/>
        <v>5</v>
      </c>
      <c r="E42" s="19"/>
    </row>
    <row r="43" spans="1:25" x14ac:dyDescent="0.3">
      <c r="A43" s="44" t="str">
        <f t="shared" si="9"/>
        <v>Tampa Bay Lightning</v>
      </c>
      <c r="B43" s="46">
        <f t="shared" si="10"/>
        <v>7</v>
      </c>
      <c r="C43" s="47">
        <f t="shared" si="11"/>
        <v>-1</v>
      </c>
      <c r="D43" s="46">
        <f t="shared" si="12"/>
        <v>8</v>
      </c>
      <c r="E43" s="19"/>
    </row>
    <row r="44" spans="1:25" x14ac:dyDescent="0.3">
      <c r="A44" s="44" t="str">
        <f t="shared" si="9"/>
        <v>New York Islanders</v>
      </c>
      <c r="B44" s="46">
        <f t="shared" si="10"/>
        <v>8</v>
      </c>
      <c r="C44" s="47">
        <f t="shared" si="11"/>
        <v>-4</v>
      </c>
      <c r="D44" s="46">
        <f t="shared" si="12"/>
        <v>12</v>
      </c>
      <c r="E44" s="19"/>
    </row>
    <row r="45" spans="1:25" x14ac:dyDescent="0.3">
      <c r="A45" s="44" t="str">
        <f t="shared" si="9"/>
        <v>Edmonton Oilers</v>
      </c>
      <c r="B45" s="46">
        <f t="shared" si="10"/>
        <v>9</v>
      </c>
      <c r="C45" s="47">
        <f t="shared" si="11"/>
        <v>-2</v>
      </c>
      <c r="D45" s="46">
        <f t="shared" si="12"/>
        <v>11</v>
      </c>
      <c r="E45" s="19"/>
    </row>
    <row r="46" spans="1:25" x14ac:dyDescent="0.3">
      <c r="A46" s="44" t="str">
        <f t="shared" si="9"/>
        <v>Pittsburgh Penguins</v>
      </c>
      <c r="B46" s="46">
        <f t="shared" si="10"/>
        <v>10</v>
      </c>
      <c r="C46" s="47">
        <f t="shared" si="11"/>
        <v>5</v>
      </c>
      <c r="D46" s="46">
        <f t="shared" si="12"/>
        <v>5</v>
      </c>
      <c r="E46" s="19"/>
    </row>
    <row r="47" spans="1:25" x14ac:dyDescent="0.3">
      <c r="A47" s="44" t="str">
        <f t="shared" si="9"/>
        <v>Dallas Stars</v>
      </c>
      <c r="B47" s="46">
        <f t="shared" si="10"/>
        <v>11</v>
      </c>
      <c r="C47" s="47">
        <f t="shared" si="11"/>
        <v>-5</v>
      </c>
      <c r="D47" s="46">
        <f t="shared" si="12"/>
        <v>16</v>
      </c>
      <c r="E47" s="19"/>
    </row>
    <row r="48" spans="1:25" x14ac:dyDescent="0.3">
      <c r="A48" s="44" t="str">
        <f t="shared" si="9"/>
        <v>Calgary Flames</v>
      </c>
      <c r="B48" s="46">
        <f t="shared" si="10"/>
        <v>12</v>
      </c>
      <c r="C48" s="47">
        <f t="shared" si="11"/>
        <v>-8</v>
      </c>
      <c r="D48" s="46">
        <f t="shared" si="12"/>
        <v>20</v>
      </c>
      <c r="E48" s="19"/>
    </row>
    <row r="49" spans="1:5" x14ac:dyDescent="0.3">
      <c r="A49" s="44" t="str">
        <f t="shared" si="9"/>
        <v>Washington Capitals</v>
      </c>
      <c r="B49" s="46">
        <f t="shared" si="10"/>
        <v>13</v>
      </c>
      <c r="C49" s="47">
        <f t="shared" si="11"/>
        <v>8</v>
      </c>
      <c r="D49" s="46">
        <f t="shared" si="12"/>
        <v>5</v>
      </c>
      <c r="E49" s="19"/>
    </row>
    <row r="50" spans="1:5" x14ac:dyDescent="0.3">
      <c r="A50" s="44" t="str">
        <f t="shared" si="9"/>
        <v>New York Rangers</v>
      </c>
      <c r="B50" s="46">
        <f t="shared" si="10"/>
        <v>14</v>
      </c>
      <c r="C50" s="47">
        <f t="shared" si="11"/>
        <v>-2</v>
      </c>
      <c r="D50" s="46">
        <f t="shared" si="12"/>
        <v>16</v>
      </c>
      <c r="E50" s="19"/>
    </row>
    <row r="51" spans="1:5" x14ac:dyDescent="0.3">
      <c r="A51" s="44" t="str">
        <f t="shared" si="9"/>
        <v>Winnipeg Jets</v>
      </c>
      <c r="B51" s="46">
        <f t="shared" si="10"/>
        <v>15</v>
      </c>
      <c r="C51" s="47">
        <f t="shared" si="11"/>
        <v>1</v>
      </c>
      <c r="D51" s="46">
        <f t="shared" si="12"/>
        <v>14</v>
      </c>
      <c r="E51" s="19"/>
    </row>
    <row r="52" spans="1:5" x14ac:dyDescent="0.3">
      <c r="A52" s="44" t="str">
        <f t="shared" si="9"/>
        <v>Nashville Predators</v>
      </c>
      <c r="B52" s="46">
        <f t="shared" si="10"/>
        <v>15</v>
      </c>
      <c r="C52" s="47">
        <f t="shared" si="11"/>
        <v>2</v>
      </c>
      <c r="D52" s="46">
        <f t="shared" si="12"/>
        <v>13</v>
      </c>
      <c r="E52" s="19"/>
    </row>
    <row r="53" spans="1:5" x14ac:dyDescent="0.3">
      <c r="A53" s="44" t="str">
        <f t="shared" si="9"/>
        <v>Montreal Canadiens</v>
      </c>
      <c r="B53" s="46">
        <f t="shared" si="10"/>
        <v>15</v>
      </c>
      <c r="C53" s="47">
        <f t="shared" si="11"/>
        <v>-3</v>
      </c>
      <c r="D53" s="46">
        <f t="shared" si="12"/>
        <v>18</v>
      </c>
      <c r="E53" s="19"/>
    </row>
    <row r="54" spans="1:5" x14ac:dyDescent="0.3">
      <c r="A54" s="44" t="str">
        <f t="shared" si="9"/>
        <v>Minnesota Wild</v>
      </c>
      <c r="B54" s="46">
        <f t="shared" si="10"/>
        <v>18</v>
      </c>
      <c r="C54" s="47">
        <f t="shared" si="11"/>
        <v>10</v>
      </c>
      <c r="D54" s="46">
        <f t="shared" si="12"/>
        <v>8</v>
      </c>
      <c r="E54" s="19"/>
    </row>
    <row r="55" spans="1:5" x14ac:dyDescent="0.3">
      <c r="A55" s="44" t="str">
        <f t="shared" si="9"/>
        <v>Philadelphia Flyers</v>
      </c>
      <c r="B55" s="46">
        <f t="shared" si="10"/>
        <v>19</v>
      </c>
      <c r="C55" s="47">
        <f t="shared" si="11"/>
        <v>0</v>
      </c>
      <c r="D55" s="46">
        <f t="shared" si="12"/>
        <v>19</v>
      </c>
      <c r="E55" s="19"/>
    </row>
    <row r="56" spans="1:5" x14ac:dyDescent="0.3">
      <c r="A56" s="44" t="str">
        <f t="shared" si="9"/>
        <v>St Louis Blues</v>
      </c>
      <c r="B56" s="46">
        <f t="shared" si="10"/>
        <v>20</v>
      </c>
      <c r="C56" s="47">
        <f t="shared" si="11"/>
        <v>6</v>
      </c>
      <c r="D56" s="46">
        <f t="shared" si="12"/>
        <v>14</v>
      </c>
      <c r="E56" s="19"/>
    </row>
    <row r="57" spans="1:5" x14ac:dyDescent="0.3">
      <c r="A57" s="44" t="str">
        <f t="shared" si="9"/>
        <v>Ottawa Senators</v>
      </c>
      <c r="B57" s="46">
        <f t="shared" si="10"/>
        <v>21</v>
      </c>
      <c r="C57" s="47">
        <f t="shared" si="11"/>
        <v>-2</v>
      </c>
      <c r="D57" s="46">
        <f t="shared" si="12"/>
        <v>23</v>
      </c>
      <c r="E57" s="19"/>
    </row>
    <row r="58" spans="1:5" x14ac:dyDescent="0.3">
      <c r="A58" s="44" t="str">
        <f t="shared" si="9"/>
        <v>Los Angeles Kings</v>
      </c>
      <c r="B58" s="46">
        <f t="shared" si="10"/>
        <v>22</v>
      </c>
      <c r="C58" s="47">
        <f t="shared" si="11"/>
        <v>-3</v>
      </c>
      <c r="D58" s="46">
        <f t="shared" si="12"/>
        <v>25</v>
      </c>
      <c r="E58" s="19"/>
    </row>
    <row r="59" spans="1:5" x14ac:dyDescent="0.3">
      <c r="A59" s="44" t="str">
        <f t="shared" si="9"/>
        <v>San Jose Sharks</v>
      </c>
      <c r="B59" s="46">
        <f t="shared" si="10"/>
        <v>23</v>
      </c>
      <c r="C59" s="47">
        <f t="shared" si="11"/>
        <v>-2</v>
      </c>
      <c r="D59" s="46">
        <f t="shared" si="12"/>
        <v>25</v>
      </c>
      <c r="E59" s="19"/>
    </row>
    <row r="60" spans="1:5" x14ac:dyDescent="0.3">
      <c r="A60" s="44" t="str">
        <f t="shared" si="9"/>
        <v>Arizona Coyotes</v>
      </c>
      <c r="B60" s="46">
        <f t="shared" si="10"/>
        <v>23</v>
      </c>
      <c r="C60" s="47">
        <f t="shared" si="11"/>
        <v>1</v>
      </c>
      <c r="D60" s="46">
        <f t="shared" si="12"/>
        <v>22</v>
      </c>
      <c r="E60" s="19"/>
    </row>
    <row r="61" spans="1:5" x14ac:dyDescent="0.3">
      <c r="A61" s="44" t="str">
        <f t="shared" si="9"/>
        <v>New Jersey Devils</v>
      </c>
      <c r="B61" s="46">
        <f t="shared" si="10"/>
        <v>25</v>
      </c>
      <c r="C61" s="47">
        <f t="shared" si="11"/>
        <v>-4</v>
      </c>
      <c r="D61" s="46">
        <f t="shared" si="12"/>
        <v>29</v>
      </c>
      <c r="E61" s="19"/>
    </row>
    <row r="62" spans="1:5" x14ac:dyDescent="0.3">
      <c r="A62" s="44" t="str">
        <f t="shared" si="9"/>
        <v>Vancouver Canucks</v>
      </c>
      <c r="B62" s="46">
        <f t="shared" si="10"/>
        <v>26</v>
      </c>
      <c r="C62" s="47">
        <f t="shared" si="11"/>
        <v>2</v>
      </c>
      <c r="D62" s="46">
        <f t="shared" si="12"/>
        <v>24</v>
      </c>
      <c r="E62" s="19"/>
    </row>
    <row r="63" spans="1:5" x14ac:dyDescent="0.3">
      <c r="A63" s="44" t="str">
        <f t="shared" si="9"/>
        <v>Detroit Red Wings</v>
      </c>
      <c r="B63" s="46">
        <f t="shared" si="10"/>
        <v>27</v>
      </c>
      <c r="C63" s="47">
        <f t="shared" si="11"/>
        <v>0</v>
      </c>
      <c r="D63" s="46">
        <f t="shared" si="12"/>
        <v>27</v>
      </c>
      <c r="E63" s="19"/>
    </row>
    <row r="64" spans="1:5" x14ac:dyDescent="0.3">
      <c r="A64" s="44" t="str">
        <f t="shared" si="9"/>
        <v>Chicago Blackhawks</v>
      </c>
      <c r="B64" s="46">
        <f t="shared" si="10"/>
        <v>28</v>
      </c>
      <c r="C64" s="47">
        <f t="shared" si="11"/>
        <v>8</v>
      </c>
      <c r="D64" s="46">
        <f t="shared" si="12"/>
        <v>20</v>
      </c>
      <c r="E64" s="19"/>
    </row>
    <row r="65" spans="1:5" x14ac:dyDescent="0.3">
      <c r="A65" s="44" t="str">
        <f t="shared" si="9"/>
        <v>Anaheim Ducks</v>
      </c>
      <c r="B65" s="46">
        <f t="shared" si="10"/>
        <v>29</v>
      </c>
      <c r="C65" s="47">
        <f t="shared" si="11"/>
        <v>-1</v>
      </c>
      <c r="D65" s="46">
        <f t="shared" si="12"/>
        <v>30</v>
      </c>
      <c r="E65" s="19"/>
    </row>
    <row r="66" spans="1:5" x14ac:dyDescent="0.3">
      <c r="A66" s="44" t="str">
        <f t="shared" si="9"/>
        <v>Columbus Blue Jackets</v>
      </c>
      <c r="B66" s="46">
        <f t="shared" si="10"/>
        <v>30</v>
      </c>
      <c r="C66" s="47">
        <f t="shared" si="11"/>
        <v>3</v>
      </c>
      <c r="D66" s="46">
        <f t="shared" si="12"/>
        <v>27</v>
      </c>
      <c r="E66" s="19"/>
    </row>
    <row r="67" spans="1:5" x14ac:dyDescent="0.3">
      <c r="A67" s="44" t="str">
        <f t="shared" si="9"/>
        <v>Buffalo Sabres</v>
      </c>
      <c r="B67" s="46">
        <f t="shared" si="10"/>
        <v>31</v>
      </c>
      <c r="C67" s="47">
        <f t="shared" si="11"/>
        <v>0</v>
      </c>
      <c r="D67" s="46">
        <f t="shared" si="12"/>
        <v>31</v>
      </c>
      <c r="E67" s="19"/>
    </row>
    <row r="68" spans="1:5" x14ac:dyDescent="0.3">
      <c r="A68" s="55"/>
      <c r="B68" s="31">
        <f ca="1">L21</f>
        <v>45483</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21</v>
      </c>
      <c r="D2">
        <f>INDEX('All strength team card math'!J:J,MATCH('Team Card Dark'!$A2,'All strength team card math'!$H:$H,0))</f>
        <v>17</v>
      </c>
      <c r="E2">
        <f>INDEX('All strength team card math'!K:K,MATCH('Team Card Dark'!$A2,'All strength team card math'!$H:$H,0))</f>
        <v>11</v>
      </c>
      <c r="F2">
        <f>INDEX('All strength team card math'!L:L,MATCH('Team Card Dark'!$A2,'All strength team card math'!$H:$H,0))</f>
        <v>17</v>
      </c>
      <c r="G2">
        <f>INDEX('All strength team card math'!M:M,MATCH('Team Card Dark'!$A2,'All strength team card math'!$H:$H,0))</f>
        <v>10</v>
      </c>
      <c r="H2">
        <f>INDEX('All strength team card math'!N:N,MATCH('Team Card Dark'!$A2,'All strength team card math'!$H:$H,0))</f>
        <v>12</v>
      </c>
      <c r="I2">
        <f>INDEX('All strength team card math'!O:O,MATCH('Team Card Dark'!$A2,'All strength team card math'!$H:$H,0))</f>
        <v>9</v>
      </c>
      <c r="J2">
        <f>INDEX('All strength team card math'!P:P,MATCH('Team Card Dark'!$A2,'All strength team card math'!$H:$H,0))</f>
        <v>97</v>
      </c>
      <c r="K2">
        <f>INDEX('All strength team card math'!Q:Q,MATCH('Team Card Dark'!$A2,'All strength team card math'!$H:$H,0))</f>
        <v>14</v>
      </c>
      <c r="L2">
        <f>INDEX('All strength team card math'!R:R,MATCH('Team Card Dark'!$A2,'All strength team card math'!$H:$H,0))</f>
        <v>0</v>
      </c>
      <c r="M2">
        <f>INDEX('All strength team card math'!S:S,MATCH('Team Card Dark'!$A2,'All strength team card math'!$H:$H,0))</f>
        <v>16</v>
      </c>
      <c r="N2">
        <f>INDEX('All strength team card math'!T:T,MATCH('Team Card Dark'!$A2,'All strength team card math'!$H:$H,0))</f>
        <v>13</v>
      </c>
      <c r="O2">
        <f>INDEX('All strength team card math'!U:U,MATCH('Team Card Dark'!$A2,'All strength team card math'!$H:$H,0))</f>
        <v>17</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14</v>
      </c>
      <c r="V6" s="100"/>
      <c r="W6" s="99">
        <f>N2</f>
        <v>13</v>
      </c>
      <c r="X6" s="100"/>
      <c r="Y6" s="99">
        <f>O2</f>
        <v>17</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16</v>
      </c>
      <c r="W9" s="60"/>
      <c r="X9" s="103">
        <f>I2</f>
        <v>9</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21</v>
      </c>
      <c r="V12" s="100"/>
      <c r="W12" s="106">
        <f>E2</f>
        <v>11</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17</v>
      </c>
      <c r="X15" s="100"/>
      <c r="Y15" s="106">
        <f>H2</f>
        <v>12</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14</v>
      </c>
      <c r="D24">
        <f>INDEX('All strength team card math'!J:J,MATCH('Team Card Dark'!$A24,'All strength team card math'!$H:$H,0))</f>
        <v>19</v>
      </c>
      <c r="E24">
        <f>INDEX('All strength team card math'!K:K,MATCH('Team Card Dark'!$A24,'All strength team card math'!$H:$H,0))</f>
        <v>6</v>
      </c>
      <c r="F24">
        <f>INDEX('All strength team card math'!L:L,MATCH('Team Card Dark'!$A24,'All strength team card math'!$H:$H,0))</f>
        <v>16</v>
      </c>
      <c r="G24">
        <f>INDEX('All strength team card math'!M:M,MATCH('Team Card Dark'!$A24,'All strength team card math'!$H:$H,0))</f>
        <v>7</v>
      </c>
      <c r="H24">
        <f>INDEX('All strength team card math'!N:N,MATCH('Team Card Dark'!$A24,'All strength team card math'!$H:$H,0))</f>
        <v>12</v>
      </c>
      <c r="I24">
        <f>INDEX('All strength team card math'!O:O,MATCH('Team Card Dark'!$A24,'All strength team card math'!$H:$H,0))</f>
        <v>6</v>
      </c>
      <c r="J24">
        <f>INDEX('All strength team card math'!P:P,MATCH('Team Card Dark'!$A24,'All strength team card math'!$H:$H,0))</f>
        <v>80</v>
      </c>
      <c r="K24">
        <f>INDEX('All strength team card math'!Q:Q,MATCH('Team Card Dark'!$A24,'All strength team card math'!$H:$H,0))</f>
        <v>9</v>
      </c>
      <c r="L24">
        <f>INDEX('All strength team card math'!R:R,MATCH('Team Card Dark'!$A24,'All strength team card math'!$H:$H,0))</f>
        <v>0</v>
      </c>
      <c r="M24">
        <f>INDEX('All strength team card math'!S:S,MATCH('Team Card Dark'!$A24,'All strength team card math'!$H:$H,0))</f>
        <v>11</v>
      </c>
      <c r="N24">
        <f>INDEX('All strength team card math'!T:T,MATCH('Team Card Dark'!$A24,'All strength team card math'!$H:$H,0))</f>
        <v>6</v>
      </c>
      <c r="O24">
        <f>INDEX('All strength team card math'!U:U,MATCH('Team Card Dark'!$A24,'All strength team card math'!$H:$H,0))</f>
        <v>18</v>
      </c>
    </row>
    <row r="25" spans="1:27" x14ac:dyDescent="0.3">
      <c r="A25" t="s">
        <v>31</v>
      </c>
      <c r="B25" t="str">
        <f>INDEX('All strength team card math'!H:H,MATCH('Team Card Dark'!$A25,'All strength team card math'!$H:$H,0))</f>
        <v>Detroit Red Wings</v>
      </c>
      <c r="C25">
        <f>INDEX('All strength team card math'!I:I,MATCH('Team Card Dark'!$A25,'All strength team card math'!$H:$H,0))</f>
        <v>31</v>
      </c>
      <c r="D25">
        <f>INDEX('All strength team card math'!J:J,MATCH('Team Card Dark'!$A25,'All strength team card math'!$H:$H,0))</f>
        <v>24</v>
      </c>
      <c r="E25">
        <f>INDEX('All strength team card math'!K:K,MATCH('Team Card Dark'!$A25,'All strength team card math'!$H:$H,0))</f>
        <v>30</v>
      </c>
      <c r="F25">
        <f>INDEX('All strength team card math'!L:L,MATCH('Team Card Dark'!$A25,'All strength team card math'!$H:$H,0))</f>
        <v>18</v>
      </c>
      <c r="G25">
        <f>INDEX('All strength team card math'!M:M,MATCH('Team Card Dark'!$A25,'All strength team card math'!$H:$H,0))</f>
        <v>30</v>
      </c>
      <c r="H25">
        <f>INDEX('All strength team card math'!N:N,MATCH('Team Card Dark'!$A25,'All strength team card math'!$H:$H,0))</f>
        <v>20</v>
      </c>
      <c r="I25">
        <f>INDEX('All strength team card math'!O:O,MATCH('Team Card Dark'!$A25,'All strength team card math'!$H:$H,0))</f>
        <v>17</v>
      </c>
      <c r="J25">
        <f>INDEX('All strength team card math'!P:P,MATCH('Team Card Dark'!$A25,'All strength team card math'!$H:$H,0))</f>
        <v>170</v>
      </c>
      <c r="K25">
        <f>INDEX('All strength team card math'!Q:Q,MATCH('Team Card Dark'!$A25,'All strength team card math'!$H:$H,0))</f>
        <v>27</v>
      </c>
      <c r="L25">
        <f>INDEX('All strength team card math'!R:R,MATCH('Team Card Dark'!$A25,'All strength team card math'!$H:$H,0))</f>
        <v>0</v>
      </c>
      <c r="M25">
        <f>INDEX('All strength team card math'!S:S,MATCH('Team Card Dark'!$A25,'All strength team card math'!$H:$H,0))</f>
        <v>27</v>
      </c>
      <c r="N25">
        <f>INDEX('All strength team card math'!T:T,MATCH('Team Card Dark'!$A25,'All strength team card math'!$H:$H,0))</f>
        <v>31</v>
      </c>
      <c r="O25">
        <f>INDEX('All strength team card math'!U:U,MATCH('Team Card Dark'!$A25,'All strength team card math'!$H:$H,0))</f>
        <v>21</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27</v>
      </c>
      <c r="D27">
        <f>INDEX('All strength team card math'!J:J,MATCH('Team Card Dark'!$A27,'All strength team card math'!$H:$H,0))</f>
        <v>20</v>
      </c>
      <c r="E27">
        <f>INDEX('All strength team card math'!K:K,MATCH('Team Card Dark'!$A27,'All strength team card math'!$H:$H,0))</f>
        <v>28</v>
      </c>
      <c r="F27">
        <f>INDEX('All strength team card math'!L:L,MATCH('Team Card Dark'!$A27,'All strength team card math'!$H:$H,0))</f>
        <v>24</v>
      </c>
      <c r="G27">
        <f>INDEX('All strength team card math'!M:M,MATCH('Team Card Dark'!$A27,'All strength team card math'!$H:$H,0))</f>
        <v>31</v>
      </c>
      <c r="H27">
        <f>INDEX('All strength team card math'!N:N,MATCH('Team Card Dark'!$A27,'All strength team card math'!$H:$H,0))</f>
        <v>23</v>
      </c>
      <c r="I27">
        <f>INDEX('All strength team card math'!O:O,MATCH('Team Card Dark'!$A27,'All strength team card math'!$H:$H,0))</f>
        <v>23</v>
      </c>
      <c r="J27">
        <f>INDEX('All strength team card math'!P:P,MATCH('Team Card Dark'!$A27,'All strength team card math'!$H:$H,0))</f>
        <v>176</v>
      </c>
      <c r="K27">
        <f>INDEX('All strength team card math'!Q:Q,MATCH('Team Card Dark'!$A27,'All strength team card math'!$H:$H,0))</f>
        <v>29</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29</v>
      </c>
      <c r="O27">
        <f>INDEX('All strength team card math'!U:U,MATCH('Team Card Dark'!$A27,'All strength team card math'!$H:$H,0))</f>
        <v>22</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5</v>
      </c>
      <c r="D28">
        <f>INDEX('All strength team card math'!J:J,MATCH('Team Card Dark'!$A28,'All strength team card math'!$H:$H,0))</f>
        <v>6</v>
      </c>
      <c r="E28">
        <f>INDEX('All strength team card math'!K:K,MATCH('Team Card Dark'!$A28,'All strength team card math'!$H:$H,0))</f>
        <v>3</v>
      </c>
      <c r="F28">
        <f>INDEX('All strength team card math'!L:L,MATCH('Team Card Dark'!$A28,'All strength team card math'!$H:$H,0))</f>
        <v>13</v>
      </c>
      <c r="G28">
        <f>INDEX('All strength team card math'!M:M,MATCH('Team Card Dark'!$A28,'All strength team card math'!$H:$H,0))</f>
        <v>11</v>
      </c>
      <c r="H28">
        <f>INDEX('All strength team card math'!N:N,MATCH('Team Card Dark'!$A28,'All strength team card math'!$H:$H,0))</f>
        <v>4</v>
      </c>
      <c r="I28">
        <f>INDEX('All strength team card math'!O:O,MATCH('Team Card Dark'!$A28,'All strength team card math'!$H:$H,0))</f>
        <v>3</v>
      </c>
      <c r="J28">
        <f>INDEX('All strength team card math'!P:P,MATCH('Team Card Dark'!$A28,'All strength team card math'!$H:$H,0))</f>
        <v>45</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5</v>
      </c>
      <c r="O28">
        <f>INDEX('All strength team card math'!U:U,MATCH('Team Card Dark'!$A28,'All strength team card math'!$H:$H,0))</f>
        <v>10</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17</v>
      </c>
      <c r="D30">
        <f>INDEX('All strength team card math'!J:J,MATCH('Team Card Dark'!$A30,'All strength team card math'!$H:$H,0))</f>
        <v>18</v>
      </c>
      <c r="E30">
        <f>INDEX('All strength team card math'!K:K,MATCH('Team Card Dark'!$A30,'All strength team card math'!$H:$H,0))</f>
        <v>24</v>
      </c>
      <c r="F30">
        <f>INDEX('All strength team card math'!L:L,MATCH('Team Card Dark'!$A30,'All strength team card math'!$H:$H,0))</f>
        <v>22</v>
      </c>
      <c r="G30">
        <f>INDEX('All strength team card math'!M:M,MATCH('Team Card Dark'!$A30,'All strength team card math'!$H:$H,0))</f>
        <v>26</v>
      </c>
      <c r="H30">
        <f>INDEX('All strength team card math'!N:N,MATCH('Team Card Dark'!$A30,'All strength team card math'!$H:$H,0))</f>
        <v>27</v>
      </c>
      <c r="I30">
        <f>INDEX('All strength team card math'!O:O,MATCH('Team Card Dark'!$A30,'All strength team card math'!$H:$H,0))</f>
        <v>27</v>
      </c>
      <c r="J30">
        <f>INDEX('All strength team card math'!P:P,MATCH('Team Card Dark'!$A30,'All strength team card math'!$H:$H,0))</f>
        <v>161</v>
      </c>
      <c r="K30">
        <f>INDEX('All strength team card math'!Q:Q,MATCH('Team Card Dark'!$A30,'All strength team card math'!$H:$H,0))</f>
        <v>25</v>
      </c>
      <c r="L30">
        <f>INDEX('All strength team card math'!R:R,MATCH('Team Card Dark'!$A30,'All strength team card math'!$H:$H,0))</f>
        <v>0</v>
      </c>
      <c r="M30">
        <f>INDEX('All strength team card math'!S:S,MATCH('Team Card Dark'!$A30,'All strength team card math'!$H:$H,0))</f>
        <v>29</v>
      </c>
      <c r="N30">
        <f>INDEX('All strength team card math'!T:T,MATCH('Team Card Dark'!$A30,'All strength team card math'!$H:$H,0))</f>
        <v>24</v>
      </c>
      <c r="O30">
        <f>INDEX('All strength team card math'!U:U,MATCH('Team Card Dark'!$A30,'All strength team card math'!$H:$H,0))</f>
        <v>20</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15</v>
      </c>
      <c r="D31">
        <f>INDEX('All strength team card math'!J:J,MATCH('Team Card Dark'!$A31,'All strength team card math'!$H:$H,0))</f>
        <v>2</v>
      </c>
      <c r="E31">
        <f>INDEX('All strength team card math'!K:K,MATCH('Team Card Dark'!$A31,'All strength team card math'!$H:$H,0))</f>
        <v>8</v>
      </c>
      <c r="F31">
        <f>INDEX('All strength team card math'!L:L,MATCH('Team Card Dark'!$A31,'All strength team card math'!$H:$H,0))</f>
        <v>5</v>
      </c>
      <c r="G31">
        <f>INDEX('All strength team card math'!M:M,MATCH('Team Card Dark'!$A31,'All strength team card math'!$H:$H,0))</f>
        <v>8</v>
      </c>
      <c r="H31">
        <f>INDEX('All strength team card math'!N:N,MATCH('Team Card Dark'!$A31,'All strength team card math'!$H:$H,0))</f>
        <v>6</v>
      </c>
      <c r="I31">
        <f>INDEX('All strength team card math'!O:O,MATCH('Team Card Dark'!$A31,'All strength team card math'!$H:$H,0))</f>
        <v>11</v>
      </c>
      <c r="J31">
        <f>INDEX('All strength team card math'!P:P,MATCH('Team Card Dark'!$A31,'All strength team card math'!$H:$H,0))</f>
        <v>55</v>
      </c>
      <c r="K31">
        <f>INDEX('All strength team card math'!Q:Q,MATCH('Team Card Dark'!$A31,'All strength team card math'!$H:$H,0))</f>
        <v>7</v>
      </c>
      <c r="L31">
        <f>INDEX('All strength team card math'!R:R,MATCH('Team Card Dark'!$A31,'All strength team card math'!$H:$H,0))</f>
        <v>0</v>
      </c>
      <c r="M31">
        <f>INDEX('All strength team card math'!S:S,MATCH('Team Card Dark'!$A31,'All strength team card math'!$H:$H,0))</f>
        <v>8</v>
      </c>
      <c r="N31">
        <f>INDEX('All strength team card math'!T:T,MATCH('Team Card Dark'!$A31,'All strength team card math'!$H:$H,0))</f>
        <v>7</v>
      </c>
      <c r="O31">
        <f>INDEX('All strength team card math'!U:U,MATCH('Team Card Dark'!$A31,'All strength team card math'!$H:$H,0))</f>
        <v>3</v>
      </c>
    </row>
    <row r="33" spans="1:15" x14ac:dyDescent="0.3">
      <c r="A33" t="s">
        <v>44</v>
      </c>
      <c r="B33" t="str">
        <f>INDEX('All strength team card math'!H:H,MATCH('Team Card Dark'!$A33,'All strength team card math'!$H:$H,0))</f>
        <v>San Jose Sharks</v>
      </c>
      <c r="C33">
        <f>INDEX('All strength team card math'!I:I,MATCH('Team Card Dark'!$A33,'All strength team card math'!$H:$H,0))</f>
        <v>12</v>
      </c>
      <c r="D33">
        <f>INDEX('All strength team card math'!J:J,MATCH('Team Card Dark'!$A33,'All strength team card math'!$H:$H,0))</f>
        <v>28</v>
      </c>
      <c r="E33">
        <f>INDEX('All strength team card math'!K:K,MATCH('Team Card Dark'!$A33,'All strength team card math'!$H:$H,0))</f>
        <v>7</v>
      </c>
      <c r="F33">
        <f>INDEX('All strength team card math'!L:L,MATCH('Team Card Dark'!$A33,'All strength team card math'!$H:$H,0))</f>
        <v>26</v>
      </c>
      <c r="G33">
        <f>INDEX('All strength team card math'!M:M,MATCH('Team Card Dark'!$A33,'All strength team card math'!$H:$H,0))</f>
        <v>25</v>
      </c>
      <c r="H33">
        <f>INDEX('All strength team card math'!N:N,MATCH('Team Card Dark'!$A33,'All strength team card math'!$H:$H,0))</f>
        <v>30</v>
      </c>
      <c r="I33">
        <f>INDEX('All strength team card math'!O:O,MATCH('Team Card Dark'!$A33,'All strength team card math'!$H:$H,0))</f>
        <v>30</v>
      </c>
      <c r="J33">
        <f>INDEX('All strength team card math'!P:P,MATCH('Team Card Dark'!$A33,'All strength team card math'!$H:$H,0))</f>
        <v>158</v>
      </c>
      <c r="K33">
        <f>INDEX('All strength team card math'!Q:Q,MATCH('Team Card Dark'!$A33,'All strength team card math'!$H:$H,0))</f>
        <v>23</v>
      </c>
      <c r="L33">
        <f>INDEX('All strength team card math'!R:R,MATCH('Team Card Dark'!$A33,'All strength team card math'!$H:$H,0))</f>
        <v>0</v>
      </c>
      <c r="M33">
        <f>INDEX('All strength team card math'!S:S,MATCH('Team Card Dark'!$A33,'All strength team card math'!$H:$H,0))</f>
        <v>25</v>
      </c>
      <c r="N33">
        <f>INDEX('All strength team card math'!T:T,MATCH('Team Card Dark'!$A33,'All strength team card math'!$H:$H,0))</f>
        <v>17</v>
      </c>
      <c r="O33">
        <f>INDEX('All strength team card math'!U:U,MATCH('Team Card Dark'!$A33,'All strength team card math'!$H:$H,0))</f>
        <v>27</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8</v>
      </c>
      <c r="D34">
        <f>INDEX('All strength team card math'!J:J,MATCH('Team Card Dark'!$A34,'All strength team card math'!$H:$H,0))</f>
        <v>7</v>
      </c>
      <c r="E34">
        <f>INDEX('All strength team card math'!K:K,MATCH('Team Card Dark'!$A34,'All strength team card math'!$H:$H,0))</f>
        <v>17</v>
      </c>
      <c r="F34">
        <f>INDEX('All strength team card math'!L:L,MATCH('Team Card Dark'!$A34,'All strength team card math'!$H:$H,0))</f>
        <v>14</v>
      </c>
      <c r="G34">
        <f>INDEX('All strength team card math'!M:M,MATCH('Team Card Dark'!$A34,'All strength team card math'!$H:$H,0))</f>
        <v>17</v>
      </c>
      <c r="H34">
        <f>INDEX('All strength team card math'!N:N,MATCH('Team Card Dark'!$A34,'All strength team card math'!$H:$H,0))</f>
        <v>18</v>
      </c>
      <c r="I34">
        <f>INDEX('All strength team card math'!O:O,MATCH('Team Card Dark'!$A34,'All strength team card math'!$H:$H,0))</f>
        <v>26</v>
      </c>
      <c r="J34">
        <f>INDEX('All strength team card math'!P:P,MATCH('Team Card Dark'!$A34,'All strength team card math'!$H:$H,0))</f>
        <v>107</v>
      </c>
      <c r="K34">
        <f>INDEX('All strength team card math'!Q:Q,MATCH('Team Card Dark'!$A34,'All strength team card math'!$H:$H,0))</f>
        <v>15</v>
      </c>
      <c r="L34">
        <f>INDEX('All strength team card math'!R:R,MATCH('Team Card Dark'!$A34,'All strength team card math'!$H:$H,0))</f>
        <v>0</v>
      </c>
      <c r="M34">
        <f>INDEX('All strength team card math'!S:S,MATCH('Team Card Dark'!$A34,'All strength team card math'!$H:$H,0))</f>
        <v>18</v>
      </c>
      <c r="N34">
        <f>INDEX('All strength team card math'!T:T,MATCH('Team Card Dark'!$A34,'All strength team card math'!$H:$H,0))</f>
        <v>13</v>
      </c>
      <c r="O34">
        <f>INDEX('All strength team card math'!U:U,MATCH('Team Card Dark'!$A34,'All strength team card math'!$H:$H,0))</f>
        <v>11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19</v>
      </c>
      <c r="D36">
        <f>INDEX('All strength team card math'!J:J,MATCH('Team Card Dark'!$A36,'All strength team card math'!$H:$H,0))</f>
        <v>31</v>
      </c>
      <c r="E36">
        <f>INDEX('All strength team card math'!K:K,MATCH('Team Card Dark'!$A36,'All strength team card math'!$H:$H,0))</f>
        <v>20</v>
      </c>
      <c r="F36">
        <f>INDEX('All strength team card math'!L:L,MATCH('Team Card Dark'!$A36,'All strength team card math'!$H:$H,0))</f>
        <v>31</v>
      </c>
      <c r="G36">
        <f>INDEX('All strength team card math'!M:M,MATCH('Team Card Dark'!$A36,'All strength team card math'!$H:$H,0))</f>
        <v>24</v>
      </c>
      <c r="H36">
        <f>INDEX('All strength team card math'!N:N,MATCH('Team Card Dark'!$A36,'All strength team card math'!$H:$H,0))</f>
        <v>26</v>
      </c>
      <c r="I36">
        <f>INDEX('All strength team card math'!O:O,MATCH('Team Card Dark'!$A36,'All strength team card math'!$H:$H,0))</f>
        <v>14</v>
      </c>
      <c r="J36">
        <f>INDEX('All strength team card math'!P:P,MATCH('Team Card Dark'!$A36,'All strength team card math'!$H:$H,0))</f>
        <v>165</v>
      </c>
      <c r="K36">
        <f>INDEX('All strength team card math'!Q:Q,MATCH('Team Card Dark'!$A36,'All strength team card math'!$H:$H,0))</f>
        <v>26</v>
      </c>
      <c r="L36">
        <f>INDEX('All strength team card math'!R:R,MATCH('Team Card Dark'!$A36,'All strength team card math'!$H:$H,0))</f>
        <v>0</v>
      </c>
      <c r="M36">
        <f>INDEX('All strength team card math'!S:S,MATCH('Team Card Dark'!$A36,'All strength team card math'!$H:$H,0))</f>
        <v>24</v>
      </c>
      <c r="N36">
        <f>INDEX('All strength team card math'!T:T,MATCH('Team Card Dark'!$A36,'All strength team card math'!$H:$H,0))</f>
        <v>22</v>
      </c>
      <c r="O36">
        <f>INDEX('All strength team card math'!U:U,MATCH('Team Card Dark'!$A36,'All strength team card math'!$H:$H,0))</f>
        <v>31</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20</v>
      </c>
      <c r="D37">
        <f>INDEX('All strength team card math'!J:J,MATCH('Team Card Dark'!$A37,'All strength team card math'!$H:$H,0))</f>
        <v>13</v>
      </c>
      <c r="E37">
        <f>INDEX('All strength team card math'!K:K,MATCH('Team Card Dark'!$A37,'All strength team card math'!$H:$H,0))</f>
        <v>10</v>
      </c>
      <c r="F37">
        <f>INDEX('All strength team card math'!L:L,MATCH('Team Card Dark'!$A37,'All strength team card math'!$H:$H,0))</f>
        <v>14</v>
      </c>
      <c r="G37">
        <f>INDEX('All strength team card math'!M:M,MATCH('Team Card Dark'!$A37,'All strength team card math'!$H:$H,0))</f>
        <v>2</v>
      </c>
      <c r="H37">
        <f>INDEX('All strength team card math'!N:N,MATCH('Team Card Dark'!$A37,'All strength team card math'!$H:$H,0))</f>
        <v>12</v>
      </c>
      <c r="I37">
        <f>INDEX('All strength team card math'!O:O,MATCH('Team Card Dark'!$A37,'All strength team card math'!$H:$H,0))</f>
        <v>11</v>
      </c>
      <c r="J37">
        <f>INDEX('All strength team card math'!P:P,MATCH('Team Card Dark'!$A37,'All strength team card math'!$H:$H,0))</f>
        <v>82</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5</v>
      </c>
      <c r="N37">
        <f>INDEX('All strength team card math'!T:T,MATCH('Team Card Dark'!$A37,'All strength team card math'!$H:$H,0))</f>
        <v>8</v>
      </c>
      <c r="O37">
        <f>INDEX('All strength team card math'!U:U,MATCH('Team Card Dark'!$A37,'All strength team card math'!$H:$H,0))</f>
        <v>14</v>
      </c>
    </row>
    <row r="39" spans="1:15" x14ac:dyDescent="0.3">
      <c r="A39" t="s">
        <v>34</v>
      </c>
      <c r="B39" t="str">
        <f>INDEX('All strength team card math'!H:H,MATCH('Team Card Dark'!$A39,'All strength team card math'!$H:$H,0))</f>
        <v>Los Angeles Kings</v>
      </c>
      <c r="C39">
        <f>INDEX('All strength team card math'!I:I,MATCH('Team Card Dark'!$A39,'All strength team card math'!$H:$H,0))</f>
        <v>22</v>
      </c>
      <c r="D39">
        <f>INDEX('All strength team card math'!J:J,MATCH('Team Card Dark'!$A39,'All strength team card math'!$H:$H,0))</f>
        <v>25</v>
      </c>
      <c r="E39">
        <f>INDEX('All strength team card math'!K:K,MATCH('Team Card Dark'!$A39,'All strength team card math'!$H:$H,0))</f>
        <v>17</v>
      </c>
      <c r="F39">
        <f>INDEX('All strength team card math'!L:L,MATCH('Team Card Dark'!$A39,'All strength team card math'!$H:$H,0))</f>
        <v>29</v>
      </c>
      <c r="G39">
        <f>INDEX('All strength team card math'!M:M,MATCH('Team Card Dark'!$A39,'All strength team card math'!$H:$H,0))</f>
        <v>27</v>
      </c>
      <c r="H39">
        <f>INDEX('All strength team card math'!N:N,MATCH('Team Card Dark'!$A39,'All strength team card math'!$H:$H,0))</f>
        <v>21</v>
      </c>
      <c r="I39">
        <f>INDEX('All strength team card math'!O:O,MATCH('Team Card Dark'!$A39,'All strength team card math'!$H:$H,0))</f>
        <v>10</v>
      </c>
      <c r="J39">
        <f>INDEX('All strength team card math'!P:P,MATCH('Team Card Dark'!$A39,'All strength team card math'!$H:$H,0))</f>
        <v>151</v>
      </c>
      <c r="K39">
        <f>INDEX('All strength team card math'!Q:Q,MATCH('Team Card Dark'!$A39,'All strength team card math'!$H:$H,0))</f>
        <v>22</v>
      </c>
      <c r="L39">
        <f>INDEX('All strength team card math'!R:R,MATCH('Team Card Dark'!$A39,'All strength team card math'!$H:$H,0))</f>
        <v>0</v>
      </c>
      <c r="M39">
        <f>INDEX('All strength team card math'!S:S,MATCH('Team Card Dark'!$A39,'All strength team card math'!$H:$H,0))</f>
        <v>25</v>
      </c>
      <c r="N39">
        <f>INDEX('All strength team card math'!T:T,MATCH('Team Card Dark'!$A39,'All strength team card math'!$H:$H,0))</f>
        <v>23</v>
      </c>
      <c r="O39">
        <f>INDEX('All strength team card math'!U:U,MATCH('Team Card Dark'!$A39,'All strength team card math'!$H:$H,0))</f>
        <v>27</v>
      </c>
    </row>
    <row r="40" spans="1:15" x14ac:dyDescent="0.3">
      <c r="A40" t="s">
        <v>33</v>
      </c>
      <c r="B40" t="str">
        <f>INDEX('All strength team card math'!H:H,MATCH('Team Card Dark'!$A40,'All strength team card math'!$H:$H,0))</f>
        <v>Florida Panthers</v>
      </c>
      <c r="C40">
        <f>INDEX('All strength team card math'!I:I,MATCH('Team Card Dark'!$A40,'All strength team card math'!$H:$H,0))</f>
        <v>3</v>
      </c>
      <c r="D40">
        <f>INDEX('All strength team card math'!J:J,MATCH('Team Card Dark'!$A40,'All strength team card math'!$H:$H,0))</f>
        <v>12</v>
      </c>
      <c r="E40">
        <f>INDEX('All strength team card math'!K:K,MATCH('Team Card Dark'!$A40,'All strength team card math'!$H:$H,0))</f>
        <v>5</v>
      </c>
      <c r="F40">
        <f>INDEX('All strength team card math'!L:L,MATCH('Team Card Dark'!$A40,'All strength team card math'!$H:$H,0))</f>
        <v>9</v>
      </c>
      <c r="G40">
        <f>INDEX('All strength team card math'!M:M,MATCH('Team Card Dark'!$A40,'All strength team card math'!$H:$H,0))</f>
        <v>4</v>
      </c>
      <c r="H40">
        <f>INDEX('All strength team card math'!N:N,MATCH('Team Card Dark'!$A40,'All strength team card math'!$H:$H,0))</f>
        <v>9</v>
      </c>
      <c r="I40">
        <f>INDEX('All strength team card math'!O:O,MATCH('Team Card Dark'!$A40,'All strength team card math'!$H:$H,0))</f>
        <v>8</v>
      </c>
      <c r="J40">
        <f>INDEX('All strength team card math'!P:P,MATCH('Team Card Dark'!$A40,'All strength team card math'!$H:$H,0))</f>
        <v>50</v>
      </c>
      <c r="K40">
        <f>INDEX('All strength team card math'!Q:Q,MATCH('Team Card Dark'!$A40,'All strength team card math'!$H:$H,0))</f>
        <v>4</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3</v>
      </c>
      <c r="O40">
        <f>INDEX('All strength team card math'!U:U,MATCH('Team Card Dark'!$A40,'All strength team card math'!$H:$H,0))</f>
        <v>11</v>
      </c>
    </row>
    <row r="42" spans="1:15" ht="15" customHeight="1" x14ac:dyDescent="0.3">
      <c r="A42" t="s">
        <v>87</v>
      </c>
      <c r="B42" t="e">
        <f>INDEX('All strength team card math'!H:H,MATCH('Team Card Dark'!$A42,'All strength team card math'!$H:$H,0))</f>
        <v>#N/A</v>
      </c>
      <c r="C42" t="e">
        <f>INDEX('All strength team card math'!I:I,MATCH('Team Card Dark'!$A42,'All strength team card math'!$H:$H,0))</f>
        <v>#N/A</v>
      </c>
      <c r="D42" t="e">
        <f>INDEX('All strength team card math'!J:J,MATCH('Team Card Dark'!$A42,'All strength team card math'!$H:$H,0))</f>
        <v>#N/A</v>
      </c>
      <c r="E42" t="e">
        <f>INDEX('All strength team card math'!K:K,MATCH('Team Card Dark'!$A42,'All strength team card math'!$H:$H,0))</f>
        <v>#N/A</v>
      </c>
      <c r="F42" t="e">
        <f>INDEX('All strength team card math'!L:L,MATCH('Team Card Dark'!$A42,'All strength team card math'!$H:$H,0))</f>
        <v>#N/A</v>
      </c>
      <c r="G42" t="e">
        <f>INDEX('All strength team card math'!M:M,MATCH('Team Card Dark'!$A42,'All strength team card math'!$H:$H,0))</f>
        <v>#N/A</v>
      </c>
      <c r="H42" t="e">
        <f>INDEX('All strength team card math'!N:N,MATCH('Team Card Dark'!$A42,'All strength team card math'!$H:$H,0))</f>
        <v>#N/A</v>
      </c>
      <c r="I42" t="e">
        <f>INDEX('All strength team card math'!O:O,MATCH('Team Card Dark'!$A42,'All strength team card math'!$H:$H,0))</f>
        <v>#N/A</v>
      </c>
      <c r="J42" t="e">
        <f>INDEX('All strength team card math'!P:P,MATCH('Team Card Dark'!$A42,'All strength team card math'!$H:$H,0))</f>
        <v>#N/A</v>
      </c>
      <c r="K42" t="e">
        <f>INDEX('All strength team card math'!Q:Q,MATCH('Team Card Dark'!$A42,'All strength team card math'!$H:$H,0))</f>
        <v>#N/A</v>
      </c>
      <c r="L42" t="e">
        <f>INDEX('All strength team card math'!R:R,MATCH('Team Card Dark'!$A42,'All strength team card math'!$H:$H,0))</f>
        <v>#N/A</v>
      </c>
      <c r="M42" t="e">
        <f>INDEX('All strength team card math'!S:S,MATCH('Team Card Dark'!$A42,'All strength team card math'!$H:$H,0))</f>
        <v>#N/A</v>
      </c>
      <c r="N42" t="e">
        <f>INDEX('All strength team card math'!T:T,MATCH('Team Card Dark'!$A42,'All strength team card math'!$H:$H,0))</f>
        <v>#N/A</v>
      </c>
      <c r="O42" t="e">
        <f>INDEX('All strength team card math'!U:U,MATCH('Team Card Dark'!$A42,'All strength team card math'!$H:$H,0))</f>
        <v>#N/A</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16</v>
      </c>
      <c r="D43">
        <f>INDEX('All strength team card math'!J:J,MATCH('Team Card Dark'!$A43,'All strength team card math'!$H:$H,0))</f>
        <v>14</v>
      </c>
      <c r="E43">
        <f>INDEX('All strength team card math'!K:K,MATCH('Team Card Dark'!$A43,'All strength team card math'!$H:$H,0))</f>
        <v>13</v>
      </c>
      <c r="F43">
        <f>INDEX('All strength team card math'!L:L,MATCH('Team Card Dark'!$A43,'All strength team card math'!$H:$H,0))</f>
        <v>9</v>
      </c>
      <c r="G43">
        <f>INDEX('All strength team card math'!M:M,MATCH('Team Card Dark'!$A43,'All strength team card math'!$H:$H,0))</f>
        <v>5</v>
      </c>
      <c r="H43">
        <f>INDEX('All strength team card math'!N:N,MATCH('Team Card Dark'!$A43,'All strength team card math'!$H:$H,0))</f>
        <v>16</v>
      </c>
      <c r="I43">
        <f>INDEX('All strength team card math'!O:O,MATCH('Team Card Dark'!$A43,'All strength team card math'!$H:$H,0))</f>
        <v>21</v>
      </c>
      <c r="J43">
        <f>INDEX('All strength team card math'!P:P,MATCH('Team Card Dark'!$A43,'All strength team card math'!$H:$H,0))</f>
        <v>94</v>
      </c>
      <c r="K43">
        <f>INDEX('All strength team card math'!Q:Q,MATCH('Team Card Dark'!$A43,'All strength team card math'!$H:$H,0))</f>
        <v>13</v>
      </c>
      <c r="L43">
        <f>INDEX('All strength team card math'!R:R,MATCH('Team Card Dark'!$A43,'All strength team card math'!$H:$H,0))</f>
        <v>0</v>
      </c>
      <c r="M43">
        <f>INDEX('All strength team card math'!S:S,MATCH('Team Card Dark'!$A43,'All strength team card math'!$H:$H,0))</f>
        <v>5</v>
      </c>
      <c r="N43">
        <f>INDEX('All strength team card math'!T:T,MATCH('Team Card Dark'!$A43,'All strength team card math'!$H:$H,0))</f>
        <v>9</v>
      </c>
      <c r="O43">
        <f>INDEX('All strength team card math'!U:U,MATCH('Team Card Dark'!$A43,'All strength team card math'!$H:$H,0))</f>
        <v>13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6</v>
      </c>
      <c r="H54" s="58"/>
      <c r="I54" s="116">
        <f>O24</f>
        <v>18</v>
      </c>
      <c r="J54" s="58"/>
      <c r="K54" s="116">
        <f>I24</f>
        <v>6</v>
      </c>
      <c r="L54" s="58"/>
      <c r="M54" s="116">
        <f>K24</f>
        <v>9</v>
      </c>
      <c r="N54" s="117"/>
      <c r="O54" s="116">
        <f>M24</f>
        <v>11</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31</v>
      </c>
      <c r="H56" s="58"/>
      <c r="I56" s="116">
        <f>O25</f>
        <v>21</v>
      </c>
      <c r="J56" s="58"/>
      <c r="K56" s="116">
        <f>I25</f>
        <v>17</v>
      </c>
      <c r="L56" s="58"/>
      <c r="M56" s="116">
        <f>K25</f>
        <v>27</v>
      </c>
      <c r="N56" s="117"/>
      <c r="O56" s="116">
        <f>M25</f>
        <v>27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29</v>
      </c>
      <c r="H63" s="58"/>
      <c r="I63" s="123">
        <f>O27</f>
        <v>22</v>
      </c>
      <c r="J63" s="58"/>
      <c r="K63" s="123">
        <f>I27</f>
        <v>23</v>
      </c>
      <c r="L63" s="58"/>
      <c r="M63" s="123">
        <f>K27</f>
        <v>29</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5</v>
      </c>
      <c r="H65" s="58"/>
      <c r="I65" s="123">
        <f>O28</f>
        <v>10</v>
      </c>
      <c r="J65" s="58"/>
      <c r="K65" s="123">
        <f>I28</f>
        <v>3</v>
      </c>
      <c r="L65" s="58"/>
      <c r="M65" s="123">
        <f>K28</f>
        <v>3</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24</v>
      </c>
      <c r="H72" s="58"/>
      <c r="I72" s="123">
        <f>O30</f>
        <v>20</v>
      </c>
      <c r="J72" s="58"/>
      <c r="K72" s="123">
        <f>I30</f>
        <v>27</v>
      </c>
      <c r="L72" s="58"/>
      <c r="M72" s="123">
        <f>K30</f>
        <v>25</v>
      </c>
      <c r="N72" s="117"/>
      <c r="O72" s="123">
        <f>M30</f>
        <v>29</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7</v>
      </c>
      <c r="H74" s="58"/>
      <c r="I74" s="123">
        <f>O31</f>
        <v>3</v>
      </c>
      <c r="J74" s="58"/>
      <c r="K74" s="123">
        <f>I31</f>
        <v>11</v>
      </c>
      <c r="L74" s="58"/>
      <c r="M74" s="123">
        <f>K31</f>
        <v>7</v>
      </c>
      <c r="N74" s="117"/>
      <c r="O74" s="123">
        <f>M31</f>
        <v>8</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17</v>
      </c>
      <c r="H81" s="58"/>
      <c r="I81" s="123">
        <f>O33</f>
        <v>27</v>
      </c>
      <c r="J81" s="58"/>
      <c r="K81" s="123">
        <f>I33</f>
        <v>30</v>
      </c>
      <c r="L81" s="58"/>
      <c r="M81" s="123">
        <f>K33</f>
        <v>23</v>
      </c>
      <c r="N81" s="117"/>
      <c r="O81" s="123">
        <f>M33</f>
        <v>25</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13</v>
      </c>
      <c r="H83" s="58"/>
      <c r="I83" s="123">
        <f>O34</f>
        <v>11</v>
      </c>
      <c r="J83" s="58"/>
      <c r="K83" s="123">
        <f>I34</f>
        <v>26</v>
      </c>
      <c r="L83" s="58"/>
      <c r="M83" s="123">
        <f>K34</f>
        <v>15</v>
      </c>
      <c r="N83" s="117"/>
      <c r="O83" s="123">
        <f>M34</f>
        <v>18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22</v>
      </c>
      <c r="H90" s="58"/>
      <c r="I90" s="123">
        <f>O36</f>
        <v>31</v>
      </c>
      <c r="J90" s="58"/>
      <c r="K90" s="123">
        <f>I36</f>
        <v>14</v>
      </c>
      <c r="L90" s="58"/>
      <c r="M90" s="123">
        <f>K36</f>
        <v>26</v>
      </c>
      <c r="N90" s="117"/>
      <c r="O90" s="123">
        <f>M36</f>
        <v>24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14</v>
      </c>
      <c r="J92" s="58"/>
      <c r="K92" s="123">
        <f>I37</f>
        <v>11</v>
      </c>
      <c r="L92" s="58"/>
      <c r="M92" s="123">
        <f>K37</f>
        <v>10</v>
      </c>
      <c r="N92" s="117"/>
      <c r="O92" s="123">
        <f>M37</f>
        <v>5</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23</v>
      </c>
      <c r="H99" s="58"/>
      <c r="I99" s="123">
        <f>O39</f>
        <v>27</v>
      </c>
      <c r="J99" s="58"/>
      <c r="K99" s="123">
        <f>I39</f>
        <v>10</v>
      </c>
      <c r="L99" s="58"/>
      <c r="M99" s="123">
        <f>K39</f>
        <v>22</v>
      </c>
      <c r="N99" s="117"/>
      <c r="O99" s="123">
        <f>M39</f>
        <v>25</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11</v>
      </c>
      <c r="J101" s="58"/>
      <c r="K101" s="123">
        <f>I40</f>
        <v>8</v>
      </c>
      <c r="L101" s="58"/>
      <c r="M101" s="123">
        <f>K40</f>
        <v>4</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t="e">
        <f>N42</f>
        <v>#N/A</v>
      </c>
      <c r="H108" s="58"/>
      <c r="I108" s="123" t="e">
        <f>O42</f>
        <v>#N/A</v>
      </c>
      <c r="J108" s="58"/>
      <c r="K108" s="123" t="e">
        <f>I42</f>
        <v>#N/A</v>
      </c>
      <c r="L108" s="58"/>
      <c r="M108" s="123" t="e">
        <f>K42</f>
        <v>#N/A</v>
      </c>
      <c r="N108" s="117"/>
      <c r="O108" s="123" t="e">
        <f>M42</f>
        <v>#N/A</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9</v>
      </c>
      <c r="H110" s="58"/>
      <c r="I110" s="123">
        <f>O43</f>
        <v>13</v>
      </c>
      <c r="J110" s="58"/>
      <c r="K110" s="123">
        <f>I43</f>
        <v>21</v>
      </c>
      <c r="L110" s="58"/>
      <c r="M110" s="123">
        <f>K43</f>
        <v>13</v>
      </c>
      <c r="N110" s="117"/>
      <c r="O110" s="123">
        <f>M43</f>
        <v>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4</v>
      </c>
      <c r="P2" s="19"/>
      <c r="Q2" s="19">
        <f>'Best Team All Strength'!Q2</f>
        <v>0</v>
      </c>
      <c r="R2" s="45">
        <f>'Best Team All Strength'!R2</f>
        <v>0</v>
      </c>
      <c r="S2" s="19"/>
      <c r="T2" s="19">
        <f>'Best Team All Strength'!T2</f>
        <v>0</v>
      </c>
      <c r="U2" s="45">
        <f>'Best Team All Strength'!U2</f>
        <v>0</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11</v>
      </c>
      <c r="C3">
        <f>'All strength team card math'!AL13</f>
        <v>12</v>
      </c>
      <c r="P3" s="19"/>
      <c r="Q3" s="19" t="str">
        <f>'Best Team All Strength'!Q3</f>
        <v>Colorado Avalanche</v>
      </c>
      <c r="R3" s="45">
        <f>'Best Team All Strength'!R3</f>
        <v>1</v>
      </c>
      <c r="S3" s="19"/>
      <c r="T3" s="19" t="str">
        <f>'Best Team All Strength'!T3</f>
        <v>Colorado Avalanche</v>
      </c>
      <c r="U3" s="45">
        <f>'Best Team All Strength'!U3</f>
        <v>1</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4</v>
      </c>
      <c r="F4" s="45">
        <f>C2</f>
        <v>4</v>
      </c>
      <c r="G4" s="19" t="str">
        <f>A2</f>
        <v>Florida Panthers</v>
      </c>
      <c r="H4" s="19"/>
      <c r="I4" s="19"/>
      <c r="J4" s="45">
        <f t="shared" ref="J4:J19" si="0">C18</f>
        <v>7</v>
      </c>
      <c r="K4" s="19" t="str">
        <f t="shared" ref="K4:K19" si="1">A18</f>
        <v>Boston Bruins</v>
      </c>
      <c r="L4" s="19"/>
      <c r="P4" s="19"/>
      <c r="Q4" s="19" t="str">
        <f>'Best Team All Strength'!Q4</f>
        <v>Vegas Golden Knights</v>
      </c>
      <c r="R4" s="45">
        <f>'Best Team All Strength'!R4</f>
        <v>2</v>
      </c>
      <c r="S4" s="19"/>
      <c r="T4" s="19" t="str">
        <f>'Best Team All Strength'!T4</f>
        <v>Boston Bruins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25</v>
      </c>
      <c r="C5">
        <f>'All strength team card math'!AL15</f>
        <v>25</v>
      </c>
      <c r="F5" s="45">
        <f>C3</f>
        <v>12</v>
      </c>
      <c r="G5" s="19" t="str">
        <f>A3</f>
        <v>Edmonton Oilers</v>
      </c>
      <c r="H5" s="19"/>
      <c r="I5" s="19"/>
      <c r="J5" s="45">
        <f t="shared" si="0"/>
        <v>18</v>
      </c>
      <c r="K5" s="19" t="str">
        <f t="shared" si="1"/>
        <v>Nashville Predators</v>
      </c>
      <c r="L5" s="19"/>
      <c r="P5" s="19"/>
      <c r="Q5" s="19" t="str">
        <f>'Best Team All Strength'!Q5</f>
        <v>Florida Panthers</v>
      </c>
      <c r="R5" s="45">
        <f>'Best Team All Strength'!R5</f>
        <v>3</v>
      </c>
      <c r="S5" s="19"/>
      <c r="T5" s="19" t="str">
        <f>'Best Team All Strength'!T5</f>
        <v>Tampa Bay Lightning</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16</v>
      </c>
      <c r="C6">
        <f>'All strength team card math'!AL11</f>
        <v>9</v>
      </c>
      <c r="F6" s="45">
        <f t="shared" ref="F6:F19" si="2">C4</f>
        <v>4</v>
      </c>
      <c r="G6" s="19" t="str">
        <f t="shared" ref="G6:G19" si="3">A4</f>
        <v>Carolina Hurricanes</v>
      </c>
      <c r="H6" s="19"/>
      <c r="I6" s="19"/>
      <c r="J6" s="45">
        <f t="shared" si="0"/>
        <v>17</v>
      </c>
      <c r="K6" s="19" t="str">
        <f t="shared" si="1"/>
        <v>Minnesota Wild</v>
      </c>
      <c r="L6" s="19"/>
      <c r="P6" s="19"/>
      <c r="Q6" s="19" t="str">
        <f>'Best Team All Strength'!Q6</f>
        <v>Toronto Maple Leafs</v>
      </c>
      <c r="R6" s="45">
        <f>'Best Team All Strength'!R6</f>
        <v>4</v>
      </c>
      <c r="S6" s="19"/>
      <c r="T6" s="19" t="str">
        <f>'Best Team All Strength'!T6</f>
        <v>Dallas Stars</v>
      </c>
      <c r="U6" s="45">
        <f>'Best Team All Strength'!U6</f>
        <v>4</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5</v>
      </c>
      <c r="C7">
        <f>'All strength team card math'!AL24</f>
        <v>10</v>
      </c>
      <c r="F7" s="45">
        <f t="shared" si="2"/>
        <v>25</v>
      </c>
      <c r="G7" s="19" t="str">
        <f t="shared" si="3"/>
        <v>Los Angeles Kings</v>
      </c>
      <c r="H7" s="19"/>
      <c r="I7" s="19"/>
      <c r="J7" s="45">
        <f t="shared" si="0"/>
        <v>11</v>
      </c>
      <c r="K7" s="19" t="str">
        <f t="shared" si="1"/>
        <v>Washington Capitals</v>
      </c>
      <c r="L7" s="19"/>
      <c r="P7" s="19"/>
      <c r="Q7" s="19" t="str">
        <f>'Best Team All Strength'!Q7</f>
        <v>Carolina Hurricanes</v>
      </c>
      <c r="R7" s="45">
        <f>'Best Team All Strength'!R7</f>
        <v>5</v>
      </c>
      <c r="S7" s="19"/>
      <c r="T7" s="19" t="str">
        <f>'Best Team All Strength'!T7</f>
        <v>Vegas Golden Knights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Vancouver Canucks</v>
      </c>
      <c r="B8">
        <f>'All strength team card math'!S29</f>
        <v>24</v>
      </c>
      <c r="C8">
        <f>'All strength team card math'!AL29</f>
        <v>26</v>
      </c>
      <c r="F8" s="45">
        <f t="shared" si="2"/>
        <v>9</v>
      </c>
      <c r="G8" s="19" t="str">
        <f t="shared" si="3"/>
        <v>Dallas Stars</v>
      </c>
      <c r="H8" s="19"/>
      <c r="I8" s="19"/>
      <c r="J8" s="45">
        <f t="shared" si="0"/>
        <v>31</v>
      </c>
      <c r="K8" s="19" t="str">
        <f t="shared" si="1"/>
        <v>Buffalo Sabres</v>
      </c>
      <c r="L8" s="19"/>
      <c r="P8" s="19"/>
      <c r="Q8" s="19" t="str">
        <f>'Best Team All Strength'!Q8</f>
        <v>Edmonton Oilers</v>
      </c>
      <c r="R8" s="45">
        <f>'Best Team All Strength'!R8</f>
        <v>6</v>
      </c>
      <c r="S8" s="19"/>
      <c r="T8" s="19" t="str">
        <f>'Best Team All Strength'!T8</f>
        <v>New York Islanders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16</v>
      </c>
      <c r="C9">
        <f>'All strength team card math'!AL21</f>
        <v>15</v>
      </c>
      <c r="F9" s="45">
        <f t="shared" si="2"/>
        <v>10</v>
      </c>
      <c r="G9" s="19" t="str">
        <f t="shared" si="3"/>
        <v>Pittsburgh Penguins</v>
      </c>
      <c r="H9" s="19"/>
      <c r="I9" s="19"/>
      <c r="J9" s="45">
        <f t="shared" si="0"/>
        <v>21</v>
      </c>
      <c r="K9" s="19" t="str">
        <f t="shared" si="1"/>
        <v>St Louis Blues</v>
      </c>
      <c r="L9" s="19"/>
      <c r="P9" s="19"/>
      <c r="Q9" s="19" t="str">
        <f>'Best Team All Strength'!Q9</f>
        <v>Tampa Bay Lightning</v>
      </c>
      <c r="R9" s="45">
        <f>'Best Team All Strength'!R9</f>
        <v>7</v>
      </c>
      <c r="S9" s="19"/>
      <c r="T9" s="19" t="str">
        <f>'Best Team All Strength'!T9</f>
        <v>Calgary Flames</v>
      </c>
      <c r="U9" s="45">
        <f>'Best Team All Strength'!U9</f>
        <v>7</v>
      </c>
      <c r="V9" s="19"/>
      <c r="W9" s="22" t="str">
        <f>'All strength team card math'!H9</f>
        <v>Colorado Avalanche</v>
      </c>
      <c r="X9" s="19">
        <f>'All strength team card math'!AJ9</f>
        <v>0</v>
      </c>
      <c r="Y9" s="19"/>
      <c r="AD9" s="16"/>
      <c r="AE9" s="16"/>
      <c r="AI9" s="142"/>
      <c r="AR9" s="141"/>
    </row>
    <row r="10" spans="1:44" ht="15" x14ac:dyDescent="0.3">
      <c r="A10" t="str">
        <f>'All strength team card math'!H30</f>
        <v>Vegas Golden Knights</v>
      </c>
      <c r="B10">
        <f>'All strength team card math'!S30</f>
        <v>1</v>
      </c>
      <c r="C10">
        <f>'All strength team card math'!AL30</f>
        <v>2</v>
      </c>
      <c r="F10" s="45">
        <f t="shared" si="2"/>
        <v>26</v>
      </c>
      <c r="G10" s="19" t="str">
        <f t="shared" si="3"/>
        <v>Vancouver Canucks</v>
      </c>
      <c r="H10" s="19"/>
      <c r="I10" s="19"/>
      <c r="J10" s="45">
        <f t="shared" si="0"/>
        <v>28</v>
      </c>
      <c r="K10" s="19" t="str">
        <f t="shared" si="1"/>
        <v>Detroit Red Wings</v>
      </c>
      <c r="L10" s="19"/>
      <c r="P10" s="19"/>
      <c r="Q10" s="19" t="str">
        <f>'Best Team All Strength'!Q10</f>
        <v>Pittsburgh Penguins</v>
      </c>
      <c r="R10" s="45">
        <f>'Best Team All Strength'!R10</f>
        <v>8</v>
      </c>
      <c r="S10" s="19"/>
      <c r="T10" s="19" t="str">
        <f>'Best Team All Strength'!T10</f>
        <v>Toronto Maple Leafs</v>
      </c>
      <c r="U10" s="45">
        <f>'Best Team All Strength'!U10</f>
        <v>7</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1</v>
      </c>
      <c r="C11">
        <f>'All strength team card math'!AL9</f>
        <v>1</v>
      </c>
      <c r="F11" s="45">
        <f t="shared" si="2"/>
        <v>15</v>
      </c>
      <c r="G11" s="19" t="str">
        <f t="shared" si="3"/>
        <v>New York Rangers</v>
      </c>
      <c r="H11" s="19"/>
      <c r="I11" s="19"/>
      <c r="J11" s="45">
        <f t="shared" si="0"/>
        <v>19</v>
      </c>
      <c r="K11" s="19" t="str">
        <f t="shared" si="1"/>
        <v>Winnipeg Jets</v>
      </c>
      <c r="L11" s="19"/>
      <c r="P11" s="19"/>
      <c r="Q11" s="19" t="str">
        <f>'Best Team All Strength'!Q11</f>
        <v>Calgary Flames</v>
      </c>
      <c r="R11" s="45">
        <f>'Best Team All Strength'!R11</f>
        <v>9</v>
      </c>
      <c r="S11" s="19"/>
      <c r="T11" s="19" t="str">
        <f>'Best Team All Strength'!T11</f>
        <v>Philadelphia Flyers</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23</v>
      </c>
      <c r="C12">
        <f>'All strength team card math'!AL22</f>
        <v>20</v>
      </c>
      <c r="F12" s="45">
        <f t="shared" si="2"/>
        <v>2</v>
      </c>
      <c r="G12" s="19" t="str">
        <f t="shared" si="3"/>
        <v>Vegas Golden Knights</v>
      </c>
      <c r="H12" s="19"/>
      <c r="I12" s="19"/>
      <c r="J12" s="45">
        <f t="shared" si="0"/>
        <v>6</v>
      </c>
      <c r="K12" s="19" t="str">
        <f t="shared" si="1"/>
        <v>Tampa Bay Lightning</v>
      </c>
      <c r="L12" s="19"/>
      <c r="P12" s="19"/>
      <c r="Q12" s="19" t="str">
        <f>'Best Team All Strength'!Q12</f>
        <v>Washington Capitals</v>
      </c>
      <c r="R12" s="45">
        <f>'Best Team All Strength'!R12</f>
        <v>9</v>
      </c>
      <c r="S12" s="19"/>
      <c r="T12" s="19" t="str">
        <f>'Best Team All Strength'!T12</f>
        <v>Carolina Hurricanes</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19</v>
      </c>
      <c r="C13">
        <f>'All strength team card math'!AL23</f>
        <v>16</v>
      </c>
      <c r="F13" s="45">
        <f t="shared" si="2"/>
        <v>1</v>
      </c>
      <c r="G13" s="19" t="str">
        <f t="shared" si="3"/>
        <v>Colorado Avalanche</v>
      </c>
      <c r="H13" s="19"/>
      <c r="I13" s="19"/>
      <c r="J13" s="45">
        <f t="shared" si="0"/>
        <v>13</v>
      </c>
      <c r="K13" s="19" t="str">
        <f t="shared" si="1"/>
        <v>New York Islanders</v>
      </c>
      <c r="L13" s="19"/>
      <c r="P13" s="19"/>
      <c r="Q13" s="19" t="str">
        <f>'Best Team All Strength'!Q13</f>
        <v>Boston Bruins</v>
      </c>
      <c r="R13" s="45">
        <f>'Best Team All Strength'!R13</f>
        <v>9</v>
      </c>
      <c r="S13" s="19"/>
      <c r="T13" s="19" t="str">
        <f>'Best Team All Strength'!T13</f>
        <v>Florida Panthers</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f>'All strength team card math'!H33</f>
        <v>0</v>
      </c>
      <c r="B14">
        <f>'All strength team card math'!S33</f>
        <v>0</v>
      </c>
      <c r="C14">
        <f>'All strength team card math'!AL33</f>
        <v>0</v>
      </c>
      <c r="F14" s="45">
        <f t="shared" si="2"/>
        <v>20</v>
      </c>
      <c r="G14" s="19" t="str">
        <f t="shared" si="3"/>
        <v>Ottawa Senators</v>
      </c>
      <c r="H14" s="19"/>
      <c r="I14" s="19"/>
      <c r="J14" s="45">
        <f t="shared" si="0"/>
        <v>30</v>
      </c>
      <c r="K14" s="19" t="str">
        <f t="shared" si="1"/>
        <v>Columbus Blue Jackets</v>
      </c>
      <c r="L14" s="19"/>
      <c r="P14" s="19"/>
      <c r="Q14" s="19" t="str">
        <f>'Best Team All Strength'!Q14</f>
        <v>Ottawa Senators</v>
      </c>
      <c r="R14" s="45">
        <f>'Best Team All Strength'!R14</f>
        <v>12</v>
      </c>
      <c r="S14" s="19"/>
      <c r="T14" s="19" t="str">
        <f>'Best Team All Strength'!T14</f>
        <v>Montreal Canadiens</v>
      </c>
      <c r="U14" s="45">
        <f>'Best Team All Strength'!U14</f>
        <v>11</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Toronto Maple Leafs</v>
      </c>
      <c r="B15">
        <f>'All strength team card math'!S28</f>
        <v>5</v>
      </c>
      <c r="C15">
        <f>'All strength team card math'!AL28</f>
        <v>3</v>
      </c>
      <c r="F15" s="45">
        <f t="shared" si="2"/>
        <v>16</v>
      </c>
      <c r="G15" s="19" t="str">
        <f t="shared" si="3"/>
        <v>Philadelphia Flyers</v>
      </c>
      <c r="H15" s="19"/>
      <c r="I15" s="19"/>
      <c r="J15" s="45">
        <f t="shared" si="0"/>
        <v>24</v>
      </c>
      <c r="K15" s="19" t="str">
        <f t="shared" si="1"/>
        <v>Arizona Coyotes</v>
      </c>
      <c r="L15" s="19"/>
      <c r="P15" s="19"/>
      <c r="Q15" s="19" t="str">
        <f>'Best Team All Strength'!Q15</f>
        <v>New York Rangers</v>
      </c>
      <c r="R15" s="45">
        <f>'Best Team All Strength'!R15</f>
        <v>13</v>
      </c>
      <c r="S15" s="19"/>
      <c r="T15" s="19" t="str">
        <f>'Best Team All Strength'!T15</f>
        <v>Washington Capitals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29</v>
      </c>
      <c r="C16">
        <f>'All strength team card math'!AL19</f>
        <v>23</v>
      </c>
      <c r="F16" s="45">
        <f t="shared" si="2"/>
        <v>0</v>
      </c>
      <c r="G16" s="19">
        <f t="shared" si="3"/>
        <v>0</v>
      </c>
      <c r="H16" s="19"/>
      <c r="I16" s="19"/>
      <c r="J16" s="45">
        <f t="shared" si="0"/>
        <v>14</v>
      </c>
      <c r="K16" s="19" t="str">
        <f t="shared" si="1"/>
        <v>Montreal Canadiens</v>
      </c>
      <c r="L16" s="19"/>
      <c r="P16" s="19"/>
      <c r="Q16" s="19" t="str">
        <f>'Best Team All Strength'!Q16</f>
        <v>Montreal Canadiens</v>
      </c>
      <c r="R16" s="45">
        <f>'Best Team All Strength'!R16</f>
        <v>13</v>
      </c>
      <c r="S16" s="19"/>
      <c r="T16" s="19" t="str">
        <f>'Best Team All Strength'!T16</f>
        <v>Pittsburgh Penguins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20</v>
      </c>
      <c r="C17">
        <f>'All strength team card math'!AL6</f>
        <v>8</v>
      </c>
      <c r="F17" s="45">
        <f t="shared" si="2"/>
        <v>3</v>
      </c>
      <c r="G17" s="19" t="str">
        <f t="shared" si="3"/>
        <v>Toronto Maple Leafs</v>
      </c>
      <c r="H17" s="19"/>
      <c r="I17" s="19"/>
      <c r="J17" s="45">
        <f t="shared" si="0"/>
        <v>27</v>
      </c>
      <c r="K17" s="19" t="str">
        <f t="shared" si="1"/>
        <v>Chicago Blackhawks</v>
      </c>
      <c r="L17" s="19"/>
      <c r="P17" s="19"/>
      <c r="Q17" s="19" t="str">
        <f>'Best Team All Strength'!Q17</f>
        <v>Winnipeg Jets</v>
      </c>
      <c r="R17" s="45">
        <f>'Best Team All Strength'!R17</f>
        <v>15</v>
      </c>
      <c r="S17" s="19"/>
      <c r="T17" s="19" t="str">
        <f>'Best Team All Strength'!T17</f>
        <v>Minnesota Wild</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10</v>
      </c>
      <c r="C18">
        <f>'All strength team card math'!AL4</f>
        <v>7</v>
      </c>
      <c r="F18" s="45">
        <f t="shared" si="2"/>
        <v>23</v>
      </c>
      <c r="G18" s="19" t="str">
        <f t="shared" si="3"/>
        <v>New Jersey Devils</v>
      </c>
      <c r="H18" s="19"/>
      <c r="I18" s="19"/>
      <c r="J18" s="45">
        <f t="shared" si="0"/>
        <v>28</v>
      </c>
      <c r="K18" s="19" t="str">
        <f t="shared" si="1"/>
        <v>Anaheim Ducks</v>
      </c>
      <c r="L18" s="19"/>
      <c r="P18" s="19"/>
      <c r="Q18" s="19" t="str">
        <f>'Best Team All Strength'!Q18</f>
        <v>Philadelphia Flyers</v>
      </c>
      <c r="R18" s="45">
        <f>'Best Team All Strength'!R18</f>
        <v>15</v>
      </c>
      <c r="S18" s="19"/>
      <c r="T18" s="19" t="str">
        <f>'Best Team All Strength'!T18</f>
        <v>Nashville Predators</v>
      </c>
      <c r="U18" s="45">
        <f>'Best Team All Strength'!U18</f>
        <v>16</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13</v>
      </c>
      <c r="C19">
        <f>'All strength team card math'!AL18</f>
        <v>18</v>
      </c>
      <c r="F19" s="45">
        <f t="shared" si="2"/>
        <v>8</v>
      </c>
      <c r="G19" s="19" t="str">
        <f t="shared" si="3"/>
        <v>Calgary Flames</v>
      </c>
      <c r="H19" s="19"/>
      <c r="I19" s="19"/>
      <c r="J19" s="45">
        <f t="shared" si="0"/>
        <v>22</v>
      </c>
      <c r="K19" s="19" t="str">
        <f t="shared" si="1"/>
        <v>San Jose Sharks</v>
      </c>
      <c r="L19" s="19"/>
      <c r="P19" s="19"/>
      <c r="Q19" s="19" t="str">
        <f>'Best Team All Strength'!Q19</f>
        <v>San Jose Sharks</v>
      </c>
      <c r="R19" s="45">
        <f>'Best Team All Strength'!R19</f>
        <v>17</v>
      </c>
      <c r="S19" s="19"/>
      <c r="T19" s="19" t="str">
        <f>'Best Team All Strength'!T19</f>
        <v>New York Rangers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8</v>
      </c>
      <c r="C20">
        <f>'All strength team card math'!AL16</f>
        <v>17</v>
      </c>
      <c r="F20" s="19"/>
      <c r="G20" s="19"/>
      <c r="H20" s="19"/>
      <c r="I20" s="19"/>
      <c r="J20" s="19"/>
      <c r="K20" s="19"/>
      <c r="L20" s="19"/>
      <c r="P20" s="19"/>
      <c r="Q20" s="19" t="str">
        <f>'Best Team All Strength'!Q20</f>
        <v>Dallas Stars</v>
      </c>
      <c r="R20" s="45">
        <f>'Best Team All Strength'!R20</f>
        <v>18</v>
      </c>
      <c r="S20" s="19"/>
      <c r="T20" s="19" t="str">
        <f>'Best Team All Strength'!T20</f>
        <v>Edmonton Oilers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Washington Capitals</v>
      </c>
      <c r="B21">
        <f>'All strength team card math'!S31</f>
        <v>5</v>
      </c>
      <c r="C21">
        <f>'All strength team card math'!AL31</f>
        <v>11</v>
      </c>
      <c r="F21" s="19"/>
      <c r="G21" s="19"/>
      <c r="H21" s="23" t="s">
        <v>132</v>
      </c>
      <c r="I21" s="19"/>
      <c r="J21" s="19"/>
      <c r="K21" s="19"/>
      <c r="L21" s="21">
        <f ca="1">'Best Team All Strength'!L21</f>
        <v>45483</v>
      </c>
      <c r="P21" s="19"/>
      <c r="Q21" s="19" t="str">
        <f>'Best Team All Strength'!Q21</f>
        <v>Minnesota Wild</v>
      </c>
      <c r="R21" s="45">
        <f>'Best Team All Strength'!R21</f>
        <v>19</v>
      </c>
      <c r="S21" s="19"/>
      <c r="T21" s="19" t="str">
        <f>'Best Team All Strength'!T21</f>
        <v>St Louis Blues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31</v>
      </c>
      <c r="C22">
        <f>'All strength team card math'!AL5</f>
        <v>31</v>
      </c>
      <c r="E22" s="2"/>
      <c r="F22" s="2"/>
      <c r="G22" s="2"/>
      <c r="H22" s="2"/>
      <c r="I22" s="2"/>
      <c r="J22" s="2"/>
      <c r="K22" s="2"/>
      <c r="L22" s="2"/>
      <c r="P22" s="19"/>
      <c r="Q22" s="19" t="str">
        <f>'Best Team All Strength'!Q22</f>
        <v>Nashville Predators</v>
      </c>
      <c r="R22" s="45">
        <f>'Best Team All Strength'!R22</f>
        <v>20</v>
      </c>
      <c r="S22" s="19"/>
      <c r="T22" s="19" t="str">
        <f>'Best Team All Strength'!T22</f>
        <v>New Jersey Devils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St Louis Blues</v>
      </c>
      <c r="B23">
        <f>'All strength team card math'!S26</f>
        <v>14</v>
      </c>
      <c r="C23">
        <f>'All strength team card math'!AL26</f>
        <v>21</v>
      </c>
      <c r="P23" s="19"/>
      <c r="Q23" s="19" t="str">
        <f>'Best Team All Strength'!Q23</f>
        <v>New York Islanders</v>
      </c>
      <c r="R23" s="45">
        <f>'Best Team All Strength'!R23</f>
        <v>21</v>
      </c>
      <c r="S23" s="19"/>
      <c r="T23" s="19" t="str">
        <f>'Best Team All Strength'!T23</f>
        <v>Detroit Red Wings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27</v>
      </c>
      <c r="C24">
        <f>'All strength team card math'!AL12</f>
        <v>28</v>
      </c>
      <c r="P24" s="19"/>
      <c r="Q24" s="19" t="str">
        <f>'Best Team All Strength'!Q24</f>
        <v>Vancouver Canucks</v>
      </c>
      <c r="R24" s="45">
        <f>'Best Team All Strength'!R24</f>
        <v>22</v>
      </c>
      <c r="S24" s="19"/>
      <c r="T24" s="19" t="str">
        <f>'Best Team All Strength'!T24</f>
        <v>Anaheim Ducks</v>
      </c>
      <c r="U24" s="45">
        <f>'Best Team All Strength'!U24</f>
        <v>22</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Winnipeg Jets</v>
      </c>
      <c r="B25">
        <f>'All strength team card math'!S32</f>
        <v>14</v>
      </c>
      <c r="C25">
        <f>'All strength team card math'!AL32</f>
        <v>19</v>
      </c>
      <c r="P25" s="19"/>
      <c r="Q25" s="19" t="str">
        <f>'Best Team All Strength'!Q25</f>
        <v>Los Angeles Kings</v>
      </c>
      <c r="R25" s="45">
        <f>'Best Team All Strength'!R25</f>
        <v>23</v>
      </c>
      <c r="S25" s="19"/>
      <c r="T25" s="19" t="str">
        <f>'Best Team All Strength'!T25</f>
        <v>Columbus Blue Jackets</v>
      </c>
      <c r="U25" s="45">
        <f>'Best Team All Strength'!U25</f>
        <v>23</v>
      </c>
      <c r="V25" s="19"/>
      <c r="W25" s="22" t="str">
        <f>'All strength team card math'!H25</f>
        <v>San Jose Sharks</v>
      </c>
      <c r="X25" s="19">
        <f>'All strength team card math'!AJ25</f>
        <v>0</v>
      </c>
      <c r="Y25" s="19"/>
      <c r="AD25" s="16"/>
      <c r="AE25" s="16"/>
      <c r="AI25" s="142"/>
    </row>
    <row r="26" spans="1:60" x14ac:dyDescent="0.3">
      <c r="A26" t="str">
        <f>'All strength team card math'!H27</f>
        <v>Tampa Bay Lightning</v>
      </c>
      <c r="B26">
        <f>'All strength team card math'!S27</f>
        <v>8</v>
      </c>
      <c r="C26">
        <f>'All strength team card math'!AL27</f>
        <v>6</v>
      </c>
      <c r="P26" s="19"/>
      <c r="Q26" s="19" t="str">
        <f>'Best Team All Strength'!Q26</f>
        <v>New Jersey Devils</v>
      </c>
      <c r="R26" s="45">
        <f>'Best Team All Strength'!R26</f>
        <v>24</v>
      </c>
      <c r="S26" s="19"/>
      <c r="T26" s="19" t="str">
        <f>'Best Team All Strength'!T26</f>
        <v>Arizona Coyotes</v>
      </c>
      <c r="U26" s="45">
        <f>'Best Team All Strength'!U26</f>
        <v>23</v>
      </c>
      <c r="V26" s="19"/>
      <c r="W26" s="22" t="str">
        <f>'All strength team card math'!H26</f>
        <v>St Louis Blues</v>
      </c>
      <c r="X26" s="19">
        <f>'All strength team card math'!AJ26</f>
        <v>0</v>
      </c>
      <c r="Y26" s="19"/>
    </row>
    <row r="27" spans="1:60" x14ac:dyDescent="0.3">
      <c r="A27" t="str">
        <f>'All strength team card math'!H20</f>
        <v>New York Islanders</v>
      </c>
      <c r="B27">
        <f>'All strength team card math'!S20</f>
        <v>12</v>
      </c>
      <c r="C27">
        <f>'All strength team card math'!AL20</f>
        <v>13</v>
      </c>
      <c r="P27" s="19"/>
      <c r="Q27" s="19" t="str">
        <f>'Best Team All Strength'!Q27</f>
        <v>Arizona Coyotes</v>
      </c>
      <c r="R27" s="45">
        <f>'Best Team All Strength'!R27</f>
        <v>25</v>
      </c>
      <c r="S27" s="19"/>
      <c r="T27" s="19" t="str">
        <f>'Best Team All Strength'!T27</f>
        <v>Winnipeg Jets</v>
      </c>
      <c r="U27" s="45">
        <f>'Best Team All Strength'!U27</f>
        <v>25</v>
      </c>
      <c r="V27" s="19"/>
      <c r="W27" s="22" t="str">
        <f>'All strength team card math'!H27</f>
        <v>Tampa Bay Lightning</v>
      </c>
      <c r="X27" s="19">
        <f>'All strength team card math'!AJ27</f>
        <v>0</v>
      </c>
      <c r="Y27" s="19"/>
    </row>
    <row r="28" spans="1:60" x14ac:dyDescent="0.3">
      <c r="A28" t="str">
        <f>'All strength team card math'!H10</f>
        <v>Columbus Blue Jackets</v>
      </c>
      <c r="B28">
        <f>'All strength team card math'!S10</f>
        <v>27</v>
      </c>
      <c r="C28">
        <f>'All strength team card math'!AL10</f>
        <v>30</v>
      </c>
      <c r="P28" s="19"/>
      <c r="Q28" s="19" t="str">
        <f>'Best Team All Strength'!Q28</f>
        <v>St Louis Blues</v>
      </c>
      <c r="R28" s="45">
        <f>'Best Team All Strength'!R28</f>
        <v>26</v>
      </c>
      <c r="S28" s="19"/>
      <c r="T28" s="19" t="str">
        <f>'Best Team All Strength'!T28</f>
        <v>Ottawa Senators</v>
      </c>
      <c r="U28" s="45">
        <f>'Best Team All Strength'!U28</f>
        <v>26</v>
      </c>
      <c r="V28" s="19"/>
      <c r="W28" s="22" t="str">
        <f>'All strength team card math'!H28</f>
        <v>Toronto Maple Leafs</v>
      </c>
      <c r="X28" s="19">
        <f>'All strength team card math'!AJ28</f>
        <v>0</v>
      </c>
      <c r="Y28" s="19"/>
    </row>
    <row r="29" spans="1:60" x14ac:dyDescent="0.3">
      <c r="A29" t="str">
        <f>'All strength team card math'!H3</f>
        <v>Arizona Coyotes</v>
      </c>
      <c r="B29">
        <f>'All strength team card math'!S3</f>
        <v>22</v>
      </c>
      <c r="C29">
        <f>'All strength team card math'!AL3</f>
        <v>24</v>
      </c>
      <c r="P29" s="19"/>
      <c r="Q29" s="19" t="str">
        <f>'Best Team All Strength'!Q29</f>
        <v>Chicago Blackhawks</v>
      </c>
      <c r="R29" s="45">
        <f>'Best Team All Strength'!R29</f>
        <v>27</v>
      </c>
      <c r="S29" s="19"/>
      <c r="T29" s="19" t="str">
        <f>'Best Team All Strength'!T29</f>
        <v>Los Angeles Kings</v>
      </c>
      <c r="U29" s="45">
        <f>'Best Team All Strength'!U29</f>
        <v>27</v>
      </c>
      <c r="V29" s="19"/>
      <c r="W29" s="22" t="str">
        <f>'All strength team card math'!H29</f>
        <v>Vancouver Canucks</v>
      </c>
      <c r="X29" s="19">
        <f>'All strength team card math'!AJ29</f>
        <v>0</v>
      </c>
      <c r="Y29" s="19"/>
    </row>
    <row r="30" spans="1:60" x14ac:dyDescent="0.3">
      <c r="A30" t="str">
        <f>'All strength team card math'!H17</f>
        <v>Montreal Canadiens</v>
      </c>
      <c r="B30">
        <f>'All strength team card math'!S17</f>
        <v>18</v>
      </c>
      <c r="C30">
        <f>'All strength team card math'!AL17</f>
        <v>14</v>
      </c>
      <c r="P30" s="19"/>
      <c r="Q30" s="19" t="str">
        <f>'Best Team All Strength'!Q30</f>
        <v>Buffalo Sabres</v>
      </c>
      <c r="R30" s="45">
        <f>'Best Team All Strength'!R30</f>
        <v>28</v>
      </c>
      <c r="S30" s="19"/>
      <c r="T30" s="19" t="str">
        <f>'Best Team All Strength'!T30</f>
        <v>San Jose Sharks</v>
      </c>
      <c r="U30" s="45">
        <f>'Best Team All Strength'!U30</f>
        <v>27</v>
      </c>
      <c r="V30" s="19"/>
      <c r="W30" s="22" t="str">
        <f>'All strength team card math'!H30</f>
        <v>Vegas Golden Knights</v>
      </c>
      <c r="X30" s="19">
        <f>'All strength team card math'!AJ30</f>
        <v>0</v>
      </c>
      <c r="Y30" s="19"/>
      <c r="BH30" t="s">
        <v>110</v>
      </c>
    </row>
    <row r="31" spans="1:60" x14ac:dyDescent="0.3">
      <c r="A31" t="str">
        <f>'All strength team card math'!H8</f>
        <v>Chicago Blackhawks</v>
      </c>
      <c r="B31">
        <f>'All strength team card math'!S8</f>
        <v>20</v>
      </c>
      <c r="C31">
        <f>'All strength team card math'!AL8</f>
        <v>27</v>
      </c>
      <c r="P31" s="19"/>
      <c r="Q31" s="19" t="str">
        <f>'Best Team All Strength'!Q31</f>
        <v>Anaheim Ducks</v>
      </c>
      <c r="R31" s="45">
        <f>'Best Team All Strength'!R31</f>
        <v>29</v>
      </c>
      <c r="S31" s="19"/>
      <c r="T31" s="19" t="str">
        <f>'Best Team All Strength'!T31</f>
        <v>Buffalo Sabres</v>
      </c>
      <c r="U31" s="45">
        <f>'Best Team All Strength'!U31</f>
        <v>29</v>
      </c>
      <c r="V31" s="19"/>
      <c r="W31" s="22" t="str">
        <f>'All strength team card math'!H31</f>
        <v>Washington Capitals</v>
      </c>
      <c r="X31" s="19">
        <f>'All strength team card math'!AJ31</f>
        <v>0</v>
      </c>
      <c r="Y31" s="19"/>
    </row>
    <row r="32" spans="1:60" x14ac:dyDescent="0.3">
      <c r="A32" t="str">
        <f>'All strength team card math'!H2</f>
        <v>Anaheim Ducks</v>
      </c>
      <c r="B32">
        <f>'All strength team card math'!S2</f>
        <v>30</v>
      </c>
      <c r="C32">
        <f>'All strength team card math'!AL2</f>
        <v>28</v>
      </c>
      <c r="P32" s="19"/>
      <c r="Q32" s="19" t="str">
        <f>'Best Team All Strength'!Q32</f>
        <v>Columbus Blue Jackets</v>
      </c>
      <c r="R32" s="45">
        <f>'Best Team All Strength'!R32</f>
        <v>30</v>
      </c>
      <c r="S32" s="19"/>
      <c r="T32" s="19" t="str">
        <f>'Best Team All Strength'!T32</f>
        <v>Chicago Blackhawks</v>
      </c>
      <c r="U32" s="45">
        <f>'Best Team All Strength'!U32</f>
        <v>30</v>
      </c>
      <c r="V32" s="19"/>
      <c r="W32" s="22" t="str">
        <f>'All strength team card math'!H32</f>
        <v>Winnipeg Jets</v>
      </c>
      <c r="X32" s="19">
        <f>'All strength team card math'!AJ32</f>
        <v>0</v>
      </c>
      <c r="Y32" s="19"/>
    </row>
    <row r="33" spans="1:35" x14ac:dyDescent="0.3">
      <c r="A33" t="str">
        <f>'All strength team card math'!H25</f>
        <v>San Jose Sharks</v>
      </c>
      <c r="B33">
        <f>'All strength team card math'!S25</f>
        <v>25</v>
      </c>
      <c r="C33">
        <f>'All strength team card math'!AL25</f>
        <v>22</v>
      </c>
      <c r="P33" s="19"/>
      <c r="Q33" s="19" t="str">
        <f>'Best Team All Strength'!Q33</f>
        <v>Detroit Red Wings</v>
      </c>
      <c r="R33" s="45">
        <f>'Best Team All Strength'!R33</f>
        <v>31</v>
      </c>
      <c r="S33" s="19"/>
      <c r="T33" s="19" t="str">
        <f>'Best Team All Strength'!T33</f>
        <v>Vancouver Canucks</v>
      </c>
      <c r="U33" s="45">
        <f>'Best Team All Strength'!U33</f>
        <v>31</v>
      </c>
      <c r="V33" s="19"/>
      <c r="W33" s="22">
        <f>'All strength team card math'!H33</f>
        <v>0</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4</v>
      </c>
      <c r="C36" s="47">
        <f t="shared" ref="C36:C67" si="4">B36-D36</f>
        <v>0</v>
      </c>
      <c r="D36" s="46">
        <f>B2</f>
        <v>4</v>
      </c>
      <c r="E36" s="19"/>
    </row>
    <row r="37" spans="1:35" x14ac:dyDescent="0.3">
      <c r="A37" s="22" t="str">
        <f>A3</f>
        <v>Edmonton Oilers</v>
      </c>
      <c r="B37" s="46">
        <f>C3</f>
        <v>12</v>
      </c>
      <c r="C37" s="47">
        <f t="shared" si="4"/>
        <v>1</v>
      </c>
      <c r="D37" s="46">
        <f>B3</f>
        <v>11</v>
      </c>
      <c r="E37" s="19"/>
    </row>
    <row r="38" spans="1:35" x14ac:dyDescent="0.3">
      <c r="A38" s="22" t="str">
        <f t="shared" ref="A38:A67" si="5">A4</f>
        <v>Carolina Hurricanes</v>
      </c>
      <c r="B38" s="46">
        <f t="shared" ref="B38:B67" si="6">C4</f>
        <v>4</v>
      </c>
      <c r="C38" s="47">
        <f t="shared" si="4"/>
        <v>1</v>
      </c>
      <c r="D38" s="46">
        <f t="shared" ref="D38:D67" si="7">B4</f>
        <v>3</v>
      </c>
      <c r="E38" s="19"/>
    </row>
    <row r="39" spans="1:35" x14ac:dyDescent="0.3">
      <c r="A39" s="22" t="str">
        <f t="shared" si="5"/>
        <v>Los Angeles Kings</v>
      </c>
      <c r="B39" s="46">
        <f t="shared" si="6"/>
        <v>25</v>
      </c>
      <c r="C39" s="47">
        <f t="shared" si="4"/>
        <v>0</v>
      </c>
      <c r="D39" s="46">
        <f t="shared" si="7"/>
        <v>25</v>
      </c>
      <c r="E39" s="19"/>
    </row>
    <row r="40" spans="1:35" x14ac:dyDescent="0.3">
      <c r="A40" s="22" t="str">
        <f t="shared" si="5"/>
        <v>Dallas Stars</v>
      </c>
      <c r="B40" s="46">
        <f t="shared" si="6"/>
        <v>9</v>
      </c>
      <c r="C40" s="47">
        <f t="shared" si="4"/>
        <v>-7</v>
      </c>
      <c r="D40" s="46">
        <f t="shared" si="7"/>
        <v>16</v>
      </c>
      <c r="E40" s="19"/>
      <c r="AC40" s="18"/>
      <c r="AD40" s="18"/>
      <c r="AE40" s="18"/>
      <c r="AF40" s="18"/>
      <c r="AG40" s="18"/>
      <c r="AH40" s="18"/>
      <c r="AI40" s="18"/>
    </row>
    <row r="41" spans="1:35" x14ac:dyDescent="0.3">
      <c r="A41" s="22" t="str">
        <f t="shared" si="5"/>
        <v>Pittsburgh Penguins</v>
      </c>
      <c r="B41" s="46">
        <f t="shared" si="6"/>
        <v>10</v>
      </c>
      <c r="C41" s="47">
        <f t="shared" si="4"/>
        <v>5</v>
      </c>
      <c r="D41" s="46">
        <f t="shared" si="7"/>
        <v>5</v>
      </c>
      <c r="E41" s="19"/>
      <c r="AC41" s="16"/>
      <c r="AD41" s="16"/>
      <c r="AE41" s="16"/>
      <c r="AF41" s="16"/>
      <c r="AH41" s="16"/>
    </row>
    <row r="42" spans="1:35" x14ac:dyDescent="0.3">
      <c r="A42" s="22" t="str">
        <f t="shared" si="5"/>
        <v>Vancouver Canucks</v>
      </c>
      <c r="B42" s="46">
        <f t="shared" si="6"/>
        <v>26</v>
      </c>
      <c r="C42" s="47">
        <f t="shared" si="4"/>
        <v>2</v>
      </c>
      <c r="D42" s="46">
        <f t="shared" si="7"/>
        <v>24</v>
      </c>
      <c r="E42" s="19"/>
      <c r="AD42" s="16"/>
      <c r="AE42" s="16"/>
      <c r="AF42" s="142"/>
      <c r="AG42" s="25"/>
      <c r="AH42" s="25"/>
    </row>
    <row r="43" spans="1:35" x14ac:dyDescent="0.3">
      <c r="A43" s="22" t="str">
        <f t="shared" si="5"/>
        <v>New York Rangers</v>
      </c>
      <c r="B43" s="46">
        <f t="shared" si="6"/>
        <v>15</v>
      </c>
      <c r="C43" s="47">
        <f t="shared" si="4"/>
        <v>-1</v>
      </c>
      <c r="D43" s="46">
        <f t="shared" si="7"/>
        <v>16</v>
      </c>
      <c r="E43" s="19"/>
      <c r="AD43" s="16"/>
      <c r="AE43" s="16"/>
      <c r="AF43" s="142"/>
      <c r="AG43" s="25"/>
      <c r="AH43" s="25"/>
    </row>
    <row r="44" spans="1:35" x14ac:dyDescent="0.3">
      <c r="A44" s="22" t="str">
        <f t="shared" si="5"/>
        <v>Vegas Golden Knights</v>
      </c>
      <c r="B44" s="46">
        <f t="shared" si="6"/>
        <v>2</v>
      </c>
      <c r="C44" s="47">
        <f t="shared" si="4"/>
        <v>1</v>
      </c>
      <c r="D44" s="46">
        <f t="shared" si="7"/>
        <v>1</v>
      </c>
      <c r="E44" s="19"/>
      <c r="AD44" s="16"/>
      <c r="AE44" s="16"/>
      <c r="AF44" s="142"/>
      <c r="AG44" s="25"/>
      <c r="AH44" s="25"/>
    </row>
    <row r="45" spans="1:35" x14ac:dyDescent="0.3">
      <c r="A45" s="22" t="str">
        <f t="shared" si="5"/>
        <v>Colorado Avalanche</v>
      </c>
      <c r="B45" s="46">
        <f t="shared" si="6"/>
        <v>1</v>
      </c>
      <c r="C45" s="47">
        <f t="shared" si="4"/>
        <v>0</v>
      </c>
      <c r="D45" s="46">
        <f t="shared" si="7"/>
        <v>1</v>
      </c>
      <c r="E45" s="19"/>
      <c r="AD45" s="16"/>
      <c r="AE45" s="16"/>
      <c r="AF45" s="142"/>
      <c r="AG45" s="25"/>
      <c r="AH45" s="25"/>
    </row>
    <row r="46" spans="1:35" x14ac:dyDescent="0.3">
      <c r="A46" s="22" t="str">
        <f t="shared" si="5"/>
        <v>Ottawa Senators</v>
      </c>
      <c r="B46" s="46">
        <f t="shared" si="6"/>
        <v>20</v>
      </c>
      <c r="C46" s="47">
        <f t="shared" si="4"/>
        <v>-3</v>
      </c>
      <c r="D46" s="46">
        <f t="shared" si="7"/>
        <v>23</v>
      </c>
      <c r="E46" s="19"/>
      <c r="AD46" s="16"/>
      <c r="AE46" s="16"/>
      <c r="AF46" s="142"/>
      <c r="AG46" s="25"/>
      <c r="AH46" s="25"/>
    </row>
    <row r="47" spans="1:35" x14ac:dyDescent="0.3">
      <c r="A47" s="22" t="str">
        <f t="shared" si="5"/>
        <v>Philadelphia Flyers</v>
      </c>
      <c r="B47" s="46">
        <f t="shared" si="6"/>
        <v>16</v>
      </c>
      <c r="C47" s="47">
        <f t="shared" si="4"/>
        <v>-3</v>
      </c>
      <c r="D47" s="46">
        <f t="shared" si="7"/>
        <v>19</v>
      </c>
      <c r="E47" s="19"/>
      <c r="AD47" s="16"/>
      <c r="AE47" s="16"/>
      <c r="AF47" s="142"/>
      <c r="AG47" s="25"/>
      <c r="AH47" s="25"/>
    </row>
    <row r="48" spans="1:35" x14ac:dyDescent="0.3">
      <c r="A48" s="22">
        <f t="shared" si="5"/>
        <v>0</v>
      </c>
      <c r="B48" s="46">
        <f t="shared" si="6"/>
        <v>0</v>
      </c>
      <c r="C48" s="47">
        <f t="shared" si="4"/>
        <v>0</v>
      </c>
      <c r="D48" s="46">
        <f t="shared" si="7"/>
        <v>0</v>
      </c>
      <c r="E48" s="19"/>
      <c r="AD48" s="16"/>
      <c r="AE48" s="16"/>
      <c r="AF48" s="142"/>
      <c r="AG48" s="25"/>
      <c r="AH48" s="25"/>
    </row>
    <row r="49" spans="1:34" x14ac:dyDescent="0.3">
      <c r="A49" s="22" t="str">
        <f t="shared" si="5"/>
        <v>Toronto Maple Leafs</v>
      </c>
      <c r="B49" s="46">
        <f t="shared" si="6"/>
        <v>3</v>
      </c>
      <c r="C49" s="47">
        <f t="shared" si="4"/>
        <v>-2</v>
      </c>
      <c r="D49" s="46">
        <f t="shared" si="7"/>
        <v>5</v>
      </c>
      <c r="E49" s="19"/>
      <c r="AD49" s="16"/>
      <c r="AE49" s="16"/>
      <c r="AF49" s="142"/>
      <c r="AG49" s="25"/>
      <c r="AH49" s="25"/>
    </row>
    <row r="50" spans="1:34" x14ac:dyDescent="0.3">
      <c r="A50" s="22" t="str">
        <f t="shared" si="5"/>
        <v>New Jersey Devils</v>
      </c>
      <c r="B50" s="46">
        <f t="shared" si="6"/>
        <v>23</v>
      </c>
      <c r="C50" s="47">
        <f t="shared" si="4"/>
        <v>-6</v>
      </c>
      <c r="D50" s="46">
        <f t="shared" si="7"/>
        <v>29</v>
      </c>
      <c r="E50" s="19"/>
      <c r="AD50" s="16"/>
      <c r="AE50" s="16"/>
      <c r="AF50" s="142"/>
      <c r="AG50" s="25"/>
      <c r="AH50" s="25"/>
    </row>
    <row r="51" spans="1:34" x14ac:dyDescent="0.3">
      <c r="A51" s="22" t="str">
        <f t="shared" si="5"/>
        <v>Calgary Flames</v>
      </c>
      <c r="B51" s="46">
        <f t="shared" si="6"/>
        <v>8</v>
      </c>
      <c r="C51" s="47">
        <f t="shared" si="4"/>
        <v>-12</v>
      </c>
      <c r="D51" s="46">
        <f t="shared" si="7"/>
        <v>20</v>
      </c>
      <c r="E51" s="19"/>
      <c r="AD51" s="16"/>
      <c r="AE51" s="16"/>
      <c r="AF51" s="142"/>
      <c r="AG51" s="25"/>
      <c r="AH51" s="25"/>
    </row>
    <row r="52" spans="1:34" x14ac:dyDescent="0.3">
      <c r="A52" s="22" t="str">
        <f t="shared" si="5"/>
        <v>Boston Bruins</v>
      </c>
      <c r="B52" s="46">
        <f t="shared" si="6"/>
        <v>7</v>
      </c>
      <c r="C52" s="47">
        <f t="shared" si="4"/>
        <v>-3</v>
      </c>
      <c r="D52" s="46">
        <f t="shared" si="7"/>
        <v>10</v>
      </c>
      <c r="E52" s="19"/>
      <c r="AD52" s="16"/>
      <c r="AE52" s="16"/>
      <c r="AF52" s="142"/>
      <c r="AG52" s="25"/>
      <c r="AH52" s="25"/>
    </row>
    <row r="53" spans="1:34" x14ac:dyDescent="0.3">
      <c r="A53" s="22" t="str">
        <f t="shared" si="5"/>
        <v>Nashville Predators</v>
      </c>
      <c r="B53" s="46">
        <f t="shared" si="6"/>
        <v>18</v>
      </c>
      <c r="C53" s="47">
        <f t="shared" si="4"/>
        <v>5</v>
      </c>
      <c r="D53" s="46">
        <f t="shared" si="7"/>
        <v>13</v>
      </c>
      <c r="E53" s="19"/>
    </row>
    <row r="54" spans="1:34" x14ac:dyDescent="0.3">
      <c r="A54" s="22" t="str">
        <f t="shared" si="5"/>
        <v>Minnesota Wild</v>
      </c>
      <c r="B54" s="46">
        <f t="shared" si="6"/>
        <v>17</v>
      </c>
      <c r="C54" s="47">
        <f t="shared" si="4"/>
        <v>9</v>
      </c>
      <c r="D54" s="46">
        <f t="shared" si="7"/>
        <v>8</v>
      </c>
      <c r="E54" s="19"/>
      <c r="AC54" s="18"/>
      <c r="AD54" s="18"/>
      <c r="AE54" s="18"/>
      <c r="AF54" s="18"/>
    </row>
    <row r="55" spans="1:34" x14ac:dyDescent="0.3">
      <c r="A55" s="22" t="str">
        <f t="shared" si="5"/>
        <v>Washington Capitals</v>
      </c>
      <c r="B55" s="46">
        <f t="shared" si="6"/>
        <v>11</v>
      </c>
      <c r="C55" s="47">
        <f t="shared" si="4"/>
        <v>6</v>
      </c>
      <c r="D55" s="46">
        <f t="shared" si="7"/>
        <v>5</v>
      </c>
      <c r="E55" s="19"/>
      <c r="AC55" s="16"/>
      <c r="AD55" s="16"/>
      <c r="AE55" s="16"/>
      <c r="AF55" s="16"/>
    </row>
    <row r="56" spans="1:34" x14ac:dyDescent="0.3">
      <c r="A56" s="22" t="str">
        <f t="shared" si="5"/>
        <v>Buffalo Sabres</v>
      </c>
      <c r="B56" s="46">
        <f t="shared" si="6"/>
        <v>31</v>
      </c>
      <c r="C56" s="47">
        <f t="shared" si="4"/>
        <v>0</v>
      </c>
      <c r="D56" s="46">
        <f t="shared" si="7"/>
        <v>31</v>
      </c>
      <c r="E56" s="19"/>
      <c r="AD56" s="16"/>
      <c r="AE56" s="16"/>
      <c r="AF56" s="142"/>
    </row>
    <row r="57" spans="1:34" x14ac:dyDescent="0.3">
      <c r="A57" s="22" t="str">
        <f t="shared" si="5"/>
        <v>St Louis Blues</v>
      </c>
      <c r="B57" s="46">
        <f t="shared" si="6"/>
        <v>21</v>
      </c>
      <c r="C57" s="47">
        <f t="shared" si="4"/>
        <v>7</v>
      </c>
      <c r="D57" s="46">
        <f t="shared" si="7"/>
        <v>14</v>
      </c>
      <c r="E57" s="19"/>
      <c r="AD57" s="16"/>
      <c r="AE57" s="16"/>
      <c r="AF57" s="142"/>
    </row>
    <row r="58" spans="1:34" x14ac:dyDescent="0.3">
      <c r="A58" s="22" t="str">
        <f t="shared" si="5"/>
        <v>Detroit Red Wings</v>
      </c>
      <c r="B58" s="46">
        <f t="shared" si="6"/>
        <v>28</v>
      </c>
      <c r="C58" s="47">
        <f t="shared" si="4"/>
        <v>1</v>
      </c>
      <c r="D58" s="46">
        <f t="shared" si="7"/>
        <v>27</v>
      </c>
      <c r="E58" s="19"/>
      <c r="AD58" s="16"/>
      <c r="AE58" s="16"/>
      <c r="AF58" s="142"/>
    </row>
    <row r="59" spans="1:34" x14ac:dyDescent="0.3">
      <c r="A59" s="22" t="str">
        <f t="shared" si="5"/>
        <v>Winnipeg Jets</v>
      </c>
      <c r="B59" s="46">
        <f t="shared" si="6"/>
        <v>19</v>
      </c>
      <c r="C59" s="47">
        <f t="shared" si="4"/>
        <v>5</v>
      </c>
      <c r="D59" s="46">
        <f t="shared" si="7"/>
        <v>14</v>
      </c>
      <c r="E59" s="19"/>
      <c r="AD59" s="16"/>
      <c r="AE59" s="16"/>
      <c r="AF59" s="142"/>
    </row>
    <row r="60" spans="1:34" x14ac:dyDescent="0.3">
      <c r="A60" s="22" t="str">
        <f t="shared" si="5"/>
        <v>Tampa Bay Lightning</v>
      </c>
      <c r="B60" s="46">
        <f t="shared" si="6"/>
        <v>6</v>
      </c>
      <c r="C60" s="47">
        <f t="shared" si="4"/>
        <v>-2</v>
      </c>
      <c r="D60" s="46">
        <f t="shared" si="7"/>
        <v>8</v>
      </c>
      <c r="E60" s="19"/>
      <c r="AD60" s="16"/>
      <c r="AE60" s="16"/>
      <c r="AF60" s="142"/>
    </row>
    <row r="61" spans="1:34" x14ac:dyDescent="0.3">
      <c r="A61" s="22" t="str">
        <f t="shared" si="5"/>
        <v>New York Islanders</v>
      </c>
      <c r="B61" s="46">
        <f t="shared" si="6"/>
        <v>13</v>
      </c>
      <c r="C61" s="47">
        <f t="shared" si="4"/>
        <v>1</v>
      </c>
      <c r="D61" s="46">
        <f t="shared" si="7"/>
        <v>12</v>
      </c>
      <c r="E61" s="19"/>
      <c r="AD61" s="16"/>
      <c r="AE61" s="16"/>
      <c r="AF61" s="142"/>
    </row>
    <row r="62" spans="1:34" x14ac:dyDescent="0.3">
      <c r="A62" s="22" t="str">
        <f t="shared" si="5"/>
        <v>Columbus Blue Jackets</v>
      </c>
      <c r="B62" s="46">
        <f t="shared" si="6"/>
        <v>30</v>
      </c>
      <c r="C62" s="47">
        <f t="shared" si="4"/>
        <v>3</v>
      </c>
      <c r="D62" s="46">
        <f t="shared" si="7"/>
        <v>27</v>
      </c>
      <c r="E62" s="19"/>
      <c r="AC62" s="18"/>
      <c r="AD62" s="18"/>
      <c r="AE62" s="18"/>
      <c r="AF62" s="18"/>
    </row>
    <row r="63" spans="1:34" x14ac:dyDescent="0.3">
      <c r="A63" s="22" t="str">
        <f t="shared" si="5"/>
        <v>Arizona Coyotes</v>
      </c>
      <c r="B63" s="46">
        <f t="shared" si="6"/>
        <v>24</v>
      </c>
      <c r="C63" s="47">
        <f t="shared" si="4"/>
        <v>2</v>
      </c>
      <c r="D63" s="46">
        <f t="shared" si="7"/>
        <v>22</v>
      </c>
      <c r="E63" s="19"/>
      <c r="AC63" s="16"/>
      <c r="AD63" s="16"/>
      <c r="AE63" s="16"/>
      <c r="AF63" s="16"/>
    </row>
    <row r="64" spans="1:34" x14ac:dyDescent="0.3">
      <c r="A64" s="22" t="str">
        <f t="shared" si="5"/>
        <v>Montreal Canadiens</v>
      </c>
      <c r="B64" s="46">
        <f t="shared" si="6"/>
        <v>14</v>
      </c>
      <c r="C64" s="47">
        <f t="shared" si="4"/>
        <v>-4</v>
      </c>
      <c r="D64" s="46">
        <f t="shared" si="7"/>
        <v>18</v>
      </c>
      <c r="E64" s="19"/>
      <c r="AD64" s="25"/>
      <c r="AE64" s="25"/>
      <c r="AF64" s="142"/>
      <c r="AH64" s="144"/>
    </row>
    <row r="65" spans="1:35" x14ac:dyDescent="0.3">
      <c r="A65" s="22" t="str">
        <f t="shared" si="5"/>
        <v>Chicago Blackhawks</v>
      </c>
      <c r="B65" s="46">
        <f t="shared" si="6"/>
        <v>27</v>
      </c>
      <c r="C65" s="47">
        <f t="shared" si="4"/>
        <v>7</v>
      </c>
      <c r="D65" s="46">
        <f t="shared" si="7"/>
        <v>20</v>
      </c>
      <c r="E65" s="19"/>
      <c r="AD65" s="25"/>
      <c r="AE65" s="25"/>
      <c r="AF65" s="142"/>
    </row>
    <row r="66" spans="1:35" x14ac:dyDescent="0.3">
      <c r="A66" s="22" t="str">
        <f t="shared" si="5"/>
        <v>Anaheim Ducks</v>
      </c>
      <c r="B66" s="46">
        <f t="shared" si="6"/>
        <v>28</v>
      </c>
      <c r="C66" s="47">
        <f t="shared" si="4"/>
        <v>-2</v>
      </c>
      <c r="D66" s="46">
        <f t="shared" si="7"/>
        <v>30</v>
      </c>
      <c r="E66" s="19"/>
      <c r="AB66" s="19"/>
      <c r="AC66" s="19"/>
      <c r="AD66" s="20"/>
      <c r="AE66" s="20"/>
      <c r="AF66" s="33"/>
      <c r="AG66" s="19"/>
      <c r="AH66" s="19"/>
      <c r="AI66" s="19"/>
    </row>
    <row r="67" spans="1:35" x14ac:dyDescent="0.3">
      <c r="A67" s="22" t="str">
        <f t="shared" si="5"/>
        <v>San Jose Sharks</v>
      </c>
      <c r="B67" s="46">
        <f t="shared" si="6"/>
        <v>22</v>
      </c>
      <c r="C67" s="47">
        <f t="shared" si="4"/>
        <v>-3</v>
      </c>
      <c r="D67" s="46">
        <f t="shared" si="7"/>
        <v>25</v>
      </c>
      <c r="E67" s="19"/>
    </row>
    <row r="68" spans="1:35" x14ac:dyDescent="0.3">
      <c r="A68" s="26"/>
      <c r="B68" s="31">
        <f ca="1">L21</f>
        <v>45483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2024-07-10T13:55:42Z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