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hidePivotFieldList="1" defaultThemeVersion="124226"/>
  <mc:AlternateContent xmlns:mc="http://schemas.openxmlformats.org/markup-compatibility/2006">
    <mc:Choice Requires="x15">
      <x15ac:absPath xmlns:x15ac="http://schemas.microsoft.com/office/spreadsheetml/2010/11/ac" url="D:\Projects\DataAnalystProjects\2023-24 Conditional Formatting Cards\"/>
    </mc:Choice>
  </mc:AlternateContent>
  <xr:revisionPtr revIDLastSave="0" documentId="13_ncr:1_{33D5B2EA-0CED-4990-9CFC-9BE366C27060}" xr6:coauthVersionLast="47" xr6:coauthVersionMax="47" xr10:uidLastSave="{00000000-0000-0000-0000-000000000000}"/>
  <bookViews>
    <workbookView xWindow="-108" yWindow="-108" windowWidth="23256" windowHeight="12576" firstSheet="4" activeTab="6" xr2:uid="{00000000-000D-0000-FFFF-FFFF00000000}"/>
  </bookViews>
  <sheets>
    <sheet name="All Strength Simple Look Math" sheetId="5" r:id="rId1"/>
    <sheet name="Reg vs No Goalie Math" sheetId="19" r:id="rId2"/>
    <sheet name="All strength team card math" sheetId="11" r:id="rId3"/>
    <sheet name="HD math" sheetId="22" r:id="rId4"/>
    <sheet name="Tableau Teams" sheetId="27" r:id="rId5"/>
    <sheet name="Raw All Strength" sheetId="2" r:id="rId6"/>
    <sheet name="Best Team All Strength" sheetId="6" r:id="rId7"/>
    <sheet name="Team Card Dark" sheetId="26" r:id="rId8"/>
    <sheet name="Best Team AllStrength No Goalie" sheetId="15" r:id="rId9"/>
    <sheet name="Reg vs No Goalie" sheetId="20" r:id="rId10"/>
    <sheet name="HD Best Team List" sheetId="23" r:id="rId11"/>
    <sheet name="HD Best Team List No Goalie" sheetId="24" r:id="rId12"/>
    <sheet name="Team Card" sheetId="10"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3" i="15" l="1"/>
  <c r="X4" i="15"/>
  <c r="X5" i="15"/>
  <c r="X6" i="15"/>
  <c r="X7" i="15"/>
  <c r="X8" i="15"/>
  <c r="X9" i="15"/>
  <c r="X10" i="15"/>
  <c r="X11" i="15"/>
  <c r="X12" i="15"/>
  <c r="X13" i="15"/>
  <c r="X14" i="15"/>
  <c r="X15" i="15"/>
  <c r="X16" i="15"/>
  <c r="X17" i="15"/>
  <c r="X18" i="15"/>
  <c r="X19" i="15"/>
  <c r="X20" i="15"/>
  <c r="X21" i="15"/>
  <c r="X22" i="15"/>
  <c r="X23" i="15"/>
  <c r="X24" i="15"/>
  <c r="X25" i="15"/>
  <c r="X26" i="15"/>
  <c r="X27" i="15"/>
  <c r="X28" i="15"/>
  <c r="X29" i="15"/>
  <c r="X30" i="15"/>
  <c r="X31" i="15"/>
  <c r="X32" i="15"/>
  <c r="X33" i="15"/>
  <c r="X2" i="15"/>
  <c r="C110" i="26"/>
  <c r="C108" i="26"/>
  <c r="C101" i="26"/>
  <c r="C99" i="26"/>
  <c r="C92" i="26"/>
  <c r="C90" i="26"/>
  <c r="C83" i="26"/>
  <c r="C81" i="26"/>
  <c r="C74" i="26"/>
  <c r="C72" i="26"/>
  <c r="C65" i="26"/>
  <c r="C63" i="26"/>
  <c r="C56" i="26"/>
  <c r="C54" i="26"/>
  <c r="C53" i="26"/>
  <c r="O23" i="26"/>
  <c r="N23" i="26"/>
  <c r="M23" i="26"/>
  <c r="L23" i="26"/>
  <c r="K23" i="26"/>
  <c r="J23" i="26"/>
  <c r="I23" i="26"/>
  <c r="H23" i="26"/>
  <c r="G23" i="26"/>
  <c r="F23" i="26"/>
  <c r="E23" i="26"/>
  <c r="D23" i="26"/>
  <c r="C23" i="26"/>
  <c r="W18" i="26"/>
  <c r="O1" i="26"/>
  <c r="N1" i="26"/>
  <c r="M1" i="26"/>
  <c r="L1" i="26"/>
  <c r="K1" i="26"/>
  <c r="J1" i="26"/>
  <c r="I1" i="26"/>
  <c r="H1" i="26"/>
  <c r="G1" i="26"/>
  <c r="F1" i="26"/>
  <c r="E1" i="26"/>
  <c r="D1" i="26"/>
  <c r="C1" i="26"/>
  <c r="W18" i="10"/>
  <c r="N1" i="10"/>
  <c r="O1" i="10"/>
  <c r="C53" i="10"/>
  <c r="L21" i="6" l="1"/>
  <c r="R1" i="24" l="1"/>
  <c r="U1" i="24"/>
  <c r="C1" i="24"/>
  <c r="L21" i="24"/>
  <c r="AA20" i="24"/>
  <c r="AA19" i="24"/>
  <c r="AA18" i="24"/>
  <c r="AA17" i="24"/>
  <c r="X1" i="24"/>
  <c r="B1" i="24"/>
  <c r="X1" i="23"/>
  <c r="U1" i="23"/>
  <c r="R1" i="23"/>
  <c r="L21" i="23"/>
  <c r="C1" i="23"/>
  <c r="B68" i="23"/>
  <c r="T34" i="23"/>
  <c r="AA20" i="23"/>
  <c r="AA19" i="23"/>
  <c r="AA18" i="23"/>
  <c r="AA17" i="23"/>
  <c r="B1" i="23"/>
  <c r="A2" i="22"/>
  <c r="B2" i="22"/>
  <c r="C2" i="22"/>
  <c r="D2" i="22"/>
  <c r="A3" i="22"/>
  <c r="B3" i="22"/>
  <c r="C3" i="22"/>
  <c r="D3" i="22"/>
  <c r="A4" i="22"/>
  <c r="B4" i="22"/>
  <c r="C4" i="22"/>
  <c r="D4" i="22"/>
  <c r="A5" i="22"/>
  <c r="B5" i="22"/>
  <c r="C5" i="22"/>
  <c r="D5" i="22"/>
  <c r="A6" i="22"/>
  <c r="B6" i="22"/>
  <c r="C6" i="22"/>
  <c r="D6" i="22"/>
  <c r="A7" i="22"/>
  <c r="B7" i="22"/>
  <c r="C7" i="22"/>
  <c r="D7" i="22"/>
  <c r="A8" i="22"/>
  <c r="B8" i="22"/>
  <c r="C8" i="22"/>
  <c r="D8" i="22"/>
  <c r="A9" i="22"/>
  <c r="B9" i="22"/>
  <c r="C9" i="22"/>
  <c r="D9" i="22"/>
  <c r="A10" i="22"/>
  <c r="B10" i="22"/>
  <c r="C10" i="22"/>
  <c r="D10" i="22"/>
  <c r="A11" i="22"/>
  <c r="B11" i="22"/>
  <c r="C11" i="22"/>
  <c r="D11" i="22"/>
  <c r="A12" i="22"/>
  <c r="B12" i="22"/>
  <c r="C12" i="22"/>
  <c r="D12" i="22"/>
  <c r="A13" i="22"/>
  <c r="B13" i="22"/>
  <c r="C13" i="22"/>
  <c r="D13" i="22"/>
  <c r="A14" i="22"/>
  <c r="B14" i="22"/>
  <c r="C14" i="22"/>
  <c r="D14" i="22"/>
  <c r="A15" i="22"/>
  <c r="B15" i="22"/>
  <c r="C15" i="22"/>
  <c r="D15" i="22"/>
  <c r="A16" i="22"/>
  <c r="B16" i="22"/>
  <c r="C16" i="22"/>
  <c r="D16" i="22"/>
  <c r="A17" i="22"/>
  <c r="B17" i="22"/>
  <c r="C17" i="22"/>
  <c r="D17" i="22"/>
  <c r="A18" i="22"/>
  <c r="B18" i="22"/>
  <c r="C18" i="22"/>
  <c r="D18" i="22"/>
  <c r="A19" i="22"/>
  <c r="B19" i="22"/>
  <c r="C19" i="22"/>
  <c r="D19" i="22"/>
  <c r="A20" i="22"/>
  <c r="B20" i="22"/>
  <c r="C20" i="22"/>
  <c r="D20" i="22"/>
  <c r="A21" i="22"/>
  <c r="B21" i="22"/>
  <c r="C21" i="22"/>
  <c r="D21" i="22"/>
  <c r="A22" i="22"/>
  <c r="B22" i="22"/>
  <c r="C22" i="22"/>
  <c r="D22" i="22"/>
  <c r="A23" i="22"/>
  <c r="B23" i="22"/>
  <c r="C23" i="22"/>
  <c r="D23" i="22"/>
  <c r="A24" i="22"/>
  <c r="B24" i="22"/>
  <c r="C24" i="22"/>
  <c r="D24" i="22"/>
  <c r="A25" i="22"/>
  <c r="B25" i="22"/>
  <c r="C25" i="22"/>
  <c r="D25" i="22"/>
  <c r="A26" i="22"/>
  <c r="B26" i="22"/>
  <c r="C26" i="22"/>
  <c r="D26" i="22"/>
  <c r="A27" i="22"/>
  <c r="B27" i="22"/>
  <c r="C27" i="22"/>
  <c r="D27" i="22"/>
  <c r="A28" i="22"/>
  <c r="B28" i="22"/>
  <c r="C28" i="22"/>
  <c r="D28" i="22"/>
  <c r="A29" i="22"/>
  <c r="B29" i="22"/>
  <c r="C29" i="22"/>
  <c r="D29" i="22"/>
  <c r="A30" i="22"/>
  <c r="B30" i="22"/>
  <c r="C30" i="22"/>
  <c r="D30" i="22"/>
  <c r="A31" i="22"/>
  <c r="B31" i="22"/>
  <c r="C31" i="22"/>
  <c r="D31" i="22"/>
  <c r="A32" i="22"/>
  <c r="B32" i="22"/>
  <c r="C32" i="22"/>
  <c r="D32" i="22"/>
  <c r="A33" i="22"/>
  <c r="B33" i="22"/>
  <c r="F33" i="22" s="1"/>
  <c r="C33" i="22"/>
  <c r="G33" i="22" s="1"/>
  <c r="U15" i="23" s="1"/>
  <c r="D33" i="22"/>
  <c r="H33" i="22" s="1"/>
  <c r="X4" i="23" s="1"/>
  <c r="D1" i="22"/>
  <c r="C1" i="22"/>
  <c r="B1" i="22"/>
  <c r="A1" i="22"/>
  <c r="W1" i="24" l="1"/>
  <c r="A1" i="24"/>
  <c r="W1" i="23"/>
  <c r="T1" i="23"/>
  <c r="T1" i="24" s="1"/>
  <c r="Q1" i="23"/>
  <c r="Q1" i="24" s="1"/>
  <c r="A1" i="23"/>
  <c r="R24" i="23"/>
  <c r="K33" i="22"/>
  <c r="J33" i="22"/>
  <c r="A22" i="24"/>
  <c r="W33" i="24"/>
  <c r="W4" i="23"/>
  <c r="T15" i="23"/>
  <c r="Q24" i="23"/>
  <c r="A11" i="23"/>
  <c r="H32" i="22"/>
  <c r="X19" i="23" s="1"/>
  <c r="G32" i="22"/>
  <c r="U20" i="23" s="1"/>
  <c r="F32" i="22"/>
  <c r="A24" i="24"/>
  <c r="W32" i="24"/>
  <c r="W19" i="23"/>
  <c r="T20" i="23"/>
  <c r="Q25" i="23"/>
  <c r="A26" i="23"/>
  <c r="H31" i="22"/>
  <c r="X22" i="23" s="1"/>
  <c r="G31" i="22"/>
  <c r="U10" i="23" s="1"/>
  <c r="F31" i="22"/>
  <c r="A12" i="24"/>
  <c r="W31" i="24"/>
  <c r="W22" i="23"/>
  <c r="T10" i="23"/>
  <c r="Q19" i="23"/>
  <c r="A18" i="23"/>
  <c r="H30" i="22"/>
  <c r="X2" i="23" s="1"/>
  <c r="G30" i="22"/>
  <c r="U23" i="23" s="1"/>
  <c r="F30" i="22"/>
  <c r="A18" i="24"/>
  <c r="W30" i="24"/>
  <c r="W2" i="23"/>
  <c r="T23" i="23"/>
  <c r="Q11" i="23"/>
  <c r="A5" i="23"/>
  <c r="H29" i="22"/>
  <c r="X12" i="23" s="1"/>
  <c r="G29" i="22"/>
  <c r="U22" i="23" s="1"/>
  <c r="F29" i="22"/>
  <c r="A9" i="24"/>
  <c r="W29" i="24"/>
  <c r="W12" i="23"/>
  <c r="T22" i="23"/>
  <c r="Q3" i="23"/>
  <c r="Q3" i="24" s="1"/>
  <c r="A6" i="23"/>
  <c r="H28" i="22"/>
  <c r="X11" i="23" s="1"/>
  <c r="G28" i="22"/>
  <c r="U16" i="23" s="1"/>
  <c r="F28" i="22"/>
  <c r="A19" i="24"/>
  <c r="W28" i="24"/>
  <c r="W11" i="23"/>
  <c r="T16" i="23"/>
  <c r="Q18" i="23"/>
  <c r="A12" i="23"/>
  <c r="H27" i="22"/>
  <c r="X18" i="23" s="1"/>
  <c r="G27" i="22"/>
  <c r="U29" i="23" s="1"/>
  <c r="F27" i="22"/>
  <c r="A29" i="24"/>
  <c r="W27" i="24"/>
  <c r="W18" i="23"/>
  <c r="T29" i="23"/>
  <c r="Q27" i="23"/>
  <c r="A31" i="23"/>
  <c r="H26" i="22"/>
  <c r="X33" i="23" s="1"/>
  <c r="G26" i="22"/>
  <c r="U7" i="23" s="1"/>
  <c r="F26" i="22"/>
  <c r="A15" i="24"/>
  <c r="W26" i="24"/>
  <c r="W33" i="23"/>
  <c r="T7" i="23"/>
  <c r="Q23" i="23"/>
  <c r="A24" i="23"/>
  <c r="H25" i="22"/>
  <c r="X10" i="23" s="1"/>
  <c r="G25" i="22"/>
  <c r="U33" i="23" s="1"/>
  <c r="U33" i="24" s="1"/>
  <c r="F25" i="22"/>
  <c r="A32" i="24"/>
  <c r="W25" i="24"/>
  <c r="W10" i="23"/>
  <c r="T33" i="23"/>
  <c r="T33" i="24" s="1"/>
  <c r="Q31" i="23"/>
  <c r="A32" i="23"/>
  <c r="H24" i="22"/>
  <c r="X31" i="23" s="1"/>
  <c r="G24" i="22"/>
  <c r="U11" i="23" s="1"/>
  <c r="F24" i="22"/>
  <c r="A6" i="24"/>
  <c r="W24" i="24"/>
  <c r="W31" i="23"/>
  <c r="T11" i="23"/>
  <c r="Q5" i="23"/>
  <c r="A14" i="23"/>
  <c r="H23" i="22"/>
  <c r="X23" i="23" s="1"/>
  <c r="G23" i="22"/>
  <c r="U8" i="23" s="1"/>
  <c r="F23" i="22"/>
  <c r="A14" i="24"/>
  <c r="W23" i="24"/>
  <c r="W23" i="23"/>
  <c r="T8" i="23"/>
  <c r="Q20" i="23"/>
  <c r="A20" i="23"/>
  <c r="H22" i="22"/>
  <c r="X24" i="23" s="1"/>
  <c r="G22" i="22"/>
  <c r="U13" i="23" s="1"/>
  <c r="F22" i="22"/>
  <c r="A17" i="24"/>
  <c r="W22" i="24"/>
  <c r="W24" i="23"/>
  <c r="T13" i="23"/>
  <c r="Q17" i="23"/>
  <c r="A19" i="23"/>
  <c r="H21" i="22"/>
  <c r="X20" i="23" s="1"/>
  <c r="G21" i="22"/>
  <c r="U12" i="23" s="1"/>
  <c r="F21" i="22"/>
  <c r="A10" i="24"/>
  <c r="W21" i="24"/>
  <c r="W20" i="23"/>
  <c r="T12" i="23"/>
  <c r="Q12" i="23"/>
  <c r="A13" i="23"/>
  <c r="H20" i="22"/>
  <c r="X5" i="23" s="1"/>
  <c r="G20" i="22"/>
  <c r="U30" i="23" s="1"/>
  <c r="F20" i="22"/>
  <c r="A23" i="24"/>
  <c r="W20" i="24"/>
  <c r="W5" i="23"/>
  <c r="T30" i="23"/>
  <c r="Q15" i="23"/>
  <c r="A16" i="23"/>
  <c r="H19" i="22"/>
  <c r="X32" i="23" s="1"/>
  <c r="G19" i="22"/>
  <c r="U14" i="23" s="1"/>
  <c r="F19" i="22"/>
  <c r="A13" i="24"/>
  <c r="W19" i="24"/>
  <c r="W32" i="23"/>
  <c r="T14" i="23"/>
  <c r="Q16" i="23"/>
  <c r="A23" i="23"/>
  <c r="H18" i="22"/>
  <c r="X25" i="23" s="1"/>
  <c r="G18" i="22"/>
  <c r="U17" i="23" s="1"/>
  <c r="F18" i="22"/>
  <c r="A8" i="24"/>
  <c r="W18" i="24"/>
  <c r="W25" i="23"/>
  <c r="T17" i="23"/>
  <c r="Q6" i="23"/>
  <c r="A15" i="23"/>
  <c r="H17" i="22"/>
  <c r="X16" i="23" s="1"/>
  <c r="G17" i="22"/>
  <c r="U28" i="23" s="1"/>
  <c r="F17" i="22"/>
  <c r="A30" i="24"/>
  <c r="W17" i="24"/>
  <c r="W16" i="23"/>
  <c r="T28" i="23"/>
  <c r="Q26" i="23"/>
  <c r="A30" i="23"/>
  <c r="H16" i="22"/>
  <c r="X29" i="23" s="1"/>
  <c r="G16" i="22"/>
  <c r="U9" i="23" s="1"/>
  <c r="F16" i="22"/>
  <c r="A16" i="24"/>
  <c r="W16" i="24"/>
  <c r="W29" i="23"/>
  <c r="T9" i="23"/>
  <c r="Q21" i="23"/>
  <c r="A22" i="23"/>
  <c r="H15" i="22"/>
  <c r="X15" i="23" s="1"/>
  <c r="G15" i="22"/>
  <c r="U4" i="23" s="1"/>
  <c r="F15" i="22"/>
  <c r="A5" i="24"/>
  <c r="W15" i="24"/>
  <c r="W15" i="23"/>
  <c r="T4" i="23"/>
  <c r="Q8" i="23"/>
  <c r="A3" i="23"/>
  <c r="H14" i="22"/>
  <c r="X17" i="23" s="1"/>
  <c r="G14" i="22"/>
  <c r="U3" i="23" s="1"/>
  <c r="U8" i="24" s="1"/>
  <c r="F14" i="22"/>
  <c r="A2" i="24"/>
  <c r="W14" i="24"/>
  <c r="W17" i="23"/>
  <c r="T3" i="23"/>
  <c r="T8" i="24" s="1"/>
  <c r="Q4" i="23"/>
  <c r="Q4" i="24" s="1"/>
  <c r="A2" i="23"/>
  <c r="H13" i="22"/>
  <c r="X27" i="23" s="1"/>
  <c r="G13" i="22"/>
  <c r="U5" i="23" s="1"/>
  <c r="F13" i="22"/>
  <c r="A3" i="24"/>
  <c r="W13" i="24"/>
  <c r="W27" i="23"/>
  <c r="T5" i="23"/>
  <c r="Q2" i="23"/>
  <c r="Q2" i="24" s="1"/>
  <c r="A4" i="23"/>
  <c r="H12" i="22"/>
  <c r="X14" i="23" s="1"/>
  <c r="G12" i="22"/>
  <c r="U21" i="23" s="1"/>
  <c r="F12" i="22"/>
  <c r="A26" i="24"/>
  <c r="W12" i="24"/>
  <c r="W14" i="23"/>
  <c r="T21" i="23"/>
  <c r="Q32" i="23"/>
  <c r="Q31" i="24" s="1"/>
  <c r="A28" i="23"/>
  <c r="H11" i="22"/>
  <c r="X28" i="23" s="1"/>
  <c r="G11" i="22"/>
  <c r="U6" i="23" s="1"/>
  <c r="U10" i="24" s="1"/>
  <c r="F11" i="22"/>
  <c r="A4" i="24"/>
  <c r="W11" i="24"/>
  <c r="W28" i="23"/>
  <c r="T6" i="23"/>
  <c r="T10" i="24" s="1"/>
  <c r="Q7" i="23"/>
  <c r="A8" i="23"/>
  <c r="H10" i="22"/>
  <c r="X13" i="23" s="1"/>
  <c r="G10" i="22"/>
  <c r="U27" i="23" s="1"/>
  <c r="F10" i="22"/>
  <c r="A27" i="24"/>
  <c r="W10" i="24"/>
  <c r="W13" i="23"/>
  <c r="T27" i="23"/>
  <c r="Q28" i="23"/>
  <c r="A29" i="23"/>
  <c r="H9" i="22"/>
  <c r="X21" i="23" s="1"/>
  <c r="G9" i="22"/>
  <c r="U18" i="23" s="1"/>
  <c r="F9" i="22"/>
  <c r="A11" i="24"/>
  <c r="W9" i="24"/>
  <c r="W21" i="23"/>
  <c r="T18" i="23"/>
  <c r="Q9" i="23"/>
  <c r="A17" i="23"/>
  <c r="H8" i="22"/>
  <c r="X30" i="23" s="1"/>
  <c r="G8" i="22"/>
  <c r="U32" i="23" s="1"/>
  <c r="U32" i="24" s="1"/>
  <c r="F8" i="22"/>
  <c r="A33" i="24"/>
  <c r="W8" i="24"/>
  <c r="W30" i="23"/>
  <c r="T32" i="23"/>
  <c r="T32" i="24" s="1"/>
  <c r="Q33" i="23"/>
  <c r="Q32" i="24" s="1"/>
  <c r="A33" i="23"/>
  <c r="H7" i="22"/>
  <c r="X26" i="23" s="1"/>
  <c r="G7" i="22"/>
  <c r="U2" i="23" s="1"/>
  <c r="U4" i="24" s="1"/>
  <c r="F7" i="22"/>
  <c r="A7" i="24"/>
  <c r="W7" i="24"/>
  <c r="W26" i="23"/>
  <c r="T2" i="23"/>
  <c r="T4" i="24" s="1"/>
  <c r="Q13" i="23"/>
  <c r="A10" i="23"/>
  <c r="H6" i="22"/>
  <c r="X7" i="23" s="1"/>
  <c r="G6" i="22"/>
  <c r="U19" i="23" s="1"/>
  <c r="U19" i="24" s="1"/>
  <c r="F6" i="22"/>
  <c r="A20" i="24"/>
  <c r="W6" i="24"/>
  <c r="W7" i="23"/>
  <c r="T19" i="23"/>
  <c r="T19" i="24" s="1"/>
  <c r="Q14" i="23"/>
  <c r="A9" i="23"/>
  <c r="H5" i="22"/>
  <c r="X9" i="23" s="1"/>
  <c r="G5" i="22"/>
  <c r="U26" i="23" s="1"/>
  <c r="F5" i="22"/>
  <c r="A28" i="24"/>
  <c r="W5" i="24"/>
  <c r="W9" i="23"/>
  <c r="T26" i="23"/>
  <c r="Q30" i="23"/>
  <c r="A25" i="23"/>
  <c r="H4" i="22"/>
  <c r="X3" i="23" s="1"/>
  <c r="G4" i="22"/>
  <c r="U24" i="23" s="1"/>
  <c r="U21" i="24" s="1"/>
  <c r="F4" i="22"/>
  <c r="A21" i="24"/>
  <c r="W4" i="24"/>
  <c r="W3" i="23"/>
  <c r="T24" i="23"/>
  <c r="T21" i="24" s="1"/>
  <c r="Q10" i="23"/>
  <c r="Q8" i="24" s="1"/>
  <c r="A7" i="23"/>
  <c r="H3" i="22"/>
  <c r="X8" i="23" s="1"/>
  <c r="G3" i="22"/>
  <c r="U25" i="23" s="1"/>
  <c r="U24" i="24" s="1"/>
  <c r="F3" i="22"/>
  <c r="A25" i="24"/>
  <c r="W3" i="24"/>
  <c r="W8" i="23"/>
  <c r="T25" i="23"/>
  <c r="T24" i="24" s="1"/>
  <c r="Q22" i="23"/>
  <c r="Q27" i="24" s="1"/>
  <c r="A21" i="23"/>
  <c r="H2" i="22"/>
  <c r="X6" i="23" s="1"/>
  <c r="G2" i="22"/>
  <c r="U31" i="23" s="1"/>
  <c r="U28" i="24" s="1"/>
  <c r="F2" i="22"/>
  <c r="A31" i="24"/>
  <c r="W2" i="24"/>
  <c r="W6" i="23"/>
  <c r="T31" i="23"/>
  <c r="T28" i="24" s="1"/>
  <c r="Q29" i="23"/>
  <c r="Q29" i="24" s="1"/>
  <c r="A27" i="23"/>
  <c r="A36" i="24"/>
  <c r="G4" i="24"/>
  <c r="A37" i="24"/>
  <c r="G5" i="24"/>
  <c r="A38" i="24"/>
  <c r="G6" i="24"/>
  <c r="A39" i="24"/>
  <c r="G7" i="24"/>
  <c r="A40" i="24"/>
  <c r="G8" i="24"/>
  <c r="A41" i="24"/>
  <c r="G9" i="24"/>
  <c r="A42" i="24"/>
  <c r="G10" i="24"/>
  <c r="A43" i="24"/>
  <c r="G11" i="24"/>
  <c r="A44" i="24"/>
  <c r="G12" i="24"/>
  <c r="A45" i="24"/>
  <c r="G13" i="24"/>
  <c r="A46" i="24"/>
  <c r="G14" i="24"/>
  <c r="A47" i="24"/>
  <c r="G15" i="24"/>
  <c r="A48" i="24"/>
  <c r="G16" i="24"/>
  <c r="A49" i="24"/>
  <c r="G17" i="24"/>
  <c r="A50" i="24"/>
  <c r="G18" i="24"/>
  <c r="A51" i="24"/>
  <c r="G19" i="24"/>
  <c r="B68" i="24"/>
  <c r="T34" i="24"/>
  <c r="A36" i="23"/>
  <c r="G4" i="23"/>
  <c r="A37" i="23"/>
  <c r="G5" i="23"/>
  <c r="A38" i="23"/>
  <c r="G6" i="23"/>
  <c r="A39" i="23"/>
  <c r="G7" i="23"/>
  <c r="A40" i="23"/>
  <c r="G8" i="23"/>
  <c r="A41" i="23"/>
  <c r="G9" i="23"/>
  <c r="A42" i="23"/>
  <c r="G10" i="23"/>
  <c r="A43" i="23"/>
  <c r="G11" i="23"/>
  <c r="A44" i="23"/>
  <c r="G12" i="23"/>
  <c r="A45" i="23"/>
  <c r="G13" i="23"/>
  <c r="A46" i="23"/>
  <c r="G14" i="23"/>
  <c r="A47" i="23"/>
  <c r="G15" i="23"/>
  <c r="A48" i="23"/>
  <c r="G16" i="23"/>
  <c r="A49" i="23"/>
  <c r="G17" i="23"/>
  <c r="A50" i="23"/>
  <c r="G18" i="23"/>
  <c r="A51" i="23"/>
  <c r="G19" i="23"/>
  <c r="C1" i="20"/>
  <c r="D1" i="20"/>
  <c r="E1" i="20"/>
  <c r="H1" i="20"/>
  <c r="A1" i="20"/>
  <c r="O1" i="19"/>
  <c r="K1" i="19"/>
  <c r="J1" i="19"/>
  <c r="E1" i="19"/>
  <c r="B1" i="19"/>
  <c r="C1" i="19"/>
  <c r="L21" i="15"/>
  <c r="X2" i="11"/>
  <c r="X3" i="11"/>
  <c r="X4" i="11"/>
  <c r="X5" i="11"/>
  <c r="X6" i="11"/>
  <c r="X7" i="11"/>
  <c r="X8" i="11"/>
  <c r="X9" i="11"/>
  <c r="X10" i="11"/>
  <c r="X11" i="11"/>
  <c r="X12" i="11"/>
  <c r="X13" i="11"/>
  <c r="X14" i="11"/>
  <c r="X15" i="11"/>
  <c r="X16" i="11"/>
  <c r="X17" i="11"/>
  <c r="X18" i="11"/>
  <c r="X19" i="11"/>
  <c r="X20" i="11"/>
  <c r="X21" i="11"/>
  <c r="X22" i="11"/>
  <c r="X23" i="11"/>
  <c r="X24" i="11"/>
  <c r="X25" i="11"/>
  <c r="X26" i="11"/>
  <c r="X27" i="11"/>
  <c r="X28" i="11"/>
  <c r="X29" i="11"/>
  <c r="X30" i="11"/>
  <c r="X31" i="11"/>
  <c r="X32" i="11"/>
  <c r="X33" i="11"/>
  <c r="X1" i="11"/>
  <c r="T7" i="24" l="1"/>
  <c r="U7" i="24"/>
  <c r="Q21" i="24"/>
  <c r="T31" i="24"/>
  <c r="U31" i="24"/>
  <c r="T2" i="24"/>
  <c r="U2" i="24"/>
  <c r="T18" i="24"/>
  <c r="U18" i="24"/>
  <c r="Q25" i="24"/>
  <c r="Q13" i="24"/>
  <c r="Q16" i="24"/>
  <c r="Q23" i="24"/>
  <c r="Q24" i="24"/>
  <c r="Q5" i="24"/>
  <c r="T27" i="24"/>
  <c r="U27" i="24"/>
  <c r="Q20" i="24"/>
  <c r="T30" i="24"/>
  <c r="U30" i="24"/>
  <c r="T13" i="24"/>
  <c r="T23" i="24"/>
  <c r="U23" i="24"/>
  <c r="T16" i="24"/>
  <c r="U16" i="24"/>
  <c r="T20" i="24"/>
  <c r="U20" i="24"/>
  <c r="Q12" i="24"/>
  <c r="Q30" i="24"/>
  <c r="Q18" i="24"/>
  <c r="Q7" i="24"/>
  <c r="Q33" i="24"/>
  <c r="T25" i="24"/>
  <c r="U25" i="24"/>
  <c r="T9" i="24"/>
  <c r="U9" i="24"/>
  <c r="T14" i="24"/>
  <c r="U14" i="24"/>
  <c r="T3" i="24"/>
  <c r="U3" i="24"/>
  <c r="T12" i="24"/>
  <c r="U12" i="24"/>
  <c r="T5" i="24"/>
  <c r="U5" i="24"/>
  <c r="T29" i="24"/>
  <c r="U29" i="24"/>
  <c r="T26" i="24"/>
  <c r="U26" i="24"/>
  <c r="T22" i="24"/>
  <c r="U22" i="24"/>
  <c r="T6" i="24"/>
  <c r="U6" i="24"/>
  <c r="Q26" i="24"/>
  <c r="Q11" i="24"/>
  <c r="Q14" i="24"/>
  <c r="Q19" i="24"/>
  <c r="T17" i="24"/>
  <c r="U17" i="24"/>
  <c r="U13" i="24"/>
  <c r="U15" i="24"/>
  <c r="T11" i="24"/>
  <c r="U11" i="24"/>
  <c r="T15" i="24"/>
  <c r="Q10" i="24"/>
  <c r="Q6" i="24"/>
  <c r="Q22" i="24"/>
  <c r="Q15" i="24"/>
  <c r="Q17" i="24"/>
  <c r="Q9" i="24"/>
  <c r="Q28" i="24"/>
  <c r="A64" i="23"/>
  <c r="K16" i="23"/>
  <c r="A65" i="24"/>
  <c r="K17" i="24"/>
  <c r="R29" i="23"/>
  <c r="K2" i="22"/>
  <c r="J2" i="22"/>
  <c r="A59" i="23"/>
  <c r="K11" i="23"/>
  <c r="A60" i="24"/>
  <c r="K12" i="24"/>
  <c r="R22" i="23"/>
  <c r="K3" i="22"/>
  <c r="J3" i="22"/>
  <c r="R10" i="23"/>
  <c r="K4" i="22"/>
  <c r="J4" i="22"/>
  <c r="A58" i="23"/>
  <c r="K10" i="23"/>
  <c r="A63" i="24"/>
  <c r="K15" i="24"/>
  <c r="R30" i="23"/>
  <c r="K5" i="22"/>
  <c r="J5" i="22"/>
  <c r="A52" i="24"/>
  <c r="K4" i="24"/>
  <c r="R14" i="23"/>
  <c r="K6" i="22"/>
  <c r="J6" i="22"/>
  <c r="R13" i="23"/>
  <c r="K7" i="22"/>
  <c r="J7" i="22"/>
  <c r="A67" i="23"/>
  <c r="K19" i="23"/>
  <c r="A66" i="24"/>
  <c r="K18" i="24"/>
  <c r="R33" i="23"/>
  <c r="K8" i="22"/>
  <c r="J8" i="22"/>
  <c r="R9" i="23"/>
  <c r="K9" i="22"/>
  <c r="J9" i="22"/>
  <c r="A65" i="23"/>
  <c r="K17" i="23"/>
  <c r="A64" i="24"/>
  <c r="K16" i="24"/>
  <c r="R28" i="23"/>
  <c r="R30" i="24" s="1"/>
  <c r="K10" i="22"/>
  <c r="J10" i="22"/>
  <c r="R7" i="23"/>
  <c r="K11" i="22"/>
  <c r="J11" i="22"/>
  <c r="A54" i="23"/>
  <c r="K6" i="23"/>
  <c r="A58" i="24"/>
  <c r="K10" i="24"/>
  <c r="R32" i="23"/>
  <c r="K12" i="22"/>
  <c r="J12" i="22"/>
  <c r="R2" i="23"/>
  <c r="R2" i="24" s="1"/>
  <c r="K13" i="22"/>
  <c r="J13" i="22"/>
  <c r="R4" i="23"/>
  <c r="R4" i="24" s="1"/>
  <c r="K14" i="22"/>
  <c r="J14" i="22"/>
  <c r="R8" i="23"/>
  <c r="K15" i="22"/>
  <c r="J15" i="22"/>
  <c r="R21" i="23"/>
  <c r="K16" i="22"/>
  <c r="J16" i="22"/>
  <c r="A60" i="23"/>
  <c r="K12" i="23"/>
  <c r="A61" i="24"/>
  <c r="K13" i="24"/>
  <c r="R26" i="23"/>
  <c r="K17" i="22"/>
  <c r="J17" i="22"/>
  <c r="R6" i="23"/>
  <c r="K18" i="22"/>
  <c r="J18" i="22"/>
  <c r="A55" i="23"/>
  <c r="K7" i="23"/>
  <c r="R16" i="23"/>
  <c r="K19" i="22"/>
  <c r="J19" i="22"/>
  <c r="A53" i="23"/>
  <c r="K5" i="23"/>
  <c r="A59" i="24"/>
  <c r="K11" i="24"/>
  <c r="R15" i="23"/>
  <c r="K20" i="22"/>
  <c r="J20" i="22"/>
  <c r="A52" i="23"/>
  <c r="K4" i="23"/>
  <c r="A55" i="24"/>
  <c r="K7" i="24"/>
  <c r="R12" i="23"/>
  <c r="K21" i="22"/>
  <c r="J21" i="22"/>
  <c r="A56" i="23"/>
  <c r="K8" i="23"/>
  <c r="R17" i="23"/>
  <c r="K22" i="22"/>
  <c r="J22" i="22"/>
  <c r="R20" i="23"/>
  <c r="K23" i="22"/>
  <c r="J23" i="22"/>
  <c r="R5" i="23"/>
  <c r="K24" i="22"/>
  <c r="J24" i="22"/>
  <c r="A66" i="23"/>
  <c r="K18" i="23"/>
  <c r="A67" i="24"/>
  <c r="K19" i="24"/>
  <c r="R31" i="23"/>
  <c r="R33" i="24" s="1"/>
  <c r="K25" i="22"/>
  <c r="J25" i="22"/>
  <c r="A61" i="23"/>
  <c r="K13" i="23"/>
  <c r="R23" i="23"/>
  <c r="K26" i="22"/>
  <c r="J26" i="22"/>
  <c r="A63" i="23"/>
  <c r="K15" i="23"/>
  <c r="A62" i="24"/>
  <c r="K14" i="24"/>
  <c r="R27" i="23"/>
  <c r="R22" i="24" s="1"/>
  <c r="K27" i="22"/>
  <c r="J27" i="22"/>
  <c r="A53" i="24"/>
  <c r="K5" i="24"/>
  <c r="R18" i="23"/>
  <c r="K28" i="22"/>
  <c r="J28" i="22"/>
  <c r="R3" i="23"/>
  <c r="R3" i="24" s="1"/>
  <c r="K29" i="22"/>
  <c r="J29" i="22"/>
  <c r="A54" i="24"/>
  <c r="K6" i="24"/>
  <c r="R11" i="23"/>
  <c r="R17" i="24" s="1"/>
  <c r="K30" i="22"/>
  <c r="J30" i="22"/>
  <c r="R19" i="23"/>
  <c r="R9" i="24" s="1"/>
  <c r="K31" i="22"/>
  <c r="J31" i="22"/>
  <c r="A57" i="23"/>
  <c r="K9" i="23"/>
  <c r="A57" i="24"/>
  <c r="K9" i="24"/>
  <c r="R25" i="23"/>
  <c r="R24" i="24" s="1"/>
  <c r="K32" i="22"/>
  <c r="N32" i="22" s="1"/>
  <c r="C26" i="23" s="1"/>
  <c r="J32" i="22"/>
  <c r="M32" i="22" s="1"/>
  <c r="C24" i="24" s="1"/>
  <c r="A62" i="23"/>
  <c r="K14" i="23"/>
  <c r="A56" i="24"/>
  <c r="K8" i="24"/>
  <c r="AA2" i="5"/>
  <c r="B2" i="11" s="1"/>
  <c r="AB2" i="5"/>
  <c r="C2" i="11" s="1"/>
  <c r="AA3" i="5"/>
  <c r="B3" i="11" s="1"/>
  <c r="AB3" i="5"/>
  <c r="C3" i="11" s="1"/>
  <c r="AA4" i="5"/>
  <c r="B4" i="11" s="1"/>
  <c r="AB4" i="5"/>
  <c r="C4" i="11" s="1"/>
  <c r="AA5" i="5"/>
  <c r="B5" i="11" s="1"/>
  <c r="AB5" i="5"/>
  <c r="C5" i="11" s="1"/>
  <c r="AA6" i="5"/>
  <c r="B6" i="11" s="1"/>
  <c r="AB6" i="5"/>
  <c r="C6" i="11" s="1"/>
  <c r="AA7" i="5"/>
  <c r="B7" i="11" s="1"/>
  <c r="AB7" i="5"/>
  <c r="C7" i="11" s="1"/>
  <c r="AA8" i="5"/>
  <c r="B8" i="11" s="1"/>
  <c r="AB8" i="5"/>
  <c r="C8" i="11" s="1"/>
  <c r="AA9" i="5"/>
  <c r="B9" i="11" s="1"/>
  <c r="AB9" i="5"/>
  <c r="C9" i="11" s="1"/>
  <c r="AA10" i="5"/>
  <c r="B10" i="11" s="1"/>
  <c r="AB10" i="5"/>
  <c r="C10" i="11" s="1"/>
  <c r="AA11" i="5"/>
  <c r="B11" i="11" s="1"/>
  <c r="AB11" i="5"/>
  <c r="C11" i="11" s="1"/>
  <c r="AA12" i="5"/>
  <c r="B12" i="11" s="1"/>
  <c r="AB12" i="5"/>
  <c r="C12" i="11" s="1"/>
  <c r="AA13" i="5"/>
  <c r="B13" i="11" s="1"/>
  <c r="AB13" i="5"/>
  <c r="C13" i="11" s="1"/>
  <c r="AA14" i="5"/>
  <c r="B14" i="11" s="1"/>
  <c r="AB14" i="5"/>
  <c r="C14" i="11" s="1"/>
  <c r="AA15" i="5"/>
  <c r="B15" i="11" s="1"/>
  <c r="AB15" i="5"/>
  <c r="C15" i="11" s="1"/>
  <c r="AA16" i="5"/>
  <c r="B16" i="11" s="1"/>
  <c r="AB16" i="5"/>
  <c r="C16" i="11" s="1"/>
  <c r="AA17" i="5"/>
  <c r="B17" i="11" s="1"/>
  <c r="AB17" i="5"/>
  <c r="C17" i="11" s="1"/>
  <c r="AA18" i="5"/>
  <c r="B18" i="11" s="1"/>
  <c r="AB18" i="5"/>
  <c r="C18" i="11" s="1"/>
  <c r="AA19" i="5"/>
  <c r="B19" i="11" s="1"/>
  <c r="AB19" i="5"/>
  <c r="C19" i="11" s="1"/>
  <c r="AA20" i="5"/>
  <c r="B20" i="11" s="1"/>
  <c r="AB20" i="5"/>
  <c r="C20" i="11" s="1"/>
  <c r="AA21" i="5"/>
  <c r="B21" i="11" s="1"/>
  <c r="AB21" i="5"/>
  <c r="C21" i="11" s="1"/>
  <c r="AA22" i="5"/>
  <c r="B22" i="11" s="1"/>
  <c r="AB22" i="5"/>
  <c r="C22" i="11" s="1"/>
  <c r="AA23" i="5"/>
  <c r="B23" i="11" s="1"/>
  <c r="AB23" i="5"/>
  <c r="C23" i="11" s="1"/>
  <c r="AA24" i="5"/>
  <c r="B24" i="11" s="1"/>
  <c r="AB24" i="5"/>
  <c r="C24" i="11" s="1"/>
  <c r="AA25" i="5"/>
  <c r="B25" i="11" s="1"/>
  <c r="AB25" i="5"/>
  <c r="C25" i="11" s="1"/>
  <c r="AA26" i="5"/>
  <c r="B26" i="11" s="1"/>
  <c r="AB26" i="5"/>
  <c r="C26" i="11" s="1"/>
  <c r="AA27" i="5"/>
  <c r="B27" i="11" s="1"/>
  <c r="AB27" i="5"/>
  <c r="C27" i="11" s="1"/>
  <c r="AA28" i="5"/>
  <c r="B28" i="11" s="1"/>
  <c r="AB28" i="5"/>
  <c r="C28" i="11" s="1"/>
  <c r="AA29" i="5"/>
  <c r="B29" i="11" s="1"/>
  <c r="AB29" i="5"/>
  <c r="C29" i="11" s="1"/>
  <c r="AA30" i="5"/>
  <c r="B30" i="11" s="1"/>
  <c r="AB30" i="5"/>
  <c r="C30" i="11" s="1"/>
  <c r="AA31" i="5"/>
  <c r="B31" i="11" s="1"/>
  <c r="AB31" i="5"/>
  <c r="C31" i="11" s="1"/>
  <c r="AA32" i="5"/>
  <c r="B32" i="11" s="1"/>
  <c r="AB32" i="5"/>
  <c r="C32" i="11" s="1"/>
  <c r="AA33" i="5"/>
  <c r="B33" i="11" s="1"/>
  <c r="AB33" i="5"/>
  <c r="C33" i="11" s="1"/>
  <c r="AB1" i="5"/>
  <c r="C1" i="11" s="1"/>
  <c r="AA1" i="5"/>
  <c r="B1" i="11" s="1"/>
  <c r="R31" i="24" l="1"/>
  <c r="R15" i="24"/>
  <c r="R14" i="24"/>
  <c r="R10" i="24"/>
  <c r="R25" i="24"/>
  <c r="R7" i="24"/>
  <c r="R16" i="24"/>
  <c r="R6" i="24"/>
  <c r="R21" i="24"/>
  <c r="R32" i="24"/>
  <c r="R29" i="24"/>
  <c r="R12" i="24"/>
  <c r="R8" i="24"/>
  <c r="R27" i="24"/>
  <c r="R23" i="24"/>
  <c r="R19" i="24"/>
  <c r="R20" i="24"/>
  <c r="R18" i="24"/>
  <c r="R5" i="24"/>
  <c r="R11" i="24"/>
  <c r="R13" i="24"/>
  <c r="R26" i="24"/>
  <c r="R28" i="24"/>
  <c r="M31" i="22"/>
  <c r="C12" i="24" s="1"/>
  <c r="N31" i="22"/>
  <c r="C18" i="23" s="1"/>
  <c r="M30" i="22"/>
  <c r="C18" i="24" s="1"/>
  <c r="N30" i="22"/>
  <c r="C5" i="23" s="1"/>
  <c r="M29" i="22"/>
  <c r="C9" i="24" s="1"/>
  <c r="N29" i="22"/>
  <c r="C6" i="23" s="1"/>
  <c r="M28" i="22"/>
  <c r="C19" i="24" s="1"/>
  <c r="N28" i="22"/>
  <c r="C12" i="23" s="1"/>
  <c r="M27" i="22"/>
  <c r="C29" i="24" s="1"/>
  <c r="N27" i="22"/>
  <c r="C31" i="23" s="1"/>
  <c r="M26" i="22"/>
  <c r="C15" i="24" s="1"/>
  <c r="N26" i="22"/>
  <c r="C24" i="23" s="1"/>
  <c r="M25" i="22"/>
  <c r="C32" i="24" s="1"/>
  <c r="N25" i="22"/>
  <c r="C32" i="23" s="1"/>
  <c r="M24" i="22"/>
  <c r="C6" i="24" s="1"/>
  <c r="N24" i="22"/>
  <c r="C14" i="23" s="1"/>
  <c r="M23" i="22"/>
  <c r="C14" i="24" s="1"/>
  <c r="N23" i="22"/>
  <c r="C20" i="23" s="1"/>
  <c r="M22" i="22"/>
  <c r="C17" i="24" s="1"/>
  <c r="N22" i="22"/>
  <c r="C19" i="23" s="1"/>
  <c r="M21" i="22"/>
  <c r="C10" i="24" s="1"/>
  <c r="N21" i="22"/>
  <c r="C13" i="23" s="1"/>
  <c r="M20" i="22"/>
  <c r="C23" i="24" s="1"/>
  <c r="N20" i="22"/>
  <c r="C16" i="23" s="1"/>
  <c r="M19" i="22"/>
  <c r="C13" i="24" s="1"/>
  <c r="N19" i="22"/>
  <c r="C23" i="23" s="1"/>
  <c r="M18" i="22"/>
  <c r="C8" i="24" s="1"/>
  <c r="N18" i="22"/>
  <c r="C15" i="23" s="1"/>
  <c r="M17" i="22"/>
  <c r="C30" i="24" s="1"/>
  <c r="N17" i="22"/>
  <c r="C30" i="23" s="1"/>
  <c r="M16" i="22"/>
  <c r="C16" i="24" s="1"/>
  <c r="N16" i="22"/>
  <c r="C22" i="23" s="1"/>
  <c r="M15" i="22"/>
  <c r="C5" i="24" s="1"/>
  <c r="N15" i="22"/>
  <c r="C3" i="23" s="1"/>
  <c r="M14" i="22"/>
  <c r="C2" i="24" s="1"/>
  <c r="N14" i="22"/>
  <c r="C2" i="23" s="1"/>
  <c r="M13" i="22"/>
  <c r="C3" i="24" s="1"/>
  <c r="N13" i="22"/>
  <c r="C4" i="23" s="1"/>
  <c r="M12" i="22"/>
  <c r="C26" i="24" s="1"/>
  <c r="N12" i="22"/>
  <c r="C28" i="23" s="1"/>
  <c r="M11" i="22"/>
  <c r="C4" i="24" s="1"/>
  <c r="N11" i="22"/>
  <c r="C8" i="23" s="1"/>
  <c r="M10" i="22"/>
  <c r="C27" i="24" s="1"/>
  <c r="N10" i="22"/>
  <c r="C29" i="23" s="1"/>
  <c r="M9" i="22"/>
  <c r="C11" i="24" s="1"/>
  <c r="N9" i="22"/>
  <c r="C17" i="23" s="1"/>
  <c r="M8" i="22"/>
  <c r="C33" i="24" s="1"/>
  <c r="N8" i="22"/>
  <c r="C33" i="23" s="1"/>
  <c r="M7" i="22"/>
  <c r="C7" i="24" s="1"/>
  <c r="N7" i="22"/>
  <c r="C10" i="23" s="1"/>
  <c r="M6" i="22"/>
  <c r="C20" i="24" s="1"/>
  <c r="N6" i="22"/>
  <c r="C9" i="23" s="1"/>
  <c r="M5" i="22"/>
  <c r="C28" i="24" s="1"/>
  <c r="N5" i="22"/>
  <c r="C25" i="23" s="1"/>
  <c r="M4" i="22"/>
  <c r="C21" i="24" s="1"/>
  <c r="N4" i="22"/>
  <c r="C7" i="23" s="1"/>
  <c r="M3" i="22"/>
  <c r="C25" i="24" s="1"/>
  <c r="N3" i="22"/>
  <c r="C21" i="23" s="1"/>
  <c r="M33" i="22"/>
  <c r="C22" i="24" s="1"/>
  <c r="M2" i="22"/>
  <c r="C31" i="24" s="1"/>
  <c r="N33" i="22"/>
  <c r="C11" i="23" s="1"/>
  <c r="N2" i="22"/>
  <c r="C27" i="23" s="1"/>
  <c r="B57" i="24" l="1"/>
  <c r="J9" i="24"/>
  <c r="B57" i="23"/>
  <c r="J9" i="23"/>
  <c r="B64" i="23"/>
  <c r="J16" i="23"/>
  <c r="B62" i="23"/>
  <c r="J14" i="23"/>
  <c r="B65" i="24"/>
  <c r="J17" i="24"/>
  <c r="B56" i="24"/>
  <c r="J8" i="24"/>
  <c r="B59" i="23"/>
  <c r="J11" i="23"/>
  <c r="B60" i="24"/>
  <c r="J12" i="24"/>
  <c r="B38" i="23"/>
  <c r="F6" i="23"/>
  <c r="B48" i="24"/>
  <c r="F16" i="24"/>
  <c r="B58" i="23"/>
  <c r="J10" i="23"/>
  <c r="B63" i="24"/>
  <c r="J15" i="24"/>
  <c r="B50" i="23"/>
  <c r="F18" i="23"/>
  <c r="B52" i="24"/>
  <c r="J4" i="24"/>
  <c r="B48" i="23"/>
  <c r="F16" i="23"/>
  <c r="B41" i="24"/>
  <c r="F9" i="24"/>
  <c r="B67" i="23"/>
  <c r="J19" i="23"/>
  <c r="B66" i="24"/>
  <c r="J18" i="24"/>
  <c r="B45" i="23"/>
  <c r="F13" i="23"/>
  <c r="B49" i="24"/>
  <c r="F17" i="24"/>
  <c r="B65" i="23"/>
  <c r="J17" i="23"/>
  <c r="B64" i="24"/>
  <c r="J16" i="24"/>
  <c r="B42" i="23"/>
  <c r="F10" i="23"/>
  <c r="B39" i="24"/>
  <c r="F7" i="24"/>
  <c r="B54" i="23"/>
  <c r="J6" i="23"/>
  <c r="B58" i="24"/>
  <c r="J10" i="24"/>
  <c r="B43" i="23"/>
  <c r="F11" i="23"/>
  <c r="B36" i="24"/>
  <c r="F4" i="24"/>
  <c r="B40" i="23"/>
  <c r="F8" i="23"/>
  <c r="B37" i="24"/>
  <c r="F5" i="24"/>
  <c r="B36" i="23"/>
  <c r="F4" i="23"/>
  <c r="B38" i="24"/>
  <c r="F6" i="24"/>
  <c r="B51" i="23"/>
  <c r="F19" i="23"/>
  <c r="B44" i="24"/>
  <c r="F12" i="24"/>
  <c r="B60" i="23"/>
  <c r="J12" i="23"/>
  <c r="B61" i="24"/>
  <c r="J13" i="24"/>
  <c r="B37" i="23"/>
  <c r="F5" i="23"/>
  <c r="B42" i="24"/>
  <c r="F10" i="24"/>
  <c r="B55" i="23"/>
  <c r="J7" i="23"/>
  <c r="B46" i="24"/>
  <c r="F14" i="24"/>
  <c r="B53" i="23"/>
  <c r="J5" i="23"/>
  <c r="B59" i="24"/>
  <c r="J11" i="24"/>
  <c r="B52" i="23"/>
  <c r="J4" i="23"/>
  <c r="B55" i="24"/>
  <c r="J7" i="24"/>
  <c r="B56" i="23"/>
  <c r="J8" i="23"/>
  <c r="B50" i="24"/>
  <c r="F18" i="24"/>
  <c r="B46" i="23"/>
  <c r="F14" i="23"/>
  <c r="B45" i="24"/>
  <c r="F13" i="24"/>
  <c r="B47" i="23"/>
  <c r="F15" i="23"/>
  <c r="B43" i="24"/>
  <c r="F11" i="24"/>
  <c r="B66" i="23"/>
  <c r="J18" i="23"/>
  <c r="B67" i="24"/>
  <c r="J19" i="24"/>
  <c r="B61" i="23"/>
  <c r="J13" i="23"/>
  <c r="B51" i="24"/>
  <c r="F19" i="24"/>
  <c r="B63" i="23"/>
  <c r="J15" i="23"/>
  <c r="B62" i="24"/>
  <c r="J14" i="24"/>
  <c r="B49" i="23"/>
  <c r="F17" i="23"/>
  <c r="B53" i="24"/>
  <c r="J5" i="24"/>
  <c r="B39" i="23"/>
  <c r="F7" i="23"/>
  <c r="B47" i="24"/>
  <c r="F15" i="24"/>
  <c r="B44" i="23"/>
  <c r="F12" i="23"/>
  <c r="B54" i="24"/>
  <c r="J6" i="24"/>
  <c r="B41" i="23"/>
  <c r="F9" i="23"/>
  <c r="B40" i="24"/>
  <c r="F8" i="24"/>
  <c r="C1" i="15"/>
  <c r="F1" i="19" s="1"/>
  <c r="N1" i="19" s="1"/>
  <c r="G1" i="20" s="1"/>
  <c r="B68" i="15" l="1"/>
  <c r="U1" i="15"/>
  <c r="R1" i="15"/>
  <c r="B1" i="15"/>
  <c r="T34" i="6"/>
  <c r="B68" i="6"/>
  <c r="M34" i="20" l="1"/>
  <c r="B1" i="6"/>
  <c r="AE21" i="11" l="1"/>
  <c r="AE32" i="11"/>
  <c r="AE24" i="11"/>
  <c r="AE23" i="11"/>
  <c r="AE27" i="11"/>
  <c r="AE10" i="11"/>
  <c r="AE26" i="11"/>
  <c r="AE2" i="11"/>
  <c r="AE7" i="11"/>
  <c r="AE6" i="11"/>
  <c r="AE22" i="11"/>
  <c r="AE19" i="11"/>
  <c r="AE33" i="11"/>
  <c r="AE20" i="11"/>
  <c r="AE31" i="11"/>
  <c r="AE30" i="11"/>
  <c r="AE18" i="11"/>
  <c r="AE17" i="11"/>
  <c r="AE29" i="11"/>
  <c r="AE5" i="11"/>
  <c r="AE28" i="11"/>
  <c r="AE4" i="11"/>
  <c r="AE15" i="11"/>
  <c r="AE14" i="11"/>
  <c r="AE25" i="11"/>
  <c r="AE12" i="11"/>
  <c r="AE9" i="11"/>
  <c r="AE3" i="11"/>
  <c r="AE13" i="11"/>
  <c r="AE11" i="11"/>
  <c r="AE8" i="11"/>
  <c r="AE16" i="11"/>
  <c r="AA20" i="6"/>
  <c r="AA19" i="6"/>
  <c r="AA18" i="6"/>
  <c r="AA17" i="6"/>
  <c r="U1" i="6"/>
  <c r="R1" i="6"/>
  <c r="N23" i="10"/>
  <c r="O23" i="10"/>
  <c r="C1" i="6" l="1"/>
  <c r="V3" i="5"/>
  <c r="S3" i="11" s="1"/>
  <c r="C3" i="27" s="1"/>
  <c r="V4" i="5"/>
  <c r="S4" i="11" s="1"/>
  <c r="C4" i="27" s="1"/>
  <c r="V5" i="5"/>
  <c r="S5" i="11" s="1"/>
  <c r="C5" i="27" s="1"/>
  <c r="V6" i="5"/>
  <c r="S6" i="11" s="1"/>
  <c r="C6" i="27" s="1"/>
  <c r="V7" i="5"/>
  <c r="S7" i="11" s="1"/>
  <c r="C7" i="27" s="1"/>
  <c r="V8" i="5"/>
  <c r="S8" i="11" s="1"/>
  <c r="C8" i="27" s="1"/>
  <c r="V9" i="5"/>
  <c r="S9" i="11" s="1"/>
  <c r="C9" i="27" s="1"/>
  <c r="V10" i="5"/>
  <c r="S10" i="11" s="1"/>
  <c r="C10" i="27" s="1"/>
  <c r="V11" i="5"/>
  <c r="S11" i="11" s="1"/>
  <c r="C11" i="27" s="1"/>
  <c r="V12" i="5"/>
  <c r="S12" i="11" s="1"/>
  <c r="C12" i="27" s="1"/>
  <c r="V13" i="5"/>
  <c r="S13" i="11" s="1"/>
  <c r="C13" i="27" s="1"/>
  <c r="V14" i="5"/>
  <c r="S14" i="11" s="1"/>
  <c r="C14" i="27" s="1"/>
  <c r="V15" i="5"/>
  <c r="S15" i="11" s="1"/>
  <c r="C15" i="27" s="1"/>
  <c r="V16" i="5"/>
  <c r="S16" i="11" s="1"/>
  <c r="C16" i="27" s="1"/>
  <c r="V17" i="5"/>
  <c r="S17" i="11" s="1"/>
  <c r="C17" i="27" s="1"/>
  <c r="V18" i="5"/>
  <c r="S18" i="11" s="1"/>
  <c r="C18" i="27" s="1"/>
  <c r="V19" i="5"/>
  <c r="S19" i="11" s="1"/>
  <c r="C19" i="27" s="1"/>
  <c r="V20" i="5"/>
  <c r="S20" i="11" s="1"/>
  <c r="C20" i="27" s="1"/>
  <c r="V21" i="5"/>
  <c r="S21" i="11" s="1"/>
  <c r="C21" i="27" s="1"/>
  <c r="V22" i="5"/>
  <c r="S22" i="11" s="1"/>
  <c r="C22" i="27" s="1"/>
  <c r="V23" i="5"/>
  <c r="S23" i="11" s="1"/>
  <c r="C23" i="27" s="1"/>
  <c r="V24" i="5"/>
  <c r="S24" i="11" s="1"/>
  <c r="C24" i="27" s="1"/>
  <c r="V25" i="5"/>
  <c r="S25" i="11" s="1"/>
  <c r="C25" i="27" s="1"/>
  <c r="V26" i="5"/>
  <c r="S26" i="11" s="1"/>
  <c r="C26" i="27" s="1"/>
  <c r="V27" i="5"/>
  <c r="S27" i="11" s="1"/>
  <c r="C27" i="27" s="1"/>
  <c r="V28" i="5"/>
  <c r="S28" i="11" s="1"/>
  <c r="C28" i="27" s="1"/>
  <c r="V29" i="5"/>
  <c r="S29" i="11" s="1"/>
  <c r="C29" i="27" s="1"/>
  <c r="V30" i="5"/>
  <c r="S30" i="11" s="1"/>
  <c r="C30" i="27" s="1"/>
  <c r="V31" i="5"/>
  <c r="S31" i="11" s="1"/>
  <c r="C31" i="27" s="1"/>
  <c r="V32" i="5"/>
  <c r="S32" i="11" s="1"/>
  <c r="C32" i="27" s="1"/>
  <c r="V33" i="5"/>
  <c r="S33" i="11" s="1"/>
  <c r="C33" i="27" s="1"/>
  <c r="V2" i="5"/>
  <c r="A33" i="5"/>
  <c r="B33" i="5"/>
  <c r="C33" i="5"/>
  <c r="D33" i="5"/>
  <c r="D33" i="11" s="1"/>
  <c r="E33" i="5"/>
  <c r="F33" i="5"/>
  <c r="F33" i="11" s="1"/>
  <c r="G33" i="5"/>
  <c r="G33" i="11" s="1"/>
  <c r="H33" i="5"/>
  <c r="B14" i="15" l="1"/>
  <c r="B22" i="24"/>
  <c r="AL5" i="24"/>
  <c r="B11" i="23"/>
  <c r="AL5" i="23"/>
  <c r="B25" i="15"/>
  <c r="B24" i="24"/>
  <c r="AB7" i="24"/>
  <c r="B26" i="23"/>
  <c r="AB7" i="23"/>
  <c r="B21" i="15"/>
  <c r="B12" i="24"/>
  <c r="AQ5" i="24"/>
  <c r="B18" i="23"/>
  <c r="AQ5" i="23"/>
  <c r="B18" i="24"/>
  <c r="AQ3" i="24"/>
  <c r="B5" i="23"/>
  <c r="AQ3" i="23"/>
  <c r="B8" i="15"/>
  <c r="B9" i="24"/>
  <c r="AG6" i="24"/>
  <c r="B6" i="23"/>
  <c r="AG6" i="23"/>
  <c r="B15" i="15"/>
  <c r="B19" i="24"/>
  <c r="AG4" i="24"/>
  <c r="B12" i="23"/>
  <c r="AG4" i="23"/>
  <c r="B26" i="15"/>
  <c r="B29" i="24"/>
  <c r="AL8" i="24"/>
  <c r="B31" i="23"/>
  <c r="AL8" i="23"/>
  <c r="B23" i="15"/>
  <c r="B15" i="24"/>
  <c r="AQ7" i="24"/>
  <c r="B24" i="23"/>
  <c r="AQ7" i="23"/>
  <c r="B33" i="15"/>
  <c r="E33" i="19" s="1"/>
  <c r="O33" i="19" s="1"/>
  <c r="H33" i="20" s="1"/>
  <c r="B32" i="24"/>
  <c r="AQ9" i="24"/>
  <c r="B32" i="23"/>
  <c r="AQ9" i="23"/>
  <c r="B7" i="15"/>
  <c r="B6" i="24"/>
  <c r="AB4" i="24"/>
  <c r="B14" i="23"/>
  <c r="AB4" i="23"/>
  <c r="B14" i="24"/>
  <c r="AB5" i="24"/>
  <c r="B20" i="23"/>
  <c r="AB5" i="23"/>
  <c r="B12" i="15"/>
  <c r="B17" i="24"/>
  <c r="AG5" i="24"/>
  <c r="B19" i="23"/>
  <c r="AG5" i="23"/>
  <c r="B9" i="15"/>
  <c r="B10" i="24"/>
  <c r="AB3" i="24"/>
  <c r="B13" i="23"/>
  <c r="AB3" i="23"/>
  <c r="B27" i="15"/>
  <c r="B23" i="24"/>
  <c r="AB9" i="24"/>
  <c r="B16" i="23"/>
  <c r="AB9" i="23"/>
  <c r="B16" i="15"/>
  <c r="B13" i="24"/>
  <c r="AB6" i="24"/>
  <c r="B23" i="23"/>
  <c r="AB6" i="23"/>
  <c r="B19" i="15"/>
  <c r="B8" i="24"/>
  <c r="AL4" i="24"/>
  <c r="B15" i="23"/>
  <c r="AL4" i="23"/>
  <c r="B30" i="15"/>
  <c r="B30" i="24"/>
  <c r="AG9" i="24"/>
  <c r="B30" i="23"/>
  <c r="AG9" i="23"/>
  <c r="B20" i="15"/>
  <c r="B16" i="24"/>
  <c r="AL6" i="24"/>
  <c r="B22" i="23"/>
  <c r="AL6" i="23"/>
  <c r="B5" i="15"/>
  <c r="B5" i="24"/>
  <c r="AQ2" i="24"/>
  <c r="B3" i="23"/>
  <c r="AQ2" i="23"/>
  <c r="B2" i="15"/>
  <c r="B2" i="24"/>
  <c r="AG2" i="24"/>
  <c r="B2" i="23"/>
  <c r="AG2" i="23"/>
  <c r="B3" i="15"/>
  <c r="B3" i="24"/>
  <c r="D36" i="24" s="1"/>
  <c r="C36" i="24" s="1"/>
  <c r="AQ4" i="24"/>
  <c r="B4" i="23"/>
  <c r="AQ4" i="23"/>
  <c r="B26" i="24"/>
  <c r="AG7" i="24"/>
  <c r="B28" i="23"/>
  <c r="AG7" i="23"/>
  <c r="B4" i="24"/>
  <c r="AL3" i="24"/>
  <c r="B8" i="23"/>
  <c r="AL3" i="23"/>
  <c r="B28" i="15"/>
  <c r="B27" i="24"/>
  <c r="AB8" i="24"/>
  <c r="B29" i="23"/>
  <c r="D65" i="23" s="1"/>
  <c r="C65" i="23" s="1"/>
  <c r="AB8" i="23"/>
  <c r="B11" i="24"/>
  <c r="AL2" i="24"/>
  <c r="B17" i="23"/>
  <c r="AL2" i="23"/>
  <c r="B31" i="15"/>
  <c r="B33" i="24"/>
  <c r="D66" i="24" s="1"/>
  <c r="C66" i="24" s="1"/>
  <c r="AL9" i="24"/>
  <c r="B33" i="23"/>
  <c r="D67" i="23" s="1"/>
  <c r="C67" i="23" s="1"/>
  <c r="AL9" i="23"/>
  <c r="B7" i="24"/>
  <c r="D41" i="24" s="1"/>
  <c r="C41" i="24" s="1"/>
  <c r="AB2" i="24"/>
  <c r="AB12" i="24" s="1"/>
  <c r="AB17" i="24" s="1"/>
  <c r="B10" i="23"/>
  <c r="AB2" i="23"/>
  <c r="AB12" i="23" s="1"/>
  <c r="AB17" i="23" s="1"/>
  <c r="B17" i="15"/>
  <c r="B20" i="24"/>
  <c r="AQ6" i="24"/>
  <c r="B9" i="23"/>
  <c r="D50" i="23" s="1"/>
  <c r="C50" i="23" s="1"/>
  <c r="AQ6" i="23"/>
  <c r="B22" i="15"/>
  <c r="B28" i="24"/>
  <c r="AG8" i="24"/>
  <c r="B25" i="23"/>
  <c r="AG8" i="23"/>
  <c r="B18" i="15"/>
  <c r="B21" i="24"/>
  <c r="D48" i="24" s="1"/>
  <c r="C48" i="24" s="1"/>
  <c r="AG3" i="24"/>
  <c r="B7" i="23"/>
  <c r="D38" i="23" s="1"/>
  <c r="C38" i="23" s="1"/>
  <c r="AG3" i="23"/>
  <c r="B29" i="15"/>
  <c r="B25" i="24"/>
  <c r="D60" i="24" s="1"/>
  <c r="C60" i="24" s="1"/>
  <c r="AL7" i="24"/>
  <c r="B21" i="23"/>
  <c r="AL7" i="23"/>
  <c r="B10" i="15"/>
  <c r="B13" i="15"/>
  <c r="B24" i="15"/>
  <c r="B6" i="15"/>
  <c r="B11" i="15"/>
  <c r="B4" i="15"/>
  <c r="D55" i="15"/>
  <c r="D58" i="15"/>
  <c r="D51" i="15"/>
  <c r="D44" i="15"/>
  <c r="D52" i="15"/>
  <c r="D56" i="15"/>
  <c r="D41" i="15"/>
  <c r="D42" i="15"/>
  <c r="D46" i="15"/>
  <c r="D54" i="15"/>
  <c r="D53" i="15"/>
  <c r="D38" i="15"/>
  <c r="D36" i="15"/>
  <c r="D39" i="15"/>
  <c r="D47" i="15"/>
  <c r="D50" i="15"/>
  <c r="D37" i="15"/>
  <c r="D49" i="15"/>
  <c r="D45" i="15"/>
  <c r="D43" i="15"/>
  <c r="D48" i="15"/>
  <c r="AB3" i="6"/>
  <c r="B6" i="6"/>
  <c r="AG7" i="6"/>
  <c r="B24" i="6"/>
  <c r="AB5" i="6"/>
  <c r="B12" i="6"/>
  <c r="AL3" i="6"/>
  <c r="B8" i="6"/>
  <c r="AG5" i="6"/>
  <c r="B17" i="6"/>
  <c r="AB9" i="6"/>
  <c r="B29" i="6"/>
  <c r="AL2" i="6"/>
  <c r="B10" i="6"/>
  <c r="AL5" i="6"/>
  <c r="B9" i="6"/>
  <c r="AB7" i="6"/>
  <c r="B27" i="6"/>
  <c r="AB8" i="6"/>
  <c r="B25" i="6"/>
  <c r="AL9" i="6"/>
  <c r="B32" i="6"/>
  <c r="AQ5" i="6"/>
  <c r="B18" i="6"/>
  <c r="AB6" i="6"/>
  <c r="B19" i="6"/>
  <c r="AB2" i="6"/>
  <c r="B5" i="6"/>
  <c r="AQ6" i="6"/>
  <c r="B16" i="6"/>
  <c r="AL4" i="6"/>
  <c r="B14" i="6"/>
  <c r="AG8" i="6"/>
  <c r="B22" i="6"/>
  <c r="AB4" i="6"/>
  <c r="B11" i="6"/>
  <c r="AG6" i="6"/>
  <c r="B13" i="6"/>
  <c r="AG9" i="6"/>
  <c r="B30" i="6"/>
  <c r="AG4" i="6"/>
  <c r="B20" i="6"/>
  <c r="AL6" i="6"/>
  <c r="B23" i="6"/>
  <c r="AG3" i="6"/>
  <c r="B15" i="6"/>
  <c r="AQ9" i="6"/>
  <c r="B33" i="6"/>
  <c r="AQ3" i="6"/>
  <c r="B7" i="6"/>
  <c r="AL8" i="6"/>
  <c r="B26" i="6"/>
  <c r="AQ2" i="6"/>
  <c r="B4" i="6"/>
  <c r="AL7" i="6"/>
  <c r="B28" i="6"/>
  <c r="AQ7" i="6"/>
  <c r="B21" i="6"/>
  <c r="AG2" i="6"/>
  <c r="B2" i="6"/>
  <c r="AQ4" i="6"/>
  <c r="B3" i="6"/>
  <c r="B19" i="19" s="1"/>
  <c r="K19" i="19" s="1"/>
  <c r="D29" i="20" s="1"/>
  <c r="E33" i="11"/>
  <c r="Y33" i="11" s="1"/>
  <c r="X33" i="5"/>
  <c r="A33" i="11"/>
  <c r="H33" i="11" s="1"/>
  <c r="C23" i="10"/>
  <c r="D23" i="10"/>
  <c r="E23" i="10"/>
  <c r="F23" i="10"/>
  <c r="G23" i="10"/>
  <c r="H23" i="10"/>
  <c r="J23" i="10"/>
  <c r="K23" i="10"/>
  <c r="L23" i="10"/>
  <c r="C1" i="10"/>
  <c r="D1" i="10"/>
  <c r="E1" i="10"/>
  <c r="F1" i="10"/>
  <c r="G1" i="10"/>
  <c r="H1" i="10"/>
  <c r="J1" i="10"/>
  <c r="K1" i="10"/>
  <c r="L1" i="10"/>
  <c r="W33" i="15" l="1"/>
  <c r="A33" i="27"/>
  <c r="D55" i="24"/>
  <c r="C55" i="24" s="1"/>
  <c r="D67" i="24"/>
  <c r="C67" i="24" s="1"/>
  <c r="B33" i="19"/>
  <c r="K33" i="19" s="1"/>
  <c r="D32" i="20" s="1"/>
  <c r="D54" i="23"/>
  <c r="C54" i="23" s="1"/>
  <c r="D36" i="23"/>
  <c r="C36" i="23" s="1"/>
  <c r="D37" i="24"/>
  <c r="C37" i="24" s="1"/>
  <c r="D58" i="24"/>
  <c r="C58" i="24" s="1"/>
  <c r="D44" i="24"/>
  <c r="C44" i="24" s="1"/>
  <c r="D45" i="23"/>
  <c r="C45" i="23" s="1"/>
  <c r="D42" i="23"/>
  <c r="C42" i="23" s="1"/>
  <c r="D48" i="23"/>
  <c r="C48" i="23" s="1"/>
  <c r="D39" i="24"/>
  <c r="C39" i="24" s="1"/>
  <c r="D42" i="24"/>
  <c r="C42" i="24" s="1"/>
  <c r="D56" i="23"/>
  <c r="C56" i="23" s="1"/>
  <c r="D54" i="24"/>
  <c r="C54" i="24" s="1"/>
  <c r="D57" i="24"/>
  <c r="C57" i="24" s="1"/>
  <c r="D55" i="23"/>
  <c r="C55" i="23" s="1"/>
  <c r="D53" i="23"/>
  <c r="C53" i="23" s="1"/>
  <c r="D61" i="24"/>
  <c r="C61" i="24" s="1"/>
  <c r="D46" i="24"/>
  <c r="C46" i="24" s="1"/>
  <c r="D62" i="24"/>
  <c r="C62" i="24" s="1"/>
  <c r="D40" i="24"/>
  <c r="C40" i="24" s="1"/>
  <c r="D40" i="23"/>
  <c r="C40" i="23" s="1"/>
  <c r="D47" i="23"/>
  <c r="C47" i="23" s="1"/>
  <c r="D52" i="24"/>
  <c r="C52" i="24" s="1"/>
  <c r="D49" i="24"/>
  <c r="C49" i="24" s="1"/>
  <c r="D64" i="24"/>
  <c r="C64" i="24" s="1"/>
  <c r="D45" i="24"/>
  <c r="C45" i="24" s="1"/>
  <c r="D52" i="23"/>
  <c r="C52" i="23" s="1"/>
  <c r="D38" i="24"/>
  <c r="C38" i="24" s="1"/>
  <c r="D59" i="24"/>
  <c r="C59" i="24" s="1"/>
  <c r="D50" i="24"/>
  <c r="C50" i="24" s="1"/>
  <c r="D43" i="24"/>
  <c r="C43" i="24" s="1"/>
  <c r="D51" i="24"/>
  <c r="C51" i="24" s="1"/>
  <c r="D53" i="24"/>
  <c r="C53" i="24" s="1"/>
  <c r="D47" i="24"/>
  <c r="C47" i="24" s="1"/>
  <c r="D56" i="24"/>
  <c r="C56" i="24" s="1"/>
  <c r="D43" i="23"/>
  <c r="C43" i="23" s="1"/>
  <c r="D51" i="23"/>
  <c r="C51" i="23" s="1"/>
  <c r="D37" i="23"/>
  <c r="C37" i="23" s="1"/>
  <c r="D46" i="23"/>
  <c r="C46" i="23" s="1"/>
  <c r="D49" i="23"/>
  <c r="C49" i="23" s="1"/>
  <c r="D39" i="23"/>
  <c r="C39" i="23" s="1"/>
  <c r="D44" i="23"/>
  <c r="C44" i="23" s="1"/>
  <c r="D41" i="23"/>
  <c r="C41" i="23" s="1"/>
  <c r="D57" i="23"/>
  <c r="C57" i="23" s="1"/>
  <c r="AK5" i="24"/>
  <c r="AK5" i="23"/>
  <c r="AL12" i="23"/>
  <c r="AB19" i="23" s="1"/>
  <c r="AL12" i="24"/>
  <c r="AB19" i="24" s="1"/>
  <c r="AG12" i="23"/>
  <c r="AB18" i="23" s="1"/>
  <c r="AG12" i="24"/>
  <c r="AB18" i="24" s="1"/>
  <c r="E14" i="19"/>
  <c r="O14" i="19" s="1"/>
  <c r="H2" i="20" s="1"/>
  <c r="B8" i="19"/>
  <c r="K8" i="19" s="1"/>
  <c r="D17" i="20" s="1"/>
  <c r="E11" i="19"/>
  <c r="O11" i="19" s="1"/>
  <c r="H20" i="20" s="1"/>
  <c r="D40" i="15"/>
  <c r="B12" i="19"/>
  <c r="K12" i="19" s="1"/>
  <c r="D2" i="20" s="1"/>
  <c r="E8" i="19"/>
  <c r="O8" i="19" s="1"/>
  <c r="H11" i="20" s="1"/>
  <c r="B9" i="19"/>
  <c r="K9" i="19" s="1"/>
  <c r="D9" i="20" s="1"/>
  <c r="E16" i="19"/>
  <c r="O16" i="19" s="1"/>
  <c r="H6" i="20" s="1"/>
  <c r="B16" i="19"/>
  <c r="K16" i="19" s="1"/>
  <c r="D13" i="20" s="1"/>
  <c r="E21" i="19"/>
  <c r="O21" i="19" s="1"/>
  <c r="H21" i="20" s="1"/>
  <c r="E22" i="19"/>
  <c r="O22" i="19" s="1"/>
  <c r="H28" i="20" s="1"/>
  <c r="B2" i="19"/>
  <c r="K2" i="19" s="1"/>
  <c r="D7" i="20" s="1"/>
  <c r="E6" i="19"/>
  <c r="O6" i="19" s="1"/>
  <c r="H17" i="20" s="1"/>
  <c r="E5" i="19"/>
  <c r="O5" i="19" s="1"/>
  <c r="H19" i="20" s="1"/>
  <c r="E12" i="19"/>
  <c r="O12" i="19" s="1"/>
  <c r="H4" i="20" s="1"/>
  <c r="E15" i="19"/>
  <c r="O15" i="19" s="1"/>
  <c r="H14" i="20" s="1"/>
  <c r="E2" i="19"/>
  <c r="O2" i="19" s="1"/>
  <c r="H7" i="20" s="1"/>
  <c r="E3" i="19"/>
  <c r="O3" i="19" s="1"/>
  <c r="H8" i="20" s="1"/>
  <c r="E19" i="19"/>
  <c r="O19" i="19" s="1"/>
  <c r="H10" i="20" s="1"/>
  <c r="E13" i="19"/>
  <c r="O13" i="19" s="1"/>
  <c r="H3" i="20" s="1"/>
  <c r="E25" i="19"/>
  <c r="O25" i="19" s="1"/>
  <c r="H15" i="20" s="1"/>
  <c r="D59" i="15"/>
  <c r="E18" i="19"/>
  <c r="O18" i="19" s="1"/>
  <c r="H32" i="20" s="1"/>
  <c r="B21" i="19"/>
  <c r="K21" i="19" s="1"/>
  <c r="D19" i="20" s="1"/>
  <c r="E23" i="19"/>
  <c r="O23" i="19" s="1"/>
  <c r="H13" i="20" s="1"/>
  <c r="D57" i="15"/>
  <c r="B3" i="19"/>
  <c r="K3" i="19" s="1"/>
  <c r="D8" i="20" s="1"/>
  <c r="B14" i="19"/>
  <c r="K14" i="19" s="1"/>
  <c r="D10" i="20" s="1"/>
  <c r="B6" i="19"/>
  <c r="K6" i="19" s="1"/>
  <c r="D3" i="20" s="1"/>
  <c r="B10" i="19"/>
  <c r="K10" i="19" s="1"/>
  <c r="D5" i="20" s="1"/>
  <c r="B5" i="19"/>
  <c r="K5" i="19" s="1"/>
  <c r="D11" i="20" s="1"/>
  <c r="B20" i="19"/>
  <c r="K20" i="19" s="1"/>
  <c r="D23" i="20" s="1"/>
  <c r="B17" i="19"/>
  <c r="K17" i="19" s="1"/>
  <c r="D22" i="20" s="1"/>
  <c r="E9" i="19"/>
  <c r="O9" i="19" s="1"/>
  <c r="H29" i="20" s="1"/>
  <c r="E10" i="19"/>
  <c r="O10" i="19" s="1"/>
  <c r="H22" i="20" s="1"/>
  <c r="E17" i="19"/>
  <c r="O17" i="19" s="1"/>
  <c r="H27" i="20" s="1"/>
  <c r="E20" i="19"/>
  <c r="O20" i="19" s="1"/>
  <c r="H12" i="20" s="1"/>
  <c r="E4" i="19"/>
  <c r="O4" i="19" s="1"/>
  <c r="H9" i="20" s="1"/>
  <c r="E7" i="19"/>
  <c r="O7" i="19" s="1"/>
  <c r="H5" i="20" s="1"/>
  <c r="E24" i="19"/>
  <c r="O24" i="19" s="1"/>
  <c r="H16" i="20" s="1"/>
  <c r="B24" i="19"/>
  <c r="K24" i="19" s="1"/>
  <c r="D24" i="20" s="1"/>
  <c r="B11" i="19"/>
  <c r="K11" i="19" s="1"/>
  <c r="D6" i="20" s="1"/>
  <c r="B7" i="19"/>
  <c r="K7" i="19" s="1"/>
  <c r="D4" i="20" s="1"/>
  <c r="B18" i="19"/>
  <c r="K18" i="19" s="1"/>
  <c r="D25" i="20" s="1"/>
  <c r="B22" i="19"/>
  <c r="K22" i="19" s="1"/>
  <c r="D26" i="20" s="1"/>
  <c r="B15" i="19"/>
  <c r="K15" i="19" s="1"/>
  <c r="D12" i="20" s="1"/>
  <c r="B13" i="19"/>
  <c r="K13" i="19" s="1"/>
  <c r="D16" i="20" s="1"/>
  <c r="A14" i="15"/>
  <c r="D41" i="6"/>
  <c r="D52" i="6"/>
  <c r="D36" i="6"/>
  <c r="D37" i="6"/>
  <c r="D40" i="6"/>
  <c r="D56" i="6"/>
  <c r="D48" i="6"/>
  <c r="AB12" i="6"/>
  <c r="AB17" i="6" s="1"/>
  <c r="AL12" i="6"/>
  <c r="AB19" i="6" s="1"/>
  <c r="D47" i="6"/>
  <c r="AG12" i="6"/>
  <c r="AB18" i="6" s="1"/>
  <c r="D39" i="6"/>
  <c r="D49" i="6"/>
  <c r="D42" i="6"/>
  <c r="D58" i="6"/>
  <c r="D55" i="6"/>
  <c r="D46" i="6"/>
  <c r="D53" i="6"/>
  <c r="D51" i="6"/>
  <c r="D50" i="6"/>
  <c r="D45" i="6"/>
  <c r="D54" i="6"/>
  <c r="D43" i="6"/>
  <c r="D44" i="6"/>
  <c r="AK5" i="6"/>
  <c r="A9" i="6"/>
  <c r="Q18" i="6"/>
  <c r="T14" i="6"/>
  <c r="W2" i="6"/>
  <c r="S1" i="11"/>
  <c r="S2" i="11"/>
  <c r="C2" i="27" s="1"/>
  <c r="B32" i="15" l="1"/>
  <c r="B31" i="24"/>
  <c r="AQ8" i="24"/>
  <c r="AQ12" i="24" s="1"/>
  <c r="AB20" i="24" s="1"/>
  <c r="AC20" i="24" s="1"/>
  <c r="B27" i="23"/>
  <c r="AQ8" i="23"/>
  <c r="AQ12" i="23" s="1"/>
  <c r="AB20" i="23" s="1"/>
  <c r="AC20" i="23" s="1"/>
  <c r="AC18" i="24"/>
  <c r="AC17" i="24"/>
  <c r="AC18" i="23"/>
  <c r="AC17" i="23"/>
  <c r="AC19" i="24"/>
  <c r="AC19" i="23"/>
  <c r="P2" i="20"/>
  <c r="P8" i="20"/>
  <c r="P6" i="20"/>
  <c r="P5" i="20"/>
  <c r="P4" i="20"/>
  <c r="P3" i="20"/>
  <c r="P7" i="20"/>
  <c r="D60" i="15"/>
  <c r="E26" i="19"/>
  <c r="O26" i="19" s="1"/>
  <c r="H26" i="20" s="1"/>
  <c r="E30" i="19"/>
  <c r="O30" i="19" s="1"/>
  <c r="H18" i="20" s="1"/>
  <c r="D64" i="15"/>
  <c r="E28" i="19"/>
  <c r="O28" i="19" s="1"/>
  <c r="H24" i="20" s="1"/>
  <c r="D62" i="15"/>
  <c r="E27" i="19"/>
  <c r="O27" i="19" s="1"/>
  <c r="H31" i="20" s="1"/>
  <c r="E29" i="19"/>
  <c r="O29" i="19" s="1"/>
  <c r="H25" i="20" s="1"/>
  <c r="D63" i="15"/>
  <c r="D67" i="15"/>
  <c r="D61" i="15"/>
  <c r="AQ8" i="6"/>
  <c r="AQ12" i="6" s="1"/>
  <c r="AB20" i="6" s="1"/>
  <c r="AC20" i="6" s="1"/>
  <c r="B31" i="6"/>
  <c r="AC18" i="6"/>
  <c r="AC17" i="6"/>
  <c r="M23" i="10"/>
  <c r="M1" i="10"/>
  <c r="H2"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1" i="5"/>
  <c r="E32" i="19" l="1"/>
  <c r="O32" i="19" s="1"/>
  <c r="H30" i="20" s="1"/>
  <c r="D66" i="15"/>
  <c r="B32" i="19"/>
  <c r="K32" i="19" s="1"/>
  <c r="D33" i="20" s="1"/>
  <c r="P33" i="20" s="1"/>
  <c r="D66" i="6"/>
  <c r="B4" i="19"/>
  <c r="K4" i="19" s="1"/>
  <c r="D14" i="20" s="1"/>
  <c r="D38" i="6"/>
  <c r="D59" i="23"/>
  <c r="C59" i="23" s="1"/>
  <c r="D58" i="23"/>
  <c r="C58" i="23" s="1"/>
  <c r="D61" i="23"/>
  <c r="C61" i="23" s="1"/>
  <c r="D60" i="23"/>
  <c r="C60" i="23" s="1"/>
  <c r="D63" i="23"/>
  <c r="C63" i="23" s="1"/>
  <c r="D62" i="23"/>
  <c r="C62" i="23" s="1"/>
  <c r="D65" i="15"/>
  <c r="E31" i="19"/>
  <c r="O31" i="19" s="1"/>
  <c r="H23" i="20" s="1"/>
  <c r="D65" i="24"/>
  <c r="C65" i="24" s="1"/>
  <c r="D63" i="24"/>
  <c r="C63" i="24" s="1"/>
  <c r="D64" i="23"/>
  <c r="C64" i="23" s="1"/>
  <c r="D66" i="23"/>
  <c r="C66" i="23" s="1"/>
  <c r="B30" i="19"/>
  <c r="K30" i="19" s="1"/>
  <c r="D27" i="20" s="1"/>
  <c r="B31" i="19"/>
  <c r="K31" i="19" s="1"/>
  <c r="D30" i="20" s="1"/>
  <c r="P32" i="20" s="1"/>
  <c r="D65" i="6"/>
  <c r="B27" i="19"/>
  <c r="K27" i="19" s="1"/>
  <c r="D18" i="20" s="1"/>
  <c r="D61" i="6"/>
  <c r="B28" i="19"/>
  <c r="K28" i="19" s="1"/>
  <c r="D21" i="20" s="1"/>
  <c r="B29" i="19"/>
  <c r="K29" i="19" s="1"/>
  <c r="D31" i="20" s="1"/>
  <c r="D63" i="6"/>
  <c r="B25" i="19"/>
  <c r="K25" i="19" s="1"/>
  <c r="D15" i="20" s="1"/>
  <c r="D59" i="6"/>
  <c r="B26" i="19"/>
  <c r="K26" i="19" s="1"/>
  <c r="D20" i="20" s="1"/>
  <c r="B23" i="19"/>
  <c r="K23" i="19" s="1"/>
  <c r="D28" i="20" s="1"/>
  <c r="P10" i="20" s="1"/>
  <c r="D57" i="6"/>
  <c r="D62" i="6"/>
  <c r="D60" i="6"/>
  <c r="D67" i="6"/>
  <c r="D64" i="6"/>
  <c r="AC19" i="6"/>
  <c r="O8" i="5"/>
  <c r="O9" i="5"/>
  <c r="O7" i="5"/>
  <c r="O4" i="5"/>
  <c r="O10" i="5"/>
  <c r="O31" i="5"/>
  <c r="O28" i="5"/>
  <c r="O3" i="5"/>
  <c r="O19" i="5"/>
  <c r="O16" i="5"/>
  <c r="O2" i="5"/>
  <c r="O33" i="5"/>
  <c r="O20" i="5"/>
  <c r="O18" i="5"/>
  <c r="O29" i="5"/>
  <c r="O26" i="5"/>
  <c r="O13" i="5"/>
  <c r="O21" i="5"/>
  <c r="O30" i="5"/>
  <c r="O5" i="5"/>
  <c r="O15" i="5"/>
  <c r="O24" i="5"/>
  <c r="O12" i="5"/>
  <c r="O22" i="5"/>
  <c r="O32" i="5"/>
  <c r="O6" i="5"/>
  <c r="O17" i="5"/>
  <c r="O27" i="5"/>
  <c r="O14" i="5"/>
  <c r="O25" i="5"/>
  <c r="O23" i="5"/>
  <c r="O11" i="5"/>
  <c r="I23" i="10"/>
  <c r="I1" i="10"/>
  <c r="P19" i="20" l="1"/>
  <c r="P9" i="20"/>
  <c r="P29" i="20"/>
  <c r="P28" i="20"/>
  <c r="P13" i="20"/>
  <c r="P20" i="20"/>
  <c r="P16" i="20"/>
  <c r="P15" i="20"/>
  <c r="P18" i="20"/>
  <c r="P30" i="20"/>
  <c r="P31" i="20"/>
  <c r="P14" i="20"/>
  <c r="P25" i="20"/>
  <c r="P21" i="20"/>
  <c r="P26" i="20"/>
  <c r="P24" i="20"/>
  <c r="P22" i="20"/>
  <c r="P12" i="20"/>
  <c r="P11" i="20"/>
  <c r="P17" i="20"/>
  <c r="P27" i="20"/>
  <c r="P23" i="20"/>
  <c r="A2" i="5" l="1"/>
  <c r="B2" i="5"/>
  <c r="C2" i="5"/>
  <c r="D2" i="5"/>
  <c r="E2" i="5"/>
  <c r="F2" i="5"/>
  <c r="G2" i="5"/>
  <c r="A3" i="5"/>
  <c r="B3" i="5"/>
  <c r="C3" i="5"/>
  <c r="D3" i="5"/>
  <c r="E3" i="5"/>
  <c r="F3" i="5"/>
  <c r="G3" i="5"/>
  <c r="A4" i="5"/>
  <c r="B4" i="5"/>
  <c r="C4" i="5"/>
  <c r="D4" i="5"/>
  <c r="E4" i="5"/>
  <c r="F4" i="5"/>
  <c r="G4" i="5"/>
  <c r="A5" i="5"/>
  <c r="B5" i="5"/>
  <c r="C5" i="5"/>
  <c r="D5" i="5"/>
  <c r="E5" i="5"/>
  <c r="F5" i="5"/>
  <c r="G5" i="5"/>
  <c r="A6" i="5"/>
  <c r="B6" i="5"/>
  <c r="C6" i="5"/>
  <c r="D6" i="5"/>
  <c r="E6" i="5"/>
  <c r="F6" i="5"/>
  <c r="G6" i="5"/>
  <c r="A7" i="5"/>
  <c r="B7" i="5"/>
  <c r="C7" i="5"/>
  <c r="D7" i="5"/>
  <c r="E7" i="5"/>
  <c r="F7" i="5"/>
  <c r="G7" i="5"/>
  <c r="A8" i="5"/>
  <c r="B8" i="5"/>
  <c r="C8" i="5"/>
  <c r="D8" i="5"/>
  <c r="E8" i="5"/>
  <c r="F8" i="5"/>
  <c r="G8" i="5"/>
  <c r="A9" i="5"/>
  <c r="B9" i="5"/>
  <c r="C9" i="5"/>
  <c r="D9" i="5"/>
  <c r="E9" i="5"/>
  <c r="F9" i="5"/>
  <c r="G9" i="5"/>
  <c r="A10" i="5"/>
  <c r="B10" i="5"/>
  <c r="C10" i="5"/>
  <c r="D10" i="5"/>
  <c r="E10" i="5"/>
  <c r="F10" i="5"/>
  <c r="G10" i="5"/>
  <c r="A11" i="5"/>
  <c r="B11" i="5"/>
  <c r="C11" i="5"/>
  <c r="D11" i="5"/>
  <c r="E11" i="5"/>
  <c r="F11" i="5"/>
  <c r="G11" i="5"/>
  <c r="A12" i="5"/>
  <c r="B12" i="5"/>
  <c r="C12" i="5"/>
  <c r="D12" i="5"/>
  <c r="E12" i="5"/>
  <c r="F12" i="5"/>
  <c r="G12" i="5"/>
  <c r="A13" i="5"/>
  <c r="B13" i="5"/>
  <c r="C13" i="5"/>
  <c r="D13" i="5"/>
  <c r="E13" i="5"/>
  <c r="F13" i="5"/>
  <c r="G13" i="5"/>
  <c r="A14" i="5"/>
  <c r="B14" i="5"/>
  <c r="C14" i="5"/>
  <c r="D14" i="5"/>
  <c r="E14" i="5"/>
  <c r="F14" i="5"/>
  <c r="G14" i="5"/>
  <c r="A15" i="5"/>
  <c r="B15" i="5"/>
  <c r="C15" i="5"/>
  <c r="D15" i="5"/>
  <c r="E15" i="5"/>
  <c r="F15" i="5"/>
  <c r="G15" i="5"/>
  <c r="A16" i="5"/>
  <c r="B16" i="5"/>
  <c r="C16" i="5"/>
  <c r="D16" i="5"/>
  <c r="E16" i="5"/>
  <c r="F16" i="5"/>
  <c r="G16" i="5"/>
  <c r="A17" i="5"/>
  <c r="B17" i="5"/>
  <c r="C17" i="5"/>
  <c r="D17" i="5"/>
  <c r="E17" i="5"/>
  <c r="F17" i="5"/>
  <c r="G17" i="5"/>
  <c r="A18" i="5"/>
  <c r="B18" i="5"/>
  <c r="C18" i="5"/>
  <c r="D18" i="5"/>
  <c r="E18" i="5"/>
  <c r="F18" i="5"/>
  <c r="G18" i="5"/>
  <c r="A19" i="5"/>
  <c r="B19" i="5"/>
  <c r="C19" i="5"/>
  <c r="D19" i="5"/>
  <c r="E19" i="5"/>
  <c r="F19" i="5"/>
  <c r="G19" i="5"/>
  <c r="A20" i="5"/>
  <c r="B20" i="5"/>
  <c r="C20" i="5"/>
  <c r="D20" i="5"/>
  <c r="E20" i="5"/>
  <c r="F20" i="5"/>
  <c r="G20" i="5"/>
  <c r="A21" i="5"/>
  <c r="B21" i="5"/>
  <c r="C21" i="5"/>
  <c r="D21" i="5"/>
  <c r="E21" i="5"/>
  <c r="F21" i="5"/>
  <c r="G21" i="5"/>
  <c r="A22" i="5"/>
  <c r="B22" i="5"/>
  <c r="C22" i="5"/>
  <c r="D22" i="5"/>
  <c r="E22" i="5"/>
  <c r="F22" i="5"/>
  <c r="G22" i="5"/>
  <c r="A23" i="5"/>
  <c r="B23" i="5"/>
  <c r="C23" i="5"/>
  <c r="D23" i="5"/>
  <c r="E23" i="5"/>
  <c r="F23" i="5"/>
  <c r="G23" i="5"/>
  <c r="A24" i="5"/>
  <c r="B24" i="5"/>
  <c r="C24" i="5"/>
  <c r="D24" i="5"/>
  <c r="E24" i="5"/>
  <c r="F24" i="5"/>
  <c r="G24" i="5"/>
  <c r="A25" i="5"/>
  <c r="B25" i="5"/>
  <c r="C25" i="5"/>
  <c r="D25" i="5"/>
  <c r="E25" i="5"/>
  <c r="F25" i="5"/>
  <c r="G25" i="5"/>
  <c r="A26" i="5"/>
  <c r="B26" i="5"/>
  <c r="C26" i="5"/>
  <c r="D26" i="5"/>
  <c r="E26" i="5"/>
  <c r="F26" i="5"/>
  <c r="G26" i="5"/>
  <c r="A27" i="5"/>
  <c r="B27" i="5"/>
  <c r="C27" i="5"/>
  <c r="D27" i="5"/>
  <c r="E27" i="5"/>
  <c r="F27" i="5"/>
  <c r="G27" i="5"/>
  <c r="A28" i="5"/>
  <c r="B28" i="5"/>
  <c r="C28" i="5"/>
  <c r="D28" i="5"/>
  <c r="E28" i="5"/>
  <c r="F28" i="5"/>
  <c r="G28" i="5"/>
  <c r="A29" i="5"/>
  <c r="B29" i="5"/>
  <c r="C29" i="5"/>
  <c r="D29" i="5"/>
  <c r="E29" i="5"/>
  <c r="F29" i="5"/>
  <c r="G29" i="5"/>
  <c r="A30" i="5"/>
  <c r="B30" i="5"/>
  <c r="C30" i="5"/>
  <c r="D30" i="5"/>
  <c r="E30" i="5"/>
  <c r="F30" i="5"/>
  <c r="G30" i="5"/>
  <c r="A31" i="5"/>
  <c r="B31" i="5"/>
  <c r="C31" i="5"/>
  <c r="D31" i="5"/>
  <c r="E31" i="5"/>
  <c r="F31" i="5"/>
  <c r="G31" i="5"/>
  <c r="A32" i="5"/>
  <c r="B32" i="5"/>
  <c r="C32" i="5"/>
  <c r="D32" i="5"/>
  <c r="E32" i="5"/>
  <c r="F32" i="5"/>
  <c r="G32" i="5"/>
  <c r="G1" i="5"/>
  <c r="G1" i="11" s="1"/>
  <c r="F1" i="5"/>
  <c r="F1" i="11" s="1"/>
  <c r="E1" i="5"/>
  <c r="E1" i="11" s="1"/>
  <c r="D1" i="5"/>
  <c r="D1" i="11" s="1"/>
  <c r="C1" i="5"/>
  <c r="B1" i="5"/>
  <c r="A1" i="5"/>
  <c r="X21" i="5" l="1"/>
  <c r="X14" i="5"/>
  <c r="X2" i="5"/>
  <c r="X9" i="5"/>
  <c r="X26" i="5"/>
  <c r="X19" i="5"/>
  <c r="X31" i="5"/>
  <c r="X7" i="5"/>
  <c r="X24" i="5"/>
  <c r="X12" i="5"/>
  <c r="X29" i="5"/>
  <c r="X17" i="5"/>
  <c r="X5" i="5"/>
  <c r="X22" i="5"/>
  <c r="X10" i="5"/>
  <c r="X15" i="5"/>
  <c r="X3" i="5"/>
  <c r="X32" i="5"/>
  <c r="X20" i="5"/>
  <c r="X8" i="5"/>
  <c r="X25" i="5"/>
  <c r="X13" i="5"/>
  <c r="X27" i="5"/>
  <c r="X30" i="5"/>
  <c r="X18" i="5"/>
  <c r="X6" i="5"/>
  <c r="X23" i="5"/>
  <c r="X11" i="5"/>
  <c r="X28" i="5"/>
  <c r="X16" i="5"/>
  <c r="X4" i="5"/>
  <c r="L26" i="5"/>
  <c r="N24" i="5"/>
  <c r="I23" i="5"/>
  <c r="J28" i="5"/>
  <c r="M31" i="5"/>
  <c r="K21" i="5"/>
  <c r="J16" i="5"/>
  <c r="L14" i="5"/>
  <c r="M19" i="5"/>
  <c r="I11" i="5"/>
  <c r="D9" i="11"/>
  <c r="K9" i="5"/>
  <c r="M7" i="5"/>
  <c r="A6" i="11"/>
  <c r="H6" i="11" s="1"/>
  <c r="J4" i="5"/>
  <c r="L2" i="5"/>
  <c r="L33" i="5"/>
  <c r="L31" i="5"/>
  <c r="N29" i="5"/>
  <c r="I28" i="5"/>
  <c r="K26" i="5"/>
  <c r="M24" i="5"/>
  <c r="A23" i="11"/>
  <c r="H23" i="11" s="1"/>
  <c r="J21" i="5"/>
  <c r="L19" i="5"/>
  <c r="G17" i="11"/>
  <c r="N17" i="5"/>
  <c r="I16" i="5"/>
  <c r="K14" i="5"/>
  <c r="M12" i="5"/>
  <c r="A11" i="11"/>
  <c r="H11" i="11" s="1"/>
  <c r="J9" i="5"/>
  <c r="L7" i="5"/>
  <c r="N5" i="5"/>
  <c r="I4" i="5"/>
  <c r="K2" i="5"/>
  <c r="K33" i="5"/>
  <c r="J26" i="5"/>
  <c r="L12" i="5"/>
  <c r="I26" i="5"/>
  <c r="L5" i="5"/>
  <c r="K29" i="5"/>
  <c r="M27" i="5"/>
  <c r="A26" i="11"/>
  <c r="H26" i="11" s="1"/>
  <c r="J24" i="5"/>
  <c r="L22" i="5"/>
  <c r="N20" i="5"/>
  <c r="I19" i="5"/>
  <c r="K17" i="5"/>
  <c r="M15" i="5"/>
  <c r="A14" i="11"/>
  <c r="H14" i="11" s="1"/>
  <c r="J12" i="5"/>
  <c r="L10" i="5"/>
  <c r="N8" i="5"/>
  <c r="I7" i="5"/>
  <c r="D5" i="11"/>
  <c r="K5" i="5"/>
  <c r="M3" i="5"/>
  <c r="A2" i="11"/>
  <c r="H2" i="11" s="1"/>
  <c r="L24" i="5"/>
  <c r="I9" i="5"/>
  <c r="N27" i="5"/>
  <c r="N3" i="5"/>
  <c r="A31" i="11"/>
  <c r="H31" i="11" s="1"/>
  <c r="J29" i="5"/>
  <c r="L27" i="5"/>
  <c r="N25" i="5"/>
  <c r="I24" i="5"/>
  <c r="K22" i="5"/>
  <c r="M20" i="5"/>
  <c r="A19" i="11"/>
  <c r="H19" i="11" s="1"/>
  <c r="J17" i="5"/>
  <c r="L15" i="5"/>
  <c r="N13" i="5"/>
  <c r="I12" i="5"/>
  <c r="K10" i="5"/>
  <c r="M8" i="5"/>
  <c r="A7" i="11"/>
  <c r="H7" i="11" s="1"/>
  <c r="J5" i="5"/>
  <c r="L3" i="5"/>
  <c r="N12" i="5"/>
  <c r="M17" i="5"/>
  <c r="M5" i="5"/>
  <c r="N15" i="5"/>
  <c r="J7" i="5"/>
  <c r="M32" i="5"/>
  <c r="L32" i="5"/>
  <c r="N30" i="5"/>
  <c r="I29" i="5"/>
  <c r="K27" i="5"/>
  <c r="M25" i="5"/>
  <c r="A24" i="11"/>
  <c r="H24" i="11" s="1"/>
  <c r="J22" i="5"/>
  <c r="L20" i="5"/>
  <c r="N18" i="5"/>
  <c r="I17" i="5"/>
  <c r="K15" i="5"/>
  <c r="M13" i="5"/>
  <c r="A12" i="11"/>
  <c r="H12" i="11" s="1"/>
  <c r="J10" i="5"/>
  <c r="L8" i="5"/>
  <c r="N6" i="5"/>
  <c r="I5" i="5"/>
  <c r="K3" i="5"/>
  <c r="M29" i="5"/>
  <c r="A16" i="11"/>
  <c r="H16" i="11" s="1"/>
  <c r="A4" i="11"/>
  <c r="H4" i="11" s="1"/>
  <c r="A21" i="11"/>
  <c r="H21" i="11" s="1"/>
  <c r="M10" i="5"/>
  <c r="K32" i="5"/>
  <c r="A29" i="11"/>
  <c r="H29" i="11" s="1"/>
  <c r="J27" i="5"/>
  <c r="L25" i="5"/>
  <c r="N23" i="5"/>
  <c r="I22" i="5"/>
  <c r="K20" i="5"/>
  <c r="M18" i="5"/>
  <c r="A17" i="11"/>
  <c r="H17" i="11" s="1"/>
  <c r="J15" i="5"/>
  <c r="L13" i="5"/>
  <c r="N11" i="5"/>
  <c r="I10" i="5"/>
  <c r="K8" i="5"/>
  <c r="M6" i="5"/>
  <c r="A5" i="11"/>
  <c r="H5" i="11" s="1"/>
  <c r="J3" i="5"/>
  <c r="A28" i="11"/>
  <c r="H28" i="11" s="1"/>
  <c r="J14" i="5"/>
  <c r="J33" i="5"/>
  <c r="J2" i="5"/>
  <c r="F22" i="11"/>
  <c r="M22" i="5"/>
  <c r="K12" i="5"/>
  <c r="M30" i="5"/>
  <c r="J32" i="5"/>
  <c r="L30" i="5"/>
  <c r="N28" i="5"/>
  <c r="I27" i="5"/>
  <c r="K25" i="5"/>
  <c r="M23" i="5"/>
  <c r="A22" i="11"/>
  <c r="H22" i="11" s="1"/>
  <c r="J20" i="5"/>
  <c r="L18" i="5"/>
  <c r="N16" i="5"/>
  <c r="I15" i="5"/>
  <c r="K13" i="5"/>
  <c r="M11" i="5"/>
  <c r="A10" i="11"/>
  <c r="H10" i="11" s="1"/>
  <c r="J8" i="5"/>
  <c r="L6" i="5"/>
  <c r="N4" i="5"/>
  <c r="I3" i="5"/>
  <c r="A30" i="11"/>
  <c r="H30" i="11" s="1"/>
  <c r="A18" i="11"/>
  <c r="H18" i="11" s="1"/>
  <c r="I21" i="5"/>
  <c r="E17" i="11"/>
  <c r="L17" i="5"/>
  <c r="I2" i="5"/>
  <c r="I33" i="5"/>
  <c r="K30" i="5"/>
  <c r="M28" i="5"/>
  <c r="A27" i="11"/>
  <c r="H27" i="11" s="1"/>
  <c r="J25" i="5"/>
  <c r="L23" i="5"/>
  <c r="N21" i="5"/>
  <c r="I20" i="5"/>
  <c r="K18" i="5"/>
  <c r="M16" i="5"/>
  <c r="A15" i="11"/>
  <c r="H15" i="11" s="1"/>
  <c r="J13" i="5"/>
  <c r="L11" i="5"/>
  <c r="N9" i="5"/>
  <c r="I8" i="5"/>
  <c r="K6" i="5"/>
  <c r="M4" i="5"/>
  <c r="A3" i="11"/>
  <c r="H3" i="11" s="1"/>
  <c r="K31" i="5"/>
  <c r="K19" i="5"/>
  <c r="K7" i="5"/>
  <c r="J31" i="5"/>
  <c r="D24" i="11"/>
  <c r="K24" i="5"/>
  <c r="A9" i="11"/>
  <c r="H9" i="11" s="1"/>
  <c r="I31" i="5"/>
  <c r="A32" i="11"/>
  <c r="H32" i="11" s="1"/>
  <c r="J30" i="5"/>
  <c r="L28" i="5"/>
  <c r="N26" i="5"/>
  <c r="I25" i="5"/>
  <c r="K23" i="5"/>
  <c r="M21" i="5"/>
  <c r="A20" i="11"/>
  <c r="H20" i="11" s="1"/>
  <c r="J18" i="5"/>
  <c r="L16" i="5"/>
  <c r="N14" i="5"/>
  <c r="I13" i="5"/>
  <c r="K11" i="5"/>
  <c r="M9" i="5"/>
  <c r="A8" i="11"/>
  <c r="H8" i="11" s="1"/>
  <c r="J6" i="5"/>
  <c r="L4" i="5"/>
  <c r="N2" i="5"/>
  <c r="N33" i="5"/>
  <c r="N22" i="5"/>
  <c r="N10" i="5"/>
  <c r="L29" i="5"/>
  <c r="J19" i="5"/>
  <c r="I14" i="5"/>
  <c r="N32" i="5"/>
  <c r="I32" i="5"/>
  <c r="N31" i="5"/>
  <c r="I30" i="5"/>
  <c r="K28" i="5"/>
  <c r="M26" i="5"/>
  <c r="A25" i="11"/>
  <c r="H25" i="11" s="1"/>
  <c r="J23" i="5"/>
  <c r="L21" i="5"/>
  <c r="N19" i="5"/>
  <c r="I18" i="5"/>
  <c r="K16" i="5"/>
  <c r="M14" i="5"/>
  <c r="A13" i="11"/>
  <c r="H13" i="11" s="1"/>
  <c r="J11" i="5"/>
  <c r="L9" i="5"/>
  <c r="N7" i="5"/>
  <c r="I6" i="5"/>
  <c r="K4" i="5"/>
  <c r="M2" i="5"/>
  <c r="M33" i="5"/>
  <c r="C83" i="10"/>
  <c r="C92" i="10"/>
  <c r="C56" i="10"/>
  <c r="C81" i="10"/>
  <c r="C74" i="10"/>
  <c r="C65" i="10"/>
  <c r="C63" i="10"/>
  <c r="C99" i="10"/>
  <c r="C72" i="10"/>
  <c r="C108" i="10"/>
  <c r="C110" i="10"/>
  <c r="C90" i="10"/>
  <c r="G32" i="11"/>
  <c r="F32" i="11"/>
  <c r="E32" i="11"/>
  <c r="D32" i="11"/>
  <c r="D14" i="11"/>
  <c r="F12" i="11"/>
  <c r="E7" i="11"/>
  <c r="G5" i="11"/>
  <c r="D2" i="11"/>
  <c r="D31" i="11"/>
  <c r="F29" i="11"/>
  <c r="E24" i="11"/>
  <c r="G22" i="11"/>
  <c r="D19" i="11"/>
  <c r="F17" i="11"/>
  <c r="E12" i="11"/>
  <c r="G10" i="11"/>
  <c r="D7" i="11"/>
  <c r="F5" i="11"/>
  <c r="E5" i="11"/>
  <c r="G3" i="11"/>
  <c r="D21" i="11"/>
  <c r="F3" i="11"/>
  <c r="F31" i="11"/>
  <c r="G12" i="11"/>
  <c r="E27" i="11"/>
  <c r="G25" i="11"/>
  <c r="D22" i="11"/>
  <c r="F20" i="11"/>
  <c r="E15" i="11"/>
  <c r="G13" i="11"/>
  <c r="D10" i="11"/>
  <c r="F8" i="11"/>
  <c r="E3" i="11"/>
  <c r="G24" i="11"/>
  <c r="E14" i="11"/>
  <c r="F10" i="11"/>
  <c r="F27" i="11"/>
  <c r="E22" i="11"/>
  <c r="F15" i="11"/>
  <c r="G8" i="11"/>
  <c r="G30" i="11"/>
  <c r="D27" i="11"/>
  <c r="F25" i="11"/>
  <c r="E20" i="11"/>
  <c r="G18" i="11"/>
  <c r="D15" i="11"/>
  <c r="F13" i="11"/>
  <c r="E8" i="11"/>
  <c r="G6" i="11"/>
  <c r="D3" i="11"/>
  <c r="E13" i="11"/>
  <c r="G11" i="11"/>
  <c r="D8" i="11"/>
  <c r="F6" i="11"/>
  <c r="G27" i="11"/>
  <c r="D12" i="11"/>
  <c r="F30" i="11"/>
  <c r="E25" i="11"/>
  <c r="G23" i="11"/>
  <c r="D20" i="11"/>
  <c r="F18" i="11"/>
  <c r="E30" i="11"/>
  <c r="G28" i="11"/>
  <c r="D25" i="11"/>
  <c r="F23" i="11"/>
  <c r="E18" i="11"/>
  <c r="G16" i="11"/>
  <c r="D13" i="11"/>
  <c r="F11" i="11"/>
  <c r="E6" i="11"/>
  <c r="G4" i="11"/>
  <c r="E26" i="11"/>
  <c r="F19" i="11"/>
  <c r="G15" i="11"/>
  <c r="D17" i="11"/>
  <c r="F28" i="11"/>
  <c r="E23" i="11"/>
  <c r="G21" i="11"/>
  <c r="D18" i="11"/>
  <c r="F16" i="11"/>
  <c r="E11" i="11"/>
  <c r="G9" i="11"/>
  <c r="D6" i="11"/>
  <c r="F4" i="11"/>
  <c r="F7" i="11"/>
  <c r="E10" i="11"/>
  <c r="G26" i="11"/>
  <c r="E16" i="11"/>
  <c r="G14" i="11"/>
  <c r="D11" i="11"/>
  <c r="F9" i="11"/>
  <c r="E4" i="11"/>
  <c r="G2" i="11"/>
  <c r="E2" i="11"/>
  <c r="E31" i="11"/>
  <c r="G29" i="11"/>
  <c r="D26" i="11"/>
  <c r="F24" i="11"/>
  <c r="E19" i="11"/>
  <c r="E29" i="11"/>
  <c r="D29" i="11"/>
  <c r="G20" i="11"/>
  <c r="A1" i="11"/>
  <c r="D30" i="11"/>
  <c r="E28" i="11"/>
  <c r="D23" i="11"/>
  <c r="F21" i="11"/>
  <c r="G31" i="11"/>
  <c r="D28" i="11"/>
  <c r="F26" i="11"/>
  <c r="E21" i="11"/>
  <c r="G19" i="11"/>
  <c r="D16" i="11"/>
  <c r="F14" i="11"/>
  <c r="E9" i="11"/>
  <c r="G7" i="11"/>
  <c r="D4" i="11"/>
  <c r="F2" i="11"/>
  <c r="W13" i="15" l="1"/>
  <c r="A13" i="27"/>
  <c r="W25" i="15"/>
  <c r="A25" i="27"/>
  <c r="W8" i="15"/>
  <c r="A8" i="27"/>
  <c r="W20" i="15"/>
  <c r="A20" i="27"/>
  <c r="W32" i="15"/>
  <c r="A32" i="27"/>
  <c r="W9" i="15"/>
  <c r="A9" i="27"/>
  <c r="W3" i="15"/>
  <c r="A3" i="27"/>
  <c r="W15" i="15"/>
  <c r="A15" i="27"/>
  <c r="W27" i="15"/>
  <c r="A27" i="27"/>
  <c r="W18" i="15"/>
  <c r="A18" i="27"/>
  <c r="W30" i="15"/>
  <c r="A30" i="27"/>
  <c r="W10" i="15"/>
  <c r="A10" i="27"/>
  <c r="W22" i="15"/>
  <c r="A22" i="27"/>
  <c r="W28" i="15"/>
  <c r="A28" i="27"/>
  <c r="W5" i="15"/>
  <c r="A5" i="27"/>
  <c r="W17" i="15"/>
  <c r="A17" i="27"/>
  <c r="W29" i="15"/>
  <c r="A29" i="27"/>
  <c r="W21" i="15"/>
  <c r="A21" i="27"/>
  <c r="W4" i="15"/>
  <c r="A4" i="27"/>
  <c r="W16" i="15"/>
  <c r="A16" i="27"/>
  <c r="W12" i="15"/>
  <c r="A12" i="27"/>
  <c r="W24" i="15"/>
  <c r="A24" i="27"/>
  <c r="W7" i="15"/>
  <c r="A7" i="27"/>
  <c r="W19" i="15"/>
  <c r="A19" i="27"/>
  <c r="W31" i="15"/>
  <c r="A31" i="27"/>
  <c r="W2" i="15"/>
  <c r="A2" i="27"/>
  <c r="W14" i="15"/>
  <c r="A14" i="27"/>
  <c r="W26" i="15"/>
  <c r="A26" i="27"/>
  <c r="W11" i="15"/>
  <c r="A11" i="27"/>
  <c r="W23" i="15"/>
  <c r="A23" i="27"/>
  <c r="W6" i="15"/>
  <c r="A6" i="27"/>
  <c r="AP4" i="24"/>
  <c r="AP4" i="23"/>
  <c r="AP9" i="24"/>
  <c r="AP9" i="23"/>
  <c r="AK9" i="24"/>
  <c r="AK9" i="23"/>
  <c r="AA9" i="24"/>
  <c r="AA9" i="23"/>
  <c r="AA7" i="24"/>
  <c r="AA7" i="23"/>
  <c r="AK2" i="24"/>
  <c r="AK2" i="23"/>
  <c r="AK7" i="24"/>
  <c r="AK7" i="23"/>
  <c r="AP2" i="24"/>
  <c r="AP2" i="23"/>
  <c r="AK8" i="24"/>
  <c r="AK8" i="23"/>
  <c r="AK4" i="24"/>
  <c r="AK4" i="23"/>
  <c r="AP3" i="24"/>
  <c r="AP3" i="23"/>
  <c r="AA8" i="24"/>
  <c r="AA8" i="23"/>
  <c r="AF5" i="24"/>
  <c r="AF5" i="23"/>
  <c r="AF4" i="24"/>
  <c r="AF4" i="23"/>
  <c r="AF8" i="24"/>
  <c r="AF8" i="23"/>
  <c r="AF9" i="24"/>
  <c r="AF9" i="23"/>
  <c r="AF6" i="24"/>
  <c r="AF6" i="23"/>
  <c r="AA3" i="24"/>
  <c r="AA3" i="23"/>
  <c r="AF3" i="24"/>
  <c r="AF3" i="23"/>
  <c r="AK6" i="24"/>
  <c r="AK6" i="23"/>
  <c r="AF7" i="24"/>
  <c r="AF7" i="23"/>
  <c r="AA4" i="24"/>
  <c r="AA4" i="23"/>
  <c r="AA2" i="24"/>
  <c r="AA2" i="23"/>
  <c r="AA6" i="24"/>
  <c r="AA6" i="23"/>
  <c r="AP5" i="24"/>
  <c r="AP5" i="23"/>
  <c r="AP8" i="24"/>
  <c r="AP8" i="23"/>
  <c r="AF2" i="24"/>
  <c r="AF2" i="23"/>
  <c r="AP7" i="24"/>
  <c r="AP7" i="23"/>
  <c r="AK3" i="24"/>
  <c r="AK3" i="23"/>
  <c r="AA5" i="24"/>
  <c r="AA5" i="23"/>
  <c r="AP6" i="24"/>
  <c r="AP6" i="23"/>
  <c r="A3" i="15"/>
  <c r="A33" i="15"/>
  <c r="D33" i="19" s="1"/>
  <c r="M33" i="19" s="1"/>
  <c r="F33" i="20" s="1"/>
  <c r="A31" i="15"/>
  <c r="A27" i="15"/>
  <c r="A25" i="15"/>
  <c r="A11" i="15"/>
  <c r="A29" i="15"/>
  <c r="A5" i="15"/>
  <c r="A26" i="15"/>
  <c r="A19" i="15"/>
  <c r="A10" i="15"/>
  <c r="A28" i="15"/>
  <c r="A12" i="15"/>
  <c r="A15" i="15"/>
  <c r="A22" i="15"/>
  <c r="A30" i="15"/>
  <c r="A8" i="15"/>
  <c r="A9" i="15"/>
  <c r="A18" i="15"/>
  <c r="A20" i="15"/>
  <c r="A24" i="15"/>
  <c r="A7" i="15"/>
  <c r="A4" i="15"/>
  <c r="A16" i="15"/>
  <c r="A21" i="15"/>
  <c r="A32" i="15"/>
  <c r="A2" i="15"/>
  <c r="A23" i="15"/>
  <c r="D25" i="19" s="1"/>
  <c r="M25" i="19" s="1"/>
  <c r="F15" i="20" s="1"/>
  <c r="A6" i="15"/>
  <c r="A13" i="15"/>
  <c r="D4" i="19" s="1"/>
  <c r="M4" i="19" s="1"/>
  <c r="F9" i="20" s="1"/>
  <c r="A17" i="15"/>
  <c r="AP9" i="6"/>
  <c r="A33" i="6"/>
  <c r="AA9" i="6"/>
  <c r="A25" i="6"/>
  <c r="AP2" i="6"/>
  <c r="A4" i="6"/>
  <c r="AF2" i="6"/>
  <c r="A2" i="6"/>
  <c r="AF3" i="6"/>
  <c r="A15" i="6"/>
  <c r="AP6" i="6"/>
  <c r="A16" i="6"/>
  <c r="AK4" i="6"/>
  <c r="A14" i="6"/>
  <c r="AF9" i="6"/>
  <c r="A30" i="6"/>
  <c r="AK6" i="6"/>
  <c r="A23" i="6"/>
  <c r="AA6" i="6"/>
  <c r="A19" i="6"/>
  <c r="AP3" i="6"/>
  <c r="A7" i="6"/>
  <c r="AF5" i="6"/>
  <c r="A17" i="6"/>
  <c r="AP8" i="6"/>
  <c r="A31" i="6"/>
  <c r="AA5" i="6"/>
  <c r="A12" i="6"/>
  <c r="AP4" i="6"/>
  <c r="A3" i="6"/>
  <c r="AK9" i="6"/>
  <c r="A32" i="6"/>
  <c r="AK7" i="6"/>
  <c r="A28" i="6"/>
  <c r="AA4" i="6"/>
  <c r="A6" i="6"/>
  <c r="AA3" i="6"/>
  <c r="A11" i="6"/>
  <c r="AF4" i="6"/>
  <c r="A20" i="6"/>
  <c r="AP5" i="6"/>
  <c r="A18" i="6"/>
  <c r="AA7" i="6"/>
  <c r="A27" i="6"/>
  <c r="AK8" i="6"/>
  <c r="A26" i="6"/>
  <c r="AP7" i="6"/>
  <c r="A21" i="6"/>
  <c r="AF8" i="6"/>
  <c r="A22" i="6"/>
  <c r="AA2" i="6"/>
  <c r="A5" i="6"/>
  <c r="AK3" i="6"/>
  <c r="A8" i="6"/>
  <c r="AK2" i="6"/>
  <c r="A10" i="6"/>
  <c r="A2" i="19" s="1"/>
  <c r="I2" i="19" s="1"/>
  <c r="B7" i="20" s="1"/>
  <c r="AA8" i="6"/>
  <c r="A29" i="6"/>
  <c r="AF6" i="6"/>
  <c r="A13" i="6"/>
  <c r="AF7" i="6"/>
  <c r="A24" i="6"/>
  <c r="A15" i="19" s="1"/>
  <c r="I15" i="19" s="1"/>
  <c r="B12" i="20" s="1"/>
  <c r="Y17" i="11"/>
  <c r="Y3" i="11"/>
  <c r="Y6" i="11"/>
  <c r="Y18" i="11"/>
  <c r="Y29" i="11"/>
  <c r="Y25" i="11"/>
  <c r="Y30" i="11"/>
  <c r="Y22" i="11"/>
  <c r="Y21" i="11"/>
  <c r="Y9" i="11"/>
  <c r="Q29" i="6"/>
  <c r="T24" i="6"/>
  <c r="W20" i="6"/>
  <c r="Q27" i="6"/>
  <c r="T28" i="6"/>
  <c r="W8" i="6"/>
  <c r="Q28" i="6"/>
  <c r="T15" i="6"/>
  <c r="W9" i="6"/>
  <c r="T21" i="6"/>
  <c r="W15" i="6"/>
  <c r="Q25" i="6"/>
  <c r="Q6" i="6"/>
  <c r="T13" i="6"/>
  <c r="W16" i="6"/>
  <c r="T30" i="6"/>
  <c r="W29" i="6"/>
  <c r="Q24" i="6"/>
  <c r="T23" i="6"/>
  <c r="W23" i="6"/>
  <c r="Q4" i="6"/>
  <c r="W12" i="6"/>
  <c r="Q22" i="6"/>
  <c r="T27" i="6"/>
  <c r="T11" i="6"/>
  <c r="W30" i="6"/>
  <c r="Q15" i="6"/>
  <c r="W26" i="6"/>
  <c r="T2" i="6"/>
  <c r="T2" i="15" s="1"/>
  <c r="Q5" i="6"/>
  <c r="W11" i="6"/>
  <c r="Q20" i="6"/>
  <c r="T18" i="6"/>
  <c r="T33" i="6"/>
  <c r="T33" i="15" s="1"/>
  <c r="Q32" i="6"/>
  <c r="W27" i="6"/>
  <c r="Q23" i="6"/>
  <c r="T29" i="6"/>
  <c r="W14" i="6"/>
  <c r="Q9" i="6"/>
  <c r="T6" i="6"/>
  <c r="W6" i="6"/>
  <c r="T3" i="6"/>
  <c r="T3" i="15" s="1"/>
  <c r="Q3" i="6"/>
  <c r="W5" i="6"/>
  <c r="Q8" i="6"/>
  <c r="T7" i="6"/>
  <c r="W25" i="6"/>
  <c r="Y2" i="11"/>
  <c r="Q14" i="6"/>
  <c r="T20" i="6"/>
  <c r="W3" i="6"/>
  <c r="Q19" i="6"/>
  <c r="W4" i="6"/>
  <c r="T19" i="6"/>
  <c r="Q12" i="6"/>
  <c r="T22" i="6"/>
  <c r="W13" i="6"/>
  <c r="T12" i="6"/>
  <c r="W17" i="6"/>
  <c r="Q13" i="6"/>
  <c r="T31" i="6"/>
  <c r="W21" i="6"/>
  <c r="Q30" i="6"/>
  <c r="T10" i="6"/>
  <c r="W31" i="6"/>
  <c r="Q21" i="6"/>
  <c r="W32" i="6"/>
  <c r="Q7" i="6"/>
  <c r="T17" i="6"/>
  <c r="T8" i="6"/>
  <c r="Q16" i="6"/>
  <c r="W10" i="6"/>
  <c r="T9" i="6"/>
  <c r="T12" i="15" s="1"/>
  <c r="W33" i="6"/>
  <c r="Q11" i="6"/>
  <c r="Q31" i="6"/>
  <c r="T32" i="6"/>
  <c r="W18" i="6"/>
  <c r="Q17" i="6"/>
  <c r="T5" i="6"/>
  <c r="W22" i="6"/>
  <c r="T4" i="6"/>
  <c r="Q2" i="6"/>
  <c r="Q4" i="15" s="1"/>
  <c r="W19" i="6"/>
  <c r="Q33" i="6"/>
  <c r="Q32" i="15" s="1"/>
  <c r="T26" i="6"/>
  <c r="T30" i="15" s="1"/>
  <c r="W28" i="6"/>
  <c r="Q26" i="6"/>
  <c r="Q24" i="15" s="1"/>
  <c r="T25" i="6"/>
  <c r="W24" i="6"/>
  <c r="W7" i="6"/>
  <c r="Q10" i="6"/>
  <c r="Q7" i="15" s="1"/>
  <c r="T16" i="6"/>
  <c r="T24" i="15" s="1"/>
  <c r="Y19" i="11"/>
  <c r="Y31" i="11"/>
  <c r="Y10" i="11"/>
  <c r="Y28" i="11"/>
  <c r="Y14" i="11"/>
  <c r="Y11" i="11"/>
  <c r="Y13" i="11"/>
  <c r="Y4" i="11"/>
  <c r="Y16" i="11"/>
  <c r="Y8" i="11"/>
  <c r="Y20" i="11"/>
  <c r="Y12" i="11"/>
  <c r="Y24" i="11"/>
  <c r="Y7" i="11"/>
  <c r="Y23" i="11"/>
  <c r="Y15" i="11"/>
  <c r="Y27" i="11"/>
  <c r="Y26" i="11"/>
  <c r="Y5" i="11"/>
  <c r="Y32" i="11"/>
  <c r="C54" i="10"/>
  <c r="C101" i="10"/>
  <c r="P5" i="5"/>
  <c r="P28" i="5"/>
  <c r="P3" i="5"/>
  <c r="K24" i="11"/>
  <c r="F24" i="27" s="1"/>
  <c r="P19" i="5"/>
  <c r="P32" i="5"/>
  <c r="P25" i="5"/>
  <c r="J31" i="11"/>
  <c r="I31" i="27" s="1"/>
  <c r="I6" i="11"/>
  <c r="E6" i="27" s="1"/>
  <c r="N29" i="11"/>
  <c r="K29" i="27" s="1"/>
  <c r="M9" i="11"/>
  <c r="G9" i="27" s="1"/>
  <c r="N26" i="11"/>
  <c r="K26" i="27" s="1"/>
  <c r="P16" i="5"/>
  <c r="L29" i="11"/>
  <c r="J29" i="27" s="1"/>
  <c r="P26" i="5"/>
  <c r="K4" i="11"/>
  <c r="F4" i="27" s="1"/>
  <c r="K16" i="11"/>
  <c r="F16" i="27" s="1"/>
  <c r="K28" i="11"/>
  <c r="F28" i="27" s="1"/>
  <c r="L28" i="11"/>
  <c r="J28" i="27" s="1"/>
  <c r="I26" i="11"/>
  <c r="E26" i="27" s="1"/>
  <c r="I28" i="11"/>
  <c r="E28" i="27" s="1"/>
  <c r="J6" i="11"/>
  <c r="I6" i="27" s="1"/>
  <c r="J18" i="11"/>
  <c r="I18" i="27" s="1"/>
  <c r="K6" i="11"/>
  <c r="F6" i="27" s="1"/>
  <c r="K18" i="11"/>
  <c r="F18" i="27" s="1"/>
  <c r="K17" i="11"/>
  <c r="F17" i="27" s="1"/>
  <c r="N4" i="11"/>
  <c r="K4" i="27" s="1"/>
  <c r="N16" i="11"/>
  <c r="K16" i="27" s="1"/>
  <c r="N28" i="11"/>
  <c r="K28" i="27" s="1"/>
  <c r="L25" i="11"/>
  <c r="J25" i="27" s="1"/>
  <c r="K8" i="11"/>
  <c r="F8" i="27" s="1"/>
  <c r="J12" i="11"/>
  <c r="I12" i="27" s="1"/>
  <c r="J10" i="11"/>
  <c r="I10" i="27" s="1"/>
  <c r="J22" i="11"/>
  <c r="I22" i="27" s="1"/>
  <c r="N8" i="11"/>
  <c r="K8" i="27" s="1"/>
  <c r="I14" i="11"/>
  <c r="E14" i="27" s="1"/>
  <c r="K10" i="11"/>
  <c r="F10" i="27" s="1"/>
  <c r="K22" i="11"/>
  <c r="F22" i="27" s="1"/>
  <c r="M3" i="11"/>
  <c r="G3" i="27" s="1"/>
  <c r="J2" i="11"/>
  <c r="I2" i="27" s="1"/>
  <c r="J33" i="11"/>
  <c r="I33" i="27" s="1"/>
  <c r="J14" i="11"/>
  <c r="I14" i="27" s="1"/>
  <c r="J26" i="11"/>
  <c r="I26" i="27" s="1"/>
  <c r="L7" i="11"/>
  <c r="J7" i="27" s="1"/>
  <c r="J28" i="11"/>
  <c r="I28" i="27" s="1"/>
  <c r="N32" i="11"/>
  <c r="K32" i="27" s="1"/>
  <c r="P6" i="5"/>
  <c r="P10" i="5"/>
  <c r="P33" i="5"/>
  <c r="I18" i="11"/>
  <c r="E18" i="27" s="1"/>
  <c r="I8" i="11"/>
  <c r="E8" i="27" s="1"/>
  <c r="I31" i="11"/>
  <c r="E31" i="27" s="1"/>
  <c r="K21" i="11"/>
  <c r="F21" i="27" s="1"/>
  <c r="P14" i="5"/>
  <c r="P27" i="5"/>
  <c r="J4" i="11"/>
  <c r="I4" i="27" s="1"/>
  <c r="L18" i="11"/>
  <c r="J18" i="27" s="1"/>
  <c r="L14" i="11"/>
  <c r="J14" i="27" s="1"/>
  <c r="M29" i="11"/>
  <c r="G29" i="27" s="1"/>
  <c r="N7" i="11"/>
  <c r="K7" i="27" s="1"/>
  <c r="N19" i="11"/>
  <c r="K19" i="27" s="1"/>
  <c r="N31" i="11"/>
  <c r="K31" i="27" s="1"/>
  <c r="K30" i="11"/>
  <c r="F30" i="27" s="1"/>
  <c r="L19" i="11"/>
  <c r="J19" i="27" s="1"/>
  <c r="L31" i="11"/>
  <c r="J31" i="27" s="1"/>
  <c r="K11" i="11"/>
  <c r="F11" i="27" s="1"/>
  <c r="L10" i="11"/>
  <c r="J10" i="27" s="1"/>
  <c r="N9" i="11"/>
  <c r="K9" i="27" s="1"/>
  <c r="N21" i="11"/>
  <c r="K21" i="27" s="1"/>
  <c r="N15" i="11"/>
  <c r="K15" i="27" s="1"/>
  <c r="J8" i="11"/>
  <c r="I8" i="27" s="1"/>
  <c r="J20" i="11"/>
  <c r="I20" i="27" s="1"/>
  <c r="M18" i="11"/>
  <c r="G18" i="27" s="1"/>
  <c r="K12" i="11"/>
  <c r="F12" i="27" s="1"/>
  <c r="N11" i="11"/>
  <c r="K11" i="27" s="1"/>
  <c r="K3" i="11"/>
  <c r="F3" i="27" s="1"/>
  <c r="K15" i="11"/>
  <c r="F15" i="27" s="1"/>
  <c r="K27" i="11"/>
  <c r="F27" i="27" s="1"/>
  <c r="I19" i="11"/>
  <c r="E19" i="27" s="1"/>
  <c r="N24" i="11"/>
  <c r="K24" i="27" s="1"/>
  <c r="N13" i="11"/>
  <c r="K13" i="27" s="1"/>
  <c r="N25" i="11"/>
  <c r="K25" i="27" s="1"/>
  <c r="I2" i="11"/>
  <c r="E2" i="27" s="1"/>
  <c r="I33" i="11"/>
  <c r="E33" i="27" s="1"/>
  <c r="K7" i="11"/>
  <c r="F7" i="27" s="1"/>
  <c r="K19" i="11"/>
  <c r="F19" i="27" s="1"/>
  <c r="K31" i="11"/>
  <c r="F31" i="27" s="1"/>
  <c r="M12" i="11"/>
  <c r="G12" i="27" s="1"/>
  <c r="J32" i="11"/>
  <c r="I32" i="27" s="1"/>
  <c r="P30" i="5"/>
  <c r="P29" i="5"/>
  <c r="P4" i="5"/>
  <c r="J30" i="11"/>
  <c r="I30" i="27" s="1"/>
  <c r="L6" i="11"/>
  <c r="J6" i="27" s="1"/>
  <c r="M13" i="11"/>
  <c r="G13" i="27" s="1"/>
  <c r="M5" i="11"/>
  <c r="G5" i="27" s="1"/>
  <c r="N17" i="11"/>
  <c r="K17" i="27" s="1"/>
  <c r="P21" i="5"/>
  <c r="J19" i="11"/>
  <c r="I19" i="27" s="1"/>
  <c r="P13" i="5"/>
  <c r="L17" i="11"/>
  <c r="J17" i="27" s="1"/>
  <c r="J29" i="11"/>
  <c r="I29" i="27" s="1"/>
  <c r="K5" i="11"/>
  <c r="F5" i="27" s="1"/>
  <c r="P24" i="5"/>
  <c r="I30" i="11"/>
  <c r="E30" i="27" s="1"/>
  <c r="J24" i="11"/>
  <c r="I24" i="27" s="1"/>
  <c r="M25" i="11"/>
  <c r="G25" i="27" s="1"/>
  <c r="M17" i="11"/>
  <c r="G17" i="27" s="1"/>
  <c r="L9" i="11"/>
  <c r="J9" i="27" s="1"/>
  <c r="L21" i="11"/>
  <c r="J21" i="27" s="1"/>
  <c r="M21" i="11"/>
  <c r="G21" i="27" s="1"/>
  <c r="J21" i="11"/>
  <c r="I21" i="27" s="1"/>
  <c r="L2" i="11"/>
  <c r="J2" i="27" s="1"/>
  <c r="L33" i="11"/>
  <c r="J33" i="27" s="1"/>
  <c r="I13" i="11"/>
  <c r="E13" i="27" s="1"/>
  <c r="M7" i="11"/>
  <c r="G7" i="27" s="1"/>
  <c r="L11" i="11"/>
  <c r="J11" i="27" s="1"/>
  <c r="L23" i="11"/>
  <c r="J23" i="27" s="1"/>
  <c r="M19" i="11"/>
  <c r="G19" i="27" s="1"/>
  <c r="M11" i="11"/>
  <c r="G11" i="27" s="1"/>
  <c r="M23" i="11"/>
  <c r="G23" i="27" s="1"/>
  <c r="K20" i="11"/>
  <c r="F20" i="27" s="1"/>
  <c r="N27" i="11"/>
  <c r="K27" i="27" s="1"/>
  <c r="L13" i="11"/>
  <c r="J13" i="27" s="1"/>
  <c r="I5" i="11"/>
  <c r="E5" i="27" s="1"/>
  <c r="I17" i="11"/>
  <c r="E17" i="27" s="1"/>
  <c r="I29" i="11"/>
  <c r="E29" i="27" s="1"/>
  <c r="L22" i="11"/>
  <c r="J22" i="27" s="1"/>
  <c r="L3" i="11"/>
  <c r="J3" i="27" s="1"/>
  <c r="L15" i="11"/>
  <c r="J15" i="27" s="1"/>
  <c r="L27" i="11"/>
  <c r="J27" i="27" s="1"/>
  <c r="N3" i="11"/>
  <c r="K3" i="27" s="1"/>
  <c r="I9" i="11"/>
  <c r="E9" i="27" s="1"/>
  <c r="I21" i="11"/>
  <c r="E21" i="27" s="1"/>
  <c r="K2" i="11"/>
  <c r="F2" i="27" s="1"/>
  <c r="K33" i="11"/>
  <c r="F33" i="27" s="1"/>
  <c r="K14" i="11"/>
  <c r="F14" i="27" s="1"/>
  <c r="K32" i="11"/>
  <c r="F32" i="27" s="1"/>
  <c r="P23" i="5"/>
  <c r="P20" i="5"/>
  <c r="J7" i="11"/>
  <c r="I7" i="27" s="1"/>
  <c r="P7" i="5"/>
  <c r="M30" i="11"/>
  <c r="G30" i="27" s="1"/>
  <c r="I24" i="11"/>
  <c r="E24" i="27" s="1"/>
  <c r="P31" i="5"/>
  <c r="P15" i="5"/>
  <c r="L30" i="11"/>
  <c r="J30" i="27" s="1"/>
  <c r="M15" i="11"/>
  <c r="G15" i="27" s="1"/>
  <c r="J9" i="11"/>
  <c r="I9" i="27" s="1"/>
  <c r="J11" i="11"/>
  <c r="I11" i="27" s="1"/>
  <c r="J23" i="11"/>
  <c r="I23" i="27" s="1"/>
  <c r="K23" i="11"/>
  <c r="F23" i="27" s="1"/>
  <c r="N20" i="11"/>
  <c r="K20" i="27" s="1"/>
  <c r="M24" i="11"/>
  <c r="G24" i="27" s="1"/>
  <c r="N2" i="11"/>
  <c r="K2" i="27" s="1"/>
  <c r="N33" i="11"/>
  <c r="K33" i="27" s="1"/>
  <c r="N14" i="11"/>
  <c r="K14" i="27" s="1"/>
  <c r="I23" i="11"/>
  <c r="E23" i="27" s="1"/>
  <c r="J13" i="11"/>
  <c r="I13" i="27" s="1"/>
  <c r="J25" i="11"/>
  <c r="I25" i="27" s="1"/>
  <c r="L26" i="11"/>
  <c r="J26" i="27" s="1"/>
  <c r="K13" i="11"/>
  <c r="F13" i="27" s="1"/>
  <c r="K25" i="11"/>
  <c r="F25" i="27" s="1"/>
  <c r="I22" i="11"/>
  <c r="E22" i="27" s="1"/>
  <c r="J3" i="11"/>
  <c r="I3" i="27" s="1"/>
  <c r="J15" i="11"/>
  <c r="I15" i="27" s="1"/>
  <c r="N6" i="11"/>
  <c r="K6" i="27" s="1"/>
  <c r="N18" i="11"/>
  <c r="K18" i="27" s="1"/>
  <c r="N30" i="11"/>
  <c r="K30" i="27" s="1"/>
  <c r="M27" i="11"/>
  <c r="G27" i="27" s="1"/>
  <c r="J5" i="11"/>
  <c r="I5" i="27" s="1"/>
  <c r="J17" i="11"/>
  <c r="I17" i="27" s="1"/>
  <c r="N12" i="11"/>
  <c r="K12" i="27" s="1"/>
  <c r="L5" i="11"/>
  <c r="J5" i="27" s="1"/>
  <c r="N10" i="11"/>
  <c r="K10" i="27" s="1"/>
  <c r="N22" i="11"/>
  <c r="K22" i="27" s="1"/>
  <c r="I4" i="11"/>
  <c r="E4" i="27" s="1"/>
  <c r="I16" i="11"/>
  <c r="E16" i="27" s="1"/>
  <c r="L32" i="11"/>
  <c r="J32" i="27" s="1"/>
  <c r="P18" i="5"/>
  <c r="P22" i="5"/>
  <c r="P17" i="5"/>
  <c r="K9" i="11"/>
  <c r="F9" i="27" s="1"/>
  <c r="I20" i="11"/>
  <c r="E20" i="27" s="1"/>
  <c r="I10" i="11"/>
  <c r="E10" i="27" s="1"/>
  <c r="I12" i="11"/>
  <c r="E12" i="27" s="1"/>
  <c r="I32" i="11"/>
  <c r="E32" i="27" s="1"/>
  <c r="P9" i="5"/>
  <c r="P12" i="5"/>
  <c r="M2" i="11"/>
  <c r="G2" i="27" s="1"/>
  <c r="M33" i="11"/>
  <c r="G33" i="27" s="1"/>
  <c r="M14" i="11"/>
  <c r="G14" i="27" s="1"/>
  <c r="M26" i="11"/>
  <c r="G26" i="27" s="1"/>
  <c r="I25" i="11"/>
  <c r="E25" i="27" s="1"/>
  <c r="K29" i="11"/>
  <c r="F29" i="27" s="1"/>
  <c r="K26" i="11"/>
  <c r="F26" i="27" s="1"/>
  <c r="L4" i="11"/>
  <c r="J4" i="27" s="1"/>
  <c r="L16" i="11"/>
  <c r="J16" i="27" s="1"/>
  <c r="M4" i="11"/>
  <c r="G4" i="27" s="1"/>
  <c r="M16" i="11"/>
  <c r="G16" i="27" s="1"/>
  <c r="M28" i="11"/>
  <c r="G28" i="27" s="1"/>
  <c r="I3" i="11"/>
  <c r="E3" i="27" s="1"/>
  <c r="I15" i="11"/>
  <c r="E15" i="27" s="1"/>
  <c r="I27" i="11"/>
  <c r="E27" i="27" s="1"/>
  <c r="N23" i="11"/>
  <c r="K23" i="27" s="1"/>
  <c r="M6" i="11"/>
  <c r="G6" i="27" s="1"/>
  <c r="J27" i="11"/>
  <c r="I27" i="27" s="1"/>
  <c r="L8" i="11"/>
  <c r="J8" i="27" s="1"/>
  <c r="L20" i="11"/>
  <c r="J20" i="27" s="1"/>
  <c r="I7" i="11"/>
  <c r="E7" i="27" s="1"/>
  <c r="M10" i="11"/>
  <c r="G10" i="27" s="1"/>
  <c r="M8" i="11"/>
  <c r="G8" i="27" s="1"/>
  <c r="M20" i="11"/>
  <c r="G20" i="27" s="1"/>
  <c r="M31" i="11"/>
  <c r="G31" i="27" s="1"/>
  <c r="J16" i="11"/>
  <c r="I16" i="27" s="1"/>
  <c r="L12" i="11"/>
  <c r="J12" i="27" s="1"/>
  <c r="L24" i="11"/>
  <c r="J24" i="27" s="1"/>
  <c r="N5" i="11"/>
  <c r="K5" i="27" s="1"/>
  <c r="I11" i="11"/>
  <c r="E11" i="27" s="1"/>
  <c r="M32" i="11"/>
  <c r="G32" i="27" s="1"/>
  <c r="P11" i="5"/>
  <c r="P8" i="5"/>
  <c r="M22" i="11"/>
  <c r="G22" i="27" s="1"/>
  <c r="P2" i="5"/>
  <c r="H1" i="11"/>
  <c r="D32" i="19" l="1"/>
  <c r="M32" i="19" s="1"/>
  <c r="F30" i="20" s="1"/>
  <c r="Q30" i="15"/>
  <c r="T32" i="15"/>
  <c r="A33" i="19"/>
  <c r="I33" i="19" s="1"/>
  <c r="B32" i="20" s="1"/>
  <c r="Q18" i="15"/>
  <c r="M43" i="26"/>
  <c r="O110" i="26" s="1"/>
  <c r="L43" i="26"/>
  <c r="H43" i="26"/>
  <c r="G43" i="26"/>
  <c r="F43" i="26"/>
  <c r="E43" i="26"/>
  <c r="D43" i="26"/>
  <c r="C43" i="26"/>
  <c r="B43" i="26"/>
  <c r="M42" i="26"/>
  <c r="O108" i="26" s="1"/>
  <c r="L42" i="26"/>
  <c r="H42" i="26"/>
  <c r="G42" i="26"/>
  <c r="F42" i="26"/>
  <c r="E42" i="26"/>
  <c r="D42" i="26"/>
  <c r="C42" i="26"/>
  <c r="B42" i="26"/>
  <c r="M40" i="26"/>
  <c r="O101" i="26" s="1"/>
  <c r="L40" i="26"/>
  <c r="H40" i="26"/>
  <c r="G40" i="26"/>
  <c r="F40" i="26"/>
  <c r="E40" i="26"/>
  <c r="D40" i="26"/>
  <c r="C40" i="26"/>
  <c r="B40" i="26"/>
  <c r="M39" i="26"/>
  <c r="O99" i="26" s="1"/>
  <c r="L39" i="26"/>
  <c r="H39" i="26"/>
  <c r="G39" i="26"/>
  <c r="F39" i="26"/>
  <c r="E39" i="26"/>
  <c r="D39" i="26"/>
  <c r="C39" i="26"/>
  <c r="B39" i="26"/>
  <c r="M37" i="26"/>
  <c r="O92" i="26" s="1"/>
  <c r="L37" i="26"/>
  <c r="H37" i="26"/>
  <c r="G37" i="26"/>
  <c r="F37" i="26"/>
  <c r="E37" i="26"/>
  <c r="D37" i="26"/>
  <c r="C37" i="26"/>
  <c r="B37" i="26"/>
  <c r="M36" i="26"/>
  <c r="O90" i="26" s="1"/>
  <c r="L36" i="26"/>
  <c r="H36" i="26"/>
  <c r="G36" i="26"/>
  <c r="F36" i="26"/>
  <c r="E36" i="26"/>
  <c r="D36" i="26"/>
  <c r="C36" i="26"/>
  <c r="B36" i="26"/>
  <c r="M34" i="26"/>
  <c r="O83" i="26" s="1"/>
  <c r="L34" i="26"/>
  <c r="H34" i="26"/>
  <c r="G34" i="26"/>
  <c r="F34" i="26"/>
  <c r="E34" i="26"/>
  <c r="D34" i="26"/>
  <c r="C34" i="26"/>
  <c r="B34" i="26"/>
  <c r="M33" i="26"/>
  <c r="O81" i="26" s="1"/>
  <c r="L33" i="26"/>
  <c r="H33" i="26"/>
  <c r="G33" i="26"/>
  <c r="F33" i="26"/>
  <c r="E33" i="26"/>
  <c r="D33" i="26"/>
  <c r="C33" i="26"/>
  <c r="B33" i="26"/>
  <c r="M31" i="26"/>
  <c r="O74" i="26" s="1"/>
  <c r="L31" i="26"/>
  <c r="H31" i="26"/>
  <c r="G31" i="26"/>
  <c r="F31" i="26"/>
  <c r="E31" i="26"/>
  <c r="D31" i="26"/>
  <c r="C31" i="26"/>
  <c r="B31" i="26"/>
  <c r="M30" i="26"/>
  <c r="O72" i="26" s="1"/>
  <c r="L30" i="26"/>
  <c r="H30" i="26"/>
  <c r="G30" i="26"/>
  <c r="F30" i="26"/>
  <c r="E30" i="26"/>
  <c r="D30" i="26"/>
  <c r="C30" i="26"/>
  <c r="B30" i="26"/>
  <c r="M28" i="26"/>
  <c r="O65" i="26" s="1"/>
  <c r="L28" i="26"/>
  <c r="H28" i="26"/>
  <c r="G28" i="26"/>
  <c r="F28" i="26"/>
  <c r="E28" i="26"/>
  <c r="D28" i="26"/>
  <c r="C28" i="26"/>
  <c r="B28" i="26"/>
  <c r="M27" i="26"/>
  <c r="O63" i="26" s="1"/>
  <c r="L27" i="26"/>
  <c r="H27" i="26"/>
  <c r="G27" i="26"/>
  <c r="F27" i="26"/>
  <c r="E27" i="26"/>
  <c r="D27" i="26"/>
  <c r="C27" i="26"/>
  <c r="B27" i="26"/>
  <c r="M25" i="26"/>
  <c r="O56" i="26" s="1"/>
  <c r="L25" i="26"/>
  <c r="H25" i="26"/>
  <c r="G25" i="26"/>
  <c r="F25" i="26"/>
  <c r="E25" i="26"/>
  <c r="D25" i="26"/>
  <c r="C25" i="26"/>
  <c r="B25" i="26"/>
  <c r="M24" i="26"/>
  <c r="O54" i="26" s="1"/>
  <c r="L24" i="26"/>
  <c r="H24" i="26"/>
  <c r="G24" i="26"/>
  <c r="F24" i="26"/>
  <c r="E24" i="26"/>
  <c r="D24" i="26"/>
  <c r="C24" i="26"/>
  <c r="B24" i="26"/>
  <c r="A23" i="26"/>
  <c r="M2" i="26"/>
  <c r="V9" i="26" s="1"/>
  <c r="L2" i="26"/>
  <c r="H2" i="26"/>
  <c r="Y15" i="26" s="1"/>
  <c r="G2" i="26"/>
  <c r="Y12" i="26" s="1"/>
  <c r="F2" i="26"/>
  <c r="W15" i="26" s="1"/>
  <c r="E2" i="26"/>
  <c r="W12" i="26" s="1"/>
  <c r="D2" i="26"/>
  <c r="U15" i="26" s="1"/>
  <c r="C2" i="26"/>
  <c r="U12" i="26" s="1"/>
  <c r="B2" i="26"/>
  <c r="W4" i="26" s="1"/>
  <c r="A1" i="26"/>
  <c r="Q33" i="15"/>
  <c r="T13" i="15"/>
  <c r="T16" i="15"/>
  <c r="Q12" i="15"/>
  <c r="Q28" i="15"/>
  <c r="T11" i="15"/>
  <c r="A25" i="19"/>
  <c r="I25" i="19" s="1"/>
  <c r="B15" i="20" s="1"/>
  <c r="Q2" i="15"/>
  <c r="Q15" i="15"/>
  <c r="Q6" i="15"/>
  <c r="Q27" i="15"/>
  <c r="T5" i="15"/>
  <c r="Q17" i="15"/>
  <c r="Q14" i="15"/>
  <c r="Q16" i="15"/>
  <c r="Q19" i="15"/>
  <c r="A14" i="19"/>
  <c r="I14" i="19" s="1"/>
  <c r="B10" i="20" s="1"/>
  <c r="T8" i="15"/>
  <c r="Q5" i="15"/>
  <c r="T23" i="15"/>
  <c r="T27" i="15"/>
  <c r="Q31" i="15"/>
  <c r="Q8" i="15"/>
  <c r="Q9" i="15"/>
  <c r="T17" i="15"/>
  <c r="T19" i="15"/>
  <c r="T26" i="15"/>
  <c r="T9" i="15"/>
  <c r="Q23" i="15"/>
  <c r="T25" i="15"/>
  <c r="T7" i="15"/>
  <c r="T6" i="15"/>
  <c r="T28" i="15"/>
  <c r="T10" i="15"/>
  <c r="T21" i="15"/>
  <c r="T18" i="15"/>
  <c r="T15" i="15"/>
  <c r="T4" i="15"/>
  <c r="T31" i="15"/>
  <c r="T14" i="15"/>
  <c r="T20" i="15"/>
  <c r="T29" i="15"/>
  <c r="T22" i="15"/>
  <c r="Q21" i="15"/>
  <c r="Q20" i="15"/>
  <c r="Q10" i="15"/>
  <c r="Q11" i="15"/>
  <c r="Q13" i="15"/>
  <c r="Q22" i="15"/>
  <c r="Q3" i="15"/>
  <c r="Q29" i="15"/>
  <c r="Q25" i="15"/>
  <c r="Q26" i="15"/>
  <c r="A9" i="19"/>
  <c r="I9" i="19" s="1"/>
  <c r="B9" i="20" s="1"/>
  <c r="D18" i="19"/>
  <c r="M18" i="19" s="1"/>
  <c r="F32" i="20" s="1"/>
  <c r="A29" i="19"/>
  <c r="I29" i="19" s="1"/>
  <c r="B31" i="20" s="1"/>
  <c r="D3" i="19"/>
  <c r="M3" i="19" s="1"/>
  <c r="F8" i="20" s="1"/>
  <c r="D19" i="19"/>
  <c r="M19" i="19" s="1"/>
  <c r="F10" i="20" s="1"/>
  <c r="D10" i="19"/>
  <c r="M10" i="19" s="1"/>
  <c r="F22" i="20" s="1"/>
  <c r="A3" i="19"/>
  <c r="I3" i="19" s="1"/>
  <c r="B8" i="20" s="1"/>
  <c r="D12" i="19"/>
  <c r="M12" i="19" s="1"/>
  <c r="F4" i="20" s="1"/>
  <c r="D2" i="19"/>
  <c r="M2" i="19" s="1"/>
  <c r="F7" i="20" s="1"/>
  <c r="D13" i="19"/>
  <c r="M13" i="19" s="1"/>
  <c r="F3" i="20" s="1"/>
  <c r="D27" i="19"/>
  <c r="M27" i="19" s="1"/>
  <c r="F31" i="20" s="1"/>
  <c r="D22" i="19"/>
  <c r="M22" i="19" s="1"/>
  <c r="F28" i="20" s="1"/>
  <c r="D15" i="19"/>
  <c r="M15" i="19" s="1"/>
  <c r="F14" i="20" s="1"/>
  <c r="A23" i="19"/>
  <c r="I23" i="19" s="1"/>
  <c r="B28" i="20" s="1"/>
  <c r="A31" i="19"/>
  <c r="I31" i="19" s="1"/>
  <c r="B30" i="20" s="1"/>
  <c r="A21" i="19"/>
  <c r="I21" i="19" s="1"/>
  <c r="B19" i="20" s="1"/>
  <c r="A7" i="19"/>
  <c r="I7" i="19" s="1"/>
  <c r="B4" i="20" s="1"/>
  <c r="A27" i="19"/>
  <c r="I27" i="19" s="1"/>
  <c r="B18" i="20" s="1"/>
  <c r="A11" i="19"/>
  <c r="I11" i="19" s="1"/>
  <c r="B6" i="20" s="1"/>
  <c r="A8" i="19"/>
  <c r="I8" i="19" s="1"/>
  <c r="B17" i="20" s="1"/>
  <c r="D9" i="19"/>
  <c r="M9" i="19" s="1"/>
  <c r="F29" i="20" s="1"/>
  <c r="A30" i="19"/>
  <c r="I30" i="19" s="1"/>
  <c r="B27" i="20" s="1"/>
  <c r="D11" i="19"/>
  <c r="M11" i="19" s="1"/>
  <c r="F20" i="20" s="1"/>
  <c r="D17" i="19"/>
  <c r="M17" i="19" s="1"/>
  <c r="F27" i="20" s="1"/>
  <c r="D14" i="19"/>
  <c r="M14" i="19" s="1"/>
  <c r="F2" i="20" s="1"/>
  <c r="D7" i="19"/>
  <c r="M7" i="19" s="1"/>
  <c r="F5" i="20" s="1"/>
  <c r="D28" i="19"/>
  <c r="M28" i="19" s="1"/>
  <c r="F24" i="20" s="1"/>
  <c r="D23" i="19"/>
  <c r="M23" i="19" s="1"/>
  <c r="F13" i="20" s="1"/>
  <c r="D6" i="19"/>
  <c r="M6" i="19" s="1"/>
  <c r="F17" i="20" s="1"/>
  <c r="D24" i="19"/>
  <c r="M24" i="19" s="1"/>
  <c r="F16" i="20" s="1"/>
  <c r="D21" i="19"/>
  <c r="M21" i="19" s="1"/>
  <c r="F21" i="20" s="1"/>
  <c r="D26" i="19"/>
  <c r="M26" i="19" s="1"/>
  <c r="F26" i="20" s="1"/>
  <c r="D8" i="19"/>
  <c r="M8" i="19" s="1"/>
  <c r="F11" i="20" s="1"/>
  <c r="D29" i="19"/>
  <c r="M29" i="19" s="1"/>
  <c r="F25" i="20" s="1"/>
  <c r="D5" i="19"/>
  <c r="M5" i="19" s="1"/>
  <c r="F19" i="20" s="1"/>
  <c r="D16" i="19"/>
  <c r="M16" i="19" s="1"/>
  <c r="F6" i="20" s="1"/>
  <c r="D31" i="19"/>
  <c r="M31" i="19" s="1"/>
  <c r="F23" i="20" s="1"/>
  <c r="D20" i="19"/>
  <c r="M20" i="19" s="1"/>
  <c r="F12" i="20" s="1"/>
  <c r="D30" i="19"/>
  <c r="M30" i="19" s="1"/>
  <c r="F18" i="20" s="1"/>
  <c r="A17" i="19"/>
  <c r="I17" i="19" s="1"/>
  <c r="B22" i="20" s="1"/>
  <c r="A28" i="19"/>
  <c r="I28" i="19" s="1"/>
  <c r="B21" i="20" s="1"/>
  <c r="A13" i="19"/>
  <c r="I13" i="19" s="1"/>
  <c r="B16" i="20" s="1"/>
  <c r="A12" i="19"/>
  <c r="I12" i="19" s="1"/>
  <c r="B2" i="20" s="1"/>
  <c r="A19" i="19"/>
  <c r="I19" i="19" s="1"/>
  <c r="B29" i="20" s="1"/>
  <c r="A22" i="19"/>
  <c r="I22" i="19" s="1"/>
  <c r="B26" i="20" s="1"/>
  <c r="A4" i="19"/>
  <c r="I4" i="19" s="1"/>
  <c r="B14" i="20" s="1"/>
  <c r="A26" i="19"/>
  <c r="I26" i="19" s="1"/>
  <c r="B20" i="20" s="1"/>
  <c r="A6" i="19"/>
  <c r="I6" i="19" s="1"/>
  <c r="B3" i="20" s="1"/>
  <c r="A32" i="19"/>
  <c r="I32" i="19" s="1"/>
  <c r="B33" i="20" s="1"/>
  <c r="K33" i="20" s="1"/>
  <c r="A24" i="19"/>
  <c r="I24" i="19" s="1"/>
  <c r="B24" i="20" s="1"/>
  <c r="A5" i="19"/>
  <c r="I5" i="19" s="1"/>
  <c r="B11" i="20" s="1"/>
  <c r="A20" i="19"/>
  <c r="I20" i="19" s="1"/>
  <c r="B23" i="20" s="1"/>
  <c r="A10" i="19"/>
  <c r="I10" i="19" s="1"/>
  <c r="B5" i="20" s="1"/>
  <c r="A16" i="19"/>
  <c r="I16" i="19" s="1"/>
  <c r="B13" i="20" s="1"/>
  <c r="A18" i="19"/>
  <c r="I18" i="19" s="1"/>
  <c r="B25" i="20" s="1"/>
  <c r="A67" i="6"/>
  <c r="AK11" i="11"/>
  <c r="AK20" i="11"/>
  <c r="A63" i="6"/>
  <c r="G14" i="15"/>
  <c r="A46" i="15"/>
  <c r="AK31" i="11"/>
  <c r="AK25" i="11"/>
  <c r="AK23" i="11"/>
  <c r="AK21" i="11"/>
  <c r="AK18" i="11"/>
  <c r="A43" i="15"/>
  <c r="G11" i="15"/>
  <c r="A49" i="15"/>
  <c r="G17" i="15"/>
  <c r="K6" i="15"/>
  <c r="A54" i="15"/>
  <c r="A41" i="15"/>
  <c r="G9" i="15"/>
  <c r="K9" i="15"/>
  <c r="A57" i="15"/>
  <c r="A58" i="15"/>
  <c r="K10" i="15"/>
  <c r="A48" i="15"/>
  <c r="G16" i="15"/>
  <c r="AK9" i="11"/>
  <c r="W1" i="15"/>
  <c r="Q1" i="15"/>
  <c r="A1" i="15"/>
  <c r="T1" i="15"/>
  <c r="AK27" i="11"/>
  <c r="AK24" i="11"/>
  <c r="AK33" i="11"/>
  <c r="AK14" i="11"/>
  <c r="AK2" i="11"/>
  <c r="A59" i="6"/>
  <c r="A59" i="15"/>
  <c r="K11" i="15"/>
  <c r="A40" i="15"/>
  <c r="G8" i="15"/>
  <c r="K14" i="15"/>
  <c r="A62" i="15"/>
  <c r="A51" i="15"/>
  <c r="G19" i="15"/>
  <c r="A60" i="15"/>
  <c r="K12" i="15"/>
  <c r="A38" i="15"/>
  <c r="G6" i="15"/>
  <c r="A44" i="15"/>
  <c r="G12" i="15"/>
  <c r="K13" i="15"/>
  <c r="A61" i="15"/>
  <c r="AK3" i="11"/>
  <c r="AK16" i="11"/>
  <c r="AK30" i="11"/>
  <c r="AK28" i="11"/>
  <c r="AK8" i="11"/>
  <c r="AK15" i="11"/>
  <c r="AK22" i="11"/>
  <c r="AK26" i="11"/>
  <c r="G7" i="15"/>
  <c r="A39" i="15"/>
  <c r="G4" i="15"/>
  <c r="A36" i="15"/>
  <c r="A55" i="15"/>
  <c r="K7" i="15"/>
  <c r="A63" i="15"/>
  <c r="K15" i="15"/>
  <c r="A67" i="15"/>
  <c r="K19" i="15"/>
  <c r="A50" i="15"/>
  <c r="G18" i="15"/>
  <c r="G5" i="15"/>
  <c r="A37" i="15"/>
  <c r="A53" i="15"/>
  <c r="K5" i="15"/>
  <c r="AK32" i="11"/>
  <c r="AK29" i="11"/>
  <c r="AK13" i="11"/>
  <c r="AK19" i="11"/>
  <c r="AK6" i="11"/>
  <c r="AK12" i="11"/>
  <c r="AK17" i="11"/>
  <c r="AK4" i="11"/>
  <c r="AK7" i="11"/>
  <c r="AK10" i="11"/>
  <c r="AK5" i="11"/>
  <c r="A65" i="15"/>
  <c r="K17" i="15"/>
  <c r="A56" i="15"/>
  <c r="K8" i="15"/>
  <c r="A47" i="15"/>
  <c r="G15" i="15"/>
  <c r="A64" i="15"/>
  <c r="K16" i="15"/>
  <c r="A52" i="15"/>
  <c r="K4" i="15"/>
  <c r="A66" i="15"/>
  <c r="K18" i="15"/>
  <c r="G10" i="15"/>
  <c r="A42" i="15"/>
  <c r="G13" i="15"/>
  <c r="A45" i="15"/>
  <c r="A57" i="6"/>
  <c r="A56" i="6"/>
  <c r="A36" i="6"/>
  <c r="A64" i="6"/>
  <c r="A37" i="6"/>
  <c r="A65" i="6"/>
  <c r="A58" i="6"/>
  <c r="A62" i="6"/>
  <c r="A66" i="6"/>
  <c r="A52" i="6"/>
  <c r="A54" i="6"/>
  <c r="A39" i="6"/>
  <c r="A41" i="6"/>
  <c r="A38" i="6"/>
  <c r="A61" i="6"/>
  <c r="A47" i="6"/>
  <c r="A55" i="6"/>
  <c r="A40" i="6"/>
  <c r="A46" i="6"/>
  <c r="A44" i="6"/>
  <c r="A50" i="6"/>
  <c r="A45" i="6"/>
  <c r="A43" i="6"/>
  <c r="A42" i="6"/>
  <c r="A51" i="6"/>
  <c r="A53" i="6"/>
  <c r="A49" i="6"/>
  <c r="A48" i="6"/>
  <c r="A60" i="6"/>
  <c r="AF20" i="11"/>
  <c r="AC20" i="11" s="1"/>
  <c r="AF16" i="11"/>
  <c r="AC16" i="11" s="1"/>
  <c r="AF26" i="11"/>
  <c r="AC26" i="11" s="1"/>
  <c r="AB3" i="11"/>
  <c r="AF8" i="11"/>
  <c r="AC8" i="11" s="1"/>
  <c r="AF9" i="11"/>
  <c r="AC9" i="11" s="1"/>
  <c r="AF32" i="11"/>
  <c r="AC32" i="11" s="1"/>
  <c r="AF4" i="11"/>
  <c r="AC4" i="11" s="1"/>
  <c r="AF21" i="11"/>
  <c r="AC21" i="11" s="1"/>
  <c r="AF5" i="11"/>
  <c r="AC5" i="11" s="1"/>
  <c r="AF13" i="11"/>
  <c r="AC13" i="11" s="1"/>
  <c r="AF22" i="11"/>
  <c r="AC22" i="11" s="1"/>
  <c r="AF11" i="11"/>
  <c r="AC11" i="11" s="1"/>
  <c r="AF30" i="11"/>
  <c r="AC30" i="11" s="1"/>
  <c r="AF27" i="11"/>
  <c r="AC27" i="11" s="1"/>
  <c r="AF14" i="11"/>
  <c r="AC14" i="11" s="1"/>
  <c r="AF25" i="11"/>
  <c r="AC25" i="11" s="1"/>
  <c r="AF15" i="11"/>
  <c r="AC15" i="11" s="1"/>
  <c r="AF28" i="11"/>
  <c r="AC28" i="11" s="1"/>
  <c r="AF29" i="11"/>
  <c r="AC29" i="11" s="1"/>
  <c r="AF23" i="11"/>
  <c r="AC23" i="11" s="1"/>
  <c r="AF10" i="11"/>
  <c r="AC10" i="11" s="1"/>
  <c r="AF18" i="11"/>
  <c r="AC18" i="11" s="1"/>
  <c r="AF7" i="11"/>
  <c r="AC7" i="11" s="1"/>
  <c r="AF31" i="11"/>
  <c r="AC31" i="11" s="1"/>
  <c r="AF6" i="11"/>
  <c r="AC6" i="11" s="1"/>
  <c r="AF24" i="11"/>
  <c r="AC24" i="11" s="1"/>
  <c r="AF19" i="11"/>
  <c r="AC19" i="11" s="1"/>
  <c r="AF2" i="11"/>
  <c r="AC2" i="11" s="1"/>
  <c r="AF33" i="11"/>
  <c r="AC33" i="11" s="1"/>
  <c r="AF17" i="11"/>
  <c r="AC17" i="11" s="1"/>
  <c r="AF12" i="11"/>
  <c r="AC12" i="11" s="1"/>
  <c r="AF3" i="11"/>
  <c r="AC3" i="11" s="1"/>
  <c r="AB15" i="11"/>
  <c r="AB17" i="11"/>
  <c r="AB7" i="11"/>
  <c r="AB30" i="11"/>
  <c r="AB28" i="11"/>
  <c r="AB10" i="11"/>
  <c r="AB21" i="11"/>
  <c r="AB25" i="11"/>
  <c r="AB4" i="11"/>
  <c r="AB12" i="11"/>
  <c r="AB23" i="11"/>
  <c r="AB14" i="11"/>
  <c r="AB31" i="11"/>
  <c r="AB2" i="11"/>
  <c r="G4" i="6"/>
  <c r="AB27" i="11"/>
  <c r="AB24" i="11"/>
  <c r="AB22" i="11"/>
  <c r="AB6" i="11"/>
  <c r="AB26" i="11"/>
  <c r="AB11" i="11"/>
  <c r="AB29" i="11"/>
  <c r="AB9" i="11"/>
  <c r="AB32" i="11"/>
  <c r="AB33" i="11"/>
  <c r="AB5" i="11"/>
  <c r="AB13" i="11"/>
  <c r="AB19" i="11"/>
  <c r="K11" i="6"/>
  <c r="AB20" i="11"/>
  <c r="AB16" i="11"/>
  <c r="AB8" i="11"/>
  <c r="AB18" i="11"/>
  <c r="K19" i="6"/>
  <c r="K18" i="6"/>
  <c r="K16" i="6"/>
  <c r="K9" i="6"/>
  <c r="G10" i="6"/>
  <c r="K13" i="6"/>
  <c r="K12" i="6"/>
  <c r="G9" i="6"/>
  <c r="G5" i="6"/>
  <c r="K17" i="6"/>
  <c r="G8" i="6"/>
  <c r="G6" i="6"/>
  <c r="K15" i="6"/>
  <c r="G12" i="6"/>
  <c r="K14" i="6"/>
  <c r="G11" i="6"/>
  <c r="G15" i="6"/>
  <c r="G13" i="6"/>
  <c r="G18" i="6"/>
  <c r="K8" i="6"/>
  <c r="G19" i="6"/>
  <c r="K10" i="6"/>
  <c r="G17" i="6"/>
  <c r="K7" i="6"/>
  <c r="K4" i="6"/>
  <c r="G16" i="6"/>
  <c r="G7" i="6"/>
  <c r="K5" i="6"/>
  <c r="W1" i="6"/>
  <c r="T1" i="6"/>
  <c r="Q1" i="6"/>
  <c r="AA25" i="11"/>
  <c r="G14" i="6"/>
  <c r="AA11" i="11"/>
  <c r="AA8" i="11"/>
  <c r="AA20" i="11"/>
  <c r="AA31" i="11"/>
  <c r="AA27" i="11"/>
  <c r="AA24" i="11"/>
  <c r="AA13" i="11"/>
  <c r="AA23" i="11"/>
  <c r="AA21" i="11"/>
  <c r="AA18" i="11"/>
  <c r="AA33" i="11"/>
  <c r="AA14" i="11"/>
  <c r="AA15" i="11"/>
  <c r="AA2" i="11"/>
  <c r="AA3" i="11"/>
  <c r="AA16" i="11"/>
  <c r="AA4" i="11"/>
  <c r="AA30" i="11"/>
  <c r="AA28" i="11"/>
  <c r="AA22" i="11"/>
  <c r="AA26" i="11"/>
  <c r="AA32" i="11"/>
  <c r="AA29" i="11"/>
  <c r="AA19" i="11"/>
  <c r="AA6" i="11"/>
  <c r="AA9" i="11"/>
  <c r="AA7" i="11"/>
  <c r="AA12" i="11"/>
  <c r="AA17" i="11"/>
  <c r="AA10" i="11"/>
  <c r="AA5" i="11"/>
  <c r="K6" i="6"/>
  <c r="A1" i="6"/>
  <c r="A1" i="19" s="1"/>
  <c r="I1" i="19" s="1"/>
  <c r="B1" i="20" s="1"/>
  <c r="Q32" i="5"/>
  <c r="Q11" i="5"/>
  <c r="Q20" i="5"/>
  <c r="Q24" i="5"/>
  <c r="Q4" i="5"/>
  <c r="Q25" i="5"/>
  <c r="Q30" i="5"/>
  <c r="Q14" i="5"/>
  <c r="Q17" i="5"/>
  <c r="Q13" i="5"/>
  <c r="Q23" i="5"/>
  <c r="Q22" i="5"/>
  <c r="Q15" i="5"/>
  <c r="Q18" i="5"/>
  <c r="Q31" i="5"/>
  <c r="Q21" i="5"/>
  <c r="Q29" i="5"/>
  <c r="Q2" i="5"/>
  <c r="Q12" i="5"/>
  <c r="Q33" i="5"/>
  <c r="Q26" i="5"/>
  <c r="Q9" i="5"/>
  <c r="Q5" i="5"/>
  <c r="Q3" i="5"/>
  <c r="Q27" i="5"/>
  <c r="Q19" i="5"/>
  <c r="Q10" i="5"/>
  <c r="Q16" i="5"/>
  <c r="Q8" i="5"/>
  <c r="Q7" i="5"/>
  <c r="Q6" i="5"/>
  <c r="Q28" i="5"/>
  <c r="B2" i="10"/>
  <c r="D2" i="10"/>
  <c r="U15" i="10" s="1"/>
  <c r="G2" i="10"/>
  <c r="Y12" i="10" s="1"/>
  <c r="C2" i="10"/>
  <c r="U12" i="10" s="1"/>
  <c r="E2" i="10"/>
  <c r="W12" i="10" s="1"/>
  <c r="F2" i="10"/>
  <c r="W15" i="10" s="1"/>
  <c r="H2" i="10"/>
  <c r="Y15" i="10" s="1"/>
  <c r="L2" i="10"/>
  <c r="M2" i="10"/>
  <c r="V9" i="10" s="1"/>
  <c r="C25" i="10"/>
  <c r="C24" i="10"/>
  <c r="D25" i="10"/>
  <c r="E25" i="10"/>
  <c r="E24" i="10"/>
  <c r="F25" i="10"/>
  <c r="F24" i="10"/>
  <c r="G24" i="10"/>
  <c r="H25" i="10"/>
  <c r="H24" i="10"/>
  <c r="M25" i="10"/>
  <c r="O56" i="10" s="1"/>
  <c r="D24" i="10"/>
  <c r="G25" i="10"/>
  <c r="L25" i="10"/>
  <c r="L24" i="10"/>
  <c r="M24" i="10"/>
  <c r="O54" i="10" s="1"/>
  <c r="B24" i="10"/>
  <c r="B25" i="10"/>
  <c r="F33" i="10"/>
  <c r="E31" i="10"/>
  <c r="L42" i="10"/>
  <c r="D30" i="10"/>
  <c r="B27" i="10"/>
  <c r="M43" i="10"/>
  <c r="O110" i="10" s="1"/>
  <c r="G34" i="10"/>
  <c r="H36" i="10"/>
  <c r="C28" i="10"/>
  <c r="H30" i="10"/>
  <c r="L36" i="10"/>
  <c r="G33" i="10"/>
  <c r="H34" i="10"/>
  <c r="D33" i="10"/>
  <c r="H37" i="10"/>
  <c r="D31" i="10"/>
  <c r="B30" i="10"/>
  <c r="L27" i="10"/>
  <c r="L43" i="10"/>
  <c r="F34" i="10"/>
  <c r="G36" i="10"/>
  <c r="M28" i="10"/>
  <c r="O65" i="10" s="1"/>
  <c r="F27" i="10"/>
  <c r="C33" i="10"/>
  <c r="G37" i="10"/>
  <c r="C31" i="10"/>
  <c r="H39" i="10"/>
  <c r="M30" i="10"/>
  <c r="O72" i="10" s="1"/>
  <c r="E34" i="10"/>
  <c r="F36" i="10"/>
  <c r="L28" i="10"/>
  <c r="C40" i="10"/>
  <c r="F28" i="10"/>
  <c r="C43" i="10"/>
  <c r="B33" i="10"/>
  <c r="F37" i="10"/>
  <c r="B31" i="10"/>
  <c r="G39" i="10"/>
  <c r="H40" i="10"/>
  <c r="H43" i="10"/>
  <c r="D34" i="10"/>
  <c r="E36" i="10"/>
  <c r="D42" i="10"/>
  <c r="M42" i="10"/>
  <c r="O108" i="10" s="1"/>
  <c r="D28" i="10"/>
  <c r="M33" i="10"/>
  <c r="O81" i="10" s="1"/>
  <c r="D37" i="10"/>
  <c r="L31" i="10"/>
  <c r="E39" i="10"/>
  <c r="G42" i="10"/>
  <c r="F40" i="10"/>
  <c r="F30" i="10"/>
  <c r="M27" i="10"/>
  <c r="O63" i="10" s="1"/>
  <c r="B43" i="10"/>
  <c r="B34" i="10"/>
  <c r="C36" i="10"/>
  <c r="B39" i="10"/>
  <c r="E30" i="10"/>
  <c r="E33" i="10"/>
  <c r="E37" i="10"/>
  <c r="M31" i="10"/>
  <c r="O74" i="10" s="1"/>
  <c r="F39" i="10"/>
  <c r="H42" i="10"/>
  <c r="G40" i="10"/>
  <c r="L30" i="10"/>
  <c r="C34" i="10"/>
  <c r="B36" i="10"/>
  <c r="B28" i="10"/>
  <c r="F31" i="10"/>
  <c r="L33" i="10"/>
  <c r="C37" i="10"/>
  <c r="D39" i="10"/>
  <c r="F42" i="10"/>
  <c r="E40" i="10"/>
  <c r="H27" i="10"/>
  <c r="M34" i="10"/>
  <c r="O83" i="10" s="1"/>
  <c r="D36" i="10"/>
  <c r="H28" i="10"/>
  <c r="M37" i="10"/>
  <c r="O92" i="10" s="1"/>
  <c r="C27" i="10"/>
  <c r="B37" i="10"/>
  <c r="C39" i="10"/>
  <c r="E42" i="10"/>
  <c r="D40" i="10"/>
  <c r="G27" i="10"/>
  <c r="G43" i="10"/>
  <c r="L34" i="10"/>
  <c r="M36" i="10"/>
  <c r="O90" i="10" s="1"/>
  <c r="G28" i="10"/>
  <c r="F43" i="10"/>
  <c r="L37" i="10"/>
  <c r="H31" i="10"/>
  <c r="M39" i="10"/>
  <c r="O99" i="10" s="1"/>
  <c r="C42" i="10"/>
  <c r="B40" i="10"/>
  <c r="G30" i="10"/>
  <c r="E27" i="10"/>
  <c r="E43" i="10"/>
  <c r="E28" i="10"/>
  <c r="H33" i="10"/>
  <c r="G31" i="10"/>
  <c r="L39" i="10"/>
  <c r="B42" i="10"/>
  <c r="M40" i="10"/>
  <c r="O101" i="10" s="1"/>
  <c r="C30" i="10"/>
  <c r="D27" i="10"/>
  <c r="D43" i="10"/>
  <c r="L40" i="10"/>
  <c r="A23" i="10"/>
  <c r="A1" i="10"/>
  <c r="W4" i="10" l="1"/>
  <c r="K31" i="20"/>
  <c r="K6" i="20"/>
  <c r="K30" i="20"/>
  <c r="K26" i="20"/>
  <c r="K11" i="20"/>
  <c r="K29" i="20"/>
  <c r="K10" i="20"/>
  <c r="K16" i="20"/>
  <c r="K25" i="20"/>
  <c r="K28" i="20"/>
  <c r="K15" i="20"/>
  <c r="K14" i="20"/>
  <c r="K17" i="20"/>
  <c r="K4" i="20"/>
  <c r="K19" i="20"/>
  <c r="K23" i="20"/>
  <c r="K9" i="20"/>
  <c r="K18" i="20"/>
  <c r="K3" i="20"/>
  <c r="K8" i="20"/>
  <c r="K22" i="20"/>
  <c r="K20" i="20"/>
  <c r="K13" i="20"/>
  <c r="K32" i="20"/>
  <c r="K27" i="20"/>
  <c r="K7" i="20"/>
  <c r="K2" i="20"/>
  <c r="K24" i="20"/>
  <c r="K21" i="20"/>
  <c r="K5" i="20"/>
  <c r="K12" i="20"/>
  <c r="R12" i="20" s="1"/>
  <c r="D1" i="19"/>
  <c r="M1" i="19" s="1"/>
  <c r="F1" i="20" s="1"/>
  <c r="AK35" i="11"/>
  <c r="AL5" i="11"/>
  <c r="C22" i="15" s="1"/>
  <c r="AL11" i="11"/>
  <c r="C6" i="15" s="1"/>
  <c r="AL10" i="11"/>
  <c r="C28" i="15" s="1"/>
  <c r="AL9" i="11"/>
  <c r="C11" i="15" s="1"/>
  <c r="AL7" i="11"/>
  <c r="C4" i="15" s="1"/>
  <c r="AL4" i="11"/>
  <c r="C18" i="15" s="1"/>
  <c r="AL26" i="11"/>
  <c r="C23" i="15" s="1"/>
  <c r="AL17" i="11"/>
  <c r="C30" i="15" s="1"/>
  <c r="AL22" i="11"/>
  <c r="C12" i="15" s="1"/>
  <c r="AL2" i="11"/>
  <c r="C32" i="15" s="1"/>
  <c r="AL12" i="11"/>
  <c r="C24" i="15" s="1"/>
  <c r="AL15" i="11"/>
  <c r="C5" i="15" s="1"/>
  <c r="AL14" i="11"/>
  <c r="C2" i="15" s="1"/>
  <c r="AL18" i="11"/>
  <c r="C19" i="15" s="1"/>
  <c r="AL6" i="11"/>
  <c r="C17" i="15" s="1"/>
  <c r="AL8" i="11"/>
  <c r="C31" i="15" s="1"/>
  <c r="AL33" i="11"/>
  <c r="C14" i="15" s="1"/>
  <c r="AL21" i="11"/>
  <c r="AL19" i="11"/>
  <c r="AL28" i="11"/>
  <c r="C15" i="15" s="1"/>
  <c r="AL24" i="11"/>
  <c r="C7" i="15" s="1"/>
  <c r="AL23" i="11"/>
  <c r="C13" i="15" s="1"/>
  <c r="AL13" i="11"/>
  <c r="C3" i="15" s="1"/>
  <c r="AL30" i="11"/>
  <c r="C10" i="15" s="1"/>
  <c r="AL27" i="11"/>
  <c r="C26" i="15" s="1"/>
  <c r="AL25" i="11"/>
  <c r="C33" i="15" s="1"/>
  <c r="AL29" i="11"/>
  <c r="AL16" i="11"/>
  <c r="C20" i="15" s="1"/>
  <c r="AL31" i="11"/>
  <c r="C21" i="15" s="1"/>
  <c r="AL32" i="11"/>
  <c r="AL3" i="11"/>
  <c r="C29" i="15" s="1"/>
  <c r="AL20" i="11"/>
  <c r="C27" i="15" s="1"/>
  <c r="O3" i="11"/>
  <c r="L3" i="27" s="1"/>
  <c r="O31" i="11"/>
  <c r="L31" i="27" s="1"/>
  <c r="O11" i="11"/>
  <c r="L11" i="27" s="1"/>
  <c r="O7" i="11"/>
  <c r="L7" i="27" s="1"/>
  <c r="O26" i="11"/>
  <c r="L26" i="27" s="1"/>
  <c r="O18" i="11"/>
  <c r="L18" i="27" s="1"/>
  <c r="O22" i="11"/>
  <c r="L22" i="27" s="1"/>
  <c r="O10" i="11"/>
  <c r="L10" i="27" s="1"/>
  <c r="O13" i="11"/>
  <c r="L13" i="27" s="1"/>
  <c r="O23" i="11"/>
  <c r="L23" i="27" s="1"/>
  <c r="O5" i="11"/>
  <c r="L5" i="27" s="1"/>
  <c r="O12" i="11"/>
  <c r="L12" i="27" s="1"/>
  <c r="O29" i="11"/>
  <c r="L29" i="27" s="1"/>
  <c r="O21" i="11"/>
  <c r="L21" i="27" s="1"/>
  <c r="O17" i="11"/>
  <c r="L17" i="27" s="1"/>
  <c r="O28" i="11"/>
  <c r="L28" i="27" s="1"/>
  <c r="O4" i="11"/>
  <c r="L4" i="27" s="1"/>
  <c r="O33" i="11"/>
  <c r="L33" i="27" s="1"/>
  <c r="O15" i="11"/>
  <c r="L15" i="27" s="1"/>
  <c r="O32" i="11"/>
  <c r="L32" i="27" s="1"/>
  <c r="O2" i="11"/>
  <c r="L2" i="27" s="1"/>
  <c r="O25" i="11"/>
  <c r="L25" i="27" s="1"/>
  <c r="O9" i="11"/>
  <c r="O19" i="11"/>
  <c r="L19" i="27" s="1"/>
  <c r="O14" i="11"/>
  <c r="L14" i="27" s="1"/>
  <c r="O16" i="11"/>
  <c r="O24" i="11"/>
  <c r="O27" i="11"/>
  <c r="O8" i="11"/>
  <c r="L8" i="27" s="1"/>
  <c r="O6" i="11"/>
  <c r="L6" i="27" s="1"/>
  <c r="O30" i="11"/>
  <c r="L30" i="27" s="1"/>
  <c r="O20" i="11"/>
  <c r="L20" i="27" s="1"/>
  <c r="U28" i="11"/>
  <c r="H28" i="27" s="1"/>
  <c r="U16" i="11"/>
  <c r="H16" i="27" s="1"/>
  <c r="T17" i="11"/>
  <c r="D17" i="27" s="1"/>
  <c r="U31" i="11"/>
  <c r="H31" i="27" s="1"/>
  <c r="U19" i="11"/>
  <c r="H19" i="27" s="1"/>
  <c r="T4" i="11"/>
  <c r="D4" i="27" s="1"/>
  <c r="T12" i="11"/>
  <c r="D12" i="27" s="1"/>
  <c r="T16" i="11"/>
  <c r="D16" i="27" s="1"/>
  <c r="U14" i="11"/>
  <c r="H14" i="27" s="1"/>
  <c r="U30" i="11"/>
  <c r="H30" i="27" s="1"/>
  <c r="T7" i="11"/>
  <c r="D7" i="27" s="1"/>
  <c r="T3" i="11"/>
  <c r="D3" i="27" s="1"/>
  <c r="U29" i="11"/>
  <c r="H29" i="27" s="1"/>
  <c r="U7" i="11"/>
  <c r="H7" i="27" s="1"/>
  <c r="U20" i="11"/>
  <c r="H20" i="27" s="1"/>
  <c r="T9" i="11"/>
  <c r="D9" i="27" s="1"/>
  <c r="T2" i="11"/>
  <c r="D2" i="27" s="1"/>
  <c r="U11" i="11"/>
  <c r="U3" i="11"/>
  <c r="H3" i="27" s="1"/>
  <c r="T24" i="11"/>
  <c r="D24" i="27" s="1"/>
  <c r="T6" i="11"/>
  <c r="D6" i="27" s="1"/>
  <c r="T15" i="11"/>
  <c r="D15" i="27" s="1"/>
  <c r="T8" i="11"/>
  <c r="D8" i="27" s="1"/>
  <c r="T25" i="11"/>
  <c r="D25" i="27" s="1"/>
  <c r="T27" i="11"/>
  <c r="T19" i="11"/>
  <c r="D19" i="27" s="1"/>
  <c r="T14" i="11"/>
  <c r="D14" i="27" s="1"/>
  <c r="U26" i="11"/>
  <c r="H26" i="27" s="1"/>
  <c r="T11" i="11"/>
  <c r="U13" i="11"/>
  <c r="H13" i="27" s="1"/>
  <c r="T29" i="11"/>
  <c r="D29" i="27" s="1"/>
  <c r="T33" i="11"/>
  <c r="D33" i="27" s="1"/>
  <c r="T13" i="11"/>
  <c r="D13" i="27" s="1"/>
  <c r="U6" i="11"/>
  <c r="H6" i="27" s="1"/>
  <c r="U2" i="11"/>
  <c r="H2" i="27" s="1"/>
  <c r="T32" i="11"/>
  <c r="D32" i="27" s="1"/>
  <c r="T18" i="11"/>
  <c r="D18" i="27" s="1"/>
  <c r="U23" i="11"/>
  <c r="H23" i="27" s="1"/>
  <c r="U22" i="11"/>
  <c r="H22" i="27" s="1"/>
  <c r="T31" i="11"/>
  <c r="U9" i="11"/>
  <c r="T26" i="11"/>
  <c r="D26" i="27" s="1"/>
  <c r="T21" i="11"/>
  <c r="D21" i="27" s="1"/>
  <c r="U27" i="11"/>
  <c r="H27" i="27" s="1"/>
  <c r="U24" i="11"/>
  <c r="U21" i="11"/>
  <c r="H21" i="27" s="1"/>
  <c r="T22" i="11"/>
  <c r="D22" i="27" s="1"/>
  <c r="T23" i="11"/>
  <c r="U12" i="11"/>
  <c r="H12" i="27" s="1"/>
  <c r="U15" i="11"/>
  <c r="H15" i="27" s="1"/>
  <c r="U25" i="11"/>
  <c r="H25" i="27" s="1"/>
  <c r="T5" i="11"/>
  <c r="D5" i="27" s="1"/>
  <c r="T28" i="11"/>
  <c r="U33" i="11"/>
  <c r="H33" i="27" s="1"/>
  <c r="U4" i="11"/>
  <c r="H4" i="27" s="1"/>
  <c r="U18" i="11"/>
  <c r="H18" i="27" s="1"/>
  <c r="U17" i="11"/>
  <c r="H17" i="27" s="1"/>
  <c r="T10" i="11"/>
  <c r="D10" i="27" s="1"/>
  <c r="T30" i="11"/>
  <c r="D30" i="27" s="1"/>
  <c r="U32" i="11"/>
  <c r="H32" i="27" s="1"/>
  <c r="U5" i="11"/>
  <c r="H5" i="27" s="1"/>
  <c r="U10" i="11"/>
  <c r="H10" i="27" s="1"/>
  <c r="U8" i="11"/>
  <c r="H8" i="27" s="1"/>
  <c r="T20" i="11"/>
  <c r="D20" i="27" s="1"/>
  <c r="N43" i="26" l="1"/>
  <c r="G110" i="26" s="1"/>
  <c r="D28" i="27"/>
  <c r="N25" i="26"/>
  <c r="G56" i="26" s="1"/>
  <c r="D23" i="27"/>
  <c r="O40" i="26"/>
  <c r="I101" i="26" s="1"/>
  <c r="H24" i="27"/>
  <c r="O31" i="26"/>
  <c r="I74" i="26" s="1"/>
  <c r="H9" i="27"/>
  <c r="N30" i="26"/>
  <c r="G72" i="26" s="1"/>
  <c r="D31" i="27"/>
  <c r="N28" i="26"/>
  <c r="G65" i="26" s="1"/>
  <c r="D11" i="27"/>
  <c r="N39" i="26"/>
  <c r="G99" i="26" s="1"/>
  <c r="D27" i="27"/>
  <c r="O28" i="26"/>
  <c r="I65" i="26" s="1"/>
  <c r="H11" i="27"/>
  <c r="I39" i="26"/>
  <c r="K99" i="26" s="1"/>
  <c r="L27" i="27"/>
  <c r="I40" i="26"/>
  <c r="K101" i="26" s="1"/>
  <c r="L24" i="27"/>
  <c r="I27" i="26"/>
  <c r="K63" i="26" s="1"/>
  <c r="L16" i="27"/>
  <c r="I31" i="26"/>
  <c r="K74" i="26" s="1"/>
  <c r="L9" i="27"/>
  <c r="O39" i="26"/>
  <c r="I99" i="26" s="1"/>
  <c r="O25" i="26"/>
  <c r="I56" i="26" s="1"/>
  <c r="N40" i="26"/>
  <c r="G101" i="26" s="1"/>
  <c r="N31" i="26"/>
  <c r="G74" i="26" s="1"/>
  <c r="N27" i="26"/>
  <c r="G63" i="26" s="1"/>
  <c r="O30" i="26"/>
  <c r="I72" i="26" s="1"/>
  <c r="O27" i="26"/>
  <c r="I63" i="26" s="1"/>
  <c r="O43" i="26"/>
  <c r="I110" i="26" s="1"/>
  <c r="I43" i="26"/>
  <c r="K110" i="26" s="1"/>
  <c r="I25" i="26"/>
  <c r="K56" i="26" s="1"/>
  <c r="I37" i="26"/>
  <c r="K92" i="26" s="1"/>
  <c r="I28" i="26"/>
  <c r="K65" i="26" s="1"/>
  <c r="I30" i="26"/>
  <c r="K72" i="26" s="1"/>
  <c r="O24" i="26"/>
  <c r="I54" i="26" s="1"/>
  <c r="O2" i="26"/>
  <c r="Y6" i="26" s="1"/>
  <c r="O36" i="26"/>
  <c r="I90" i="26" s="1"/>
  <c r="O34" i="26"/>
  <c r="I83" i="26" s="1"/>
  <c r="N37" i="26"/>
  <c r="G92" i="26" s="1"/>
  <c r="N2" i="10"/>
  <c r="W6" i="10" s="1"/>
  <c r="O37" i="26"/>
  <c r="I92" i="26" s="1"/>
  <c r="O2" i="10"/>
  <c r="Y6" i="10" s="1"/>
  <c r="N42" i="26"/>
  <c r="G108" i="26" s="1"/>
  <c r="N33" i="26"/>
  <c r="G81" i="26" s="1"/>
  <c r="N36" i="26"/>
  <c r="G90" i="26" s="1"/>
  <c r="N34" i="26"/>
  <c r="G83" i="26" s="1"/>
  <c r="O42" i="26"/>
  <c r="I108" i="26" s="1"/>
  <c r="O33" i="26"/>
  <c r="I81" i="26" s="1"/>
  <c r="N24" i="26"/>
  <c r="G54" i="26" s="1"/>
  <c r="N2" i="26"/>
  <c r="W6" i="26" s="1"/>
  <c r="I36" i="26"/>
  <c r="K90" i="26" s="1"/>
  <c r="I34" i="26"/>
  <c r="K83" i="26" s="1"/>
  <c r="I24" i="26"/>
  <c r="K54" i="26" s="1"/>
  <c r="I2" i="26"/>
  <c r="X9" i="26" s="1"/>
  <c r="I42" i="26"/>
  <c r="K108" i="26" s="1"/>
  <c r="I33" i="26"/>
  <c r="K81" i="26" s="1"/>
  <c r="X14" i="6"/>
  <c r="X10" i="6"/>
  <c r="X13" i="6"/>
  <c r="X28" i="6"/>
  <c r="X5" i="6"/>
  <c r="X20" i="6"/>
  <c r="X6" i="6"/>
  <c r="X2" i="6"/>
  <c r="X3" i="6"/>
  <c r="X12" i="6"/>
  <c r="X15" i="6"/>
  <c r="X22" i="6"/>
  <c r="X29" i="6"/>
  <c r="X17" i="6"/>
  <c r="X9" i="6"/>
  <c r="X26" i="6"/>
  <c r="X25" i="6"/>
  <c r="X11" i="6"/>
  <c r="X24" i="6"/>
  <c r="R5" i="20"/>
  <c r="F32" i="19"/>
  <c r="N32" i="19" s="1"/>
  <c r="G30" i="20" s="1"/>
  <c r="R21" i="20"/>
  <c r="R24" i="20"/>
  <c r="R14" i="20"/>
  <c r="R17" i="20"/>
  <c r="R2" i="20"/>
  <c r="R26" i="20"/>
  <c r="R28" i="20"/>
  <c r="R31" i="20"/>
  <c r="R11" i="20"/>
  <c r="R15" i="20"/>
  <c r="R29" i="20"/>
  <c r="R30" i="20"/>
  <c r="R16" i="20"/>
  <c r="R25" i="20"/>
  <c r="R10" i="20"/>
  <c r="R33" i="20"/>
  <c r="R7" i="20"/>
  <c r="R27" i="20"/>
  <c r="R32" i="20"/>
  <c r="R13" i="20"/>
  <c r="R20" i="20"/>
  <c r="R22" i="20"/>
  <c r="R8" i="20"/>
  <c r="R3" i="20"/>
  <c r="R18" i="20"/>
  <c r="R9" i="20"/>
  <c r="R23" i="20"/>
  <c r="R19" i="20"/>
  <c r="R6" i="20"/>
  <c r="R4" i="20"/>
  <c r="F30" i="19"/>
  <c r="N30" i="19" s="1"/>
  <c r="G18" i="20" s="1"/>
  <c r="C25" i="15"/>
  <c r="F27" i="19" s="1"/>
  <c r="N27" i="19" s="1"/>
  <c r="G31" i="20" s="1"/>
  <c r="C8" i="15"/>
  <c r="C16" i="15"/>
  <c r="C9" i="15"/>
  <c r="F18" i="19" s="1"/>
  <c r="N18" i="19" s="1"/>
  <c r="G32" i="20" s="1"/>
  <c r="F33" i="19"/>
  <c r="N33" i="19" s="1"/>
  <c r="G33" i="20" s="1"/>
  <c r="F21" i="19"/>
  <c r="N21" i="19" s="1"/>
  <c r="G21" i="20" s="1"/>
  <c r="F17" i="19"/>
  <c r="N17" i="19" s="1"/>
  <c r="G27" i="20" s="1"/>
  <c r="F28" i="19"/>
  <c r="N28" i="19" s="1"/>
  <c r="G24" i="20" s="1"/>
  <c r="F9" i="19"/>
  <c r="N9" i="19" s="1"/>
  <c r="G29" i="20" s="1"/>
  <c r="F2" i="19"/>
  <c r="N2" i="19" s="1"/>
  <c r="G7" i="20" s="1"/>
  <c r="F5" i="19"/>
  <c r="N5" i="19" s="1"/>
  <c r="G19" i="20" s="1"/>
  <c r="F23" i="19"/>
  <c r="N23" i="19" s="1"/>
  <c r="G13" i="20" s="1"/>
  <c r="P18" i="11"/>
  <c r="P10" i="11"/>
  <c r="X18" i="6"/>
  <c r="X19" i="6"/>
  <c r="X33" i="6"/>
  <c r="X4" i="6"/>
  <c r="X16" i="6"/>
  <c r="X8" i="6"/>
  <c r="X30" i="6"/>
  <c r="X7" i="6"/>
  <c r="P17" i="11"/>
  <c r="X31" i="6"/>
  <c r="X23" i="6"/>
  <c r="X32" i="6"/>
  <c r="B56" i="15"/>
  <c r="C56" i="15" s="1"/>
  <c r="B40" i="15"/>
  <c r="C40" i="15" s="1"/>
  <c r="F8" i="15"/>
  <c r="U29" i="6"/>
  <c r="R7" i="6"/>
  <c r="B51" i="15"/>
  <c r="C51" i="15" s="1"/>
  <c r="F19" i="15"/>
  <c r="J4" i="15"/>
  <c r="B52" i="15"/>
  <c r="C52" i="15" s="1"/>
  <c r="B66" i="15"/>
  <c r="C66" i="15" s="1"/>
  <c r="J18" i="15"/>
  <c r="U24" i="6"/>
  <c r="R29" i="6"/>
  <c r="R32" i="6"/>
  <c r="R26" i="6"/>
  <c r="P3" i="11"/>
  <c r="B63" i="15"/>
  <c r="C63" i="15" s="1"/>
  <c r="J15" i="15"/>
  <c r="B38" i="15"/>
  <c r="C38" i="15" s="1"/>
  <c r="F6" i="15"/>
  <c r="F17" i="15"/>
  <c r="B49" i="15"/>
  <c r="C49" i="15" s="1"/>
  <c r="J12" i="15"/>
  <c r="B60" i="15"/>
  <c r="C60" i="15" s="1"/>
  <c r="U32" i="6"/>
  <c r="J7" i="15"/>
  <c r="B55" i="15"/>
  <c r="C55" i="15" s="1"/>
  <c r="B42" i="15"/>
  <c r="C42" i="15" s="1"/>
  <c r="F10" i="15"/>
  <c r="B37" i="15"/>
  <c r="C37" i="15" s="1"/>
  <c r="F5" i="15"/>
  <c r="B67" i="15"/>
  <c r="C67" i="15" s="1"/>
  <c r="J19" i="15"/>
  <c r="B54" i="15"/>
  <c r="C54" i="15" s="1"/>
  <c r="J6" i="15"/>
  <c r="U20" i="6"/>
  <c r="U22" i="6"/>
  <c r="R9" i="6"/>
  <c r="J5" i="15"/>
  <c r="B53" i="15"/>
  <c r="C53" i="15" s="1"/>
  <c r="F14" i="15"/>
  <c r="B46" i="15"/>
  <c r="C46" i="15" s="1"/>
  <c r="F4" i="15"/>
  <c r="B36" i="15"/>
  <c r="C36" i="15" s="1"/>
  <c r="U16" i="6"/>
  <c r="R2" i="6"/>
  <c r="R12" i="6"/>
  <c r="U3" i="6"/>
  <c r="F18" i="15"/>
  <c r="B50" i="15"/>
  <c r="C50" i="15" s="1"/>
  <c r="J16" i="15"/>
  <c r="B64" i="15"/>
  <c r="C64" i="15" s="1"/>
  <c r="B43" i="15"/>
  <c r="C43" i="15" s="1"/>
  <c r="F11" i="15"/>
  <c r="U33" i="6"/>
  <c r="U33" i="15" s="1"/>
  <c r="R10" i="6"/>
  <c r="F7" i="15"/>
  <c r="B39" i="15"/>
  <c r="C39" i="15" s="1"/>
  <c r="B44" i="15"/>
  <c r="C44" i="15" s="1"/>
  <c r="F12" i="15"/>
  <c r="B65" i="15"/>
  <c r="C65" i="15" s="1"/>
  <c r="J17" i="15"/>
  <c r="U6" i="6"/>
  <c r="R14" i="6"/>
  <c r="U25" i="6"/>
  <c r="B61" i="15"/>
  <c r="C61" i="15" s="1"/>
  <c r="J13" i="15"/>
  <c r="B58" i="15"/>
  <c r="C58" i="15" s="1"/>
  <c r="J10" i="15"/>
  <c r="R28" i="6"/>
  <c r="U4" i="6"/>
  <c r="U7" i="6"/>
  <c r="B62" i="15"/>
  <c r="C62" i="15" s="1"/>
  <c r="J14" i="15"/>
  <c r="F13" i="15"/>
  <c r="B45" i="15"/>
  <c r="C45" i="15" s="1"/>
  <c r="F15" i="15"/>
  <c r="B47" i="15"/>
  <c r="C47" i="15" s="1"/>
  <c r="R15" i="6"/>
  <c r="U13" i="6"/>
  <c r="R8" i="6"/>
  <c r="R31" i="6"/>
  <c r="U17" i="6"/>
  <c r="J9" i="15"/>
  <c r="B57" i="15"/>
  <c r="C57" i="15" s="1"/>
  <c r="F16" i="15"/>
  <c r="B48" i="15"/>
  <c r="C48" i="15" s="1"/>
  <c r="R3" i="6"/>
  <c r="U21" i="6"/>
  <c r="U11" i="6"/>
  <c r="R23" i="6"/>
  <c r="R25" i="6"/>
  <c r="R20" i="6"/>
  <c r="U15" i="6"/>
  <c r="R6" i="6"/>
  <c r="U18" i="6"/>
  <c r="B41" i="15"/>
  <c r="C41" i="15" s="1"/>
  <c r="F9" i="15"/>
  <c r="B59" i="15"/>
  <c r="C59" i="15" s="1"/>
  <c r="J11" i="15"/>
  <c r="P6" i="11"/>
  <c r="P31" i="11"/>
  <c r="P28" i="11"/>
  <c r="X21" i="6"/>
  <c r="P7" i="11"/>
  <c r="P4" i="11"/>
  <c r="P11" i="11"/>
  <c r="J28" i="26" s="1"/>
  <c r="I36" i="10"/>
  <c r="K90" i="10" s="1"/>
  <c r="I42" i="10"/>
  <c r="K108" i="10" s="1"/>
  <c r="I31" i="10"/>
  <c r="K74" i="10" s="1"/>
  <c r="I30" i="10"/>
  <c r="K72" i="10" s="1"/>
  <c r="I40" i="10"/>
  <c r="K101" i="10" s="1"/>
  <c r="P33" i="11"/>
  <c r="P24" i="11"/>
  <c r="P26" i="11"/>
  <c r="P27" i="11"/>
  <c r="P8" i="11"/>
  <c r="P13" i="11"/>
  <c r="I43" i="10"/>
  <c r="K110" i="10" s="1"/>
  <c r="P16" i="11"/>
  <c r="I33" i="10"/>
  <c r="K81" i="10" s="1"/>
  <c r="I24" i="10"/>
  <c r="K54" i="10" s="1"/>
  <c r="I28" i="10"/>
  <c r="K65" i="10" s="1"/>
  <c r="I37" i="10"/>
  <c r="K92" i="10" s="1"/>
  <c r="I27" i="10"/>
  <c r="K63" i="10" s="1"/>
  <c r="P15" i="11"/>
  <c r="X27" i="6"/>
  <c r="P2" i="11"/>
  <c r="P30" i="11"/>
  <c r="P25" i="11"/>
  <c r="P23" i="11"/>
  <c r="I2" i="10"/>
  <c r="X9" i="10" s="1"/>
  <c r="P20" i="11"/>
  <c r="P5" i="11"/>
  <c r="P32" i="11"/>
  <c r="I39" i="10"/>
  <c r="K99" i="10" s="1"/>
  <c r="P22" i="11"/>
  <c r="J37" i="26" s="1"/>
  <c r="I25" i="10"/>
  <c r="K56" i="10" s="1"/>
  <c r="P19" i="11"/>
  <c r="P29" i="11"/>
  <c r="P9" i="11"/>
  <c r="J31" i="26" s="1"/>
  <c r="I34" i="10"/>
  <c r="K83" i="10" s="1"/>
  <c r="P14" i="11"/>
  <c r="P21" i="11"/>
  <c r="P12" i="11"/>
  <c r="R24" i="6"/>
  <c r="R16" i="6"/>
  <c r="R11" i="6"/>
  <c r="R33" i="6"/>
  <c r="R32" i="15" s="1"/>
  <c r="R5" i="6"/>
  <c r="U12" i="6"/>
  <c r="U28" i="6"/>
  <c r="R18" i="6"/>
  <c r="R21" i="6"/>
  <c r="U19" i="6"/>
  <c r="R4" i="6"/>
  <c r="R22" i="6"/>
  <c r="U14" i="6"/>
  <c r="U26" i="6"/>
  <c r="U9" i="6"/>
  <c r="R30" i="6"/>
  <c r="R31" i="15" s="1"/>
  <c r="U8" i="6"/>
  <c r="U16" i="15" s="1"/>
  <c r="U31" i="6"/>
  <c r="U30" i="6"/>
  <c r="U29" i="15" s="1"/>
  <c r="U5" i="6"/>
  <c r="U5" i="15" s="1"/>
  <c r="U2" i="6"/>
  <c r="U2" i="15" s="1"/>
  <c r="U10" i="6"/>
  <c r="U11" i="15" s="1"/>
  <c r="U27" i="6"/>
  <c r="R13" i="6"/>
  <c r="R8" i="15" s="1"/>
  <c r="R27" i="6"/>
  <c r="R25" i="15" s="1"/>
  <c r="U23" i="6"/>
  <c r="U20" i="15" s="1"/>
  <c r="R17" i="6"/>
  <c r="R19" i="6"/>
  <c r="R17" i="15" s="1"/>
  <c r="N42" i="10"/>
  <c r="G108" i="10" s="1"/>
  <c r="N33" i="10"/>
  <c r="G81" i="10" s="1"/>
  <c r="N28" i="10"/>
  <c r="G65" i="10" s="1"/>
  <c r="O33" i="10"/>
  <c r="I81" i="10" s="1"/>
  <c r="O24" i="10"/>
  <c r="I54" i="10" s="1"/>
  <c r="O31" i="10"/>
  <c r="I74" i="10" s="1"/>
  <c r="N30" i="10"/>
  <c r="G72" i="10" s="1"/>
  <c r="O39" i="10"/>
  <c r="I99" i="10" s="1"/>
  <c r="N31" i="10"/>
  <c r="G74" i="10" s="1"/>
  <c r="O30" i="10"/>
  <c r="I72" i="10" s="1"/>
  <c r="N37" i="10"/>
  <c r="G92" i="10" s="1"/>
  <c r="O25" i="10"/>
  <c r="I56" i="10" s="1"/>
  <c r="O28" i="10"/>
  <c r="I65" i="10" s="1"/>
  <c r="O40" i="10"/>
  <c r="I101" i="10" s="1"/>
  <c r="O37" i="10"/>
  <c r="I92" i="10" s="1"/>
  <c r="N43" i="10"/>
  <c r="G110" i="10" s="1"/>
  <c r="N27" i="10"/>
  <c r="G63" i="10" s="1"/>
  <c r="N39" i="10"/>
  <c r="G99" i="10" s="1"/>
  <c r="O34" i="10"/>
  <c r="I83" i="10" s="1"/>
  <c r="O42" i="10"/>
  <c r="I108" i="10" s="1"/>
  <c r="N25" i="10"/>
  <c r="G56" i="10" s="1"/>
  <c r="N40" i="10"/>
  <c r="G101" i="10" s="1"/>
  <c r="N24" i="10"/>
  <c r="G54" i="10" s="1"/>
  <c r="O43" i="10"/>
  <c r="I110" i="10" s="1"/>
  <c r="N34" i="10"/>
  <c r="G83" i="10" s="1"/>
  <c r="O36" i="10"/>
  <c r="I90" i="10" s="1"/>
  <c r="O27" i="10"/>
  <c r="I63" i="10" s="1"/>
  <c r="N36" i="10"/>
  <c r="G90" i="10" s="1"/>
  <c r="U4" i="15" l="1"/>
  <c r="R3" i="15"/>
  <c r="J25" i="26"/>
  <c r="J27" i="26"/>
  <c r="J39" i="26"/>
  <c r="J40" i="26"/>
  <c r="J43" i="26"/>
  <c r="J30" i="26"/>
  <c r="J42" i="26"/>
  <c r="J33" i="26"/>
  <c r="J36" i="26"/>
  <c r="J34" i="26"/>
  <c r="J24" i="26"/>
  <c r="J2" i="26"/>
  <c r="R21" i="15"/>
  <c r="R33" i="15"/>
  <c r="R6" i="15"/>
  <c r="F24" i="19"/>
  <c r="N24" i="19" s="1"/>
  <c r="G16" i="20" s="1"/>
  <c r="F26" i="19"/>
  <c r="N26" i="19" s="1"/>
  <c r="G26" i="20" s="1"/>
  <c r="U12" i="15"/>
  <c r="R27" i="15"/>
  <c r="R28" i="15"/>
  <c r="R2" i="15"/>
  <c r="U21" i="15"/>
  <c r="U32" i="15"/>
  <c r="U6" i="15"/>
  <c r="R13" i="15"/>
  <c r="R12" i="15"/>
  <c r="R18" i="15"/>
  <c r="U26" i="15"/>
  <c r="U15" i="15"/>
  <c r="R19" i="15"/>
  <c r="R14" i="15"/>
  <c r="F16" i="19"/>
  <c r="N16" i="19" s="1"/>
  <c r="G6" i="20" s="1"/>
  <c r="U27" i="15"/>
  <c r="U14" i="15"/>
  <c r="U23" i="15"/>
  <c r="R9" i="15"/>
  <c r="R30" i="15"/>
  <c r="R7" i="15"/>
  <c r="U9" i="15"/>
  <c r="U19" i="15"/>
  <c r="U8" i="15"/>
  <c r="U25" i="15"/>
  <c r="U17" i="15"/>
  <c r="R22" i="15"/>
  <c r="R16" i="15"/>
  <c r="R5" i="15"/>
  <c r="U30" i="15"/>
  <c r="U10" i="15"/>
  <c r="U13" i="15"/>
  <c r="U7" i="15"/>
  <c r="U3" i="15"/>
  <c r="U24" i="15"/>
  <c r="U18" i="15"/>
  <c r="U28" i="15"/>
  <c r="U22" i="15"/>
  <c r="U31" i="15"/>
  <c r="R20" i="15"/>
  <c r="R23" i="15"/>
  <c r="R10" i="15"/>
  <c r="R11" i="15"/>
  <c r="R29" i="15"/>
  <c r="R15" i="15"/>
  <c r="R4" i="15"/>
  <c r="R24" i="15"/>
  <c r="R26" i="15"/>
  <c r="F11" i="19"/>
  <c r="N11" i="19" s="1"/>
  <c r="G20" i="20" s="1"/>
  <c r="F15" i="19"/>
  <c r="N15" i="19" s="1"/>
  <c r="G14" i="20" s="1"/>
  <c r="F19" i="19"/>
  <c r="N19" i="19" s="1"/>
  <c r="G10" i="20" s="1"/>
  <c r="F13" i="19"/>
  <c r="N13" i="19" s="1"/>
  <c r="G3" i="20" s="1"/>
  <c r="F12" i="19"/>
  <c r="N12" i="19" s="1"/>
  <c r="G4" i="20" s="1"/>
  <c r="F14" i="19"/>
  <c r="N14" i="19" s="1"/>
  <c r="G2" i="20" s="1"/>
  <c r="F25" i="19"/>
  <c r="N25" i="19" s="1"/>
  <c r="G15" i="20" s="1"/>
  <c r="F20" i="19"/>
  <c r="N20" i="19" s="1"/>
  <c r="G12" i="20" s="1"/>
  <c r="F8" i="19"/>
  <c r="N8" i="19" s="1"/>
  <c r="G11" i="20" s="1"/>
  <c r="F3" i="19"/>
  <c r="N3" i="19" s="1"/>
  <c r="G8" i="20" s="1"/>
  <c r="F4" i="19"/>
  <c r="N4" i="19" s="1"/>
  <c r="G9" i="20" s="1"/>
  <c r="F10" i="19"/>
  <c r="N10" i="19" s="1"/>
  <c r="G22" i="20" s="1"/>
  <c r="F6" i="19"/>
  <c r="N6" i="19" s="1"/>
  <c r="G17" i="20" s="1"/>
  <c r="F31" i="19"/>
  <c r="N31" i="19" s="1"/>
  <c r="G23" i="20" s="1"/>
  <c r="N33" i="20" s="1"/>
  <c r="F22" i="19"/>
  <c r="N22" i="19" s="1"/>
  <c r="G28" i="20" s="1"/>
  <c r="J8" i="15"/>
  <c r="F29" i="19"/>
  <c r="N29" i="19" s="1"/>
  <c r="G25" i="20" s="1"/>
  <c r="F7" i="19"/>
  <c r="N7" i="19" s="1"/>
  <c r="G5" i="20" s="1"/>
  <c r="N3" i="20" s="1"/>
  <c r="J42" i="10"/>
  <c r="J25" i="10"/>
  <c r="J31" i="10"/>
  <c r="J2" i="10"/>
  <c r="J30" i="10"/>
  <c r="J34" i="10"/>
  <c r="J43" i="10"/>
  <c r="J24" i="10"/>
  <c r="J27" i="10"/>
  <c r="J33" i="10"/>
  <c r="J37" i="10"/>
  <c r="J28" i="10"/>
  <c r="J40" i="10"/>
  <c r="J39" i="10"/>
  <c r="J36" i="10"/>
  <c r="Q3" i="11"/>
  <c r="B3" i="27" s="1"/>
  <c r="Q10" i="11"/>
  <c r="B10" i="27" s="1"/>
  <c r="Q21" i="11"/>
  <c r="B21" i="27" s="1"/>
  <c r="Q14" i="11"/>
  <c r="B14" i="27" s="1"/>
  <c r="Q30" i="11"/>
  <c r="B30" i="27" s="1"/>
  <c r="Q32" i="11"/>
  <c r="B32" i="27" s="1"/>
  <c r="Q24" i="11"/>
  <c r="Q9" i="11"/>
  <c r="B9" i="27" s="1"/>
  <c r="Q16" i="11"/>
  <c r="B16" i="27" s="1"/>
  <c r="Q13" i="11"/>
  <c r="B13" i="27" s="1"/>
  <c r="Q18" i="11"/>
  <c r="B18" i="27" s="1"/>
  <c r="Q4" i="11"/>
  <c r="B4" i="27" s="1"/>
  <c r="Q31" i="11"/>
  <c r="B31" i="27" s="1"/>
  <c r="Q29" i="11"/>
  <c r="B29" i="27" s="1"/>
  <c r="Q12" i="11"/>
  <c r="B12" i="27" s="1"/>
  <c r="Q2" i="11"/>
  <c r="B2" i="27" s="1"/>
  <c r="Q15" i="11"/>
  <c r="B15" i="27" s="1"/>
  <c r="Q25" i="11"/>
  <c r="B25" i="27" s="1"/>
  <c r="Q19" i="11"/>
  <c r="B19" i="27" s="1"/>
  <c r="Q26" i="11"/>
  <c r="B26" i="27" s="1"/>
  <c r="Q5" i="11"/>
  <c r="B5" i="27" s="1"/>
  <c r="Q20" i="11"/>
  <c r="B20" i="27" s="1"/>
  <c r="Q28" i="11"/>
  <c r="Q17" i="11"/>
  <c r="B17" i="27" s="1"/>
  <c r="Q23" i="11"/>
  <c r="Q27" i="11"/>
  <c r="Q33" i="11"/>
  <c r="B33" i="27" s="1"/>
  <c r="Q11" i="11"/>
  <c r="B11" i="27" s="1"/>
  <c r="Q8" i="11"/>
  <c r="B8" i="27" s="1"/>
  <c r="Q7" i="11"/>
  <c r="B7" i="27" s="1"/>
  <c r="Q22" i="11"/>
  <c r="Q6" i="11"/>
  <c r="B6" i="27" s="1"/>
  <c r="K37" i="26" l="1"/>
  <c r="M92" i="26" s="1"/>
  <c r="B22" i="27"/>
  <c r="K39" i="26"/>
  <c r="M99" i="26" s="1"/>
  <c r="B27" i="27"/>
  <c r="K25" i="26"/>
  <c r="M56" i="26" s="1"/>
  <c r="B23" i="27"/>
  <c r="K43" i="26"/>
  <c r="M110" i="26" s="1"/>
  <c r="B28" i="27"/>
  <c r="K40" i="26"/>
  <c r="M101" i="26" s="1"/>
  <c r="B24" i="27"/>
  <c r="K28" i="26"/>
  <c r="M65" i="26" s="1"/>
  <c r="K30" i="26"/>
  <c r="M72" i="26" s="1"/>
  <c r="K27" i="26"/>
  <c r="M63" i="26" s="1"/>
  <c r="K31" i="26"/>
  <c r="M74" i="26" s="1"/>
  <c r="K24" i="26"/>
  <c r="M54" i="26" s="1"/>
  <c r="K2" i="26"/>
  <c r="U6" i="26" s="1"/>
  <c r="K36" i="26"/>
  <c r="M90" i="26" s="1"/>
  <c r="K34" i="26"/>
  <c r="M83" i="26" s="1"/>
  <c r="K42" i="26"/>
  <c r="M108" i="26" s="1"/>
  <c r="K33" i="26"/>
  <c r="M81" i="26" s="1"/>
  <c r="N26" i="20"/>
  <c r="C16" i="6"/>
  <c r="AR6" i="24"/>
  <c r="AR6" i="23"/>
  <c r="AH5" i="24"/>
  <c r="AH5" i="23"/>
  <c r="AC2" i="24"/>
  <c r="AC2" i="23"/>
  <c r="C32" i="6"/>
  <c r="AM9" i="24"/>
  <c r="AM9" i="23"/>
  <c r="AM3" i="24"/>
  <c r="AM3" i="23"/>
  <c r="AM5" i="24"/>
  <c r="AM5" i="23"/>
  <c r="AM8" i="24"/>
  <c r="AM8" i="23"/>
  <c r="C12" i="6"/>
  <c r="AC5" i="24"/>
  <c r="AC5" i="23"/>
  <c r="AH9" i="24"/>
  <c r="AH9" i="23"/>
  <c r="AH4" i="24"/>
  <c r="AH4" i="23"/>
  <c r="C25" i="6"/>
  <c r="AC9" i="24"/>
  <c r="AC9" i="23"/>
  <c r="C22" i="6"/>
  <c r="AH8" i="24"/>
  <c r="AH8" i="23"/>
  <c r="C21" i="6"/>
  <c r="AR7" i="24"/>
  <c r="AR7" i="23"/>
  <c r="AC6" i="24"/>
  <c r="AC6" i="23"/>
  <c r="AR9" i="24"/>
  <c r="AR9" i="23"/>
  <c r="C4" i="6"/>
  <c r="AR2" i="24"/>
  <c r="AR2" i="23"/>
  <c r="AR8" i="24"/>
  <c r="AR8" i="23"/>
  <c r="C24" i="6"/>
  <c r="AH7" i="24"/>
  <c r="AH7" i="23"/>
  <c r="AH6" i="24"/>
  <c r="AH6" i="23"/>
  <c r="AR5" i="24"/>
  <c r="AR5" i="23"/>
  <c r="AH3" i="24"/>
  <c r="AH3" i="23"/>
  <c r="AM4" i="24"/>
  <c r="AM4" i="23"/>
  <c r="AR4" i="24"/>
  <c r="AR4" i="23"/>
  <c r="AM6" i="24"/>
  <c r="AM6" i="23"/>
  <c r="AM2" i="24"/>
  <c r="AM2" i="23"/>
  <c r="AC4" i="24"/>
  <c r="AC4" i="23"/>
  <c r="C27" i="6"/>
  <c r="AC7" i="24"/>
  <c r="AC7" i="23"/>
  <c r="AR3" i="24"/>
  <c r="AS3" i="24" s="1"/>
  <c r="AR3" i="23"/>
  <c r="AS3" i="23" s="1"/>
  <c r="C2" i="6"/>
  <c r="AH2" i="24"/>
  <c r="AH2" i="23"/>
  <c r="C11" i="6"/>
  <c r="AC3" i="24"/>
  <c r="AC3" i="23"/>
  <c r="AC8" i="24"/>
  <c r="AD8" i="24" s="1"/>
  <c r="AC8" i="23"/>
  <c r="AD8" i="23" s="1"/>
  <c r="C28" i="6"/>
  <c r="AM7" i="24"/>
  <c r="AN7" i="24" s="1"/>
  <c r="AM7" i="23"/>
  <c r="AN7" i="23" s="1"/>
  <c r="N15" i="20"/>
  <c r="N4" i="20"/>
  <c r="N24" i="20"/>
  <c r="N2" i="20"/>
  <c r="N14" i="20"/>
  <c r="N23" i="20"/>
  <c r="N10" i="20"/>
  <c r="N25" i="20"/>
  <c r="N5" i="20"/>
  <c r="N29" i="20"/>
  <c r="N30" i="20"/>
  <c r="N8" i="20"/>
  <c r="N28" i="20"/>
  <c r="N7" i="20"/>
  <c r="N6" i="20"/>
  <c r="N31" i="20"/>
  <c r="N16" i="20"/>
  <c r="N11" i="20"/>
  <c r="N17" i="20"/>
  <c r="N21" i="20"/>
  <c r="N32" i="20"/>
  <c r="N27" i="20"/>
  <c r="N22" i="20"/>
  <c r="N13" i="20"/>
  <c r="N18" i="20"/>
  <c r="N9" i="20"/>
  <c r="N20" i="20"/>
  <c r="N12" i="20"/>
  <c r="N19" i="20"/>
  <c r="C17" i="6"/>
  <c r="C33" i="6"/>
  <c r="C33" i="19" s="1"/>
  <c r="J33" i="19" s="1"/>
  <c r="C32" i="20" s="1"/>
  <c r="C23" i="6"/>
  <c r="C10" i="6"/>
  <c r="C2" i="19" s="1"/>
  <c r="J2" i="19" s="1"/>
  <c r="C7" i="20" s="1"/>
  <c r="C20" i="6"/>
  <c r="C3" i="6"/>
  <c r="AC3" i="6"/>
  <c r="C6" i="6"/>
  <c r="AC6" i="6"/>
  <c r="C19" i="6"/>
  <c r="AR3" i="6"/>
  <c r="C7" i="6"/>
  <c r="AM3" i="6"/>
  <c r="C8" i="6"/>
  <c r="AR8" i="6"/>
  <c r="C31" i="6"/>
  <c r="AM5" i="6"/>
  <c r="C9" i="6"/>
  <c r="AM8" i="6"/>
  <c r="C26" i="6"/>
  <c r="AH6" i="6"/>
  <c r="C13" i="6"/>
  <c r="AC9" i="6"/>
  <c r="C29" i="6"/>
  <c r="AC2" i="6"/>
  <c r="C5" i="6"/>
  <c r="AR5" i="6"/>
  <c r="C18" i="6"/>
  <c r="AH9" i="6"/>
  <c r="C30" i="6"/>
  <c r="AH3" i="6"/>
  <c r="C15" i="6"/>
  <c r="AM4" i="6"/>
  <c r="C14" i="6"/>
  <c r="AM7" i="6"/>
  <c r="AH7" i="6"/>
  <c r="AC7" i="6"/>
  <c r="AH2" i="6"/>
  <c r="K43" i="10"/>
  <c r="M110" i="10" s="1"/>
  <c r="K42" i="10"/>
  <c r="M108" i="10" s="1"/>
  <c r="K40" i="10"/>
  <c r="M101" i="10" s="1"/>
  <c r="K31" i="10"/>
  <c r="M74" i="10" s="1"/>
  <c r="K28" i="10"/>
  <c r="M65" i="10" s="1"/>
  <c r="AC4" i="6"/>
  <c r="K2" i="10"/>
  <c r="U6" i="10" s="1"/>
  <c r="K27" i="10"/>
  <c r="M63" i="10" s="1"/>
  <c r="AM9" i="6"/>
  <c r="K30" i="10"/>
  <c r="M72" i="10" s="1"/>
  <c r="AM2" i="6"/>
  <c r="K24" i="10"/>
  <c r="M54" i="10" s="1"/>
  <c r="AR7" i="6"/>
  <c r="K36" i="10"/>
  <c r="M90" i="10" s="1"/>
  <c r="AR2" i="6"/>
  <c r="K34" i="10"/>
  <c r="M83" i="10" s="1"/>
  <c r="AR9" i="6"/>
  <c r="K25" i="10"/>
  <c r="M56" i="10" s="1"/>
  <c r="K37" i="10"/>
  <c r="M92" i="10" s="1"/>
  <c r="AR4" i="6"/>
  <c r="AH8" i="6"/>
  <c r="AH4" i="6"/>
  <c r="AR6" i="6"/>
  <c r="AM6" i="6"/>
  <c r="AH5" i="6"/>
  <c r="K33" i="10"/>
  <c r="M81" i="10" s="1"/>
  <c r="K39" i="10"/>
  <c r="M99" i="10" s="1"/>
  <c r="AC5" i="6"/>
  <c r="AC8" i="6"/>
  <c r="AD3" i="23" l="1"/>
  <c r="AD3" i="24"/>
  <c r="AH12" i="23"/>
  <c r="AE18" i="23" s="1"/>
  <c r="AI2" i="23"/>
  <c r="AH12" i="24"/>
  <c r="AE18" i="24" s="1"/>
  <c r="AI2" i="24"/>
  <c r="AD7" i="23"/>
  <c r="AD7" i="24"/>
  <c r="AD4" i="23"/>
  <c r="AD4" i="24"/>
  <c r="AM12" i="23"/>
  <c r="AE19" i="23" s="1"/>
  <c r="AN2" i="23"/>
  <c r="AM12" i="24"/>
  <c r="AE19" i="24" s="1"/>
  <c r="AN2" i="24"/>
  <c r="AN6" i="23"/>
  <c r="AN6" i="24"/>
  <c r="AS4" i="23"/>
  <c r="AS4" i="24"/>
  <c r="AN4" i="23"/>
  <c r="AN4" i="24"/>
  <c r="AI3" i="23"/>
  <c r="AI3" i="24"/>
  <c r="AS5" i="23"/>
  <c r="AS5" i="24"/>
  <c r="AI6" i="23"/>
  <c r="AI6" i="24"/>
  <c r="AI7" i="23"/>
  <c r="AI7" i="24"/>
  <c r="AS8" i="23"/>
  <c r="AS8" i="24"/>
  <c r="AR12" i="23"/>
  <c r="AE20" i="23" s="1"/>
  <c r="AS2" i="23"/>
  <c r="AR12" i="24"/>
  <c r="AE20" i="24" s="1"/>
  <c r="AS2" i="24"/>
  <c r="AS9" i="23"/>
  <c r="AS9" i="24"/>
  <c r="AD6" i="23"/>
  <c r="AD6" i="24"/>
  <c r="AS7" i="23"/>
  <c r="AS7" i="24"/>
  <c r="AI8" i="23"/>
  <c r="AI8" i="24"/>
  <c r="AD9" i="23"/>
  <c r="AD9" i="24"/>
  <c r="AI4" i="23"/>
  <c r="AI4" i="24"/>
  <c r="AI9" i="23"/>
  <c r="AI9" i="24"/>
  <c r="AD5" i="23"/>
  <c r="AD5" i="24"/>
  <c r="AN8" i="23"/>
  <c r="AN8" i="24"/>
  <c r="AN5" i="23"/>
  <c r="AN5" i="24"/>
  <c r="AN3" i="23"/>
  <c r="AN3" i="24"/>
  <c r="AN9" i="23"/>
  <c r="AN9" i="24"/>
  <c r="AC12" i="23"/>
  <c r="AE17" i="23" s="1"/>
  <c r="AF17" i="23" s="1"/>
  <c r="AD2" i="23"/>
  <c r="AC12" i="24"/>
  <c r="AE17" i="24" s="1"/>
  <c r="AF17" i="24" s="1"/>
  <c r="AD2" i="24"/>
  <c r="AI5" i="23"/>
  <c r="AI5" i="24"/>
  <c r="AS6" i="23"/>
  <c r="AS6" i="24"/>
  <c r="C14" i="19"/>
  <c r="J14" i="19" s="1"/>
  <c r="C10" i="20" s="1"/>
  <c r="C21" i="19"/>
  <c r="J21" i="19" s="1"/>
  <c r="C19" i="20" s="1"/>
  <c r="C6" i="19"/>
  <c r="J6" i="19" s="1"/>
  <c r="C3" i="20" s="1"/>
  <c r="C11" i="19"/>
  <c r="J11" i="19" s="1"/>
  <c r="C6" i="20" s="1"/>
  <c r="C30" i="19"/>
  <c r="J30" i="19" s="1"/>
  <c r="C27" i="20" s="1"/>
  <c r="C5" i="19"/>
  <c r="J5" i="19" s="1"/>
  <c r="C11" i="20" s="1"/>
  <c r="C8" i="19"/>
  <c r="J8" i="19" s="1"/>
  <c r="C17" i="20" s="1"/>
  <c r="C10" i="19"/>
  <c r="J10" i="19" s="1"/>
  <c r="C5" i="20" s="1"/>
  <c r="C3" i="19"/>
  <c r="J3" i="19" s="1"/>
  <c r="C8" i="20" s="1"/>
  <c r="C22" i="19"/>
  <c r="J22" i="19" s="1"/>
  <c r="C26" i="20" s="1"/>
  <c r="C18" i="19"/>
  <c r="J18" i="19" s="1"/>
  <c r="C25" i="20" s="1"/>
  <c r="C26" i="19"/>
  <c r="J26" i="19" s="1"/>
  <c r="C20" i="20" s="1"/>
  <c r="C25" i="19"/>
  <c r="J25" i="19" s="1"/>
  <c r="C15" i="20" s="1"/>
  <c r="C17" i="19"/>
  <c r="J17" i="19" s="1"/>
  <c r="C22" i="20" s="1"/>
  <c r="C15" i="19"/>
  <c r="J15" i="19" s="1"/>
  <c r="C12" i="20" s="1"/>
  <c r="C27" i="19"/>
  <c r="J27" i="19" s="1"/>
  <c r="C18" i="20" s="1"/>
  <c r="C24" i="19"/>
  <c r="J24" i="19" s="1"/>
  <c r="C24" i="20" s="1"/>
  <c r="C29" i="19"/>
  <c r="J29" i="19" s="1"/>
  <c r="C31" i="20" s="1"/>
  <c r="C7" i="19"/>
  <c r="J7" i="19" s="1"/>
  <c r="C4" i="20" s="1"/>
  <c r="C4" i="19"/>
  <c r="J4" i="19" s="1"/>
  <c r="C14" i="20" s="1"/>
  <c r="C23" i="19"/>
  <c r="J23" i="19" s="1"/>
  <c r="C28" i="20" s="1"/>
  <c r="C20" i="19"/>
  <c r="J20" i="19" s="1"/>
  <c r="C23" i="20" s="1"/>
  <c r="C9" i="19"/>
  <c r="J9" i="19" s="1"/>
  <c r="C9" i="20" s="1"/>
  <c r="C12" i="19"/>
  <c r="J12" i="19" s="1"/>
  <c r="C2" i="20" s="1"/>
  <c r="C13" i="19"/>
  <c r="J13" i="19" s="1"/>
  <c r="C16" i="20" s="1"/>
  <c r="L10" i="20" s="1"/>
  <c r="M10" i="20" s="1"/>
  <c r="C16" i="19"/>
  <c r="J16" i="19" s="1"/>
  <c r="C13" i="20" s="1"/>
  <c r="C19" i="19"/>
  <c r="J19" i="19" s="1"/>
  <c r="C29" i="20" s="1"/>
  <c r="C32" i="19"/>
  <c r="J32" i="19" s="1"/>
  <c r="C33" i="20" s="1"/>
  <c r="L33" i="20" s="1"/>
  <c r="M33" i="20" s="1"/>
  <c r="C31" i="19"/>
  <c r="J31" i="19" s="1"/>
  <c r="C30" i="20" s="1"/>
  <c r="B55" i="6"/>
  <c r="C55" i="6" s="1"/>
  <c r="C28" i="19"/>
  <c r="J28" i="19" s="1"/>
  <c r="C21" i="20" s="1"/>
  <c r="L11" i="20" s="1"/>
  <c r="M11" i="20" s="1"/>
  <c r="B44" i="6"/>
  <c r="C44" i="6" s="1"/>
  <c r="B65" i="6"/>
  <c r="C65" i="6" s="1"/>
  <c r="B67" i="6"/>
  <c r="C67" i="6" s="1"/>
  <c r="B64" i="6"/>
  <c r="C64" i="6" s="1"/>
  <c r="B50" i="6"/>
  <c r="C50" i="6" s="1"/>
  <c r="B58" i="6"/>
  <c r="C58" i="6" s="1"/>
  <c r="B49" i="6"/>
  <c r="C49" i="6" s="1"/>
  <c r="B63" i="6"/>
  <c r="C63" i="6" s="1"/>
  <c r="F15" i="6"/>
  <c r="B36" i="6"/>
  <c r="C36" i="6" s="1"/>
  <c r="B56" i="6"/>
  <c r="C56" i="6" s="1"/>
  <c r="B37" i="6"/>
  <c r="C37" i="6" s="1"/>
  <c r="B47" i="6"/>
  <c r="C47" i="6" s="1"/>
  <c r="B48" i="6"/>
  <c r="C48" i="6" s="1"/>
  <c r="B61" i="6"/>
  <c r="C61" i="6" s="1"/>
  <c r="B53" i="6"/>
  <c r="C53" i="6" s="1"/>
  <c r="B45" i="6"/>
  <c r="C45" i="6" s="1"/>
  <c r="B57" i="6"/>
  <c r="C57" i="6" s="1"/>
  <c r="J18" i="6"/>
  <c r="B66" i="6"/>
  <c r="C66" i="6" s="1"/>
  <c r="B51" i="6"/>
  <c r="C51" i="6" s="1"/>
  <c r="B39" i="6"/>
  <c r="C39" i="6" s="1"/>
  <c r="B52" i="6"/>
  <c r="C52" i="6" s="1"/>
  <c r="B38" i="6"/>
  <c r="C38" i="6" s="1"/>
  <c r="B62" i="6"/>
  <c r="C62" i="6" s="1"/>
  <c r="B59" i="6"/>
  <c r="C59" i="6" s="1"/>
  <c r="B40" i="6"/>
  <c r="C40" i="6" s="1"/>
  <c r="B43" i="6"/>
  <c r="C43" i="6" s="1"/>
  <c r="B60" i="6"/>
  <c r="C60" i="6" s="1"/>
  <c r="B46" i="6"/>
  <c r="C46" i="6" s="1"/>
  <c r="F4" i="6"/>
  <c r="B42" i="6"/>
  <c r="C42" i="6" s="1"/>
  <c r="B41" i="6"/>
  <c r="C41" i="6" s="1"/>
  <c r="J19" i="6"/>
  <c r="B54" i="6"/>
  <c r="C54" i="6" s="1"/>
  <c r="J8" i="6"/>
  <c r="F11" i="6"/>
  <c r="F19" i="6"/>
  <c r="F14" i="6"/>
  <c r="J7" i="6"/>
  <c r="F9" i="6"/>
  <c r="F17" i="6"/>
  <c r="J5" i="6"/>
  <c r="J13" i="6"/>
  <c r="J4" i="6"/>
  <c r="J15" i="6"/>
  <c r="J6" i="6"/>
  <c r="F8" i="6"/>
  <c r="J11" i="6"/>
  <c r="F5" i="6"/>
  <c r="F6" i="6"/>
  <c r="F7" i="6"/>
  <c r="J9" i="6"/>
  <c r="J10" i="6"/>
  <c r="J14" i="6"/>
  <c r="J16" i="6"/>
  <c r="F10" i="6"/>
  <c r="J12" i="6"/>
  <c r="F12" i="6"/>
  <c r="J17" i="6"/>
  <c r="F13" i="6"/>
  <c r="F16" i="6"/>
  <c r="F18" i="6"/>
  <c r="AN2" i="6"/>
  <c r="AS7" i="6"/>
  <c r="AN9" i="6"/>
  <c r="AN4" i="6"/>
  <c r="AN7" i="6"/>
  <c r="AI3" i="6"/>
  <c r="AI8" i="6"/>
  <c r="AD5" i="6"/>
  <c r="AN3" i="6"/>
  <c r="AD4" i="6"/>
  <c r="AD2" i="6"/>
  <c r="AI2" i="6"/>
  <c r="AI5" i="6"/>
  <c r="AD6" i="6"/>
  <c r="AD3" i="6"/>
  <c r="AI6" i="6"/>
  <c r="AI4" i="6"/>
  <c r="AI9" i="6"/>
  <c r="AH12" i="6"/>
  <c r="AE18" i="6" s="1"/>
  <c r="AD7" i="6"/>
  <c r="AI7" i="6"/>
  <c r="AS6" i="6"/>
  <c r="AN8" i="6"/>
  <c r="AS2" i="6"/>
  <c r="AS5" i="6"/>
  <c r="AN5" i="6"/>
  <c r="AS8" i="6"/>
  <c r="AN6" i="6"/>
  <c r="AD9" i="6"/>
  <c r="AS9" i="6"/>
  <c r="AM12" i="6"/>
  <c r="AE19" i="6" s="1"/>
  <c r="AC12" i="6"/>
  <c r="AE17" i="6" s="1"/>
  <c r="AR12" i="6"/>
  <c r="AE20" i="6" s="1"/>
  <c r="AS4" i="6"/>
  <c r="AD8" i="6"/>
  <c r="AS3" i="6"/>
  <c r="AF20" i="24" l="1"/>
  <c r="AF20" i="23"/>
  <c r="AF19" i="24"/>
  <c r="AF19" i="23"/>
  <c r="AF18" i="24"/>
  <c r="AF18" i="23"/>
  <c r="L6" i="20"/>
  <c r="M6" i="20" s="1"/>
  <c r="L32" i="20"/>
  <c r="M32" i="20" s="1"/>
  <c r="L26" i="20"/>
  <c r="M26" i="20" s="1"/>
  <c r="L17" i="20"/>
  <c r="M17" i="20" s="1"/>
  <c r="L15" i="20"/>
  <c r="M15" i="20" s="1"/>
  <c r="L14" i="20"/>
  <c r="M14" i="20" s="1"/>
  <c r="L25" i="20"/>
  <c r="M25" i="20" s="1"/>
  <c r="L3" i="20"/>
  <c r="M3" i="20" s="1"/>
  <c r="L4" i="20"/>
  <c r="M4" i="20" s="1"/>
  <c r="L19" i="20"/>
  <c r="M19" i="20" s="1"/>
  <c r="L27" i="20"/>
  <c r="M27" i="20" s="1"/>
  <c r="L29" i="20"/>
  <c r="M29" i="20" s="1"/>
  <c r="L28" i="20"/>
  <c r="M28" i="20" s="1"/>
  <c r="L22" i="20"/>
  <c r="M22" i="20" s="1"/>
  <c r="L20" i="20"/>
  <c r="M20" i="20" s="1"/>
  <c r="L30" i="20"/>
  <c r="M30" i="20" s="1"/>
  <c r="L18" i="20"/>
  <c r="M18" i="20" s="1"/>
  <c r="L24" i="20"/>
  <c r="M24" i="20" s="1"/>
  <c r="L23" i="20"/>
  <c r="M23" i="20" s="1"/>
  <c r="L9" i="20"/>
  <c r="M9" i="20" s="1"/>
  <c r="L7" i="20"/>
  <c r="M7" i="20" s="1"/>
  <c r="L2" i="20"/>
  <c r="M2" i="20" s="1"/>
  <c r="L31" i="20"/>
  <c r="M31" i="20" s="1"/>
  <c r="L16" i="20"/>
  <c r="M16" i="20" s="1"/>
  <c r="L8" i="20"/>
  <c r="M8" i="20" s="1"/>
  <c r="L13" i="20"/>
  <c r="M13" i="20" s="1"/>
  <c r="L21" i="20"/>
  <c r="M21" i="20" s="1"/>
  <c r="L5" i="20"/>
  <c r="M5" i="20" s="1"/>
  <c r="L12" i="20"/>
  <c r="M12" i="20" s="1"/>
  <c r="AF20" i="6"/>
  <c r="AF17" i="6"/>
  <c r="AF19" i="6"/>
  <c r="AF1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tc={7AC48D44-8EFF-497E-A861-9E654D700FC2}</author>
  </authors>
  <commentList>
    <comment ref="AJ1" authorId="0" shapeId="0" xr:uid="{7AC48D44-8EFF-497E-A861-9E654D700FC2}">
      <text>
        <t>[Threaded comment]
Your version of Excel allows you to read this threaded comment; however, any edits to it will get removed if the file is opened in a newer version of Excel. Learn more: https://go.microsoft.com/fwlink/?linkid=870924
Comment:
    for w/o goalie rankings, make them all equal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tc={A13AD17A-5FC2-4EB2-8CB4-B462CE40E03F}</author>
    <author>tc={21561747-6E95-4408-A67D-6628401C793D}</author>
    <author>tc={CCBCF10A-A545-4F92-9BB3-3C99F863FC8E}</author>
  </authors>
  <commentList>
    <comment ref="L1" authorId="0" shapeId="0" xr:uid="{A13AD17A-5FC2-4EB2-8CB4-B462CE40E03F}">
      <text>
        <t>[Threaded comment]
Your version of Excel allows you to read this threaded comment; however, any edits to it will get removed if the file is opened in a newer version of Excel. Learn more: https://go.microsoft.com/fwlink/?linkid=870924
Comment:
    ca/60 here</t>
      </text>
    </comment>
    <comment ref="W1" authorId="1" shapeId="0" xr:uid="{21561747-6E95-4408-A67D-6628401C793D}">
      <text>
        <t>[Threaded comment]
Your version of Excel allows you to read this threaded comment; however, any edits to it will get removed if the file is opened in a newer version of Excel. Learn more: https://go.microsoft.com/fwlink/?linkid=870924
Comment:
    xGF/60</t>
      </text>
    </comment>
    <comment ref="AL1" authorId="2" shapeId="0" xr:uid="{CCBCF10A-A545-4F92-9BB3-3C99F863FC8E}">
      <text>
        <t>[Threaded comment]
Your version of Excel allows you to read this threaded comment; however, any edits to it will get removed if the file is opened in a newer version of Excel. Learn more: https://go.microsoft.com/fwlink/?linkid=870924
Comment:
    SV%</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cody hatcher</author>
  </authors>
  <commentList>
    <comment ref="A1" authorId="0" shapeId="0" xr:uid="{2A8B8321-5A34-4098-BB86-998815112D0D}">
      <text>
        <r>
          <rPr>
            <b/>
            <sz val="9"/>
            <color indexed="81"/>
            <rFont val="Tahoma"/>
            <family val="2"/>
          </rPr>
          <t>cody hatcher:</t>
        </r>
        <r>
          <rPr>
            <sz val="9"/>
            <color indexed="81"/>
            <rFont val="Tahoma"/>
            <family val="2"/>
          </rPr>
          <t xml:space="preserve">
sort the two league standings smallest to largest
</t>
        </r>
      </text>
    </comment>
  </commentList>
</comments>
</file>

<file path=xl/sharedStrings.xml><?xml version="1.0" encoding="utf-8"?>
<sst xmlns="http://schemas.openxmlformats.org/spreadsheetml/2006/main" count="356" uniqueCount="139">
  <si>
    <t>Team</t>
  </si>
  <si>
    <t>GP</t>
  </si>
  <si>
    <t>W</t>
  </si>
  <si>
    <t>L</t>
  </si>
  <si>
    <t>OTL</t>
  </si>
  <si>
    <t>ROW</t>
  </si>
  <si>
    <t>Points</t>
  </si>
  <si>
    <t>Point %</t>
  </si>
  <si>
    <t>CF%</t>
  </si>
  <si>
    <t>FF%</t>
  </si>
  <si>
    <t>SF%</t>
  </si>
  <si>
    <t>GF%</t>
  </si>
  <si>
    <t>xGF%</t>
  </si>
  <si>
    <t>SCF%</t>
  </si>
  <si>
    <t>HDCF%</t>
  </si>
  <si>
    <t>HDGF%</t>
  </si>
  <si>
    <t>HDSH%</t>
  </si>
  <si>
    <t>HDSV%</t>
  </si>
  <si>
    <t>SH%</t>
  </si>
  <si>
    <t>SV%</t>
  </si>
  <si>
    <t>PDO</t>
  </si>
  <si>
    <t>Anaheim Ducks</t>
  </si>
  <si>
    <t>Arizona Coyotes</t>
  </si>
  <si>
    <t>Boston Bruins</t>
  </si>
  <si>
    <t>Buffalo Sabres</t>
  </si>
  <si>
    <t>Calgary Flames</t>
  </si>
  <si>
    <t>Carolina Hurricanes</t>
  </si>
  <si>
    <t>Chicago Blackhawks</t>
  </si>
  <si>
    <t>Colorado Avalanche</t>
  </si>
  <si>
    <t>Columbus Blue Jackets</t>
  </si>
  <si>
    <t>Dallas Stars</t>
  </si>
  <si>
    <t>Detroit Red Wings</t>
  </si>
  <si>
    <t>Edmonton Oilers</t>
  </si>
  <si>
    <t>Florida Panthers</t>
  </si>
  <si>
    <t>Los Angeles Kings</t>
  </si>
  <si>
    <t>Minnesota Wild</t>
  </si>
  <si>
    <t>Montreal Canadiens</t>
  </si>
  <si>
    <t>Nashville Predators</t>
  </si>
  <si>
    <t>New Jersey Devils</t>
  </si>
  <si>
    <t>New York Islanders</t>
  </si>
  <si>
    <t>New York Rangers</t>
  </si>
  <si>
    <t>Ottawa Senators</t>
  </si>
  <si>
    <t>Philadelphia Flyers</t>
  </si>
  <si>
    <t>Pittsburgh Penguins</t>
  </si>
  <si>
    <t>San Jose Sharks</t>
  </si>
  <si>
    <t>St Louis Blues</t>
  </si>
  <si>
    <t>Tampa Bay Lightning</t>
  </si>
  <si>
    <t>Toronto Maple Leafs</t>
  </si>
  <si>
    <t>Vancouver Canucks</t>
  </si>
  <si>
    <t>Vegas Golden Knights</t>
  </si>
  <si>
    <t>Washington Capitals</t>
  </si>
  <si>
    <t>Winnipeg Jets</t>
  </si>
  <si>
    <t>Rank CF/60</t>
  </si>
  <si>
    <t>Rank CA/60</t>
  </si>
  <si>
    <t>Rank xGF/60</t>
  </si>
  <si>
    <t>Rank xGA/60</t>
  </si>
  <si>
    <t>Rank GF/60</t>
  </si>
  <si>
    <t>Rank GA/60</t>
  </si>
  <si>
    <t>**RANKS ARE REVERSED FOR GRAPH AND BEST TEAM FORMULA**</t>
  </si>
  <si>
    <t>Total Score</t>
  </si>
  <si>
    <t>Rank Score</t>
  </si>
  <si>
    <t>All Strength Rates (per60)</t>
  </si>
  <si>
    <t>TOI/GP</t>
  </si>
  <si>
    <t>CF/60</t>
  </si>
  <si>
    <t>CA/60</t>
  </si>
  <si>
    <t>FF/60</t>
  </si>
  <si>
    <t>FA/60</t>
  </si>
  <si>
    <t>SF/60</t>
  </si>
  <si>
    <t>SA/60</t>
  </si>
  <si>
    <t>GF/60</t>
  </si>
  <si>
    <t>GA/60</t>
  </si>
  <si>
    <t>xGF/60</t>
  </si>
  <si>
    <t>xGA/60</t>
  </si>
  <si>
    <t>SCF/60</t>
  </si>
  <si>
    <t>SCA/60</t>
  </si>
  <si>
    <t>HDCF/60</t>
  </si>
  <si>
    <t>HDCA/60</t>
  </si>
  <si>
    <t>HDGF/60</t>
  </si>
  <si>
    <t>HDGA/60</t>
  </si>
  <si>
    <t>Overall Rank</t>
  </si>
  <si>
    <t>Goals For</t>
  </si>
  <si>
    <t>Goals Against</t>
  </si>
  <si>
    <t>xGoals For</t>
  </si>
  <si>
    <t>xGoals Against</t>
  </si>
  <si>
    <t>Rank SV%</t>
  </si>
  <si>
    <t>Goaltending</t>
  </si>
  <si>
    <t>League Standings</t>
  </si>
  <si>
    <t>Seattle Kraken</t>
  </si>
  <si>
    <t>Offense</t>
  </si>
  <si>
    <t>Defense</t>
  </si>
  <si>
    <t>Offense Math</t>
  </si>
  <si>
    <t>Defense Math</t>
  </si>
  <si>
    <t>xGA-GA</t>
  </si>
  <si>
    <t>Rank xGA-GA</t>
  </si>
  <si>
    <t>Metro</t>
  </si>
  <si>
    <t>Rank</t>
  </si>
  <si>
    <t>Atlantic</t>
  </si>
  <si>
    <t>Central</t>
  </si>
  <si>
    <t>Pacific</t>
  </si>
  <si>
    <t>Standings</t>
  </si>
  <si>
    <t>Division Rank</t>
  </si>
  <si>
    <t>Average Rank</t>
  </si>
  <si>
    <t>Division</t>
  </si>
  <si>
    <t>Standings Rank</t>
  </si>
  <si>
    <t>Score Rank</t>
  </si>
  <si>
    <t>@NextLevelStat</t>
  </si>
  <si>
    <t>Goalie Math</t>
  </si>
  <si>
    <t>Team Rank</t>
  </si>
  <si>
    <t>Difference</t>
  </si>
  <si>
    <t xml:space="preserve">   Goaltending</t>
  </si>
  <si>
    <t>.</t>
  </si>
  <si>
    <t>Rank FF/60</t>
  </si>
  <si>
    <t>Rank FA/60</t>
  </si>
  <si>
    <t>Team Rank W/O Goalie</t>
  </si>
  <si>
    <t>Regular</t>
  </si>
  <si>
    <t>No Goalie</t>
  </si>
  <si>
    <t>Regular Rank</t>
  </si>
  <si>
    <t>No Goalie Rank</t>
  </si>
  <si>
    <t>Team Confirm</t>
  </si>
  <si>
    <t>Rank Score W/O Goalie</t>
  </si>
  <si>
    <t>- = goalie hurting</t>
  </si>
  <si>
    <t>+ = goalie helping</t>
  </si>
  <si>
    <t>Rank HD Math No Goalie</t>
  </si>
  <si>
    <t>Rank HD Math</t>
  </si>
  <si>
    <t>HD Rank No Goalie</t>
  </si>
  <si>
    <t>Rank HD</t>
  </si>
  <si>
    <t>HD Offense</t>
  </si>
  <si>
    <t>HD Defense</t>
  </si>
  <si>
    <t>HD Goaltending</t>
  </si>
  <si>
    <t>HD Team Rank</t>
  </si>
  <si>
    <t>Unblocked Shots For</t>
  </si>
  <si>
    <t>Unblocked Shots Against</t>
  </si>
  <si>
    <t xml:space="preserve">    Cody Hatcher Team Rankings</t>
  </si>
  <si>
    <t xml:space="preserve">        Cody Hatcher</t>
  </si>
  <si>
    <t xml:space="preserve">                          Cody Hatcher</t>
  </si>
  <si>
    <t xml:space="preserve"> Cody Hatcher</t>
  </si>
  <si>
    <t xml:space="preserve">                           Cody Hatcher High Danger Team Rankings</t>
  </si>
  <si>
    <t xml:space="preserve">                            Cody Hatcher High Danger Team Rankings</t>
  </si>
  <si>
    <t>Created by Cody Hatcher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</si>
</sst>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
  </numFmts>
  <fonts count="30" x14ac:knownFonts="1">
    <font>
      <sz val="11"/>
      <color theme="1"/>
      <name val="Calibri"/>
      <family val="2"/>
      <scheme val="minor"/>
    </font>
    <font>
      <b/>
      <sz val="11"/>
      <color rgb="FFFF0000"/>
      <name val="Calibri"/>
      <family val="2"/>
      <scheme val="minor"/>
    </font>
    <font>
      <b/>
      <sz val="24"/>
      <color theme="1"/>
      <name val="Calibri"/>
      <family val="2"/>
      <scheme val="minor"/>
    </font>
    <font>
      <b/>
      <sz val="16"/>
      <color theme="1"/>
      <name val="Calibri"/>
      <family val="2"/>
      <scheme val="minor"/>
    </font>
    <font>
      <b/>
      <sz val="11"/>
      <color theme="1"/>
      <name val="Calibri"/>
      <family val="2"/>
      <scheme val="minor"/>
    </font>
    <font>
      <sz val="11"/>
      <color rgb="FFFF0000"/>
      <name val="Calibri"/>
      <family val="2"/>
      <scheme val="minor"/>
    </font>
    <font>
      <b/>
      <sz val="16"/>
      <color rgb="FFFF0000"/>
      <name val="Calibri"/>
      <family val="2"/>
      <scheme val="minor"/>
    </font>
    <font>
      <b/>
      <sz val="24"/>
      <color rgb="FFFF0000"/>
      <name val="Calibri"/>
      <family val="2"/>
      <scheme val="minor"/>
    </font>
    <font>
      <sz val="9"/>
      <color theme="1"/>
      <name val="Calibri"/>
      <family val="2"/>
      <scheme val="minor"/>
    </font>
    <font>
      <b/>
      <sz val="12"/>
      <color theme="1"/>
      <name val="Calibri"/>
      <family val="2"/>
      <scheme val="minor"/>
    </font>
    <font>
      <sz val="11"/>
      <color theme="0" tint="-4.9989318521683403E-2"/>
      <name val="Calibri"/>
      <family val="2"/>
      <scheme val="minor"/>
    </font>
    <font>
      <sz val="11"/>
      <color theme="1"/>
      <name val="Calibri"/>
      <family val="2"/>
      <scheme val="minor"/>
    </font>
    <font>
      <sz val="10"/>
      <color rgb="FF374151"/>
      <name val="Segoe UI"/>
      <family val="2"/>
    </font>
    <font>
      <sz val="9"/>
      <color indexed="81"/>
      <name val="Tahoma"/>
      <family val="2"/>
    </font>
    <font>
      <b/>
      <sz val="9"/>
      <color indexed="81"/>
      <name val="Tahoma"/>
      <family val="2"/>
    </font>
    <font>
      <sz val="8"/>
      <name val="Calibri"/>
      <family val="2"/>
      <scheme val="minor"/>
    </font>
    <font>
      <sz val="9"/>
      <color theme="0" tint="-4.9989318521683403E-2"/>
      <name val="Calibri"/>
      <family val="2"/>
      <scheme val="minor"/>
    </font>
    <font>
      <b/>
      <sz val="11"/>
      <color theme="0" tint="-4.9989318521683403E-2"/>
      <name val="Calibri"/>
      <family val="2"/>
      <scheme val="minor"/>
    </font>
    <font>
      <b/>
      <sz val="20"/>
      <color theme="1"/>
      <name val="Calibri"/>
      <family val="2"/>
      <scheme val="minor"/>
    </font>
    <font>
      <sz val="20"/>
      <color theme="1"/>
      <name val="Calibri"/>
      <family val="2"/>
      <scheme val="minor"/>
    </font>
    <font>
      <b/>
      <sz val="18"/>
      <color theme="1"/>
      <name val="Calibri"/>
      <family val="2"/>
      <scheme val="minor"/>
    </font>
    <font>
      <b/>
      <sz val="9"/>
      <color theme="1"/>
      <name val="Calibri"/>
      <family val="2"/>
      <scheme val="minor"/>
    </font>
    <font>
      <b/>
      <sz val="9"/>
      <color theme="1"/>
      <name val="Times New Roman"/>
      <family val="1"/>
    </font>
    <font>
      <b/>
      <sz val="7"/>
      <color theme="1"/>
      <name val="Times New Roman"/>
      <family val="1"/>
    </font>
    <font>
      <b/>
      <sz val="9"/>
      <color theme="0" tint="-4.9989318521683403E-2"/>
      <name val="Calibri"/>
      <family val="2"/>
      <scheme val="minor"/>
    </font>
    <font>
      <b/>
      <sz val="7"/>
      <color theme="0" tint="-4.9989318521683403E-2"/>
      <name val="Times New Roman"/>
      <family val="1"/>
    </font>
    <font>
      <b/>
      <sz val="9"/>
      <color theme="0" tint="-4.9989318521683403E-2"/>
      <name val="Times New Roman"/>
      <family val="1"/>
    </font>
    <font>
      <b/>
      <sz val="18"/>
      <color rgb="FF00FF00"/>
      <name val="Calibri"/>
      <family val="2"/>
      <scheme val="minor"/>
    </font>
    <font>
      <b/>
      <sz val="16"/>
      <color rgb="FF00FF00"/>
      <name val="Calibri"/>
      <family val="2"/>
      <scheme val="minor"/>
    </font>
    <font>
      <sz val="11"/>
      <color rgb="FF00FF00"/>
      <name val="Calibri"/>
      <family val="2"/>
      <scheme val="minor"/>
    </font>
  </fonts>
  <fills count="9">
    <fill>
      <patternFill patternType="none"/>
    </fill>
    <fill>
      <patternFill patternType="gray125"/>
    </fill>
    <fill>
      <patternFill patternType="solid">
        <fgColor theme="0"/>
        <bgColor indexed="64"/>
      </patternFill>
    </fill>
    <fill>
      <patternFill patternType="solid">
        <fgColor theme="3" tint="0.59999389629810485"/>
        <bgColor indexed="64"/>
      </patternFill>
    </fill>
    <fill>
      <patternFill patternType="solid">
        <fgColor rgb="FFFF7C80"/>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1" tint="0.14999847407452621"/>
        <bgColor indexed="64"/>
      </patternFill>
    </fill>
    <fill>
      <patternFill patternType="solid">
        <fgColor theme="1" tint="4.9989318521683403E-2"/>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14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15" fontId="0" fillId="2" borderId="0" xfId="0" applyNumberFormat="1" applyFill="1"/>
    <xf numFmtId="0" fontId="3" fillId="2" borderId="0" xfId="0" applyFont="1" applyFill="1"/>
    <xf numFmtId="0" fontId="4" fillId="2" borderId="0" xfId="0" applyFont="1" applyFill="1" applyAlignment="1">
      <alignment horizontal="center"/>
    </xf>
    <xf numFmtId="0" fontId="2" fillId="2" borderId="0" xfId="0" applyFont="1" applyFill="1" applyAlignment="1">
      <alignment horizontal="center"/>
    </xf>
    <xf numFmtId="0" fontId="5" fillId="0" borderId="0" xfId="0" applyFont="1"/>
    <xf numFmtId="0" fontId="6" fillId="0" borderId="0" xfId="0" applyFont="1"/>
    <xf numFmtId="0" fontId="7" fillId="0" borderId="0" xfId="0" applyFont="1" applyAlignment="1">
      <alignment horizontal="center"/>
    </xf>
    <xf numFmtId="0" fontId="1" fillId="0" borderId="0" xfId="0" applyFont="1" applyAlignment="1">
      <alignment horizontal="center"/>
    </xf>
    <xf numFmtId="15" fontId="5" fillId="0" borderId="0" xfId="0" applyNumberFormat="1" applyFont="1"/>
    <xf numFmtId="0" fontId="3" fillId="0" borderId="0" xfId="0" applyFont="1"/>
    <xf numFmtId="0" fontId="2" fillId="0" borderId="0" xfId="0" applyFont="1" applyAlignment="1">
      <alignment horizontal="center"/>
    </xf>
    <xf numFmtId="0" fontId="4" fillId="0" borderId="0" xfId="0" applyFont="1" applyAlignment="1">
      <alignment horizontal="center"/>
    </xf>
    <xf numFmtId="15" fontId="0" fillId="0" borderId="0" xfId="0" applyNumberFormat="1"/>
    <xf numFmtId="0" fontId="4" fillId="0" borderId="0" xfId="0" applyFont="1"/>
    <xf numFmtId="0" fontId="0" fillId="5" borderId="0" xfId="0" applyFill="1"/>
    <xf numFmtId="0" fontId="4" fillId="5" borderId="0" xfId="0" applyFont="1" applyFill="1" applyAlignment="1">
      <alignment horizontal="center"/>
    </xf>
    <xf numFmtId="15" fontId="0" fillId="5" borderId="0" xfId="0" applyNumberFormat="1" applyFill="1"/>
    <xf numFmtId="0" fontId="0" fillId="5" borderId="0" xfId="0" applyFill="1" applyAlignment="1">
      <alignment horizontal="center"/>
    </xf>
    <xf numFmtId="0" fontId="4" fillId="5" borderId="0" xfId="0" quotePrefix="1" applyFont="1" applyFill="1"/>
    <xf numFmtId="0" fontId="4" fillId="5" borderId="0" xfId="0" applyFont="1" applyFill="1"/>
    <xf numFmtId="0" fontId="0" fillId="0" borderId="0" xfId="0" applyAlignment="1">
      <alignment horizontal="center"/>
    </xf>
    <xf numFmtId="0" fontId="8" fillId="5" borderId="0" xfId="0" quotePrefix="1" applyFont="1" applyFill="1" applyAlignment="1">
      <alignment horizontal="center"/>
    </xf>
    <xf numFmtId="0" fontId="8" fillId="5" borderId="0" xfId="0" quotePrefix="1" applyFont="1" applyFill="1" applyAlignment="1">
      <alignment horizontal="center" vertical="center"/>
    </xf>
    <xf numFmtId="15" fontId="8" fillId="5" borderId="0" xfId="0" applyNumberFormat="1" applyFont="1" applyFill="1" applyAlignment="1">
      <alignment horizontal="right"/>
    </xf>
    <xf numFmtId="15" fontId="8" fillId="5" borderId="0" xfId="0" applyNumberFormat="1" applyFont="1" applyFill="1" applyAlignment="1">
      <alignment horizontal="center" vertical="center"/>
    </xf>
    <xf numFmtId="0" fontId="4" fillId="5" borderId="0" xfId="0" quotePrefix="1" applyFont="1" applyFill="1" applyAlignment="1">
      <alignment horizontal="center"/>
    </xf>
    <xf numFmtId="15" fontId="8" fillId="5" borderId="0" xfId="0" quotePrefix="1" applyNumberFormat="1" applyFont="1" applyFill="1" applyAlignment="1">
      <alignment horizontal="right" vertical="center"/>
    </xf>
    <xf numFmtId="15" fontId="8" fillId="5" borderId="0" xfId="0" applyNumberFormat="1" applyFont="1" applyFill="1"/>
    <xf numFmtId="165" fontId="4" fillId="5" borderId="0" xfId="1" applyNumberFormat="1" applyFont="1" applyFill="1" applyAlignment="1">
      <alignment horizontal="center"/>
    </xf>
    <xf numFmtId="0" fontId="0" fillId="5" borderId="1" xfId="0" applyFill="1" applyBorder="1"/>
    <xf numFmtId="0" fontId="0" fillId="5" borderId="2" xfId="0" applyFill="1" applyBorder="1"/>
    <xf numFmtId="0" fontId="0" fillId="5" borderId="3" xfId="0" applyFill="1" applyBorder="1"/>
    <xf numFmtId="0" fontId="0" fillId="5" borderId="4" xfId="0" applyFill="1" applyBorder="1"/>
    <xf numFmtId="0" fontId="0" fillId="5" borderId="5" xfId="0" applyFill="1" applyBorder="1"/>
    <xf numFmtId="0" fontId="0" fillId="5" borderId="6" xfId="0" applyFill="1" applyBorder="1"/>
    <xf numFmtId="0" fontId="0" fillId="5" borderId="7" xfId="0" applyFill="1" applyBorder="1"/>
    <xf numFmtId="0" fontId="4" fillId="5" borderId="2" xfId="0" applyFont="1" applyFill="1" applyBorder="1" applyAlignment="1">
      <alignment horizontal="center"/>
    </xf>
    <xf numFmtId="0" fontId="4" fillId="5" borderId="2" xfId="0" applyFont="1" applyFill="1" applyBorder="1"/>
    <xf numFmtId="0" fontId="0" fillId="5" borderId="8" xfId="0" applyFill="1" applyBorder="1"/>
    <xf numFmtId="0" fontId="0" fillId="5" borderId="4" xfId="0" applyFill="1" applyBorder="1" applyAlignment="1">
      <alignment horizontal="center"/>
    </xf>
    <xf numFmtId="0" fontId="4" fillId="5" borderId="9" xfId="0" applyFont="1" applyFill="1" applyBorder="1"/>
    <xf numFmtId="0" fontId="4" fillId="5" borderId="9" xfId="0" applyFont="1" applyFill="1" applyBorder="1" applyAlignment="1">
      <alignment horizontal="center"/>
    </xf>
    <xf numFmtId="164" fontId="4" fillId="5" borderId="0" xfId="0" applyNumberFormat="1" applyFont="1" applyFill="1" applyAlignment="1">
      <alignment horizontal="center"/>
    </xf>
    <xf numFmtId="0" fontId="2" fillId="5" borderId="0" xfId="0" applyFont="1" applyFill="1" applyAlignment="1">
      <alignment horizontal="center"/>
    </xf>
    <xf numFmtId="0" fontId="0" fillId="5" borderId="2" xfId="0" quotePrefix="1" applyFill="1" applyBorder="1"/>
    <xf numFmtId="15" fontId="8" fillId="5" borderId="0" xfId="0" applyNumberFormat="1" applyFont="1" applyFill="1" applyAlignment="1">
      <alignment horizontal="center"/>
    </xf>
    <xf numFmtId="15" fontId="0" fillId="5" borderId="2" xfId="0" applyNumberFormat="1" applyFill="1" applyBorder="1"/>
    <xf numFmtId="15" fontId="0" fillId="5" borderId="0" xfId="0" applyNumberFormat="1" applyFill="1" applyAlignment="1">
      <alignment horizontal="left"/>
    </xf>
    <xf numFmtId="0" fontId="2" fillId="5" borderId="7" xfId="0" applyFont="1" applyFill="1" applyBorder="1" applyAlignment="1">
      <alignment horizontal="center"/>
    </xf>
    <xf numFmtId="15" fontId="0" fillId="5" borderId="7" xfId="0" applyNumberFormat="1" applyFill="1" applyBorder="1"/>
    <xf numFmtId="0" fontId="8" fillId="5" borderId="4" xfId="0" quotePrefix="1" applyFont="1" applyFill="1" applyBorder="1" applyAlignment="1">
      <alignment horizontal="center"/>
    </xf>
    <xf numFmtId="0" fontId="4" fillId="5" borderId="4" xfId="0" applyFont="1" applyFill="1" applyBorder="1" applyAlignment="1">
      <alignment horizontal="center"/>
    </xf>
    <xf numFmtId="0" fontId="0" fillId="6" borderId="0" xfId="0" quotePrefix="1" applyFill="1"/>
    <xf numFmtId="0" fontId="0" fillId="8" borderId="0" xfId="0" applyFill="1"/>
    <xf numFmtId="0" fontId="0" fillId="8" borderId="2" xfId="0" applyFill="1" applyBorder="1"/>
    <xf numFmtId="0" fontId="4" fillId="8" borderId="0" xfId="0" applyFont="1" applyFill="1" applyAlignment="1">
      <alignment horizontal="center"/>
    </xf>
    <xf numFmtId="0" fontId="10" fillId="8" borderId="0" xfId="0" applyFont="1" applyFill="1"/>
    <xf numFmtId="0" fontId="17" fillId="8" borderId="0" xfId="0" applyFont="1" applyFill="1" applyAlignment="1">
      <alignment horizontal="center"/>
    </xf>
    <xf numFmtId="0" fontId="8" fillId="5" borderId="3" xfId="0" applyFont="1" applyFill="1" applyBorder="1" applyAlignment="1">
      <alignment horizontal="right" vertical="center"/>
    </xf>
    <xf numFmtId="0" fontId="18" fillId="5" borderId="10" xfId="0" applyFont="1" applyFill="1" applyBorder="1" applyAlignment="1">
      <alignment horizontal="center" vertical="center"/>
    </xf>
    <xf numFmtId="0" fontId="4" fillId="5" borderId="10" xfId="0" applyFont="1" applyFill="1" applyBorder="1" applyAlignment="1">
      <alignment horizontal="center"/>
    </xf>
    <xf numFmtId="0" fontId="2" fillId="5" borderId="10" xfId="0" applyFont="1" applyFill="1" applyBorder="1" applyAlignment="1">
      <alignment horizontal="center"/>
    </xf>
    <xf numFmtId="0" fontId="2" fillId="5" borderId="10" xfId="0" applyFont="1" applyFill="1" applyBorder="1" applyAlignment="1">
      <alignment horizontal="center" vertical="center"/>
    </xf>
    <xf numFmtId="0" fontId="3" fillId="5" borderId="0" xfId="0" applyFont="1" applyFill="1" applyAlignment="1">
      <alignment vertical="center"/>
    </xf>
    <xf numFmtId="0" fontId="0" fillId="5" borderId="0" xfId="0" applyFill="1" applyAlignment="1">
      <alignment vertical="center"/>
    </xf>
    <xf numFmtId="0" fontId="0" fillId="5" borderId="7" xfId="0" applyFill="1" applyBorder="1" applyAlignment="1">
      <alignment vertical="center"/>
    </xf>
    <xf numFmtId="0" fontId="0" fillId="5" borderId="2" xfId="0" applyFill="1" applyBorder="1" applyAlignment="1">
      <alignment vertical="center"/>
    </xf>
    <xf numFmtId="15" fontId="0" fillId="5" borderId="0" xfId="0" applyNumberFormat="1" applyFill="1" applyAlignment="1">
      <alignment horizontal="left" vertical="center"/>
    </xf>
    <xf numFmtId="0" fontId="3" fillId="5" borderId="7" xfId="0" applyFont="1" applyFill="1" applyBorder="1" applyAlignment="1">
      <alignment vertical="center"/>
    </xf>
    <xf numFmtId="0" fontId="2" fillId="5" borderId="0" xfId="0" applyFont="1" applyFill="1" applyAlignment="1">
      <alignment horizontal="center" vertical="center"/>
    </xf>
    <xf numFmtId="0" fontId="0" fillId="0" borderId="0" xfId="0" quotePrefix="1"/>
    <xf numFmtId="0" fontId="8" fillId="0" borderId="0" xfId="0" applyFont="1" applyAlignment="1">
      <alignment horizontal="right" vertical="top"/>
    </xf>
    <xf numFmtId="0" fontId="9" fillId="0" borderId="0" xfId="0" applyFont="1" applyAlignment="1">
      <alignment vertical="center"/>
    </xf>
    <xf numFmtId="0" fontId="2" fillId="0" borderId="0" xfId="0" applyFont="1" applyAlignment="1">
      <alignment horizontal="center" vertical="center"/>
    </xf>
    <xf numFmtId="0" fontId="0" fillId="0" borderId="0" xfId="0" applyAlignment="1">
      <alignment horizontal="center" vertical="top"/>
    </xf>
    <xf numFmtId="0" fontId="0" fillId="0" borderId="0" xfId="0" applyAlignment="1">
      <alignment vertical="top"/>
    </xf>
    <xf numFmtId="0" fontId="8" fillId="0" borderId="0" xfId="0" applyFont="1" applyAlignment="1">
      <alignment horizontal="center" vertical="top"/>
    </xf>
    <xf numFmtId="0" fontId="0" fillId="5" borderId="0" xfId="0" applyFill="1" applyAlignment="1">
      <alignment horizontal="center" vertical="center"/>
    </xf>
    <xf numFmtId="0" fontId="4" fillId="5" borderId="0" xfId="0" applyFont="1" applyFill="1" applyAlignment="1">
      <alignment horizontal="center" vertical="center"/>
    </xf>
    <xf numFmtId="0" fontId="4" fillId="5" borderId="10" xfId="0" applyFont="1" applyFill="1" applyBorder="1" applyAlignment="1">
      <alignment horizontal="center" vertical="center"/>
    </xf>
    <xf numFmtId="0" fontId="21" fillId="5" borderId="0" xfId="0" applyFont="1" applyFill="1" applyAlignment="1">
      <alignment horizontal="center"/>
    </xf>
    <xf numFmtId="0" fontId="21" fillId="5" borderId="0" xfId="0" applyFont="1" applyFill="1" applyAlignment="1">
      <alignment horizontal="center" vertical="center"/>
    </xf>
    <xf numFmtId="0" fontId="22" fillId="5" borderId="0" xfId="0" applyFont="1" applyFill="1" applyAlignment="1">
      <alignment horizontal="center" vertical="top"/>
    </xf>
    <xf numFmtId="0" fontId="20" fillId="5" borderId="0" xfId="0" applyFont="1" applyFill="1" applyAlignment="1">
      <alignment horizontal="center" vertical="top"/>
    </xf>
    <xf numFmtId="14" fontId="23" fillId="5" borderId="0" xfId="0" applyNumberFormat="1" applyFont="1" applyFill="1" applyAlignment="1">
      <alignment horizontal="center"/>
    </xf>
    <xf numFmtId="0" fontId="8" fillId="0" borderId="0" xfId="0" quotePrefix="1" applyFont="1" applyAlignment="1">
      <alignment vertical="top"/>
    </xf>
    <xf numFmtId="0" fontId="3" fillId="0" borderId="0" xfId="0" applyFont="1" applyAlignment="1">
      <alignment horizontal="center" vertical="top"/>
    </xf>
    <xf numFmtId="0" fontId="10" fillId="0" borderId="0" xfId="0" applyFont="1"/>
    <xf numFmtId="0" fontId="18" fillId="0" borderId="0" xfId="0" applyFont="1" applyAlignment="1">
      <alignment horizontal="center" vertical="center"/>
    </xf>
    <xf numFmtId="0" fontId="19" fillId="0" borderId="0" xfId="0" applyFont="1" applyAlignment="1">
      <alignment vertical="center"/>
    </xf>
    <xf numFmtId="0" fontId="0" fillId="0" borderId="0" xfId="0" applyAlignment="1">
      <alignment horizontal="left"/>
    </xf>
    <xf numFmtId="0" fontId="0" fillId="7" borderId="0" xfId="0" applyFill="1" applyAlignment="1">
      <alignment horizontal="center" vertical="center"/>
    </xf>
    <xf numFmtId="0" fontId="2" fillId="7" borderId="0" xfId="0" applyFont="1" applyFill="1" applyAlignment="1">
      <alignment horizontal="center" vertical="center"/>
    </xf>
    <xf numFmtId="0" fontId="0" fillId="8" borderId="0" xfId="0" applyFill="1" applyAlignment="1">
      <alignment horizontal="center" vertical="center"/>
    </xf>
    <xf numFmtId="0" fontId="18" fillId="8" borderId="10" xfId="0" applyFont="1" applyFill="1" applyBorder="1" applyAlignment="1">
      <alignment horizontal="center" vertical="center"/>
    </xf>
    <xf numFmtId="0" fontId="4" fillId="8" borderId="0" xfId="0" applyFont="1" applyFill="1" applyAlignment="1">
      <alignment horizontal="center" vertical="center"/>
    </xf>
    <xf numFmtId="0" fontId="17" fillId="8" borderId="0" xfId="0" applyFont="1" applyFill="1" applyAlignment="1">
      <alignment horizontal="center" vertical="center"/>
    </xf>
    <xf numFmtId="0" fontId="2" fillId="8" borderId="0" xfId="0" applyFont="1" applyFill="1" applyAlignment="1">
      <alignment horizontal="center" vertical="center"/>
    </xf>
    <xf numFmtId="0" fontId="4" fillId="8" borderId="10" xfId="0" applyFont="1" applyFill="1" applyBorder="1" applyAlignment="1">
      <alignment horizontal="center"/>
    </xf>
    <xf numFmtId="0" fontId="24" fillId="8" borderId="0" xfId="0" applyFont="1" applyFill="1" applyAlignment="1">
      <alignment horizontal="center"/>
    </xf>
    <xf numFmtId="0" fontId="21" fillId="8" borderId="0" xfId="0" applyFont="1" applyFill="1" applyAlignment="1">
      <alignment horizontal="center"/>
    </xf>
    <xf numFmtId="0" fontId="4" fillId="8" borderId="10" xfId="0" applyFont="1" applyFill="1" applyBorder="1" applyAlignment="1">
      <alignment horizontal="center" vertical="center"/>
    </xf>
    <xf numFmtId="0" fontId="24" fillId="8" borderId="0" xfId="0" applyFont="1" applyFill="1" applyAlignment="1">
      <alignment horizontal="center" vertical="center"/>
    </xf>
    <xf numFmtId="0" fontId="10" fillId="8" borderId="0" xfId="0" applyFont="1" applyFill="1" applyAlignment="1">
      <alignment horizontal="center" vertical="center"/>
    </xf>
    <xf numFmtId="14" fontId="25" fillId="8" borderId="0" xfId="0" applyNumberFormat="1" applyFont="1" applyFill="1" applyAlignment="1">
      <alignment horizontal="center"/>
    </xf>
    <xf numFmtId="0" fontId="26" fillId="8" borderId="0" xfId="0" applyFont="1" applyFill="1" applyAlignment="1">
      <alignment horizontal="center" vertical="top"/>
    </xf>
    <xf numFmtId="0" fontId="27" fillId="7" borderId="0" xfId="0" applyFont="1" applyFill="1" applyAlignment="1">
      <alignment horizontal="center" vertical="top"/>
    </xf>
    <xf numFmtId="0" fontId="27" fillId="8" borderId="0" xfId="0" applyFont="1" applyFill="1" applyAlignment="1">
      <alignment horizontal="center" vertical="top"/>
    </xf>
    <xf numFmtId="0" fontId="0" fillId="8" borderId="1" xfId="0" applyFill="1" applyBorder="1"/>
    <xf numFmtId="0" fontId="0" fillId="8" borderId="4" xfId="0" applyFill="1" applyBorder="1"/>
    <xf numFmtId="0" fontId="0" fillId="8" borderId="5" xfId="0" applyFill="1" applyBorder="1"/>
    <xf numFmtId="0" fontId="2" fillId="8" borderId="10" xfId="0" applyFont="1" applyFill="1" applyBorder="1" applyAlignment="1">
      <alignment horizontal="center" vertical="center"/>
    </xf>
    <xf numFmtId="0" fontId="2" fillId="8" borderId="0" xfId="0" applyFont="1" applyFill="1" applyAlignment="1">
      <alignment horizontal="center"/>
    </xf>
    <xf numFmtId="0" fontId="0" fillId="8" borderId="6" xfId="0" applyFill="1" applyBorder="1"/>
    <xf numFmtId="0" fontId="0" fillId="8" borderId="7" xfId="0" applyFill="1" applyBorder="1"/>
    <xf numFmtId="0" fontId="0" fillId="8" borderId="8" xfId="0" applyFill="1" applyBorder="1"/>
    <xf numFmtId="15" fontId="0" fillId="8" borderId="2" xfId="0" applyNumberFormat="1" applyFill="1" applyBorder="1"/>
    <xf numFmtId="0" fontId="0" fillId="8" borderId="3" xfId="0" applyFill="1" applyBorder="1"/>
    <xf numFmtId="0" fontId="2" fillId="8" borderId="10" xfId="0" applyFont="1" applyFill="1" applyBorder="1" applyAlignment="1">
      <alignment horizontal="center"/>
    </xf>
    <xf numFmtId="15" fontId="0" fillId="8" borderId="0" xfId="0" applyNumberFormat="1" applyFill="1"/>
    <xf numFmtId="0" fontId="2" fillId="8" borderId="7" xfId="0" applyFont="1" applyFill="1" applyBorder="1" applyAlignment="1">
      <alignment horizontal="center"/>
    </xf>
    <xf numFmtId="15" fontId="0" fillId="8" borderId="0" xfId="0" applyNumberFormat="1" applyFill="1" applyAlignment="1">
      <alignment horizontal="left"/>
    </xf>
    <xf numFmtId="15" fontId="0" fillId="8" borderId="7" xfId="0" applyNumberFormat="1" applyFill="1" applyBorder="1"/>
    <xf numFmtId="0" fontId="28" fillId="8" borderId="0" xfId="0" applyFont="1" applyFill="1" applyAlignment="1">
      <alignment vertical="center"/>
    </xf>
    <xf numFmtId="0" fontId="29" fillId="8" borderId="0" xfId="0" applyFont="1" applyFill="1" applyAlignment="1">
      <alignment vertical="center"/>
    </xf>
    <xf numFmtId="0" fontId="29" fillId="8" borderId="7" xfId="0" applyFont="1" applyFill="1" applyBorder="1" applyAlignment="1">
      <alignment vertical="center"/>
    </xf>
    <xf numFmtId="0" fontId="29" fillId="8" borderId="2" xfId="0" applyFont="1" applyFill="1" applyBorder="1" applyAlignment="1">
      <alignment vertical="center"/>
    </xf>
    <xf numFmtId="15" fontId="29" fillId="8" borderId="0" xfId="0" applyNumberFormat="1" applyFont="1" applyFill="1" applyAlignment="1">
      <alignment horizontal="left" vertical="center"/>
    </xf>
    <xf numFmtId="0" fontId="28" fillId="8" borderId="7" xfId="0" applyFont="1" applyFill="1" applyBorder="1" applyAlignment="1">
      <alignment vertical="center"/>
    </xf>
    <xf numFmtId="0" fontId="10" fillId="8" borderId="1" xfId="0" applyFont="1" applyFill="1" applyBorder="1"/>
    <xf numFmtId="0" fontId="10" fillId="8" borderId="2" xfId="0" quotePrefix="1" applyFont="1" applyFill="1" applyBorder="1"/>
    <xf numFmtId="0" fontId="10" fillId="8" borderId="2" xfId="0" applyFont="1" applyFill="1" applyBorder="1"/>
    <xf numFmtId="0" fontId="16" fillId="8" borderId="3" xfId="0" applyFont="1" applyFill="1" applyBorder="1" applyAlignment="1">
      <alignment horizontal="right" vertical="center"/>
    </xf>
    <xf numFmtId="0" fontId="10" fillId="8" borderId="4" xfId="0" applyFont="1" applyFill="1" applyBorder="1"/>
    <xf numFmtId="15" fontId="16" fillId="8" borderId="0" xfId="0" applyNumberFormat="1" applyFont="1" applyFill="1" applyAlignment="1">
      <alignment horizontal="center"/>
    </xf>
    <xf numFmtId="0" fontId="10" fillId="8" borderId="5" xfId="0" applyFont="1" applyFill="1" applyBorder="1"/>
    <xf numFmtId="0" fontId="12" fillId="0" borderId="0" xfId="0" applyFont="1" applyAlignment="1">
      <alignment horizontal="left" vertical="center" indent="1"/>
    </xf>
    <xf numFmtId="165" fontId="4" fillId="0" borderId="0" xfId="1" applyNumberFormat="1" applyFont="1" applyFill="1" applyAlignment="1">
      <alignment horizontal="center"/>
    </xf>
    <xf numFmtId="0" fontId="12" fillId="0" borderId="0" xfId="0" applyFont="1" applyAlignment="1">
      <alignment horizontal="left" vertical="center" indent="2"/>
    </xf>
    <xf numFmtId="165" fontId="0" fillId="0" borderId="0" xfId="0" applyNumberFormat="1"/>
    <xf numFmtId="0" fontId="12" fillId="0" borderId="0" xfId="0" applyFont="1" applyAlignment="1">
      <alignment vertical="center"/>
    </xf>
    <xf numFmtId="0" fontId="0" fillId="0" borderId="0" xfId="0" applyAlignment="1">
      <alignment horizontal="left" vertical="center" indent="1"/>
    </xf>
  </cellXfs>
  <cellStyles count="2">
    <cellStyle name="Normal" xfId="0" builtinId="0"/>
    <cellStyle name="Percent" xfId="1" builtinId="5"/>
  </cellStyles>
  <dxfs count="0"/>
  <tableStyles count="0" defaultTableStyle="TableStyleMedium2" defaultPivotStyle="PivotStyleLight16"/>
  <colors>
    <mruColors>
      <color rgb="FF00FF00"/>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1" id="{08106CAB-C69A-42C5-881E-A836B837DCFB}" userId="1" providerId="None"/>
  <person displayName="Cody Hatcher" id="{E229606D-E9B3-47D0-A3FF-4E5AAC57C7CB}" userId="a5e1b4ef2d237b2e" providerId="Windows Live"/>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J1" dT="2023-04-12T03:18:26.66" personId="{08106CAB-C69A-42C5-881E-A836B837DCFB}" id="{7AC48D44-8EFF-497E-A861-9E654D700FC2}">
    <text>for w/o goalie rankings, make them all equal</text>
  </threadedComment>
</ThreadedComments>
</file>

<file path=xl/threadedComments/threadedComment2.xml><?xml version="1.0" encoding="utf-8"?>
<ThreadedComments xmlns="http://schemas.microsoft.com/office/spreadsheetml/2018/threadedcomments" xmlns:x="http://schemas.openxmlformats.org/spreadsheetml/2006/main">
  <threadedComment ref="L1" dT="2021-04-02T03:55:33.58" personId="{08106CAB-C69A-42C5-881E-A836B837DCFB}" id="{A13AD17A-5FC2-4EB2-8CB4-B462CE40E03F}">
    <text>ca/60 here</text>
  </threadedComment>
  <threadedComment ref="W1" dT="2023-10-27T14:27:44.80" personId="{E229606D-E9B3-47D0-A3FF-4E5AAC57C7CB}" id="{21561747-6E95-4408-A67D-6628401C793D}">
    <text>xGF/60</text>
  </threadedComment>
  <threadedComment ref="AL1" dT="2023-10-27T14:27:55.81" personId="{E229606D-E9B3-47D0-A3FF-4E5AAC57C7CB}" id="{CCBCF10A-A545-4F92-9BB3-3C99F863FC8E}">
    <text>SV%</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A1:AB33"/>
  <sheetViews>
    <sheetView topLeftCell="F1" workbookViewId="0">
      <selection activeCell="AA1" sqref="AA1:AB33"/>
    </sheetView>
  </sheetViews>
  <sheetFormatPr defaultRowHeight="14.4" x14ac:dyDescent="0.3"/>
  <sheetData>
    <row r="1" spans="1:28" x14ac:dyDescent="0.3">
      <c r="A1" t="str">
        <f>'Raw All Strength'!B1</f>
        <v>Team</v>
      </c>
      <c r="B1" t="str">
        <f>'Raw All Strength'!K1</f>
        <v>CF/60</v>
      </c>
      <c r="C1" t="str">
        <f>'Raw All Strength'!L1</f>
        <v>CA/60</v>
      </c>
      <c r="D1" t="str">
        <f>'Raw All Strength'!W1</f>
        <v>xGF/60</v>
      </c>
      <c r="E1" t="str">
        <f>'Raw All Strength'!X1</f>
        <v>xGA/60</v>
      </c>
      <c r="F1" t="str">
        <f>'Raw All Strength'!T1</f>
        <v>GF/60</v>
      </c>
      <c r="G1" t="str">
        <f>'Raw All Strength'!U1</f>
        <v>GA/60</v>
      </c>
      <c r="H1">
        <f>'Raw All Strength'!AQ1</f>
        <v>0</v>
      </c>
      <c r="I1" t="s">
        <v>52</v>
      </c>
      <c r="J1" t="s">
        <v>53</v>
      </c>
      <c r="K1" t="s">
        <v>54</v>
      </c>
      <c r="L1" t="s">
        <v>55</v>
      </c>
      <c r="M1" t="s">
        <v>56</v>
      </c>
      <c r="N1" t="s">
        <v>57</v>
      </c>
      <c r="O1" t="s">
        <v>84</v>
      </c>
      <c r="P1" t="s">
        <v>59</v>
      </c>
      <c r="Q1" t="s">
        <v>60</v>
      </c>
      <c r="R1" s="1" t="s">
        <v>58</v>
      </c>
      <c r="V1" t="s">
        <v>86</v>
      </c>
      <c r="X1" t="s">
        <v>92</v>
      </c>
      <c r="AA1" t="str">
        <f>'Raw All Strength'!N1</f>
        <v>FF/60</v>
      </c>
      <c r="AB1" t="str">
        <f>'Raw All Strength'!O1</f>
        <v>FA/60</v>
      </c>
    </row>
    <row r="2" spans="1:28" x14ac:dyDescent="0.3">
      <c r="A2" t="str">
        <f>'Raw All Strength'!B2</f>
        <v>Anaheim Ducks</v>
      </c>
      <c r="B2">
        <f>'Raw All Strength'!K2</f>
        <v>53.33</v>
      </c>
      <c r="C2">
        <f>'Raw All Strength'!L2</f>
        <v>65.150000000000006</v>
      </c>
      <c r="D2">
        <f>'Raw All Strength'!W2</f>
        <v>2.63</v>
      </c>
      <c r="E2">
        <f>'Raw All Strength'!X2</f>
        <v>3.48</v>
      </c>
      <c r="F2">
        <f>'Raw All Strength'!T2</f>
        <v>2.61</v>
      </c>
      <c r="G2">
        <f>'Raw All Strength'!U2</f>
        <v>3.44</v>
      </c>
      <c r="H2">
        <f>'Raw All Strength'!AQ2</f>
        <v>0</v>
      </c>
      <c r="I2">
        <f>RANK(B2,$B$2:$B$33,1)</f>
        <v>3</v>
      </c>
      <c r="J2">
        <f>RANK(C2,$C$2:$C$33,)</f>
        <v>4</v>
      </c>
      <c r="K2">
        <f>RANK(D2,$D$2:$D$33,1)</f>
        <v>3</v>
      </c>
      <c r="L2">
        <f>RANK(E2,$E$2:$E$33,)</f>
        <v>2</v>
      </c>
      <c r="M2">
        <f>RANK(F2,$F$2:$F$33,1)</f>
        <v>4</v>
      </c>
      <c r="N2">
        <f>RANK(G2,$G$2:$G$33,)</f>
        <v>6</v>
      </c>
      <c r="O2">
        <f>RANK(H2,$H$2:$H$33,1)</f>
        <v>1</v>
      </c>
      <c r="P2">
        <f>SUM(I2:N2)</f>
        <v>22</v>
      </c>
      <c r="Q2">
        <f>RANK(P2,$P$2:$P$33,)</f>
        <v>30</v>
      </c>
      <c r="V2">
        <f>RANK('Raw All Strength'!J2,'Raw All Strength'!$J$2:$J$33,)</f>
        <v>30</v>
      </c>
      <c r="X2">
        <f>E2-G2</f>
        <v>4.0000000000000036E-2</v>
      </c>
      <c r="AA2">
        <f>'Raw All Strength'!N2</f>
        <v>38.97</v>
      </c>
      <c r="AB2">
        <f>'Raw All Strength'!O2</f>
        <v>47.41</v>
      </c>
    </row>
    <row r="3" spans="1:28" x14ac:dyDescent="0.3">
      <c r="A3" t="str">
        <f>'Raw All Strength'!B3</f>
        <v>Arizona Coyotes</v>
      </c>
      <c r="B3">
        <f>'Raw All Strength'!K3</f>
        <v>56.17</v>
      </c>
      <c r="C3">
        <f>'Raw All Strength'!L3</f>
        <v>61.58</v>
      </c>
      <c r="D3">
        <f>'Raw All Strength'!W3</f>
        <v>2.92</v>
      </c>
      <c r="E3">
        <f>'Raw All Strength'!X3</f>
        <v>3.23</v>
      </c>
      <c r="F3">
        <f>'Raw All Strength'!T3</f>
        <v>2.88</v>
      </c>
      <c r="G3">
        <f>'Raw All Strength'!U3</f>
        <v>3.29</v>
      </c>
      <c r="H3">
        <f>'Raw All Strength'!AQ3</f>
        <v>0</v>
      </c>
      <c r="I3">
        <f t="shared" ref="I3:I33" si="0">RANK(B3,$B$2:$B$33,1)</f>
        <v>7</v>
      </c>
      <c r="J3">
        <f t="shared" ref="J3:J33" si="1">RANK(C3,$C$2:$C$33,)</f>
        <v>11</v>
      </c>
      <c r="K3">
        <f t="shared" ref="K3:K33" si="2">RANK(D3,$D$2:$D$33,1)</f>
        <v>8</v>
      </c>
      <c r="L3">
        <f t="shared" ref="L3:L33" si="3">RANK(E3,$E$2:$E$33,)</f>
        <v>9</v>
      </c>
      <c r="M3">
        <f t="shared" ref="M3:M33" si="4">RANK(F3,$F$2:$F$33,1)</f>
        <v>8</v>
      </c>
      <c r="N3">
        <f t="shared" ref="N3:N33" si="5">RANK(G3,$G$2:$G$33,)</f>
        <v>9</v>
      </c>
      <c r="O3">
        <f t="shared" ref="O3:O33" si="6">RANK(H3,$H$2:$H$33,1)</f>
        <v>1</v>
      </c>
      <c r="P3">
        <f t="shared" ref="P3:P33" si="7">SUM(I3:N3)</f>
        <v>52</v>
      </c>
      <c r="Q3">
        <f t="shared" ref="Q3:Q33" si="8">RANK(P3,$P$2:$P$33,)</f>
        <v>26</v>
      </c>
      <c r="V3">
        <f>RANK('Raw All Strength'!J3,'Raw All Strength'!$J$2:$J$33,)</f>
        <v>27</v>
      </c>
      <c r="X3">
        <f t="shared" ref="X3:X33" si="9">E3-G3</f>
        <v>-6.0000000000000053E-2</v>
      </c>
      <c r="AA3">
        <f>'Raw All Strength'!N3</f>
        <v>40.479999999999997</v>
      </c>
      <c r="AB3">
        <f>'Raw All Strength'!O3</f>
        <v>45.39</v>
      </c>
    </row>
    <row r="4" spans="1:28" x14ac:dyDescent="0.3">
      <c r="A4" t="str">
        <f>'Raw All Strength'!B4</f>
        <v>Boston Bruins</v>
      </c>
      <c r="B4">
        <f>'Raw All Strength'!K4</f>
        <v>56.41</v>
      </c>
      <c r="C4">
        <f>'Raw All Strength'!L4</f>
        <v>61.48</v>
      </c>
      <c r="D4">
        <f>'Raw All Strength'!W4</f>
        <v>3.04</v>
      </c>
      <c r="E4">
        <f>'Raw All Strength'!X4</f>
        <v>3.02</v>
      </c>
      <c r="F4">
        <f>'Raw All Strength'!T4</f>
        <v>3.22</v>
      </c>
      <c r="G4">
        <f>'Raw All Strength'!U4</f>
        <v>2.67</v>
      </c>
      <c r="H4">
        <f>'Raw All Strength'!AQ4</f>
        <v>0</v>
      </c>
      <c r="I4">
        <f t="shared" si="0"/>
        <v>9</v>
      </c>
      <c r="J4">
        <f t="shared" si="1"/>
        <v>12</v>
      </c>
      <c r="K4">
        <f t="shared" si="2"/>
        <v>16</v>
      </c>
      <c r="L4">
        <f t="shared" si="3"/>
        <v>18</v>
      </c>
      <c r="M4">
        <f t="shared" si="4"/>
        <v>21</v>
      </c>
      <c r="N4">
        <f t="shared" si="5"/>
        <v>29</v>
      </c>
      <c r="O4">
        <f t="shared" si="6"/>
        <v>1</v>
      </c>
      <c r="P4">
        <f t="shared" si="7"/>
        <v>105</v>
      </c>
      <c r="Q4">
        <f t="shared" si="8"/>
        <v>18</v>
      </c>
      <c r="V4">
        <f>RANK('Raw All Strength'!J4,'Raw All Strength'!$J$2:$J$33,)</f>
        <v>2</v>
      </c>
      <c r="X4">
        <f t="shared" si="9"/>
        <v>0.35000000000000009</v>
      </c>
      <c r="AA4">
        <f>'Raw All Strength'!N4</f>
        <v>41.38</v>
      </c>
      <c r="AB4">
        <f>'Raw All Strength'!O4</f>
        <v>44.78</v>
      </c>
    </row>
    <row r="5" spans="1:28" x14ac:dyDescent="0.3">
      <c r="A5" t="str">
        <f>'Raw All Strength'!B5</f>
        <v>Buffalo Sabres</v>
      </c>
      <c r="B5">
        <f>'Raw All Strength'!K5</f>
        <v>60.18</v>
      </c>
      <c r="C5">
        <f>'Raw All Strength'!L5</f>
        <v>58.24</v>
      </c>
      <c r="D5">
        <f>'Raw All Strength'!W5</f>
        <v>2.92</v>
      </c>
      <c r="E5">
        <f>'Raw All Strength'!X5</f>
        <v>3.12</v>
      </c>
      <c r="F5">
        <f>'Raw All Strength'!T5</f>
        <v>2.88</v>
      </c>
      <c r="G5">
        <f>'Raw All Strength'!U5</f>
        <v>2.96</v>
      </c>
      <c r="H5">
        <f>'Raw All Strength'!AQ5</f>
        <v>0</v>
      </c>
      <c r="I5">
        <f t="shared" si="0"/>
        <v>13</v>
      </c>
      <c r="J5">
        <f t="shared" si="1"/>
        <v>24</v>
      </c>
      <c r="K5">
        <f t="shared" si="2"/>
        <v>8</v>
      </c>
      <c r="L5">
        <f t="shared" si="3"/>
        <v>10</v>
      </c>
      <c r="M5">
        <f t="shared" si="4"/>
        <v>8</v>
      </c>
      <c r="N5">
        <f t="shared" si="5"/>
        <v>20</v>
      </c>
      <c r="O5">
        <f t="shared" si="6"/>
        <v>1</v>
      </c>
      <c r="P5">
        <f t="shared" si="7"/>
        <v>83</v>
      </c>
      <c r="Q5">
        <f t="shared" si="8"/>
        <v>22</v>
      </c>
      <c r="V5">
        <f>RANK('Raw All Strength'!J5,'Raw All Strength'!$J$2:$J$33,)</f>
        <v>25</v>
      </c>
      <c r="X5">
        <f t="shared" si="9"/>
        <v>0.16000000000000014</v>
      </c>
      <c r="AA5">
        <f>'Raw All Strength'!N5</f>
        <v>44.12</v>
      </c>
      <c r="AB5">
        <f>'Raw All Strength'!O5</f>
        <v>42.4</v>
      </c>
    </row>
    <row r="6" spans="1:28" x14ac:dyDescent="0.3">
      <c r="A6" t="str">
        <f>'Raw All Strength'!B6</f>
        <v>Calgary Flames</v>
      </c>
      <c r="B6">
        <f>'Raw All Strength'!K6</f>
        <v>63.14</v>
      </c>
      <c r="C6">
        <f>'Raw All Strength'!L6</f>
        <v>60.71</v>
      </c>
      <c r="D6">
        <f>'Raw All Strength'!W6</f>
        <v>3.26</v>
      </c>
      <c r="E6">
        <f>'Raw All Strength'!X6</f>
        <v>3.11</v>
      </c>
      <c r="F6">
        <f>'Raw All Strength'!T6</f>
        <v>3.1</v>
      </c>
      <c r="G6">
        <f>'Raw All Strength'!U6</f>
        <v>3.03</v>
      </c>
      <c r="H6">
        <f>'Raw All Strength'!AQ6</f>
        <v>0</v>
      </c>
      <c r="I6">
        <f t="shared" si="0"/>
        <v>24</v>
      </c>
      <c r="J6">
        <f t="shared" si="1"/>
        <v>14</v>
      </c>
      <c r="K6">
        <f t="shared" si="2"/>
        <v>24</v>
      </c>
      <c r="L6">
        <f t="shared" si="3"/>
        <v>12</v>
      </c>
      <c r="M6">
        <f t="shared" si="4"/>
        <v>17</v>
      </c>
      <c r="N6">
        <f t="shared" si="5"/>
        <v>17</v>
      </c>
      <c r="O6">
        <f t="shared" si="6"/>
        <v>1</v>
      </c>
      <c r="P6">
        <f t="shared" si="7"/>
        <v>108</v>
      </c>
      <c r="Q6">
        <f t="shared" si="8"/>
        <v>17</v>
      </c>
      <c r="V6">
        <f>RANK('Raw All Strength'!J6,'Raw All Strength'!$J$2:$J$33,)</f>
        <v>21</v>
      </c>
      <c r="X6">
        <f t="shared" si="9"/>
        <v>8.0000000000000071E-2</v>
      </c>
      <c r="AA6">
        <f>'Raw All Strength'!N6</f>
        <v>45.59</v>
      </c>
      <c r="AB6">
        <f>'Raw All Strength'!O6</f>
        <v>42.66</v>
      </c>
    </row>
    <row r="7" spans="1:28" x14ac:dyDescent="0.3">
      <c r="A7" t="str">
        <f>'Raw All Strength'!B7</f>
        <v>Carolina Hurricanes</v>
      </c>
      <c r="B7">
        <f>'Raw All Strength'!K7</f>
        <v>69.63</v>
      </c>
      <c r="C7">
        <f>'Raw All Strength'!L7</f>
        <v>47.68</v>
      </c>
      <c r="D7">
        <f>'Raw All Strength'!W7</f>
        <v>3.26</v>
      </c>
      <c r="E7">
        <f>'Raw All Strength'!X7</f>
        <v>2.58</v>
      </c>
      <c r="F7">
        <f>'Raw All Strength'!T7</f>
        <v>3.24</v>
      </c>
      <c r="G7">
        <f>'Raw All Strength'!U7</f>
        <v>2.72</v>
      </c>
      <c r="H7">
        <f>'Raw All Strength'!AQ7</f>
        <v>0</v>
      </c>
      <c r="I7">
        <f t="shared" si="0"/>
        <v>32</v>
      </c>
      <c r="J7">
        <f t="shared" si="1"/>
        <v>32</v>
      </c>
      <c r="K7">
        <f t="shared" si="2"/>
        <v>24</v>
      </c>
      <c r="L7">
        <f t="shared" si="3"/>
        <v>32</v>
      </c>
      <c r="M7">
        <f t="shared" si="4"/>
        <v>22</v>
      </c>
      <c r="N7">
        <f t="shared" si="5"/>
        <v>25</v>
      </c>
      <c r="O7">
        <f t="shared" si="6"/>
        <v>1</v>
      </c>
      <c r="P7">
        <f t="shared" si="7"/>
        <v>167</v>
      </c>
      <c r="Q7">
        <f t="shared" si="8"/>
        <v>3</v>
      </c>
      <c r="V7">
        <f>RANK('Raw All Strength'!J7,'Raw All Strength'!$J$2:$J$33,)</f>
        <v>10</v>
      </c>
      <c r="X7">
        <f t="shared" si="9"/>
        <v>-0.14000000000000012</v>
      </c>
      <c r="AA7">
        <f>'Raw All Strength'!N7</f>
        <v>49.04</v>
      </c>
      <c r="AB7">
        <f>'Raw All Strength'!O7</f>
        <v>35.53</v>
      </c>
    </row>
    <row r="8" spans="1:28" x14ac:dyDescent="0.3">
      <c r="A8" t="str">
        <f>'Raw All Strength'!B8</f>
        <v>Chicago Blackhawks</v>
      </c>
      <c r="B8">
        <f>'Raw All Strength'!K8</f>
        <v>52.16</v>
      </c>
      <c r="C8">
        <f>'Raw All Strength'!L8</f>
        <v>63.94</v>
      </c>
      <c r="D8">
        <f>'Raw All Strength'!W8</f>
        <v>2.54</v>
      </c>
      <c r="E8">
        <f>'Raw All Strength'!X8</f>
        <v>3.29</v>
      </c>
      <c r="F8">
        <f>'Raw All Strength'!T8</f>
        <v>2.0299999999999998</v>
      </c>
      <c r="G8">
        <f>'Raw All Strength'!U8</f>
        <v>3.53</v>
      </c>
      <c r="H8">
        <f>'Raw All Strength'!AQ8</f>
        <v>0</v>
      </c>
      <c r="I8">
        <f t="shared" si="0"/>
        <v>1</v>
      </c>
      <c r="J8">
        <f t="shared" si="1"/>
        <v>8</v>
      </c>
      <c r="K8">
        <f t="shared" si="2"/>
        <v>1</v>
      </c>
      <c r="L8">
        <f t="shared" si="3"/>
        <v>6</v>
      </c>
      <c r="M8">
        <f t="shared" si="4"/>
        <v>1</v>
      </c>
      <c r="N8">
        <f t="shared" si="5"/>
        <v>4</v>
      </c>
      <c r="O8">
        <f t="shared" si="6"/>
        <v>1</v>
      </c>
      <c r="P8">
        <f t="shared" si="7"/>
        <v>21</v>
      </c>
      <c r="Q8">
        <f t="shared" si="8"/>
        <v>31</v>
      </c>
      <c r="V8">
        <f>RANK('Raw All Strength'!J8,'Raw All Strength'!$J$2:$J$33,)</f>
        <v>32</v>
      </c>
      <c r="X8">
        <f t="shared" si="9"/>
        <v>-0.23999999999999977</v>
      </c>
      <c r="AA8">
        <f>'Raw All Strength'!N8</f>
        <v>37.22</v>
      </c>
      <c r="AB8">
        <f>'Raw All Strength'!O8</f>
        <v>46.08</v>
      </c>
    </row>
    <row r="9" spans="1:28" x14ac:dyDescent="0.3">
      <c r="A9" t="str">
        <f>'Raw All Strength'!B9</f>
        <v>Colorado Avalanche</v>
      </c>
      <c r="B9">
        <f>'Raw All Strength'!K9</f>
        <v>63.17</v>
      </c>
      <c r="C9">
        <f>'Raw All Strength'!L9</f>
        <v>57.89</v>
      </c>
      <c r="D9">
        <f>'Raw All Strength'!W9</f>
        <v>3.19</v>
      </c>
      <c r="E9">
        <f>'Raw All Strength'!X9</f>
        <v>3.05</v>
      </c>
      <c r="F9">
        <f>'Raw All Strength'!T9</f>
        <v>3.67</v>
      </c>
      <c r="G9">
        <f>'Raw All Strength'!U9</f>
        <v>3.02</v>
      </c>
      <c r="H9">
        <f>'Raw All Strength'!AQ9</f>
        <v>0</v>
      </c>
      <c r="I9">
        <f t="shared" si="0"/>
        <v>25</v>
      </c>
      <c r="J9">
        <f t="shared" si="1"/>
        <v>25</v>
      </c>
      <c r="K9">
        <f t="shared" si="2"/>
        <v>21</v>
      </c>
      <c r="L9">
        <f t="shared" si="3"/>
        <v>17</v>
      </c>
      <c r="M9">
        <f t="shared" si="4"/>
        <v>32</v>
      </c>
      <c r="N9">
        <f t="shared" si="5"/>
        <v>18</v>
      </c>
      <c r="O9">
        <f t="shared" si="6"/>
        <v>1</v>
      </c>
      <c r="P9">
        <f t="shared" si="7"/>
        <v>138</v>
      </c>
      <c r="Q9">
        <f t="shared" si="8"/>
        <v>6</v>
      </c>
      <c r="V9">
        <f>RANK('Raw All Strength'!J9,'Raw All Strength'!$J$2:$J$33,)</f>
        <v>8</v>
      </c>
      <c r="X9">
        <f t="shared" si="9"/>
        <v>2.9999999999999805E-2</v>
      </c>
      <c r="AA9">
        <f>'Raw All Strength'!N9</f>
        <v>45.44</v>
      </c>
      <c r="AB9">
        <f>'Raw All Strength'!O9</f>
        <v>41.79</v>
      </c>
    </row>
    <row r="10" spans="1:28" x14ac:dyDescent="0.3">
      <c r="A10" t="str">
        <f>'Raw All Strength'!B10</f>
        <v>Columbus Blue Jackets</v>
      </c>
      <c r="B10">
        <f>'Raw All Strength'!K10</f>
        <v>61.32</v>
      </c>
      <c r="C10">
        <f>'Raw All Strength'!L10</f>
        <v>65.66</v>
      </c>
      <c r="D10">
        <f>'Raw All Strength'!W10</f>
        <v>2.93</v>
      </c>
      <c r="E10">
        <f>'Raw All Strength'!X10</f>
        <v>3.38</v>
      </c>
      <c r="F10">
        <f>'Raw All Strength'!T10</f>
        <v>2.95</v>
      </c>
      <c r="G10">
        <f>'Raw All Strength'!U10</f>
        <v>3.61</v>
      </c>
      <c r="H10">
        <f>'Raw All Strength'!AQ10</f>
        <v>0</v>
      </c>
      <c r="I10">
        <f t="shared" si="0"/>
        <v>19</v>
      </c>
      <c r="J10">
        <f t="shared" si="1"/>
        <v>3</v>
      </c>
      <c r="K10">
        <f t="shared" si="2"/>
        <v>10</v>
      </c>
      <c r="L10">
        <f t="shared" si="3"/>
        <v>5</v>
      </c>
      <c r="M10">
        <f t="shared" si="4"/>
        <v>12</v>
      </c>
      <c r="N10">
        <f t="shared" si="5"/>
        <v>2</v>
      </c>
      <c r="O10">
        <f t="shared" si="6"/>
        <v>1</v>
      </c>
      <c r="P10">
        <f t="shared" si="7"/>
        <v>51</v>
      </c>
      <c r="Q10">
        <f t="shared" si="8"/>
        <v>27</v>
      </c>
      <c r="V10">
        <f>RANK('Raw All Strength'!J10,'Raw All Strength'!$J$2:$J$33,)</f>
        <v>29</v>
      </c>
      <c r="X10">
        <f t="shared" si="9"/>
        <v>-0.22999999999999998</v>
      </c>
      <c r="AA10">
        <f>'Raw All Strength'!N10</f>
        <v>43.57</v>
      </c>
      <c r="AB10">
        <f>'Raw All Strength'!O10</f>
        <v>46.69</v>
      </c>
    </row>
    <row r="11" spans="1:28" x14ac:dyDescent="0.3">
      <c r="A11" t="str">
        <f>'Raw All Strength'!B11</f>
        <v>Dallas Stars</v>
      </c>
      <c r="B11">
        <f>'Raw All Strength'!K11</f>
        <v>63.06</v>
      </c>
      <c r="C11">
        <f>'Raw All Strength'!L11</f>
        <v>58.35</v>
      </c>
      <c r="D11">
        <f>'Raw All Strength'!W11</f>
        <v>3.19</v>
      </c>
      <c r="E11">
        <f>'Raw All Strength'!X11</f>
        <v>2.74</v>
      </c>
      <c r="F11">
        <f>'Raw All Strength'!T11</f>
        <v>3.53</v>
      </c>
      <c r="G11">
        <f>'Raw All Strength'!U11</f>
        <v>2.99</v>
      </c>
      <c r="H11">
        <f>'Raw All Strength'!AQ11</f>
        <v>0</v>
      </c>
      <c r="I11">
        <f t="shared" si="0"/>
        <v>23</v>
      </c>
      <c r="J11">
        <f t="shared" si="1"/>
        <v>23</v>
      </c>
      <c r="K11">
        <f t="shared" si="2"/>
        <v>21</v>
      </c>
      <c r="L11">
        <f t="shared" si="3"/>
        <v>30</v>
      </c>
      <c r="M11">
        <f t="shared" si="4"/>
        <v>31</v>
      </c>
      <c r="N11">
        <f t="shared" si="5"/>
        <v>19</v>
      </c>
      <c r="O11">
        <f t="shared" si="6"/>
        <v>1</v>
      </c>
      <c r="P11">
        <f t="shared" si="7"/>
        <v>147</v>
      </c>
      <c r="Q11">
        <f t="shared" si="8"/>
        <v>5</v>
      </c>
      <c r="V11">
        <f>RANK('Raw All Strength'!J11,'Raw All Strength'!$J$2:$J$33,)</f>
        <v>6</v>
      </c>
      <c r="X11">
        <f t="shared" si="9"/>
        <v>-0.25</v>
      </c>
      <c r="AA11">
        <f>'Raw All Strength'!N11</f>
        <v>44.83</v>
      </c>
      <c r="AB11">
        <f>'Raw All Strength'!O11</f>
        <v>42.2</v>
      </c>
    </row>
    <row r="12" spans="1:28" x14ac:dyDescent="0.3">
      <c r="A12" t="str">
        <f>'Raw All Strength'!B12</f>
        <v>Detroit Red Wings</v>
      </c>
      <c r="B12">
        <f>'Raw All Strength'!K12</f>
        <v>56.21</v>
      </c>
      <c r="C12">
        <f>'Raw All Strength'!L12</f>
        <v>64.09</v>
      </c>
      <c r="D12">
        <f>'Raw All Strength'!W12</f>
        <v>2.82</v>
      </c>
      <c r="E12">
        <f>'Raw All Strength'!X12</f>
        <v>3.29</v>
      </c>
      <c r="F12">
        <f>'Raw All Strength'!T12</f>
        <v>3.45</v>
      </c>
      <c r="G12">
        <f>'Raw All Strength'!U12</f>
        <v>3.22</v>
      </c>
      <c r="H12">
        <f>'Raw All Strength'!AQ12</f>
        <v>0</v>
      </c>
      <c r="I12">
        <f t="shared" si="0"/>
        <v>8</v>
      </c>
      <c r="J12">
        <f t="shared" si="1"/>
        <v>7</v>
      </c>
      <c r="K12">
        <f t="shared" si="2"/>
        <v>5</v>
      </c>
      <c r="L12">
        <f t="shared" si="3"/>
        <v>6</v>
      </c>
      <c r="M12">
        <f t="shared" si="4"/>
        <v>27</v>
      </c>
      <c r="N12">
        <f t="shared" si="5"/>
        <v>11</v>
      </c>
      <c r="O12">
        <f t="shared" si="6"/>
        <v>1</v>
      </c>
      <c r="P12">
        <f t="shared" si="7"/>
        <v>64</v>
      </c>
      <c r="Q12">
        <f t="shared" si="8"/>
        <v>23</v>
      </c>
      <c r="V12">
        <f>RANK('Raw All Strength'!J12,'Raw All Strength'!$J$2:$J$33,)</f>
        <v>13</v>
      </c>
      <c r="X12">
        <f t="shared" si="9"/>
        <v>6.999999999999984E-2</v>
      </c>
      <c r="AA12">
        <f>'Raw All Strength'!N12</f>
        <v>40.78</v>
      </c>
      <c r="AB12">
        <f>'Raw All Strength'!O12</f>
        <v>46.6</v>
      </c>
    </row>
    <row r="13" spans="1:28" x14ac:dyDescent="0.3">
      <c r="A13" t="str">
        <f>'Raw All Strength'!B13</f>
        <v>Edmonton Oilers</v>
      </c>
      <c r="B13">
        <f>'Raw All Strength'!K13</f>
        <v>65.180000000000007</v>
      </c>
      <c r="C13">
        <f>'Raw All Strength'!L13</f>
        <v>53.96</v>
      </c>
      <c r="D13">
        <f>'Raw All Strength'!W13</f>
        <v>3.73</v>
      </c>
      <c r="E13">
        <f>'Raw All Strength'!X13</f>
        <v>2.82</v>
      </c>
      <c r="F13">
        <f>'Raw All Strength'!T13</f>
        <v>3.5</v>
      </c>
      <c r="G13">
        <f>'Raw All Strength'!U13</f>
        <v>2.86</v>
      </c>
      <c r="H13">
        <f>'Raw All Strength'!AQ13</f>
        <v>0</v>
      </c>
      <c r="I13">
        <f t="shared" si="0"/>
        <v>30</v>
      </c>
      <c r="J13">
        <f t="shared" si="1"/>
        <v>30</v>
      </c>
      <c r="K13">
        <f t="shared" si="2"/>
        <v>32</v>
      </c>
      <c r="L13">
        <f t="shared" si="3"/>
        <v>29</v>
      </c>
      <c r="M13">
        <f t="shared" si="4"/>
        <v>29</v>
      </c>
      <c r="N13">
        <f t="shared" si="5"/>
        <v>22</v>
      </c>
      <c r="O13">
        <f t="shared" si="6"/>
        <v>1</v>
      </c>
      <c r="P13">
        <f t="shared" si="7"/>
        <v>172</v>
      </c>
      <c r="Q13">
        <f t="shared" si="8"/>
        <v>2</v>
      </c>
      <c r="V13">
        <f>RANK('Raw All Strength'!J13,'Raw All Strength'!$J$2:$J$33,)</f>
        <v>7</v>
      </c>
      <c r="X13">
        <f t="shared" si="9"/>
        <v>-4.0000000000000036E-2</v>
      </c>
      <c r="AA13">
        <f>'Raw All Strength'!N13</f>
        <v>47.35</v>
      </c>
      <c r="AB13">
        <f>'Raw All Strength'!O13</f>
        <v>39.43</v>
      </c>
    </row>
    <row r="14" spans="1:28" x14ac:dyDescent="0.3">
      <c r="A14" t="str">
        <f>'Raw All Strength'!B14</f>
        <v>Florida Panthers</v>
      </c>
      <c r="B14">
        <f>'Raw All Strength'!K14</f>
        <v>69.010000000000005</v>
      </c>
      <c r="C14">
        <f>'Raw All Strength'!L14</f>
        <v>53.36</v>
      </c>
      <c r="D14">
        <f>'Raw All Strength'!W14</f>
        <v>3.56</v>
      </c>
      <c r="E14">
        <f>'Raw All Strength'!X14</f>
        <v>2.68</v>
      </c>
      <c r="F14">
        <f>'Raw All Strength'!T14</f>
        <v>3.29</v>
      </c>
      <c r="G14">
        <f>'Raw All Strength'!U14</f>
        <v>2.34</v>
      </c>
      <c r="H14">
        <f>'Raw All Strength'!AQ14</f>
        <v>0</v>
      </c>
      <c r="I14">
        <f t="shared" si="0"/>
        <v>31</v>
      </c>
      <c r="J14">
        <f t="shared" si="1"/>
        <v>31</v>
      </c>
      <c r="K14">
        <f t="shared" si="2"/>
        <v>31</v>
      </c>
      <c r="L14">
        <f t="shared" si="3"/>
        <v>31</v>
      </c>
      <c r="M14">
        <f t="shared" si="4"/>
        <v>25</v>
      </c>
      <c r="N14">
        <f t="shared" si="5"/>
        <v>32</v>
      </c>
      <c r="O14">
        <f t="shared" si="6"/>
        <v>1</v>
      </c>
      <c r="P14">
        <f t="shared" si="7"/>
        <v>181</v>
      </c>
      <c r="Q14">
        <f t="shared" si="8"/>
        <v>1</v>
      </c>
      <c r="V14">
        <f>RANK('Raw All Strength'!J14,'Raw All Strength'!$J$2:$J$33,)</f>
        <v>1</v>
      </c>
      <c r="X14">
        <f t="shared" si="9"/>
        <v>0.3400000000000003</v>
      </c>
      <c r="AA14">
        <f>'Raw All Strength'!N14</f>
        <v>48.51</v>
      </c>
      <c r="AB14">
        <f>'Raw All Strength'!O14</f>
        <v>39.51</v>
      </c>
    </row>
    <row r="15" spans="1:28" x14ac:dyDescent="0.3">
      <c r="A15" t="str">
        <f>'Raw All Strength'!B15</f>
        <v>Los Angeles Kings</v>
      </c>
      <c r="B15">
        <f>'Raw All Strength'!K15</f>
        <v>64.819999999999993</v>
      </c>
      <c r="C15">
        <f>'Raw All Strength'!L15</f>
        <v>57</v>
      </c>
      <c r="D15">
        <f>'Raw All Strength'!W15</f>
        <v>3.31</v>
      </c>
      <c r="E15">
        <f>'Raw All Strength'!X15</f>
        <v>2.9</v>
      </c>
      <c r="F15">
        <f>'Raw All Strength'!T15</f>
        <v>3.02</v>
      </c>
      <c r="G15">
        <f>'Raw All Strength'!U15</f>
        <v>2.57</v>
      </c>
      <c r="H15">
        <f>'Raw All Strength'!AQ15</f>
        <v>0</v>
      </c>
      <c r="I15">
        <f t="shared" si="0"/>
        <v>29</v>
      </c>
      <c r="J15">
        <f t="shared" si="1"/>
        <v>27</v>
      </c>
      <c r="K15">
        <f t="shared" si="2"/>
        <v>27</v>
      </c>
      <c r="L15">
        <f t="shared" si="3"/>
        <v>26</v>
      </c>
      <c r="M15">
        <f t="shared" si="4"/>
        <v>14</v>
      </c>
      <c r="N15">
        <f t="shared" si="5"/>
        <v>30</v>
      </c>
      <c r="O15">
        <f t="shared" si="6"/>
        <v>1</v>
      </c>
      <c r="P15">
        <f t="shared" si="7"/>
        <v>153</v>
      </c>
      <c r="Q15">
        <f t="shared" si="8"/>
        <v>4</v>
      </c>
      <c r="V15">
        <f>RANK('Raw All Strength'!J15,'Raw All Strength'!$J$2:$J$33,)</f>
        <v>11</v>
      </c>
      <c r="X15">
        <f t="shared" si="9"/>
        <v>0.33000000000000007</v>
      </c>
      <c r="AA15">
        <f>'Raw All Strength'!N15</f>
        <v>47.47</v>
      </c>
      <c r="AB15">
        <f>'Raw All Strength'!O15</f>
        <v>40.58</v>
      </c>
    </row>
    <row r="16" spans="1:28" x14ac:dyDescent="0.3">
      <c r="A16" t="str">
        <f>'Raw All Strength'!B16</f>
        <v>Minnesota Wild</v>
      </c>
      <c r="B16">
        <f>'Raw All Strength'!K16</f>
        <v>60.3</v>
      </c>
      <c r="C16">
        <f>'Raw All Strength'!L16</f>
        <v>60.11</v>
      </c>
      <c r="D16">
        <f>'Raw All Strength'!W16</f>
        <v>2.96</v>
      </c>
      <c r="E16">
        <f>'Raw All Strength'!X16</f>
        <v>2.88</v>
      </c>
      <c r="F16">
        <f>'Raw All Strength'!T16</f>
        <v>3.03</v>
      </c>
      <c r="G16">
        <f>'Raw All Strength'!U16</f>
        <v>3.28</v>
      </c>
      <c r="H16">
        <f>'Raw All Strength'!AQ16</f>
        <v>0</v>
      </c>
      <c r="I16">
        <f t="shared" si="0"/>
        <v>14</v>
      </c>
      <c r="J16">
        <f t="shared" si="1"/>
        <v>16</v>
      </c>
      <c r="K16">
        <f t="shared" si="2"/>
        <v>12</v>
      </c>
      <c r="L16">
        <f t="shared" si="3"/>
        <v>27</v>
      </c>
      <c r="M16">
        <f t="shared" si="4"/>
        <v>15</v>
      </c>
      <c r="N16">
        <f t="shared" si="5"/>
        <v>10</v>
      </c>
      <c r="O16">
        <f t="shared" si="6"/>
        <v>1</v>
      </c>
      <c r="P16">
        <f t="shared" si="7"/>
        <v>94</v>
      </c>
      <c r="Q16">
        <f t="shared" si="8"/>
        <v>19</v>
      </c>
      <c r="V16">
        <f>RANK('Raw All Strength'!J16,'Raw All Strength'!$J$2:$J$33,)</f>
        <v>23</v>
      </c>
      <c r="X16">
        <f t="shared" si="9"/>
        <v>-0.39999999999999991</v>
      </c>
      <c r="AA16">
        <f>'Raw All Strength'!N16</f>
        <v>43.24</v>
      </c>
      <c r="AB16">
        <f>'Raw All Strength'!O16</f>
        <v>43.03</v>
      </c>
    </row>
    <row r="17" spans="1:28" x14ac:dyDescent="0.3">
      <c r="A17" t="str">
        <f>'Raw All Strength'!B17</f>
        <v>Montreal Canadiens</v>
      </c>
      <c r="B17">
        <f>'Raw All Strength'!K17</f>
        <v>55.06</v>
      </c>
      <c r="C17">
        <f>'Raw All Strength'!L17</f>
        <v>65.13</v>
      </c>
      <c r="D17">
        <f>'Raw All Strength'!W17</f>
        <v>2.87</v>
      </c>
      <c r="E17">
        <f>'Raw All Strength'!X17</f>
        <v>3.43</v>
      </c>
      <c r="F17">
        <f>'Raw All Strength'!T17</f>
        <v>2.74</v>
      </c>
      <c r="G17">
        <f>'Raw All Strength'!U17</f>
        <v>3.42</v>
      </c>
      <c r="H17">
        <f>'Raw All Strength'!AQ17</f>
        <v>0</v>
      </c>
      <c r="I17">
        <f t="shared" si="0"/>
        <v>6</v>
      </c>
      <c r="J17">
        <f t="shared" si="1"/>
        <v>5</v>
      </c>
      <c r="K17">
        <f t="shared" si="2"/>
        <v>6</v>
      </c>
      <c r="L17">
        <f t="shared" si="3"/>
        <v>3</v>
      </c>
      <c r="M17">
        <f t="shared" si="4"/>
        <v>6</v>
      </c>
      <c r="N17">
        <f t="shared" si="5"/>
        <v>7</v>
      </c>
      <c r="O17">
        <f t="shared" si="6"/>
        <v>1</v>
      </c>
      <c r="P17">
        <f t="shared" si="7"/>
        <v>33</v>
      </c>
      <c r="Q17">
        <f t="shared" si="8"/>
        <v>29</v>
      </c>
      <c r="V17">
        <f>RANK('Raw All Strength'!J17,'Raw All Strength'!$J$2:$J$33,)</f>
        <v>26</v>
      </c>
      <c r="X17">
        <f t="shared" si="9"/>
        <v>1.0000000000000231E-2</v>
      </c>
      <c r="AA17">
        <f>'Raw All Strength'!N17</f>
        <v>40</v>
      </c>
      <c r="AB17">
        <f>'Raw All Strength'!O17</f>
        <v>46.55</v>
      </c>
    </row>
    <row r="18" spans="1:28" x14ac:dyDescent="0.3">
      <c r="A18" t="str">
        <f>'Raw All Strength'!B18</f>
        <v>Nashville Predators</v>
      </c>
      <c r="B18">
        <f>'Raw All Strength'!K18</f>
        <v>62.08</v>
      </c>
      <c r="C18">
        <f>'Raw All Strength'!L18</f>
        <v>58.41</v>
      </c>
      <c r="D18">
        <f>'Raw All Strength'!W18</f>
        <v>3.27</v>
      </c>
      <c r="E18">
        <f>'Raw All Strength'!X18</f>
        <v>3.02</v>
      </c>
      <c r="F18">
        <f>'Raw All Strength'!T18</f>
        <v>3.16</v>
      </c>
      <c r="G18">
        <f>'Raw All Strength'!U18</f>
        <v>3.06</v>
      </c>
      <c r="H18">
        <f>'Raw All Strength'!AQ18</f>
        <v>0</v>
      </c>
      <c r="I18">
        <f t="shared" si="0"/>
        <v>20</v>
      </c>
      <c r="J18">
        <f t="shared" si="1"/>
        <v>22</v>
      </c>
      <c r="K18">
        <f t="shared" si="2"/>
        <v>26</v>
      </c>
      <c r="L18">
        <f t="shared" si="3"/>
        <v>18</v>
      </c>
      <c r="M18">
        <f t="shared" si="4"/>
        <v>19</v>
      </c>
      <c r="N18">
        <f t="shared" si="5"/>
        <v>15</v>
      </c>
      <c r="O18">
        <f t="shared" si="6"/>
        <v>1</v>
      </c>
      <c r="P18">
        <f t="shared" si="7"/>
        <v>120</v>
      </c>
      <c r="Q18">
        <f t="shared" si="8"/>
        <v>11</v>
      </c>
      <c r="V18">
        <f>RANK('Raw All Strength'!J18,'Raw All Strength'!$J$2:$J$33,)</f>
        <v>14</v>
      </c>
      <c r="X18">
        <f t="shared" si="9"/>
        <v>-4.0000000000000036E-2</v>
      </c>
      <c r="AA18">
        <f>'Raw All Strength'!N18</f>
        <v>44.66</v>
      </c>
      <c r="AB18">
        <f>'Raw All Strength'!O18</f>
        <v>41.97</v>
      </c>
    </row>
    <row r="19" spans="1:28" x14ac:dyDescent="0.3">
      <c r="A19" t="str">
        <f>'Raw All Strength'!B19</f>
        <v>New Jersey Devils</v>
      </c>
      <c r="B19">
        <f>'Raw All Strength'!K19</f>
        <v>64.58</v>
      </c>
      <c r="C19">
        <f>'Raw All Strength'!L19</f>
        <v>56.01</v>
      </c>
      <c r="D19">
        <f>'Raw All Strength'!W19</f>
        <v>3.4</v>
      </c>
      <c r="E19">
        <f>'Raw All Strength'!X19</f>
        <v>3.12</v>
      </c>
      <c r="F19">
        <f>'Raw All Strength'!T19</f>
        <v>3.28</v>
      </c>
      <c r="G19">
        <f>'Raw All Strength'!U19</f>
        <v>3.48</v>
      </c>
      <c r="H19">
        <f>'Raw All Strength'!AQ19</f>
        <v>0</v>
      </c>
      <c r="I19">
        <f t="shared" si="0"/>
        <v>27</v>
      </c>
      <c r="J19">
        <f t="shared" si="1"/>
        <v>29</v>
      </c>
      <c r="K19">
        <f t="shared" si="2"/>
        <v>29</v>
      </c>
      <c r="L19">
        <f t="shared" si="3"/>
        <v>10</v>
      </c>
      <c r="M19">
        <f t="shared" si="4"/>
        <v>24</v>
      </c>
      <c r="N19">
        <f t="shared" si="5"/>
        <v>5</v>
      </c>
      <c r="O19">
        <f t="shared" si="6"/>
        <v>1</v>
      </c>
      <c r="P19">
        <f t="shared" si="7"/>
        <v>124</v>
      </c>
      <c r="Q19">
        <f t="shared" si="8"/>
        <v>10</v>
      </c>
      <c r="V19">
        <f>RANK('Raw All Strength'!J19,'Raw All Strength'!$J$2:$J$33,)</f>
        <v>23</v>
      </c>
      <c r="X19">
        <f t="shared" si="9"/>
        <v>-0.35999999999999988</v>
      </c>
      <c r="AA19">
        <f>'Raw All Strength'!N19</f>
        <v>45.33</v>
      </c>
      <c r="AB19">
        <f>'Raw All Strength'!O19</f>
        <v>41.74</v>
      </c>
    </row>
    <row r="20" spans="1:28" x14ac:dyDescent="0.3">
      <c r="A20" t="str">
        <f>'Raw All Strength'!B20</f>
        <v>New York Islanders</v>
      </c>
      <c r="B20">
        <f>'Raw All Strength'!K20</f>
        <v>57.9</v>
      </c>
      <c r="C20">
        <f>'Raw All Strength'!L20</f>
        <v>67.23</v>
      </c>
      <c r="D20">
        <f>'Raw All Strength'!W20</f>
        <v>2.99</v>
      </c>
      <c r="E20">
        <f>'Raw All Strength'!X20</f>
        <v>3.25</v>
      </c>
      <c r="F20">
        <f>'Raw All Strength'!T20</f>
        <v>2.96</v>
      </c>
      <c r="G20">
        <f>'Raw All Strength'!U20</f>
        <v>3.22</v>
      </c>
      <c r="H20">
        <f>'Raw All Strength'!AQ20</f>
        <v>0</v>
      </c>
      <c r="I20">
        <f t="shared" si="0"/>
        <v>10</v>
      </c>
      <c r="J20">
        <f t="shared" si="1"/>
        <v>2</v>
      </c>
      <c r="K20">
        <f t="shared" si="2"/>
        <v>14</v>
      </c>
      <c r="L20">
        <f t="shared" si="3"/>
        <v>8</v>
      </c>
      <c r="M20">
        <f t="shared" si="4"/>
        <v>13</v>
      </c>
      <c r="N20">
        <f t="shared" si="5"/>
        <v>11</v>
      </c>
      <c r="O20">
        <f t="shared" si="6"/>
        <v>1</v>
      </c>
      <c r="P20">
        <f t="shared" si="7"/>
        <v>58</v>
      </c>
      <c r="Q20">
        <f t="shared" si="8"/>
        <v>24</v>
      </c>
      <c r="V20">
        <f>RANK('Raw All Strength'!J20,'Raw All Strength'!$J$2:$J$33,)</f>
        <v>17</v>
      </c>
      <c r="X20">
        <f t="shared" si="9"/>
        <v>2.9999999999999805E-2</v>
      </c>
      <c r="AA20">
        <f>'Raw All Strength'!N20</f>
        <v>42.46</v>
      </c>
      <c r="AB20">
        <f>'Raw All Strength'!O20</f>
        <v>47.12</v>
      </c>
    </row>
    <row r="21" spans="1:28" x14ac:dyDescent="0.3">
      <c r="A21" t="str">
        <f>'Raw All Strength'!B21</f>
        <v>New York Rangers</v>
      </c>
      <c r="B21">
        <f>'Raw All Strength'!K21</f>
        <v>61.07</v>
      </c>
      <c r="C21">
        <f>'Raw All Strength'!L21</f>
        <v>60.14</v>
      </c>
      <c r="D21">
        <f>'Raw All Strength'!W21</f>
        <v>3.18</v>
      </c>
      <c r="E21">
        <f>'Raw All Strength'!X21</f>
        <v>3.1</v>
      </c>
      <c r="F21">
        <f>'Raw All Strength'!T21</f>
        <v>3.27</v>
      </c>
      <c r="G21">
        <f>'Raw All Strength'!U21</f>
        <v>2.7</v>
      </c>
      <c r="H21">
        <f>'Raw All Strength'!AQ21</f>
        <v>0</v>
      </c>
      <c r="I21">
        <f t="shared" si="0"/>
        <v>18</v>
      </c>
      <c r="J21">
        <f t="shared" si="1"/>
        <v>15</v>
      </c>
      <c r="K21">
        <f t="shared" si="2"/>
        <v>20</v>
      </c>
      <c r="L21">
        <f t="shared" si="3"/>
        <v>13</v>
      </c>
      <c r="M21">
        <f t="shared" si="4"/>
        <v>23</v>
      </c>
      <c r="N21">
        <f t="shared" si="5"/>
        <v>28</v>
      </c>
      <c r="O21">
        <f t="shared" si="6"/>
        <v>1</v>
      </c>
      <c r="P21">
        <f t="shared" si="7"/>
        <v>117</v>
      </c>
      <c r="Q21">
        <f t="shared" si="8"/>
        <v>13</v>
      </c>
      <c r="V21">
        <f>RANK('Raw All Strength'!J21,'Raw All Strength'!$J$2:$J$33,)</f>
        <v>5</v>
      </c>
      <c r="X21">
        <f t="shared" si="9"/>
        <v>0.39999999999999991</v>
      </c>
      <c r="AA21">
        <f>'Raw All Strength'!N21</f>
        <v>44.82</v>
      </c>
      <c r="AB21">
        <f>'Raw All Strength'!O21</f>
        <v>43.11</v>
      </c>
    </row>
    <row r="22" spans="1:28" x14ac:dyDescent="0.3">
      <c r="A22" t="str">
        <f>'Raw All Strength'!B22</f>
        <v>Ottawa Senators</v>
      </c>
      <c r="B22">
        <f>'Raw All Strength'!K22</f>
        <v>62.85</v>
      </c>
      <c r="C22">
        <f>'Raw All Strength'!L22</f>
        <v>59.3</v>
      </c>
      <c r="D22">
        <f>'Raw All Strength'!W22</f>
        <v>3.21</v>
      </c>
      <c r="E22">
        <f>'Raw All Strength'!X22</f>
        <v>2.93</v>
      </c>
      <c r="F22">
        <f>'Raw All Strength'!T22</f>
        <v>3.21</v>
      </c>
      <c r="G22">
        <f>'Raw All Strength'!U22</f>
        <v>3.54</v>
      </c>
      <c r="H22">
        <f>'Raw All Strength'!AQ22</f>
        <v>0</v>
      </c>
      <c r="I22">
        <f t="shared" si="0"/>
        <v>21</v>
      </c>
      <c r="J22">
        <f t="shared" si="1"/>
        <v>19</v>
      </c>
      <c r="K22">
        <f t="shared" si="2"/>
        <v>23</v>
      </c>
      <c r="L22">
        <f t="shared" si="3"/>
        <v>23</v>
      </c>
      <c r="M22">
        <f t="shared" si="4"/>
        <v>20</v>
      </c>
      <c r="N22">
        <f t="shared" si="5"/>
        <v>3</v>
      </c>
      <c r="O22">
        <f t="shared" si="6"/>
        <v>1</v>
      </c>
      <c r="P22">
        <f t="shared" si="7"/>
        <v>109</v>
      </c>
      <c r="Q22">
        <f t="shared" si="8"/>
        <v>16</v>
      </c>
      <c r="V22">
        <f>RANK('Raw All Strength'!J22,'Raw All Strength'!$J$2:$J$33,)</f>
        <v>28</v>
      </c>
      <c r="X22">
        <f t="shared" si="9"/>
        <v>-0.60999999999999988</v>
      </c>
      <c r="AA22">
        <f>'Raw All Strength'!N22</f>
        <v>45.53</v>
      </c>
      <c r="AB22">
        <f>'Raw All Strength'!O22</f>
        <v>41.36</v>
      </c>
    </row>
    <row r="23" spans="1:28" x14ac:dyDescent="0.3">
      <c r="A23" t="str">
        <f>'Raw All Strength'!B23</f>
        <v>Philadelphia Flyers</v>
      </c>
      <c r="B23">
        <f>'Raw All Strength'!K23</f>
        <v>62.9</v>
      </c>
      <c r="C23">
        <f>'Raw All Strength'!L23</f>
        <v>59.65</v>
      </c>
      <c r="D23">
        <f>'Raw All Strength'!W23</f>
        <v>3.02</v>
      </c>
      <c r="E23">
        <f>'Raw All Strength'!X23</f>
        <v>2.83</v>
      </c>
      <c r="F23">
        <f>'Raw All Strength'!T23</f>
        <v>2.91</v>
      </c>
      <c r="G23">
        <f>'Raw All Strength'!U23</f>
        <v>2.86</v>
      </c>
      <c r="H23">
        <f>'Raw All Strength'!AQ23</f>
        <v>0</v>
      </c>
      <c r="I23">
        <f t="shared" si="0"/>
        <v>22</v>
      </c>
      <c r="J23">
        <f t="shared" si="1"/>
        <v>17</v>
      </c>
      <c r="K23">
        <f t="shared" si="2"/>
        <v>15</v>
      </c>
      <c r="L23">
        <f t="shared" si="3"/>
        <v>28</v>
      </c>
      <c r="M23">
        <f t="shared" si="4"/>
        <v>10</v>
      </c>
      <c r="N23">
        <f t="shared" si="5"/>
        <v>22</v>
      </c>
      <c r="O23">
        <f t="shared" si="6"/>
        <v>1</v>
      </c>
      <c r="P23">
        <f t="shared" si="7"/>
        <v>114</v>
      </c>
      <c r="Q23">
        <f t="shared" si="8"/>
        <v>14</v>
      </c>
      <c r="V23">
        <f>RANK('Raw All Strength'!J23,'Raw All Strength'!$J$2:$J$33,)</f>
        <v>15</v>
      </c>
      <c r="X23">
        <f t="shared" si="9"/>
        <v>-2.9999999999999805E-2</v>
      </c>
      <c r="AA23">
        <f>'Raw All Strength'!N23</f>
        <v>45.99</v>
      </c>
      <c r="AB23">
        <f>'Raw All Strength'!O23</f>
        <v>40.15</v>
      </c>
    </row>
    <row r="24" spans="1:28" x14ac:dyDescent="0.3">
      <c r="A24" t="str">
        <f>'Raw All Strength'!B24</f>
        <v>Pittsburgh Penguins</v>
      </c>
      <c r="B24">
        <f>'Raw All Strength'!K24</f>
        <v>64.58</v>
      </c>
      <c r="C24">
        <f>'Raw All Strength'!L24</f>
        <v>59.17</v>
      </c>
      <c r="D24">
        <f>'Raw All Strength'!W24</f>
        <v>3.4</v>
      </c>
      <c r="E24">
        <f>'Raw All Strength'!X24</f>
        <v>2.95</v>
      </c>
      <c r="F24">
        <f>'Raw All Strength'!T24</f>
        <v>2.92</v>
      </c>
      <c r="G24">
        <f>'Raw All Strength'!U24</f>
        <v>2.72</v>
      </c>
      <c r="H24">
        <f>'Raw All Strength'!AQ24</f>
        <v>0</v>
      </c>
      <c r="I24">
        <f t="shared" si="0"/>
        <v>27</v>
      </c>
      <c r="J24">
        <f t="shared" si="1"/>
        <v>20</v>
      </c>
      <c r="K24">
        <f t="shared" si="2"/>
        <v>29</v>
      </c>
      <c r="L24">
        <f t="shared" si="3"/>
        <v>21</v>
      </c>
      <c r="M24">
        <f t="shared" si="4"/>
        <v>11</v>
      </c>
      <c r="N24">
        <f t="shared" si="5"/>
        <v>25</v>
      </c>
      <c r="O24">
        <f t="shared" si="6"/>
        <v>1</v>
      </c>
      <c r="P24">
        <f t="shared" si="7"/>
        <v>133</v>
      </c>
      <c r="Q24">
        <f t="shared" si="8"/>
        <v>8</v>
      </c>
      <c r="V24">
        <f>RANK('Raw All Strength'!J24,'Raw All Strength'!$J$2:$J$33,)</f>
        <v>21</v>
      </c>
      <c r="X24">
        <f t="shared" si="9"/>
        <v>0.22999999999999998</v>
      </c>
      <c r="AA24">
        <f>'Raw All Strength'!N24</f>
        <v>46.23</v>
      </c>
      <c r="AB24">
        <f>'Raw All Strength'!O24</f>
        <v>43.64</v>
      </c>
    </row>
    <row r="25" spans="1:28" x14ac:dyDescent="0.3">
      <c r="A25" t="str">
        <f>'Raw All Strength'!B25</f>
        <v>San Jose Sharks</v>
      </c>
      <c r="B25">
        <f>'Raw All Strength'!K25</f>
        <v>52.58</v>
      </c>
      <c r="C25">
        <f>'Raw All Strength'!L25</f>
        <v>71.540000000000006</v>
      </c>
      <c r="D25">
        <f>'Raw All Strength'!W25</f>
        <v>2.54</v>
      </c>
      <c r="E25">
        <f>'Raw All Strength'!X25</f>
        <v>3.66</v>
      </c>
      <c r="F25">
        <f>'Raw All Strength'!T25</f>
        <v>2.17</v>
      </c>
      <c r="G25">
        <f>'Raw All Strength'!U25</f>
        <v>3.84</v>
      </c>
      <c r="H25">
        <f>'Raw All Strength'!AQ25</f>
        <v>0</v>
      </c>
      <c r="I25">
        <f t="shared" si="0"/>
        <v>2</v>
      </c>
      <c r="J25">
        <f t="shared" si="1"/>
        <v>1</v>
      </c>
      <c r="K25">
        <f t="shared" si="2"/>
        <v>1</v>
      </c>
      <c r="L25">
        <f t="shared" si="3"/>
        <v>1</v>
      </c>
      <c r="M25">
        <f t="shared" si="4"/>
        <v>2</v>
      </c>
      <c r="N25">
        <f t="shared" si="5"/>
        <v>1</v>
      </c>
      <c r="O25">
        <f t="shared" si="6"/>
        <v>1</v>
      </c>
      <c r="P25">
        <f t="shared" si="7"/>
        <v>8</v>
      </c>
      <c r="Q25">
        <f t="shared" si="8"/>
        <v>32</v>
      </c>
      <c r="V25">
        <f>RANK('Raw All Strength'!J25,'Raw All Strength'!$J$2:$J$33,)</f>
        <v>31</v>
      </c>
      <c r="X25">
        <f t="shared" si="9"/>
        <v>-0.17999999999999972</v>
      </c>
      <c r="AA25">
        <f>'Raw All Strength'!N25</f>
        <v>36.96</v>
      </c>
      <c r="AB25">
        <f>'Raw All Strength'!O25</f>
        <v>51.14</v>
      </c>
    </row>
    <row r="26" spans="1:28" x14ac:dyDescent="0.3">
      <c r="A26" t="str">
        <f>'Raw All Strength'!B26</f>
        <v>Seattle Kraken</v>
      </c>
      <c r="B26">
        <f>'Raw All Strength'!K26</f>
        <v>60.34</v>
      </c>
      <c r="C26">
        <f>'Raw All Strength'!L26</f>
        <v>59.47</v>
      </c>
      <c r="D26">
        <f>'Raw All Strength'!W26</f>
        <v>2.8</v>
      </c>
      <c r="E26">
        <f>'Raw All Strength'!X26</f>
        <v>2.93</v>
      </c>
      <c r="F26">
        <f>'Raw All Strength'!T26</f>
        <v>2.71</v>
      </c>
      <c r="G26">
        <f>'Raw All Strength'!U26</f>
        <v>2.73</v>
      </c>
      <c r="H26">
        <f>'Raw All Strength'!AQ26</f>
        <v>0</v>
      </c>
      <c r="I26">
        <f t="shared" si="0"/>
        <v>15</v>
      </c>
      <c r="J26">
        <f t="shared" si="1"/>
        <v>18</v>
      </c>
      <c r="K26">
        <f t="shared" si="2"/>
        <v>4</v>
      </c>
      <c r="L26">
        <f t="shared" si="3"/>
        <v>23</v>
      </c>
      <c r="M26">
        <f t="shared" si="4"/>
        <v>5</v>
      </c>
      <c r="N26">
        <f t="shared" si="5"/>
        <v>24</v>
      </c>
      <c r="O26">
        <f t="shared" si="6"/>
        <v>1</v>
      </c>
      <c r="P26">
        <f t="shared" si="7"/>
        <v>89</v>
      </c>
      <c r="Q26">
        <f t="shared" si="8"/>
        <v>21</v>
      </c>
      <c r="V26">
        <f>RANK('Raw All Strength'!J26,'Raw All Strength'!$J$2:$J$33,)</f>
        <v>19</v>
      </c>
      <c r="X26">
        <f t="shared" si="9"/>
        <v>0.20000000000000018</v>
      </c>
      <c r="AA26">
        <f>'Raw All Strength'!N26</f>
        <v>41.88</v>
      </c>
      <c r="AB26">
        <f>'Raw All Strength'!O26</f>
        <v>43.4</v>
      </c>
    </row>
    <row r="27" spans="1:28" x14ac:dyDescent="0.3">
      <c r="A27" t="str">
        <f>'Raw All Strength'!B27</f>
        <v>St Louis Blues</v>
      </c>
      <c r="B27">
        <f>'Raw All Strength'!K27</f>
        <v>54.86</v>
      </c>
      <c r="C27">
        <f>'Raw All Strength'!L27</f>
        <v>62.49</v>
      </c>
      <c r="D27">
        <f>'Raw All Strength'!W27</f>
        <v>2.87</v>
      </c>
      <c r="E27">
        <f>'Raw All Strength'!X27</f>
        <v>3.4</v>
      </c>
      <c r="F27">
        <f>'Raw All Strength'!T27</f>
        <v>2.8</v>
      </c>
      <c r="G27">
        <f>'Raw All Strength'!U27</f>
        <v>3.04</v>
      </c>
      <c r="H27">
        <f>'Raw All Strength'!AQ27</f>
        <v>0</v>
      </c>
      <c r="I27">
        <f t="shared" si="0"/>
        <v>4</v>
      </c>
      <c r="J27">
        <f t="shared" si="1"/>
        <v>9</v>
      </c>
      <c r="K27">
        <f t="shared" si="2"/>
        <v>6</v>
      </c>
      <c r="L27">
        <f t="shared" si="3"/>
        <v>4</v>
      </c>
      <c r="M27">
        <f t="shared" si="4"/>
        <v>7</v>
      </c>
      <c r="N27">
        <f t="shared" si="5"/>
        <v>16</v>
      </c>
      <c r="O27">
        <f t="shared" si="6"/>
        <v>1</v>
      </c>
      <c r="P27">
        <f t="shared" si="7"/>
        <v>46</v>
      </c>
      <c r="Q27">
        <f t="shared" si="8"/>
        <v>28</v>
      </c>
      <c r="V27">
        <f>RANK('Raw All Strength'!J27,'Raw All Strength'!$J$2:$J$33,)</f>
        <v>19</v>
      </c>
      <c r="X27">
        <f t="shared" si="9"/>
        <v>0.35999999999999988</v>
      </c>
      <c r="AA27">
        <f>'Raw All Strength'!N27</f>
        <v>40.299999999999997</v>
      </c>
      <c r="AB27">
        <f>'Raw All Strength'!O27</f>
        <v>46.25</v>
      </c>
    </row>
    <row r="28" spans="1:28" x14ac:dyDescent="0.3">
      <c r="A28" t="str">
        <f>'Raw All Strength'!B28</f>
        <v>Tampa Bay Lightning</v>
      </c>
      <c r="B28">
        <f>'Raw All Strength'!K28</f>
        <v>60.48</v>
      </c>
      <c r="C28">
        <f>'Raw All Strength'!L28</f>
        <v>57.12</v>
      </c>
      <c r="D28">
        <f>'Raw All Strength'!W28</f>
        <v>3.13</v>
      </c>
      <c r="E28">
        <f>'Raw All Strength'!X28</f>
        <v>3.06</v>
      </c>
      <c r="F28">
        <f>'Raw All Strength'!T28</f>
        <v>3.32</v>
      </c>
      <c r="G28">
        <f>'Raw All Strength'!U28</f>
        <v>3.35</v>
      </c>
      <c r="H28">
        <f>'Raw All Strength'!AQ28</f>
        <v>0</v>
      </c>
      <c r="I28">
        <f t="shared" si="0"/>
        <v>16</v>
      </c>
      <c r="J28">
        <f t="shared" si="1"/>
        <v>26</v>
      </c>
      <c r="K28">
        <f t="shared" si="2"/>
        <v>19</v>
      </c>
      <c r="L28">
        <f t="shared" si="3"/>
        <v>16</v>
      </c>
      <c r="M28">
        <f t="shared" si="4"/>
        <v>26</v>
      </c>
      <c r="N28">
        <f t="shared" si="5"/>
        <v>8</v>
      </c>
      <c r="O28">
        <f t="shared" si="6"/>
        <v>1</v>
      </c>
      <c r="P28">
        <f t="shared" si="7"/>
        <v>111</v>
      </c>
      <c r="Q28">
        <f t="shared" si="8"/>
        <v>15</v>
      </c>
      <c r="V28">
        <f>RANK('Raw All Strength'!J28,'Raw All Strength'!$J$2:$J$33,)</f>
        <v>15</v>
      </c>
      <c r="X28">
        <f t="shared" si="9"/>
        <v>-0.29000000000000004</v>
      </c>
      <c r="AA28">
        <f>'Raw All Strength'!N28</f>
        <v>43.24</v>
      </c>
      <c r="AB28">
        <f>'Raw All Strength'!O28</f>
        <v>40.94</v>
      </c>
    </row>
    <row r="29" spans="1:28" x14ac:dyDescent="0.3">
      <c r="A29" t="str">
        <f>'Raw All Strength'!B29</f>
        <v>Toronto Maple Leafs</v>
      </c>
      <c r="B29">
        <f>'Raw All Strength'!K29</f>
        <v>63.24</v>
      </c>
      <c r="C29">
        <f>'Raw All Strength'!L29</f>
        <v>61.16</v>
      </c>
      <c r="D29">
        <f>'Raw All Strength'!W29</f>
        <v>3.39</v>
      </c>
      <c r="E29">
        <f>'Raw All Strength'!X29</f>
        <v>3.07</v>
      </c>
      <c r="F29">
        <f>'Raw All Strength'!T29</f>
        <v>3.52</v>
      </c>
      <c r="G29">
        <f>'Raw All Strength'!U29</f>
        <v>3.07</v>
      </c>
      <c r="H29">
        <f>'Raw All Strength'!AQ29</f>
        <v>0</v>
      </c>
      <c r="I29">
        <f t="shared" si="0"/>
        <v>26</v>
      </c>
      <c r="J29">
        <f t="shared" si="1"/>
        <v>13</v>
      </c>
      <c r="K29">
        <f t="shared" si="2"/>
        <v>28</v>
      </c>
      <c r="L29">
        <f t="shared" si="3"/>
        <v>15</v>
      </c>
      <c r="M29">
        <f t="shared" si="4"/>
        <v>30</v>
      </c>
      <c r="N29">
        <f t="shared" si="5"/>
        <v>14</v>
      </c>
      <c r="O29">
        <f t="shared" si="6"/>
        <v>1</v>
      </c>
      <c r="P29">
        <f t="shared" si="7"/>
        <v>126</v>
      </c>
      <c r="Q29">
        <f t="shared" si="8"/>
        <v>9</v>
      </c>
      <c r="V29">
        <f>RANK('Raw All Strength'!J29,'Raw All Strength'!$J$2:$J$33,)</f>
        <v>9</v>
      </c>
      <c r="X29">
        <f t="shared" si="9"/>
        <v>0</v>
      </c>
      <c r="AA29">
        <f>'Raw All Strength'!N29</f>
        <v>46.04</v>
      </c>
      <c r="AB29">
        <f>'Raw All Strength'!O29</f>
        <v>43.46</v>
      </c>
    </row>
    <row r="30" spans="1:28" x14ac:dyDescent="0.3">
      <c r="A30" t="str">
        <f>'Raw All Strength'!B30</f>
        <v>Vancouver Canucks</v>
      </c>
      <c r="B30">
        <f>'Raw All Strength'!K30</f>
        <v>58</v>
      </c>
      <c r="C30">
        <f>'Raw All Strength'!L30</f>
        <v>56.31</v>
      </c>
      <c r="D30">
        <f>'Raw All Strength'!W30</f>
        <v>3.11</v>
      </c>
      <c r="E30">
        <f>'Raw All Strength'!X30</f>
        <v>2.91</v>
      </c>
      <c r="F30">
        <f>'Raw All Strength'!T30</f>
        <v>3.49</v>
      </c>
      <c r="G30">
        <f>'Raw All Strength'!U30</f>
        <v>2.71</v>
      </c>
      <c r="H30">
        <f>'Raw All Strength'!AQ30</f>
        <v>0</v>
      </c>
      <c r="I30">
        <f t="shared" si="0"/>
        <v>11</v>
      </c>
      <c r="J30">
        <f t="shared" si="1"/>
        <v>28</v>
      </c>
      <c r="K30">
        <f t="shared" si="2"/>
        <v>18</v>
      </c>
      <c r="L30">
        <f t="shared" si="3"/>
        <v>25</v>
      </c>
      <c r="M30">
        <f t="shared" si="4"/>
        <v>28</v>
      </c>
      <c r="N30">
        <f t="shared" si="5"/>
        <v>27</v>
      </c>
      <c r="O30">
        <f t="shared" si="6"/>
        <v>1</v>
      </c>
      <c r="P30">
        <f t="shared" si="7"/>
        <v>137</v>
      </c>
      <c r="Q30">
        <f t="shared" si="8"/>
        <v>7</v>
      </c>
      <c r="V30">
        <f>RANK('Raw All Strength'!J30,'Raw All Strength'!$J$2:$J$33,)</f>
        <v>2</v>
      </c>
      <c r="X30">
        <f t="shared" si="9"/>
        <v>0.20000000000000018</v>
      </c>
      <c r="AA30">
        <f>'Raw All Strength'!N30</f>
        <v>41.32</v>
      </c>
      <c r="AB30">
        <f>'Raw All Strength'!O30</f>
        <v>41.15</v>
      </c>
    </row>
    <row r="31" spans="1:28" x14ac:dyDescent="0.3">
      <c r="A31" t="str">
        <f>'Raw All Strength'!B31</f>
        <v>Vegas Golden Knights</v>
      </c>
      <c r="B31">
        <f>'Raw All Strength'!K31</f>
        <v>58.95</v>
      </c>
      <c r="C31">
        <f>'Raw All Strength'!L31</f>
        <v>65.05</v>
      </c>
      <c r="D31">
        <f>'Raw All Strength'!W31</f>
        <v>2.98</v>
      </c>
      <c r="E31">
        <f>'Raw All Strength'!X31</f>
        <v>2.95</v>
      </c>
      <c r="F31">
        <f>'Raw All Strength'!T31</f>
        <v>3.14</v>
      </c>
      <c r="G31">
        <f>'Raw All Strength'!U31</f>
        <v>2.92</v>
      </c>
      <c r="H31">
        <f>'Raw All Strength'!AQ31</f>
        <v>0</v>
      </c>
      <c r="I31">
        <f t="shared" si="0"/>
        <v>12</v>
      </c>
      <c r="J31">
        <f t="shared" si="1"/>
        <v>6</v>
      </c>
      <c r="K31">
        <f t="shared" si="2"/>
        <v>13</v>
      </c>
      <c r="L31">
        <f t="shared" si="3"/>
        <v>21</v>
      </c>
      <c r="M31">
        <f t="shared" si="4"/>
        <v>18</v>
      </c>
      <c r="N31">
        <f t="shared" si="5"/>
        <v>21</v>
      </c>
      <c r="O31">
        <f t="shared" si="6"/>
        <v>1</v>
      </c>
      <c r="P31">
        <f t="shared" si="7"/>
        <v>91</v>
      </c>
      <c r="Q31">
        <f t="shared" si="8"/>
        <v>20</v>
      </c>
      <c r="V31">
        <f>RANK('Raw All Strength'!J31,'Raw All Strength'!$J$2:$J$33,)</f>
        <v>12</v>
      </c>
      <c r="X31">
        <f t="shared" si="9"/>
        <v>3.0000000000000249E-2</v>
      </c>
      <c r="AA31">
        <f>'Raw All Strength'!N31</f>
        <v>42.29</v>
      </c>
      <c r="AB31">
        <f>'Raw All Strength'!O31</f>
        <v>44.95</v>
      </c>
    </row>
    <row r="32" spans="1:28" x14ac:dyDescent="0.3">
      <c r="A32" t="str">
        <f>'Raw All Strength'!B32</f>
        <v>Washington Capitals</v>
      </c>
      <c r="B32">
        <f>'Raw All Strength'!K32</f>
        <v>54.97</v>
      </c>
      <c r="C32">
        <f>'Raw All Strength'!L32</f>
        <v>62.48</v>
      </c>
      <c r="D32">
        <f>'Raw All Strength'!W32</f>
        <v>2.94</v>
      </c>
      <c r="E32">
        <f>'Raw All Strength'!X32</f>
        <v>3.1</v>
      </c>
      <c r="F32">
        <f>'Raw All Strength'!T32</f>
        <v>2.57</v>
      </c>
      <c r="G32">
        <f>'Raw All Strength'!U32</f>
        <v>3.1</v>
      </c>
      <c r="H32">
        <f>'Raw All Strength'!AQ32</f>
        <v>0</v>
      </c>
      <c r="I32">
        <f t="shared" si="0"/>
        <v>5</v>
      </c>
      <c r="J32">
        <f t="shared" si="1"/>
        <v>10</v>
      </c>
      <c r="K32">
        <f t="shared" si="2"/>
        <v>11</v>
      </c>
      <c r="L32">
        <f t="shared" si="3"/>
        <v>13</v>
      </c>
      <c r="M32">
        <f t="shared" si="4"/>
        <v>3</v>
      </c>
      <c r="N32">
        <f t="shared" si="5"/>
        <v>13</v>
      </c>
      <c r="O32">
        <f t="shared" si="6"/>
        <v>1</v>
      </c>
      <c r="P32">
        <f t="shared" si="7"/>
        <v>55</v>
      </c>
      <c r="Q32">
        <f t="shared" si="8"/>
        <v>25</v>
      </c>
      <c r="V32">
        <f>RANK('Raw All Strength'!J32,'Raw All Strength'!$J$2:$J$33,)</f>
        <v>18</v>
      </c>
      <c r="X32">
        <f t="shared" si="9"/>
        <v>0</v>
      </c>
      <c r="AA32">
        <f>'Raw All Strength'!N32</f>
        <v>39.229999999999997</v>
      </c>
      <c r="AB32">
        <f>'Raw All Strength'!O32</f>
        <v>44.24</v>
      </c>
    </row>
    <row r="33" spans="1:28" x14ac:dyDescent="0.3">
      <c r="A33" t="str">
        <f>'Raw All Strength'!B33</f>
        <v>Winnipeg Jets</v>
      </c>
      <c r="B33">
        <f>'Raw All Strength'!K33</f>
        <v>60.68</v>
      </c>
      <c r="C33">
        <f>'Raw All Strength'!L33</f>
        <v>58.78</v>
      </c>
      <c r="D33">
        <f>'Raw All Strength'!W33</f>
        <v>3.05</v>
      </c>
      <c r="E33">
        <f>'Raw All Strength'!X33</f>
        <v>3.02</v>
      </c>
      <c r="F33">
        <f>'Raw All Strength'!T33</f>
        <v>3.09</v>
      </c>
      <c r="G33">
        <f>'Raw All Strength'!U33</f>
        <v>2.39</v>
      </c>
      <c r="H33">
        <f>'Raw All Strength'!AQ33</f>
        <v>0</v>
      </c>
      <c r="I33">
        <f t="shared" si="0"/>
        <v>17</v>
      </c>
      <c r="J33">
        <f t="shared" si="1"/>
        <v>21</v>
      </c>
      <c r="K33">
        <f t="shared" si="2"/>
        <v>17</v>
      </c>
      <c r="L33">
        <f t="shared" si="3"/>
        <v>18</v>
      </c>
      <c r="M33">
        <f t="shared" si="4"/>
        <v>16</v>
      </c>
      <c r="N33">
        <f t="shared" si="5"/>
        <v>31</v>
      </c>
      <c r="O33">
        <f t="shared" si="6"/>
        <v>1</v>
      </c>
      <c r="P33">
        <f t="shared" si="7"/>
        <v>120</v>
      </c>
      <c r="Q33">
        <f t="shared" si="8"/>
        <v>11</v>
      </c>
      <c r="V33">
        <f>RANK('Raw All Strength'!J33,'Raw All Strength'!$J$2:$J$33,)</f>
        <v>2</v>
      </c>
      <c r="X33">
        <f t="shared" si="9"/>
        <v>0.62999999999999989</v>
      </c>
      <c r="AA33">
        <f>'Raw All Strength'!N33</f>
        <v>43.99</v>
      </c>
      <c r="AB33">
        <f>'Raw All Strength'!O33</f>
        <v>42.37</v>
      </c>
    </row>
  </sheetData>
  <sheetProtection algorithmName="SHA-512" hashValue="I4lgaovYyxAS9xUK2i9t/EUWofkmZiWbwxDv6GZD3TMYKfliZ+DxcwNZ8woXO2UIrxWFgLdWgIN2DWshxUW5RQ==" saltValue="Xa4eK0IrQ+qLNDXau41VxA==" spinCount="100000" sheet="1" objects="1" scenarios="1"/>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B273E9-55B3-4273-A076-B45604DBD57D}">
  <sheetPr>
    <tabColor rgb="FF0070C0"/>
  </sheetPr>
  <dimension ref="A1:T34"/>
  <sheetViews>
    <sheetView workbookViewId="0">
      <selection activeCell="D33" sqref="B2:D33"/>
    </sheetView>
  </sheetViews>
  <sheetFormatPr defaultRowHeight="14.4" x14ac:dyDescent="0.3"/>
  <cols>
    <col min="10" max="10" width="1.109375" customWidth="1"/>
    <col min="11" max="11" width="19.44140625" customWidth="1"/>
    <col min="12" max="12" width="19.33203125" customWidth="1"/>
    <col min="13" max="13" width="12.21875" customWidth="1"/>
    <col min="14" max="14" width="19.33203125" customWidth="1"/>
    <col min="15" max="15" width="4.77734375" customWidth="1"/>
    <col min="16" max="16" width="16.44140625" customWidth="1"/>
    <col min="17" max="17" width="1.6640625" customWidth="1"/>
    <col min="19" max="19" width="3.5546875" customWidth="1"/>
    <col min="20" max="20" width="51.88671875" customWidth="1"/>
  </cols>
  <sheetData>
    <row r="1" spans="1:20" x14ac:dyDescent="0.3">
      <c r="A1" t="str">
        <f>'Reg vs No Goalie Math'!H1</f>
        <v>Regular</v>
      </c>
      <c r="B1" t="str">
        <f>'Reg vs No Goalie Math'!I1</f>
        <v>Team</v>
      </c>
      <c r="C1" t="str">
        <f>'Reg vs No Goalie Math'!J1</f>
        <v>Rank Score</v>
      </c>
      <c r="D1" t="str">
        <f>'Reg vs No Goalie Math'!K1</f>
        <v>League Standings</v>
      </c>
      <c r="E1" t="str">
        <f>'Reg vs No Goalie Math'!L1</f>
        <v>No Goalie</v>
      </c>
      <c r="F1" t="str">
        <f>'Reg vs No Goalie Math'!M1</f>
        <v>Team</v>
      </c>
      <c r="G1" t="str">
        <f>'Reg vs No Goalie Math'!N1</f>
        <v>Rank Score W/O Goalie</v>
      </c>
      <c r="H1" t="str">
        <f>'Reg vs No Goalie Math'!O1</f>
        <v>League Standings</v>
      </c>
      <c r="J1" s="19"/>
      <c r="K1" s="20" t="s">
        <v>0</v>
      </c>
      <c r="L1" s="20" t="s">
        <v>116</v>
      </c>
      <c r="M1" s="20" t="s">
        <v>108</v>
      </c>
      <c r="N1" s="20" t="s">
        <v>117</v>
      </c>
      <c r="O1" s="19"/>
      <c r="P1" s="20" t="s">
        <v>86</v>
      </c>
      <c r="Q1" s="20"/>
      <c r="R1" t="s">
        <v>118</v>
      </c>
      <c r="T1" s="57" t="s">
        <v>120</v>
      </c>
    </row>
    <row r="2" spans="1:20" x14ac:dyDescent="0.3">
      <c r="B2" t="str">
        <f>'Reg vs No Goalie Math'!I12</f>
        <v>Philadelphia Flyers</v>
      </c>
      <c r="C2">
        <f>'Reg vs No Goalie Math'!J12</f>
        <v>11</v>
      </c>
      <c r="D2">
        <f>'Reg vs No Goalie Math'!K12</f>
        <v>15</v>
      </c>
      <c r="F2" t="str">
        <f>'Reg vs No Goalie Math'!M14</f>
        <v>Winnipeg Jets</v>
      </c>
      <c r="G2">
        <f>'Reg vs No Goalie Math'!N14</f>
        <v>11</v>
      </c>
      <c r="H2">
        <f>'Reg vs No Goalie Math'!O14</f>
        <v>2</v>
      </c>
      <c r="J2" s="19"/>
      <c r="K2" s="19" t="str">
        <f>B2</f>
        <v>Philadelphia Flyers</v>
      </c>
      <c r="L2" s="46">
        <f>C2</f>
        <v>11</v>
      </c>
      <c r="M2" s="47">
        <f>N2-L2</f>
        <v>-3</v>
      </c>
      <c r="N2" s="46">
        <f t="shared" ref="N2:N33" si="0">INDEX(G:G, MATCH(R2, F:F, 0))</f>
        <v>8</v>
      </c>
      <c r="O2" s="19"/>
      <c r="P2" s="46">
        <f>D2</f>
        <v>15</v>
      </c>
      <c r="Q2" s="20"/>
      <c r="R2" t="str">
        <f t="shared" ref="R2:R33" si="1">VLOOKUP(K2, K:K, 1, FALSE)</f>
        <v>Philadelphia Flyers</v>
      </c>
      <c r="T2" s="57" t="s">
        <v>121</v>
      </c>
    </row>
    <row r="3" spans="1:20" x14ac:dyDescent="0.3">
      <c r="B3" t="str">
        <f>'Reg vs No Goalie Math'!I6</f>
        <v>Pittsburgh Penguins</v>
      </c>
      <c r="C3">
        <f>'Reg vs No Goalie Math'!J6</f>
        <v>5</v>
      </c>
      <c r="D3">
        <f>'Reg vs No Goalie Math'!K6</f>
        <v>21</v>
      </c>
      <c r="F3" t="str">
        <f>'Reg vs No Goalie Math'!M13</f>
        <v>Philadelphia Flyers</v>
      </c>
      <c r="G3">
        <f>'Reg vs No Goalie Math'!N13</f>
        <v>8</v>
      </c>
      <c r="H3">
        <f>'Reg vs No Goalie Math'!O13</f>
        <v>15</v>
      </c>
      <c r="J3" s="19"/>
      <c r="K3" s="19" t="str">
        <f t="shared" ref="K3:K33" si="2">B3</f>
        <v>Pittsburgh Penguins</v>
      </c>
      <c r="L3" s="46">
        <f t="shared" ref="L3:L33" si="3">C3</f>
        <v>5</v>
      </c>
      <c r="M3" s="47">
        <f t="shared" ref="M3:M33" si="4">N3-L3</f>
        <v>4</v>
      </c>
      <c r="N3" s="46">
        <f t="shared" si="0"/>
        <v>9</v>
      </c>
      <c r="O3" s="19"/>
      <c r="P3" s="46">
        <f t="shared" ref="P3:P33" si="5">D3</f>
        <v>21</v>
      </c>
      <c r="Q3" s="20"/>
      <c r="R3" t="str">
        <f t="shared" si="1"/>
        <v>Pittsburgh Penguins</v>
      </c>
    </row>
    <row r="4" spans="1:20" x14ac:dyDescent="0.3">
      <c r="B4" t="str">
        <f>'Reg vs No Goalie Math'!I7</f>
        <v>Vancouver Canucks</v>
      </c>
      <c r="C4">
        <f>'Reg vs No Goalie Math'!J7</f>
        <v>5</v>
      </c>
      <c r="D4">
        <f>'Reg vs No Goalie Math'!K7</f>
        <v>2</v>
      </c>
      <c r="F4" t="str">
        <f>'Reg vs No Goalie Math'!M12</f>
        <v>Ottawa Senators</v>
      </c>
      <c r="G4">
        <f>'Reg vs No Goalie Math'!N12</f>
        <v>14</v>
      </c>
      <c r="H4">
        <f>'Reg vs No Goalie Math'!O12</f>
        <v>28</v>
      </c>
      <c r="J4" s="19"/>
      <c r="K4" s="19" t="str">
        <f t="shared" si="2"/>
        <v>Vancouver Canucks</v>
      </c>
      <c r="L4" s="46">
        <f t="shared" si="3"/>
        <v>5</v>
      </c>
      <c r="M4" s="47">
        <f t="shared" si="4"/>
        <v>2</v>
      </c>
      <c r="N4" s="46">
        <f t="shared" si="0"/>
        <v>7</v>
      </c>
      <c r="O4" s="19"/>
      <c r="P4" s="46">
        <f t="shared" si="5"/>
        <v>2</v>
      </c>
      <c r="Q4" s="20"/>
      <c r="R4" t="str">
        <f t="shared" si="1"/>
        <v>Vancouver Canucks</v>
      </c>
    </row>
    <row r="5" spans="1:20" x14ac:dyDescent="0.3">
      <c r="B5" t="str">
        <f>'Reg vs No Goalie Math'!I10</f>
        <v>Colorado Avalanche</v>
      </c>
      <c r="C5">
        <f>'Reg vs No Goalie Math'!J10</f>
        <v>7</v>
      </c>
      <c r="D5">
        <f>'Reg vs No Goalie Math'!K10</f>
        <v>8</v>
      </c>
      <c r="F5" t="str">
        <f>'Reg vs No Goalie Math'!M7</f>
        <v>Pittsburgh Penguins</v>
      </c>
      <c r="G5">
        <f>'Reg vs No Goalie Math'!N7</f>
        <v>9</v>
      </c>
      <c r="H5">
        <f>'Reg vs No Goalie Math'!O7</f>
        <v>21</v>
      </c>
      <c r="J5" s="19"/>
      <c r="K5" s="19" t="str">
        <f t="shared" si="2"/>
        <v>Colorado Avalanche</v>
      </c>
      <c r="L5" s="46">
        <f t="shared" si="3"/>
        <v>7</v>
      </c>
      <c r="M5" s="47">
        <f t="shared" si="4"/>
        <v>-1</v>
      </c>
      <c r="N5" s="46">
        <f t="shared" si="0"/>
        <v>6</v>
      </c>
      <c r="O5" s="19"/>
      <c r="P5" s="46">
        <f t="shared" si="5"/>
        <v>8</v>
      </c>
      <c r="Q5" s="20"/>
      <c r="R5" t="str">
        <f t="shared" si="1"/>
        <v>Colorado Avalanche</v>
      </c>
    </row>
    <row r="6" spans="1:20" x14ac:dyDescent="0.3">
      <c r="B6" t="str">
        <f>'Reg vs No Goalie Math'!I11</f>
        <v>New York Rangers</v>
      </c>
      <c r="C6">
        <f>'Reg vs No Goalie Math'!J11</f>
        <v>10</v>
      </c>
      <c r="D6">
        <f>'Reg vs No Goalie Math'!K11</f>
        <v>5</v>
      </c>
      <c r="F6" t="str">
        <f>'Reg vs No Goalie Math'!M16</f>
        <v>New Jersey Devils</v>
      </c>
      <c r="G6">
        <f>'Reg vs No Goalie Math'!N16</f>
        <v>15</v>
      </c>
      <c r="H6">
        <f>'Reg vs No Goalie Math'!O16</f>
        <v>23</v>
      </c>
      <c r="J6" s="19"/>
      <c r="K6" s="19" t="str">
        <f t="shared" si="2"/>
        <v>New York Rangers</v>
      </c>
      <c r="L6" s="46">
        <f t="shared" si="3"/>
        <v>10</v>
      </c>
      <c r="M6" s="47">
        <f t="shared" si="4"/>
        <v>1</v>
      </c>
      <c r="N6" s="46">
        <f t="shared" si="0"/>
        <v>11</v>
      </c>
      <c r="O6" s="19"/>
      <c r="P6" s="46">
        <f t="shared" si="5"/>
        <v>5</v>
      </c>
      <c r="Q6" s="20"/>
      <c r="R6" t="str">
        <f t="shared" si="1"/>
        <v>New York Rangers</v>
      </c>
    </row>
    <row r="7" spans="1:20" x14ac:dyDescent="0.3">
      <c r="B7" t="str">
        <f>'Reg vs No Goalie Math'!I2</f>
        <v>Florida Panthers</v>
      </c>
      <c r="C7">
        <f>'Reg vs No Goalie Math'!J2</f>
        <v>1</v>
      </c>
      <c r="D7">
        <f>'Reg vs No Goalie Math'!K2</f>
        <v>1</v>
      </c>
      <c r="F7" t="str">
        <f>'Reg vs No Goalie Math'!M2</f>
        <v>Florida Panthers</v>
      </c>
      <c r="G7">
        <f>'Reg vs No Goalie Math'!N2</f>
        <v>1</v>
      </c>
      <c r="H7">
        <f>'Reg vs No Goalie Math'!O2</f>
        <v>1</v>
      </c>
      <c r="J7" s="19"/>
      <c r="K7" s="19" t="str">
        <f t="shared" si="2"/>
        <v>Florida Panthers</v>
      </c>
      <c r="L7" s="46">
        <f t="shared" si="3"/>
        <v>1</v>
      </c>
      <c r="M7" s="47">
        <f t="shared" si="4"/>
        <v>0</v>
      </c>
      <c r="N7" s="46">
        <f t="shared" si="0"/>
        <v>1</v>
      </c>
      <c r="O7" s="19"/>
      <c r="P7" s="46">
        <f t="shared" si="5"/>
        <v>1</v>
      </c>
      <c r="Q7" s="20"/>
      <c r="R7" t="str">
        <f t="shared" si="1"/>
        <v>Florida Panthers</v>
      </c>
    </row>
    <row r="8" spans="1:20" x14ac:dyDescent="0.3">
      <c r="B8" t="str">
        <f>'Reg vs No Goalie Math'!I3</f>
        <v>Edmonton Oilers</v>
      </c>
      <c r="C8">
        <f>'Reg vs No Goalie Math'!J3</f>
        <v>2</v>
      </c>
      <c r="D8">
        <f>'Reg vs No Goalie Math'!K3</f>
        <v>7</v>
      </c>
      <c r="F8" t="str">
        <f>'Reg vs No Goalie Math'!M3</f>
        <v>Edmonton Oilers</v>
      </c>
      <c r="G8">
        <f>'Reg vs No Goalie Math'!N3</f>
        <v>2</v>
      </c>
      <c r="H8">
        <f>'Reg vs No Goalie Math'!O3</f>
        <v>7</v>
      </c>
      <c r="J8" s="19"/>
      <c r="K8" s="19" t="str">
        <f t="shared" si="2"/>
        <v>Edmonton Oilers</v>
      </c>
      <c r="L8" s="46">
        <f t="shared" si="3"/>
        <v>2</v>
      </c>
      <c r="M8" s="47">
        <f t="shared" si="4"/>
        <v>0</v>
      </c>
      <c r="N8" s="46">
        <f t="shared" si="0"/>
        <v>2</v>
      </c>
      <c r="O8" s="19"/>
      <c r="P8" s="46">
        <f t="shared" si="5"/>
        <v>7</v>
      </c>
      <c r="Q8" s="20"/>
      <c r="R8" t="str">
        <f t="shared" si="1"/>
        <v>Edmonton Oilers</v>
      </c>
    </row>
    <row r="9" spans="1:20" x14ac:dyDescent="0.3">
      <c r="B9" t="str">
        <f>'Reg vs No Goalie Math'!I9</f>
        <v>Winnipeg Jets</v>
      </c>
      <c r="C9">
        <f>'Reg vs No Goalie Math'!J9</f>
        <v>7</v>
      </c>
      <c r="D9">
        <f>'Reg vs No Goalie Math'!K9</f>
        <v>2</v>
      </c>
      <c r="F9" t="str">
        <f>'Reg vs No Goalie Math'!M4</f>
        <v>Carolina Hurricanes</v>
      </c>
      <c r="G9">
        <f>'Reg vs No Goalie Math'!N4</f>
        <v>3</v>
      </c>
      <c r="H9">
        <f>'Reg vs No Goalie Math'!O4</f>
        <v>10</v>
      </c>
      <c r="J9" s="19"/>
      <c r="K9" s="19" t="str">
        <f t="shared" si="2"/>
        <v>Winnipeg Jets</v>
      </c>
      <c r="L9" s="46">
        <f t="shared" si="3"/>
        <v>7</v>
      </c>
      <c r="M9" s="47">
        <f t="shared" si="4"/>
        <v>4</v>
      </c>
      <c r="N9" s="46">
        <f t="shared" si="0"/>
        <v>11</v>
      </c>
      <c r="O9" s="19"/>
      <c r="P9" s="46">
        <f t="shared" si="5"/>
        <v>2</v>
      </c>
      <c r="Q9" s="20"/>
      <c r="R9" t="str">
        <f t="shared" si="1"/>
        <v>Winnipeg Jets</v>
      </c>
    </row>
    <row r="10" spans="1:20" x14ac:dyDescent="0.3">
      <c r="B10" t="str">
        <f>'Reg vs No Goalie Math'!I14</f>
        <v>Nashville Predators</v>
      </c>
      <c r="C10">
        <f>'Reg vs No Goalie Math'!J14</f>
        <v>13</v>
      </c>
      <c r="D10">
        <f>'Reg vs No Goalie Math'!K14</f>
        <v>14</v>
      </c>
      <c r="F10" t="str">
        <f>'Reg vs No Goalie Math'!M19</f>
        <v>Nashville Predators</v>
      </c>
      <c r="G10">
        <f>'Reg vs No Goalie Math'!N19</f>
        <v>11</v>
      </c>
      <c r="H10">
        <f>'Reg vs No Goalie Math'!O19</f>
        <v>14</v>
      </c>
      <c r="J10" s="19"/>
      <c r="K10" s="19" t="str">
        <f t="shared" si="2"/>
        <v>Nashville Predators</v>
      </c>
      <c r="L10" s="46">
        <f t="shared" si="3"/>
        <v>13</v>
      </c>
      <c r="M10" s="47">
        <f t="shared" si="4"/>
        <v>-2</v>
      </c>
      <c r="N10" s="46">
        <f t="shared" si="0"/>
        <v>11</v>
      </c>
      <c r="O10" s="19"/>
      <c r="P10" s="46">
        <f t="shared" si="5"/>
        <v>14</v>
      </c>
      <c r="Q10" s="20"/>
      <c r="R10" t="str">
        <f t="shared" si="1"/>
        <v>Nashville Predators</v>
      </c>
    </row>
    <row r="11" spans="1:20" x14ac:dyDescent="0.3">
      <c r="B11" t="str">
        <f>'Reg vs No Goalie Math'!I5</f>
        <v>Carolina Hurricanes</v>
      </c>
      <c r="C11">
        <f>'Reg vs No Goalie Math'!J5</f>
        <v>4</v>
      </c>
      <c r="D11">
        <f>'Reg vs No Goalie Math'!K5</f>
        <v>10</v>
      </c>
      <c r="F11" t="str">
        <f>'Reg vs No Goalie Math'!M8</f>
        <v>Toronto Maple Leafs</v>
      </c>
      <c r="G11">
        <f>'Reg vs No Goalie Math'!N8</f>
        <v>10</v>
      </c>
      <c r="H11">
        <f>'Reg vs No Goalie Math'!O8</f>
        <v>9</v>
      </c>
      <c r="J11" s="19"/>
      <c r="K11" s="19" t="str">
        <f t="shared" si="2"/>
        <v>Carolina Hurricanes</v>
      </c>
      <c r="L11" s="46">
        <f t="shared" si="3"/>
        <v>4</v>
      </c>
      <c r="M11" s="47">
        <f t="shared" si="4"/>
        <v>-1</v>
      </c>
      <c r="N11" s="46">
        <f t="shared" si="0"/>
        <v>3</v>
      </c>
      <c r="O11" s="19"/>
      <c r="P11" s="46">
        <f t="shared" si="5"/>
        <v>10</v>
      </c>
      <c r="Q11" s="20"/>
      <c r="R11" t="str">
        <f t="shared" si="1"/>
        <v>Carolina Hurricanes</v>
      </c>
    </row>
    <row r="12" spans="1:20" x14ac:dyDescent="0.3">
      <c r="B12" t="str">
        <f>'Reg vs No Goalie Math'!I15</f>
        <v>Boston Bruins</v>
      </c>
      <c r="C12">
        <f>'Reg vs No Goalie Math'!J15</f>
        <v>14</v>
      </c>
      <c r="D12">
        <f>'Reg vs No Goalie Math'!K15</f>
        <v>2</v>
      </c>
      <c r="F12" t="str">
        <f>'Reg vs No Goalie Math'!M20</f>
        <v>Minnesota Wild</v>
      </c>
      <c r="G12">
        <f>'Reg vs No Goalie Math'!N20</f>
        <v>19</v>
      </c>
      <c r="H12">
        <f>'Reg vs No Goalie Math'!O20</f>
        <v>23</v>
      </c>
      <c r="J12" s="19"/>
      <c r="K12" s="19" t="str">
        <f t="shared" si="2"/>
        <v>Boston Bruins</v>
      </c>
      <c r="L12" s="46">
        <f t="shared" si="3"/>
        <v>14</v>
      </c>
      <c r="M12" s="47">
        <f t="shared" si="4"/>
        <v>4</v>
      </c>
      <c r="N12" s="46">
        <f t="shared" si="0"/>
        <v>18</v>
      </c>
      <c r="O12" s="19"/>
      <c r="P12" s="46">
        <f t="shared" si="5"/>
        <v>2</v>
      </c>
      <c r="Q12" s="20"/>
      <c r="R12" t="str">
        <f t="shared" si="1"/>
        <v>Boston Bruins</v>
      </c>
    </row>
    <row r="13" spans="1:20" x14ac:dyDescent="0.3">
      <c r="B13" t="str">
        <f>'Reg vs No Goalie Math'!I16</f>
        <v>Calgary Flames</v>
      </c>
      <c r="C13">
        <f>'Reg vs No Goalie Math'!J16</f>
        <v>15</v>
      </c>
      <c r="D13">
        <f>'Reg vs No Goalie Math'!K16</f>
        <v>21</v>
      </c>
      <c r="F13" t="str">
        <f>'Reg vs No Goalie Math'!M23</f>
        <v>Seattle Kraken</v>
      </c>
      <c r="G13">
        <f>'Reg vs No Goalie Math'!N23</f>
        <v>22</v>
      </c>
      <c r="H13">
        <f>'Reg vs No Goalie Math'!O23</f>
        <v>19</v>
      </c>
      <c r="J13" s="19"/>
      <c r="K13" s="19" t="str">
        <f t="shared" si="2"/>
        <v>Calgary Flames</v>
      </c>
      <c r="L13" s="46">
        <f t="shared" si="3"/>
        <v>15</v>
      </c>
      <c r="M13" s="47">
        <f t="shared" si="4"/>
        <v>1</v>
      </c>
      <c r="N13" s="46">
        <f t="shared" si="0"/>
        <v>16</v>
      </c>
      <c r="O13" s="19"/>
      <c r="P13" s="46">
        <f t="shared" si="5"/>
        <v>21</v>
      </c>
      <c r="Q13" s="20"/>
      <c r="R13" t="str">
        <f t="shared" si="1"/>
        <v>Calgary Flames</v>
      </c>
    </row>
    <row r="14" spans="1:20" x14ac:dyDescent="0.3">
      <c r="B14" t="str">
        <f>'Reg vs No Goalie Math'!I4</f>
        <v>Los Angeles Kings</v>
      </c>
      <c r="C14">
        <f>'Reg vs No Goalie Math'!J4</f>
        <v>3</v>
      </c>
      <c r="D14">
        <f>'Reg vs No Goalie Math'!K4</f>
        <v>11</v>
      </c>
      <c r="F14" t="str">
        <f>'Reg vs No Goalie Math'!M15</f>
        <v>Tampa Bay Lightning</v>
      </c>
      <c r="G14">
        <f>'Reg vs No Goalie Math'!N15</f>
        <v>17</v>
      </c>
      <c r="H14">
        <f>'Reg vs No Goalie Math'!O15</f>
        <v>15</v>
      </c>
      <c r="J14" s="19"/>
      <c r="K14" s="19" t="str">
        <f t="shared" si="2"/>
        <v>Los Angeles Kings</v>
      </c>
      <c r="L14" s="46">
        <f t="shared" si="3"/>
        <v>3</v>
      </c>
      <c r="M14" s="47">
        <f t="shared" si="4"/>
        <v>1</v>
      </c>
      <c r="N14" s="46">
        <f t="shared" si="0"/>
        <v>4</v>
      </c>
      <c r="O14" s="19"/>
      <c r="P14" s="46">
        <f t="shared" si="5"/>
        <v>11</v>
      </c>
      <c r="Q14" s="20"/>
      <c r="R14" t="str">
        <f t="shared" si="1"/>
        <v>Los Angeles Kings</v>
      </c>
    </row>
    <row r="15" spans="1:20" x14ac:dyDescent="0.3">
      <c r="B15" t="str">
        <f>'Reg vs No Goalie Math'!I25</f>
        <v>New York Islanders</v>
      </c>
      <c r="C15">
        <f>'Reg vs No Goalie Math'!J25</f>
        <v>24</v>
      </c>
      <c r="D15">
        <f>'Reg vs No Goalie Math'!K25</f>
        <v>17</v>
      </c>
      <c r="F15" t="str">
        <f>'Reg vs No Goalie Math'!M25</f>
        <v>Washington Capitals</v>
      </c>
      <c r="G15">
        <f>'Reg vs No Goalie Math'!N25</f>
        <v>25</v>
      </c>
      <c r="H15">
        <f>'Reg vs No Goalie Math'!O25</f>
        <v>18</v>
      </c>
      <c r="J15" s="19"/>
      <c r="K15" s="19" t="str">
        <f t="shared" si="2"/>
        <v>New York Islanders</v>
      </c>
      <c r="L15" s="46">
        <f t="shared" si="3"/>
        <v>24</v>
      </c>
      <c r="M15" s="47">
        <f t="shared" si="4"/>
        <v>0</v>
      </c>
      <c r="N15" s="46">
        <f t="shared" si="0"/>
        <v>24</v>
      </c>
      <c r="O15" s="19"/>
      <c r="P15" s="46">
        <f t="shared" si="5"/>
        <v>17</v>
      </c>
      <c r="Q15" s="20"/>
      <c r="R15" t="str">
        <f t="shared" si="1"/>
        <v>New York Islanders</v>
      </c>
    </row>
    <row r="16" spans="1:20" x14ac:dyDescent="0.3">
      <c r="B16" t="str">
        <f>'Reg vs No Goalie Math'!I13</f>
        <v>Toronto Maple Leafs</v>
      </c>
      <c r="C16">
        <f>'Reg vs No Goalie Math'!J13</f>
        <v>12</v>
      </c>
      <c r="D16">
        <f>'Reg vs No Goalie Math'!K13</f>
        <v>9</v>
      </c>
      <c r="F16" t="str">
        <f>'Reg vs No Goalie Math'!M24</f>
        <v>Detroit Red Wings</v>
      </c>
      <c r="G16">
        <f>'Reg vs No Goalie Math'!N24</f>
        <v>23</v>
      </c>
      <c r="H16">
        <f>'Reg vs No Goalie Math'!O24</f>
        <v>13</v>
      </c>
      <c r="J16" s="19"/>
      <c r="K16" s="19" t="str">
        <f t="shared" si="2"/>
        <v>Toronto Maple Leafs</v>
      </c>
      <c r="L16" s="46">
        <f t="shared" si="3"/>
        <v>12</v>
      </c>
      <c r="M16" s="47">
        <f t="shared" si="4"/>
        <v>-2</v>
      </c>
      <c r="N16" s="46">
        <f t="shared" si="0"/>
        <v>10</v>
      </c>
      <c r="O16" s="19"/>
      <c r="P16" s="46">
        <f t="shared" si="5"/>
        <v>9</v>
      </c>
      <c r="Q16" s="20"/>
      <c r="R16" t="str">
        <f t="shared" si="1"/>
        <v>Toronto Maple Leafs</v>
      </c>
    </row>
    <row r="17" spans="2:18" x14ac:dyDescent="0.3">
      <c r="B17" t="str">
        <f>'Reg vs No Goalie Math'!I8</f>
        <v>Dallas Stars</v>
      </c>
      <c r="C17">
        <f>'Reg vs No Goalie Math'!J8</f>
        <v>7</v>
      </c>
      <c r="D17">
        <f>'Reg vs No Goalie Math'!K8</f>
        <v>6</v>
      </c>
      <c r="F17" t="str">
        <f>'Reg vs No Goalie Math'!M6</f>
        <v>Dallas Stars</v>
      </c>
      <c r="G17">
        <f>'Reg vs No Goalie Math'!N6</f>
        <v>5</v>
      </c>
      <c r="H17">
        <f>'Reg vs No Goalie Math'!O6</f>
        <v>6</v>
      </c>
      <c r="J17" s="19"/>
      <c r="K17" s="19" t="str">
        <f t="shared" si="2"/>
        <v>Dallas Stars</v>
      </c>
      <c r="L17" s="46">
        <f t="shared" si="3"/>
        <v>7</v>
      </c>
      <c r="M17" s="47">
        <f t="shared" si="4"/>
        <v>-2</v>
      </c>
      <c r="N17" s="46">
        <f t="shared" si="0"/>
        <v>5</v>
      </c>
      <c r="O17" s="19"/>
      <c r="P17" s="46">
        <f t="shared" si="5"/>
        <v>6</v>
      </c>
      <c r="Q17" s="20"/>
      <c r="R17" t="str">
        <f t="shared" si="1"/>
        <v>Dallas Stars</v>
      </c>
    </row>
    <row r="18" spans="2:18" x14ac:dyDescent="0.3">
      <c r="B18" t="str">
        <f>'Reg vs No Goalie Math'!I27</f>
        <v>Washington Capitals</v>
      </c>
      <c r="C18">
        <f>'Reg vs No Goalie Math'!J27</f>
        <v>26</v>
      </c>
      <c r="D18">
        <f>'Reg vs No Goalie Math'!K27</f>
        <v>18</v>
      </c>
      <c r="F18" t="str">
        <f>'Reg vs No Goalie Math'!M30</f>
        <v>Montreal Canadiens</v>
      </c>
      <c r="G18">
        <f>'Reg vs No Goalie Math'!N30</f>
        <v>29</v>
      </c>
      <c r="H18">
        <f>'Reg vs No Goalie Math'!O30</f>
        <v>26</v>
      </c>
      <c r="J18" s="19"/>
      <c r="K18" s="19" t="str">
        <f t="shared" si="2"/>
        <v>Washington Capitals</v>
      </c>
      <c r="L18" s="46">
        <f t="shared" si="3"/>
        <v>26</v>
      </c>
      <c r="M18" s="47">
        <f t="shared" si="4"/>
        <v>-1</v>
      </c>
      <c r="N18" s="46">
        <f t="shared" si="0"/>
        <v>25</v>
      </c>
      <c r="O18" s="19"/>
      <c r="P18" s="46">
        <f t="shared" si="5"/>
        <v>18</v>
      </c>
      <c r="Q18" s="20"/>
      <c r="R18" t="str">
        <f t="shared" si="1"/>
        <v>Washington Capitals</v>
      </c>
    </row>
    <row r="19" spans="2:18" x14ac:dyDescent="0.3">
      <c r="B19" t="str">
        <f>'Reg vs No Goalie Math'!I21</f>
        <v>Seattle Kraken</v>
      </c>
      <c r="C19">
        <f>'Reg vs No Goalie Math'!J21</f>
        <v>20</v>
      </c>
      <c r="D19">
        <f>'Reg vs No Goalie Math'!K21</f>
        <v>19</v>
      </c>
      <c r="F19" t="str">
        <f>'Reg vs No Goalie Math'!M5</f>
        <v>Los Angeles Kings</v>
      </c>
      <c r="G19">
        <f>'Reg vs No Goalie Math'!N5</f>
        <v>4</v>
      </c>
      <c r="H19">
        <f>'Reg vs No Goalie Math'!O5</f>
        <v>11</v>
      </c>
      <c r="J19" s="19"/>
      <c r="K19" s="19" t="str">
        <f t="shared" si="2"/>
        <v>Seattle Kraken</v>
      </c>
      <c r="L19" s="46">
        <f t="shared" si="3"/>
        <v>20</v>
      </c>
      <c r="M19" s="47">
        <f t="shared" si="4"/>
        <v>2</v>
      </c>
      <c r="N19" s="46">
        <f t="shared" si="0"/>
        <v>22</v>
      </c>
      <c r="O19" s="19"/>
      <c r="P19" s="46">
        <f t="shared" si="5"/>
        <v>19</v>
      </c>
      <c r="Q19" s="20"/>
      <c r="R19" t="str">
        <f t="shared" si="1"/>
        <v>Seattle Kraken</v>
      </c>
    </row>
    <row r="20" spans="2:18" x14ac:dyDescent="0.3">
      <c r="B20" t="str">
        <f>'Reg vs No Goalie Math'!I26</f>
        <v>St Louis Blues</v>
      </c>
      <c r="C20">
        <f>'Reg vs No Goalie Math'!J26</f>
        <v>25</v>
      </c>
      <c r="D20">
        <f>'Reg vs No Goalie Math'!K26</f>
        <v>19</v>
      </c>
      <c r="F20" t="str">
        <f>'Reg vs No Goalie Math'!M11</f>
        <v>Colorado Avalanche</v>
      </c>
      <c r="G20">
        <f>'Reg vs No Goalie Math'!N11</f>
        <v>6</v>
      </c>
      <c r="H20">
        <f>'Reg vs No Goalie Math'!O11</f>
        <v>8</v>
      </c>
      <c r="J20" s="19"/>
      <c r="K20" s="19" t="str">
        <f t="shared" si="2"/>
        <v>St Louis Blues</v>
      </c>
      <c r="L20" s="46">
        <f t="shared" si="3"/>
        <v>25</v>
      </c>
      <c r="M20" s="47">
        <f t="shared" si="4"/>
        <v>3</v>
      </c>
      <c r="N20" s="46">
        <f t="shared" si="0"/>
        <v>28</v>
      </c>
      <c r="O20" s="19"/>
      <c r="P20" s="46">
        <f t="shared" si="5"/>
        <v>19</v>
      </c>
      <c r="Q20" s="20"/>
      <c r="R20" t="str">
        <f t="shared" si="1"/>
        <v>St Louis Blues</v>
      </c>
    </row>
    <row r="21" spans="2:18" x14ac:dyDescent="0.3">
      <c r="B21" t="str">
        <f>'Reg vs No Goalie Math'!I28</f>
        <v>Arizona Coyotes</v>
      </c>
      <c r="C21">
        <f>'Reg vs No Goalie Math'!J28</f>
        <v>27</v>
      </c>
      <c r="D21">
        <f>'Reg vs No Goalie Math'!K28</f>
        <v>27</v>
      </c>
      <c r="F21" t="str">
        <f>'Reg vs No Goalie Math'!M21</f>
        <v>Vegas Golden Knights</v>
      </c>
      <c r="G21">
        <f>'Reg vs No Goalie Math'!N21</f>
        <v>19</v>
      </c>
      <c r="H21">
        <f>'Reg vs No Goalie Math'!O21</f>
        <v>12</v>
      </c>
      <c r="J21" s="19"/>
      <c r="K21" s="19" t="str">
        <f t="shared" si="2"/>
        <v>Arizona Coyotes</v>
      </c>
      <c r="L21" s="46">
        <f t="shared" si="3"/>
        <v>27</v>
      </c>
      <c r="M21" s="47">
        <f t="shared" si="4"/>
        <v>-1</v>
      </c>
      <c r="N21" s="46">
        <f t="shared" si="0"/>
        <v>26</v>
      </c>
      <c r="O21" s="19"/>
      <c r="P21" s="46">
        <f t="shared" si="5"/>
        <v>27</v>
      </c>
      <c r="Q21" s="20"/>
      <c r="R21" t="str">
        <f t="shared" si="1"/>
        <v>Arizona Coyotes</v>
      </c>
    </row>
    <row r="22" spans="2:18" x14ac:dyDescent="0.3">
      <c r="B22" t="str">
        <f>'Reg vs No Goalie Math'!I17</f>
        <v>Ottawa Senators</v>
      </c>
      <c r="C22">
        <f>'Reg vs No Goalie Math'!J17</f>
        <v>16</v>
      </c>
      <c r="D22">
        <f>'Reg vs No Goalie Math'!K17</f>
        <v>28</v>
      </c>
      <c r="F22" t="str">
        <f>'Reg vs No Goalie Math'!M10</f>
        <v>Vancouver Canucks</v>
      </c>
      <c r="G22">
        <f>'Reg vs No Goalie Math'!N10</f>
        <v>7</v>
      </c>
      <c r="H22">
        <f>'Reg vs No Goalie Math'!O10</f>
        <v>2</v>
      </c>
      <c r="J22" s="19"/>
      <c r="K22" s="19" t="str">
        <f t="shared" si="2"/>
        <v>Ottawa Senators</v>
      </c>
      <c r="L22" s="46">
        <f t="shared" si="3"/>
        <v>16</v>
      </c>
      <c r="M22" s="47">
        <f t="shared" si="4"/>
        <v>-2</v>
      </c>
      <c r="N22" s="46">
        <f t="shared" si="0"/>
        <v>14</v>
      </c>
      <c r="O22" s="19"/>
      <c r="P22" s="46">
        <f t="shared" si="5"/>
        <v>28</v>
      </c>
      <c r="Q22" s="20"/>
      <c r="R22" t="str">
        <f t="shared" si="1"/>
        <v>Ottawa Senators</v>
      </c>
    </row>
    <row r="23" spans="2:18" x14ac:dyDescent="0.3">
      <c r="B23" t="str">
        <f>'Reg vs No Goalie Math'!I20</f>
        <v>Tampa Bay Lightning</v>
      </c>
      <c r="C23">
        <f>'Reg vs No Goalie Math'!J20</f>
        <v>19</v>
      </c>
      <c r="D23">
        <f>'Reg vs No Goalie Math'!K20</f>
        <v>15</v>
      </c>
      <c r="F23" t="str">
        <f>'Reg vs No Goalie Math'!M31</f>
        <v>Chicago Blackhawks</v>
      </c>
      <c r="G23">
        <f>'Reg vs No Goalie Math'!N31</f>
        <v>30</v>
      </c>
      <c r="H23">
        <f>'Reg vs No Goalie Math'!O31</f>
        <v>32</v>
      </c>
      <c r="J23" s="19"/>
      <c r="K23" s="19" t="str">
        <f t="shared" si="2"/>
        <v>Tampa Bay Lightning</v>
      </c>
      <c r="L23" s="46">
        <f t="shared" si="3"/>
        <v>19</v>
      </c>
      <c r="M23" s="47">
        <f t="shared" si="4"/>
        <v>-2</v>
      </c>
      <c r="N23" s="46">
        <f t="shared" si="0"/>
        <v>17</v>
      </c>
      <c r="O23" s="19"/>
      <c r="P23" s="46">
        <f t="shared" si="5"/>
        <v>15</v>
      </c>
      <c r="Q23" s="20"/>
      <c r="R23" t="str">
        <f t="shared" si="1"/>
        <v>Tampa Bay Lightning</v>
      </c>
    </row>
    <row r="24" spans="2:18" x14ac:dyDescent="0.3">
      <c r="B24" t="str">
        <f>'Reg vs No Goalie Math'!I24</f>
        <v>Detroit Red Wings</v>
      </c>
      <c r="C24">
        <f>'Reg vs No Goalie Math'!J24</f>
        <v>23</v>
      </c>
      <c r="D24">
        <f>'Reg vs No Goalie Math'!K24</f>
        <v>13</v>
      </c>
      <c r="F24" t="str">
        <f>'Reg vs No Goalie Math'!M28</f>
        <v>Columbus Blue Jackets</v>
      </c>
      <c r="G24">
        <f>'Reg vs No Goalie Math'!N28</f>
        <v>27</v>
      </c>
      <c r="H24">
        <f>'Reg vs No Goalie Math'!O28</f>
        <v>29</v>
      </c>
      <c r="J24" s="19"/>
      <c r="K24" s="19" t="str">
        <f t="shared" si="2"/>
        <v>Detroit Red Wings</v>
      </c>
      <c r="L24" s="46">
        <f t="shared" si="3"/>
        <v>23</v>
      </c>
      <c r="M24" s="47">
        <f t="shared" si="4"/>
        <v>0</v>
      </c>
      <c r="N24" s="46">
        <f t="shared" si="0"/>
        <v>23</v>
      </c>
      <c r="O24" s="19"/>
      <c r="P24" s="46">
        <f t="shared" si="5"/>
        <v>13</v>
      </c>
      <c r="Q24" s="20"/>
      <c r="R24" t="str">
        <f t="shared" si="1"/>
        <v>Detroit Red Wings</v>
      </c>
    </row>
    <row r="25" spans="2:18" x14ac:dyDescent="0.3">
      <c r="B25" t="str">
        <f>'Reg vs No Goalie Math'!I18</f>
        <v>Vegas Golden Knights</v>
      </c>
      <c r="C25">
        <f>'Reg vs No Goalie Math'!J18</f>
        <v>17</v>
      </c>
      <c r="D25">
        <f>'Reg vs No Goalie Math'!K18</f>
        <v>12</v>
      </c>
      <c r="F25" t="str">
        <f>'Reg vs No Goalie Math'!M29</f>
        <v>Arizona Coyotes</v>
      </c>
      <c r="G25">
        <f>'Reg vs No Goalie Math'!N29</f>
        <v>26</v>
      </c>
      <c r="H25">
        <f>'Reg vs No Goalie Math'!O29</f>
        <v>27</v>
      </c>
      <c r="J25" s="19"/>
      <c r="K25" s="19" t="str">
        <f t="shared" si="2"/>
        <v>Vegas Golden Knights</v>
      </c>
      <c r="L25" s="46">
        <f t="shared" si="3"/>
        <v>17</v>
      </c>
      <c r="M25" s="47">
        <f t="shared" si="4"/>
        <v>2</v>
      </c>
      <c r="N25" s="46">
        <f t="shared" si="0"/>
        <v>19</v>
      </c>
      <c r="O25" s="19"/>
      <c r="P25" s="46">
        <f t="shared" si="5"/>
        <v>12</v>
      </c>
      <c r="Q25" s="20"/>
      <c r="R25" t="str">
        <f t="shared" si="1"/>
        <v>Vegas Golden Knights</v>
      </c>
    </row>
    <row r="26" spans="2:18" x14ac:dyDescent="0.3">
      <c r="B26" t="str">
        <f>'Reg vs No Goalie Math'!I22</f>
        <v>Buffalo Sabres</v>
      </c>
      <c r="C26">
        <f>'Reg vs No Goalie Math'!J22</f>
        <v>21</v>
      </c>
      <c r="D26">
        <f>'Reg vs No Goalie Math'!K22</f>
        <v>25</v>
      </c>
      <c r="F26" t="str">
        <f>'Reg vs No Goalie Math'!M26</f>
        <v>St Louis Blues</v>
      </c>
      <c r="G26">
        <f>'Reg vs No Goalie Math'!N26</f>
        <v>28</v>
      </c>
      <c r="H26">
        <f>'Reg vs No Goalie Math'!O26</f>
        <v>19</v>
      </c>
      <c r="J26" s="19"/>
      <c r="K26" s="19" t="str">
        <f t="shared" si="2"/>
        <v>Buffalo Sabres</v>
      </c>
      <c r="L26" s="46">
        <f t="shared" si="3"/>
        <v>21</v>
      </c>
      <c r="M26" s="47">
        <f t="shared" si="4"/>
        <v>0</v>
      </c>
      <c r="N26" s="46">
        <f t="shared" si="0"/>
        <v>21</v>
      </c>
      <c r="O26" s="19"/>
      <c r="P26" s="46">
        <f t="shared" si="5"/>
        <v>25</v>
      </c>
      <c r="Q26" s="20"/>
      <c r="R26" t="str">
        <f t="shared" si="1"/>
        <v>Buffalo Sabres</v>
      </c>
    </row>
    <row r="27" spans="2:18" x14ac:dyDescent="0.3">
      <c r="B27" t="str">
        <f>'Reg vs No Goalie Math'!I30</f>
        <v>Montreal Canadiens</v>
      </c>
      <c r="C27">
        <f>'Reg vs No Goalie Math'!J30</f>
        <v>29</v>
      </c>
      <c r="D27">
        <f>'Reg vs No Goalie Math'!K30</f>
        <v>26</v>
      </c>
      <c r="F27" t="str">
        <f>'Reg vs No Goalie Math'!M17</f>
        <v>Calgary Flames</v>
      </c>
      <c r="G27">
        <f>'Reg vs No Goalie Math'!N17</f>
        <v>16</v>
      </c>
      <c r="H27">
        <f>'Reg vs No Goalie Math'!O17</f>
        <v>21</v>
      </c>
      <c r="J27" s="19"/>
      <c r="K27" s="19" t="str">
        <f t="shared" si="2"/>
        <v>Montreal Canadiens</v>
      </c>
      <c r="L27" s="46">
        <f t="shared" si="3"/>
        <v>29</v>
      </c>
      <c r="M27" s="47">
        <f t="shared" si="4"/>
        <v>0</v>
      </c>
      <c r="N27" s="46">
        <f t="shared" si="0"/>
        <v>29</v>
      </c>
      <c r="O27" s="19"/>
      <c r="P27" s="46">
        <f t="shared" si="5"/>
        <v>26</v>
      </c>
      <c r="Q27" s="20"/>
      <c r="R27" t="str">
        <f t="shared" si="1"/>
        <v>Montreal Canadiens</v>
      </c>
    </row>
    <row r="28" spans="2:18" x14ac:dyDescent="0.3">
      <c r="B28" t="str">
        <f>'Reg vs No Goalie Math'!I23</f>
        <v>Minnesota Wild</v>
      </c>
      <c r="C28">
        <f>'Reg vs No Goalie Math'!J23</f>
        <v>22</v>
      </c>
      <c r="D28">
        <f>'Reg vs No Goalie Math'!K23</f>
        <v>23</v>
      </c>
      <c r="F28" t="str">
        <f>'Reg vs No Goalie Math'!M22</f>
        <v>Buffalo Sabres</v>
      </c>
      <c r="G28">
        <f>'Reg vs No Goalie Math'!N22</f>
        <v>21</v>
      </c>
      <c r="H28">
        <f>'Reg vs No Goalie Math'!O22</f>
        <v>25</v>
      </c>
      <c r="J28" s="19"/>
      <c r="K28" s="19" t="str">
        <f t="shared" si="2"/>
        <v>Minnesota Wild</v>
      </c>
      <c r="L28" s="46">
        <f t="shared" si="3"/>
        <v>22</v>
      </c>
      <c r="M28" s="47">
        <f t="shared" si="4"/>
        <v>-3</v>
      </c>
      <c r="N28" s="46">
        <f t="shared" si="0"/>
        <v>19</v>
      </c>
      <c r="O28" s="19"/>
      <c r="P28" s="46">
        <f t="shared" si="5"/>
        <v>23</v>
      </c>
      <c r="Q28" s="20"/>
      <c r="R28" t="str">
        <f t="shared" si="1"/>
        <v>Minnesota Wild</v>
      </c>
    </row>
    <row r="29" spans="2:18" x14ac:dyDescent="0.3">
      <c r="B29" t="str">
        <f>'Reg vs No Goalie Math'!I19</f>
        <v>New Jersey Devils</v>
      </c>
      <c r="C29">
        <f>'Reg vs No Goalie Math'!J19</f>
        <v>18</v>
      </c>
      <c r="D29">
        <f>'Reg vs No Goalie Math'!K19</f>
        <v>23</v>
      </c>
      <c r="F29" t="str">
        <f>'Reg vs No Goalie Math'!M9</f>
        <v>New York Rangers</v>
      </c>
      <c r="G29">
        <f>'Reg vs No Goalie Math'!N9</f>
        <v>11</v>
      </c>
      <c r="H29">
        <f>'Reg vs No Goalie Math'!O9</f>
        <v>5</v>
      </c>
      <c r="J29" s="19"/>
      <c r="K29" s="19" t="str">
        <f t="shared" si="2"/>
        <v>New Jersey Devils</v>
      </c>
      <c r="L29" s="46">
        <f t="shared" si="3"/>
        <v>18</v>
      </c>
      <c r="M29" s="47">
        <f t="shared" si="4"/>
        <v>-3</v>
      </c>
      <c r="N29" s="46">
        <f t="shared" si="0"/>
        <v>15</v>
      </c>
      <c r="O29" s="19"/>
      <c r="P29" s="46">
        <f t="shared" si="5"/>
        <v>23</v>
      </c>
      <c r="Q29" s="20"/>
      <c r="R29" t="str">
        <f t="shared" si="1"/>
        <v>New Jersey Devils</v>
      </c>
    </row>
    <row r="30" spans="2:18" x14ac:dyDescent="0.3">
      <c r="B30" t="str">
        <f>'Reg vs No Goalie Math'!I31</f>
        <v>Anaheim Ducks</v>
      </c>
      <c r="C30">
        <f>'Reg vs No Goalie Math'!J31</f>
        <v>30</v>
      </c>
      <c r="D30">
        <f>'Reg vs No Goalie Math'!K31</f>
        <v>30</v>
      </c>
      <c r="F30" t="str">
        <f>'Reg vs No Goalie Math'!M32</f>
        <v>Anaheim Ducks</v>
      </c>
      <c r="G30">
        <f>'Reg vs No Goalie Math'!N32</f>
        <v>31</v>
      </c>
      <c r="H30">
        <f>'Reg vs No Goalie Math'!O32</f>
        <v>30</v>
      </c>
      <c r="J30" s="19"/>
      <c r="K30" s="19" t="str">
        <f t="shared" si="2"/>
        <v>Anaheim Ducks</v>
      </c>
      <c r="L30" s="46">
        <f t="shared" si="3"/>
        <v>30</v>
      </c>
      <c r="M30" s="47">
        <f t="shared" si="4"/>
        <v>1</v>
      </c>
      <c r="N30" s="46">
        <f t="shared" si="0"/>
        <v>31</v>
      </c>
      <c r="O30" s="19"/>
      <c r="P30" s="46">
        <f t="shared" si="5"/>
        <v>30</v>
      </c>
      <c r="Q30" s="20"/>
      <c r="R30" t="str">
        <f t="shared" si="1"/>
        <v>Anaheim Ducks</v>
      </c>
    </row>
    <row r="31" spans="2:18" x14ac:dyDescent="0.3">
      <c r="B31" t="str">
        <f>'Reg vs No Goalie Math'!I29</f>
        <v>Columbus Blue Jackets</v>
      </c>
      <c r="C31">
        <f>'Reg vs No Goalie Math'!J29</f>
        <v>28</v>
      </c>
      <c r="D31">
        <f>'Reg vs No Goalie Math'!K29</f>
        <v>29</v>
      </c>
      <c r="F31" t="str">
        <f>'Reg vs No Goalie Math'!M27</f>
        <v>New York Islanders</v>
      </c>
      <c r="G31">
        <f>'Reg vs No Goalie Math'!N27</f>
        <v>24</v>
      </c>
      <c r="H31">
        <f>'Reg vs No Goalie Math'!O27</f>
        <v>17</v>
      </c>
      <c r="J31" s="19"/>
      <c r="K31" s="19" t="str">
        <f t="shared" si="2"/>
        <v>Columbus Blue Jackets</v>
      </c>
      <c r="L31" s="46">
        <f t="shared" si="3"/>
        <v>28</v>
      </c>
      <c r="M31" s="47">
        <f t="shared" si="4"/>
        <v>-1</v>
      </c>
      <c r="N31" s="46">
        <f t="shared" si="0"/>
        <v>27</v>
      </c>
      <c r="O31" s="19"/>
      <c r="P31" s="46">
        <f t="shared" si="5"/>
        <v>29</v>
      </c>
      <c r="Q31" s="20"/>
      <c r="R31" t="str">
        <f t="shared" si="1"/>
        <v>Columbus Blue Jackets</v>
      </c>
    </row>
    <row r="32" spans="2:18" x14ac:dyDescent="0.3">
      <c r="B32" t="str">
        <f>'Reg vs No Goalie Math'!I33</f>
        <v>San Jose Sharks</v>
      </c>
      <c r="C32">
        <f>'Reg vs No Goalie Math'!J33</f>
        <v>32</v>
      </c>
      <c r="D32">
        <f>'Reg vs No Goalie Math'!K33</f>
        <v>31</v>
      </c>
      <c r="F32" t="str">
        <f>'Reg vs No Goalie Math'!M18</f>
        <v>Boston Bruins</v>
      </c>
      <c r="G32">
        <f>'Reg vs No Goalie Math'!N18</f>
        <v>18</v>
      </c>
      <c r="H32">
        <f>'Reg vs No Goalie Math'!O18</f>
        <v>2</v>
      </c>
      <c r="J32" s="19"/>
      <c r="K32" s="19" t="str">
        <f t="shared" si="2"/>
        <v>San Jose Sharks</v>
      </c>
      <c r="L32" s="46">
        <f t="shared" si="3"/>
        <v>32</v>
      </c>
      <c r="M32" s="47">
        <f t="shared" si="4"/>
        <v>0</v>
      </c>
      <c r="N32" s="46">
        <f t="shared" si="0"/>
        <v>32</v>
      </c>
      <c r="O32" s="19"/>
      <c r="P32" s="46">
        <f t="shared" si="5"/>
        <v>31</v>
      </c>
      <c r="Q32" s="20"/>
      <c r="R32" t="str">
        <f t="shared" si="1"/>
        <v>San Jose Sharks</v>
      </c>
    </row>
    <row r="33" spans="2:18" x14ac:dyDescent="0.3">
      <c r="B33" t="str">
        <f>'Reg vs No Goalie Math'!I32</f>
        <v>Chicago Blackhawks</v>
      </c>
      <c r="C33">
        <f>'Reg vs No Goalie Math'!J32</f>
        <v>31</v>
      </c>
      <c r="D33">
        <f>'Reg vs No Goalie Math'!K32</f>
        <v>32</v>
      </c>
      <c r="F33" t="str">
        <f>'Reg vs No Goalie Math'!M33</f>
        <v>San Jose Sharks</v>
      </c>
      <c r="G33">
        <f>'Reg vs No Goalie Math'!N33</f>
        <v>32</v>
      </c>
      <c r="H33">
        <f>'Reg vs No Goalie Math'!O33</f>
        <v>31</v>
      </c>
      <c r="J33" s="19"/>
      <c r="K33" s="19" t="str">
        <f t="shared" si="2"/>
        <v>Chicago Blackhawks</v>
      </c>
      <c r="L33" s="46">
        <f t="shared" si="3"/>
        <v>31</v>
      </c>
      <c r="M33" s="47">
        <f t="shared" si="4"/>
        <v>-1</v>
      </c>
      <c r="N33" s="46">
        <f t="shared" si="0"/>
        <v>30</v>
      </c>
      <c r="O33" s="19"/>
      <c r="P33" s="46">
        <f t="shared" si="5"/>
        <v>32</v>
      </c>
      <c r="Q33" s="20"/>
      <c r="R33" t="str">
        <f t="shared" si="1"/>
        <v>Chicago Blackhawks</v>
      </c>
    </row>
    <row r="34" spans="2:18" x14ac:dyDescent="0.3">
      <c r="J34" s="19"/>
      <c r="K34" s="19"/>
      <c r="L34" s="32"/>
      <c r="M34" s="32">
        <f ca="1">'Best Team All Strength'!B68</f>
        <v>45358</v>
      </c>
      <c r="N34" s="27"/>
      <c r="O34" s="19"/>
      <c r="P34" s="27" t="s">
        <v>134</v>
      </c>
      <c r="Q34" s="19"/>
    </row>
  </sheetData>
  <sheetProtection algorithmName="SHA-512" hashValue="ClpEZ+TA6uiAQM4lmnu+9ELTAUDz8arouBF2jl3fuJQlVOycqvOSeyyKV7cHwa6VtLveS7UXjP+LFMxD4ieu2w==" saltValue="L8wlwXs0MaFLl05LeWIv4w==" spinCount="100000" sheet="1" objects="1" scenarios="1"/>
  <sortState xmlns:xlrd2="http://schemas.microsoft.com/office/spreadsheetml/2017/richdata2" ref="B2:D33">
    <sortCondition ref="D33"/>
  </sortState>
  <conditionalFormatting sqref="L2:L33 N2:N33">
    <cfRule type="colorScale" priority="2">
      <colorScale>
        <cfvo type="min"/>
        <cfvo type="percentile" val="50"/>
        <cfvo type="max"/>
        <color rgb="FF0070C0"/>
        <color theme="0" tint="-4.9989318521683403E-2"/>
        <color rgb="FFFF0000"/>
      </colorScale>
    </cfRule>
  </conditionalFormatting>
  <conditionalFormatting sqref="P2:Q33">
    <cfRule type="colorScale" priority="1">
      <colorScale>
        <cfvo type="num" val="1"/>
        <cfvo type="num" val="16"/>
        <cfvo type="num" val="32"/>
        <color rgb="FF0070C0"/>
        <color theme="0" tint="-0.14999847407452621"/>
        <color rgb="FFFF0000"/>
      </colorScale>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6FD1B-DC7C-4022-8D89-90074718A7D1}">
  <sheetPr>
    <tabColor rgb="FF0070C0"/>
  </sheetPr>
  <dimension ref="A1:AS68"/>
  <sheetViews>
    <sheetView topLeftCell="P1" zoomScale="90" zoomScaleNormal="90" workbookViewId="0">
      <selection activeCell="X34" sqref="X34"/>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math'!N1</f>
        <v>Rank HD</v>
      </c>
      <c r="P1" s="35"/>
      <c r="Q1" s="20" t="str">
        <f>'HD math'!A1</f>
        <v>Team</v>
      </c>
      <c r="R1" s="20" t="str">
        <f>'HD math'!F1</f>
        <v>HD Offense</v>
      </c>
      <c r="S1" s="24"/>
      <c r="T1" s="20" t="str">
        <f>'HD math'!A1</f>
        <v>Team</v>
      </c>
      <c r="U1" s="20" t="str">
        <f>'HD math'!G1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math'!N14</f>
        <v>1</v>
      </c>
      <c r="P2" s="19"/>
      <c r="Q2" s="22" t="str">
        <f>'HD math'!A13</f>
        <v>Edmonton Oilers</v>
      </c>
      <c r="R2" s="46">
        <f>'HD math'!F13</f>
        <v>1</v>
      </c>
      <c r="S2" s="24"/>
      <c r="T2" s="22" t="str">
        <f>'HD math'!A7</f>
        <v>Carolina Hurricanes</v>
      </c>
      <c r="U2" s="46">
        <f>'HD math'!G7</f>
        <v>1</v>
      </c>
      <c r="V2" s="24"/>
      <c r="W2" s="22" t="str">
        <f>'HD math'!A30</f>
        <v>Vancouver Canucks</v>
      </c>
      <c r="X2" s="46">
        <f>'HD math'!H30</f>
        <v>7</v>
      </c>
      <c r="Y2" s="19"/>
      <c r="AA2" t="str">
        <f>'All strength team card math'!H7</f>
        <v>Carolina Hurricanes</v>
      </c>
      <c r="AB2">
        <f>'All strength team card math'!S7</f>
        <v>10</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7</v>
      </c>
      <c r="AN2">
        <f t="shared" ref="AN2:AN9" si="2">RANK(AM2,$AM$2:$AM$9,1)</f>
        <v>1</v>
      </c>
      <c r="AP2" t="str">
        <f>'All strength team card math'!H15</f>
        <v>Los Angeles Kings</v>
      </c>
      <c r="AQ2">
        <f>'All strength team card math'!S15</f>
        <v>11</v>
      </c>
      <c r="AR2">
        <f>'All strength team card math'!Q15</f>
        <v>3</v>
      </c>
      <c r="AS2">
        <f t="shared" ref="AS2:AS9" si="3">RANK(AR2,$AR$2:$AR$9,1)</f>
        <v>2</v>
      </c>
    </row>
    <row r="3" spans="1:45" x14ac:dyDescent="0.3">
      <c r="A3" t="str">
        <f>'HD math'!A15</f>
        <v>Los Angeles Kings</v>
      </c>
      <c r="B3">
        <f>'All strength team card math'!S15</f>
        <v>11</v>
      </c>
      <c r="C3">
        <f>'HD math'!N15</f>
        <v>5</v>
      </c>
      <c r="P3" s="19"/>
      <c r="Q3" s="22" t="str">
        <f>'HD math'!A29</f>
        <v>Toronto Maple Leafs</v>
      </c>
      <c r="R3" s="46">
        <f>'HD math'!F29</f>
        <v>2</v>
      </c>
      <c r="S3" s="24"/>
      <c r="T3" s="22" t="str">
        <f>'HD math'!A14</f>
        <v>Florida Panthers</v>
      </c>
      <c r="U3" s="46">
        <f>'HD math'!G14</f>
        <v>4</v>
      </c>
      <c r="V3" s="24"/>
      <c r="W3" s="22" t="str">
        <f>'HD math'!A4</f>
        <v>Boston Bruins</v>
      </c>
      <c r="X3" s="46">
        <f>'HD math'!H4</f>
        <v>3</v>
      </c>
      <c r="Y3" s="19"/>
      <c r="AA3" t="str">
        <f>'All strength team card math'!H21</f>
        <v>New York Rangers</v>
      </c>
      <c r="AB3">
        <f>'All strength team card math'!S21</f>
        <v>5</v>
      </c>
      <c r="AC3">
        <f>'All strength team card math'!Q21</f>
        <v>10</v>
      </c>
      <c r="AD3">
        <f t="shared" si="0"/>
        <v>3</v>
      </c>
      <c r="AF3" t="str">
        <f>'All strength team card math'!H4</f>
        <v>Boston Bruins</v>
      </c>
      <c r="AG3">
        <f>'All strength team card math'!S4</f>
        <v>2</v>
      </c>
      <c r="AH3">
        <f>'All strength team card math'!Q4</f>
        <v>14</v>
      </c>
      <c r="AI3">
        <f t="shared" si="1"/>
        <v>3</v>
      </c>
      <c r="AK3" t="str">
        <f>'All strength team card math'!H11</f>
        <v>Dallas Stars</v>
      </c>
      <c r="AL3">
        <f>'All strength team card math'!S11</f>
        <v>6</v>
      </c>
      <c r="AM3">
        <f>'All strength team card math'!Q11</f>
        <v>7</v>
      </c>
      <c r="AN3">
        <f t="shared" si="2"/>
        <v>1</v>
      </c>
      <c r="AP3" t="str">
        <f>'All strength team card math'!H30</f>
        <v>Vancouver Canucks</v>
      </c>
      <c r="AQ3">
        <f>'All strength team card math'!S30</f>
        <v>2</v>
      </c>
      <c r="AR3">
        <f>'All strength team card math'!Q30</f>
        <v>5</v>
      </c>
      <c r="AS3">
        <f t="shared" si="3"/>
        <v>3</v>
      </c>
    </row>
    <row r="4" spans="1:45" x14ac:dyDescent="0.3">
      <c r="A4" t="str">
        <f>'HD math'!A13</f>
        <v>Edmonton Oilers</v>
      </c>
      <c r="B4">
        <f>'All strength team card math'!S13</f>
        <v>7</v>
      </c>
      <c r="C4">
        <f>'HD math'!N13</f>
        <v>4</v>
      </c>
      <c r="F4" s="45">
        <f t="shared" ref="F4:F19" si="4">C2</f>
        <v>1</v>
      </c>
      <c r="G4" s="19" t="str">
        <f t="shared" ref="G4:G19" si="5">A2</f>
        <v>Florida Panthers</v>
      </c>
      <c r="H4" s="19"/>
      <c r="I4" s="19"/>
      <c r="J4" s="45">
        <f t="shared" ref="J4:J19" si="6">C18</f>
        <v>20</v>
      </c>
      <c r="K4" s="19" t="str">
        <f>A18</f>
        <v>Vegas Golden Knights</v>
      </c>
      <c r="L4" s="19"/>
      <c r="P4" s="19"/>
      <c r="Q4" s="22" t="str">
        <f>'HD math'!A14</f>
        <v>Florida Panthers</v>
      </c>
      <c r="R4" s="46">
        <f>'HD math'!F14</f>
        <v>3</v>
      </c>
      <c r="S4" s="24"/>
      <c r="T4" s="22" t="str">
        <f>'HD math'!A15</f>
        <v>Los Angeles Kings</v>
      </c>
      <c r="U4" s="46">
        <f>'HD math'!G15</f>
        <v>6</v>
      </c>
      <c r="V4" s="24"/>
      <c r="W4" s="22" t="str">
        <f>'HD math'!A33</f>
        <v>Winnipeg Jets</v>
      </c>
      <c r="X4" s="46">
        <f>'HD math'!H33</f>
        <v>1</v>
      </c>
      <c r="Y4" s="19"/>
      <c r="AA4" t="str">
        <f>'All strength team card math'!H24</f>
        <v>Pittsburgh Penguins</v>
      </c>
      <c r="AB4">
        <f>'All strength team card math'!S24</f>
        <v>21</v>
      </c>
      <c r="AC4">
        <f>'All strength team card math'!Q24</f>
        <v>5</v>
      </c>
      <c r="AD4">
        <f t="shared" si="0"/>
        <v>2</v>
      </c>
      <c r="AF4" t="str">
        <f>'All strength team card math'!H28</f>
        <v>Tampa Bay Lightning</v>
      </c>
      <c r="AG4">
        <f>'All strength team card math'!S28</f>
        <v>15</v>
      </c>
      <c r="AH4">
        <f>'All strength team card math'!Q28</f>
        <v>19</v>
      </c>
      <c r="AI4">
        <f t="shared" si="1"/>
        <v>5</v>
      </c>
      <c r="AK4" t="str">
        <f>'All strength team card math'!H18</f>
        <v>Nashville Predators</v>
      </c>
      <c r="AL4">
        <f>'All strength team card math'!S18</f>
        <v>14</v>
      </c>
      <c r="AM4">
        <f>'All strength team card math'!Q18</f>
        <v>13</v>
      </c>
      <c r="AN4">
        <f t="shared" si="2"/>
        <v>4</v>
      </c>
      <c r="AP4" t="str">
        <f>'All strength team card math'!H13</f>
        <v>Edmonton Oilers</v>
      </c>
      <c r="AQ4">
        <f>'All strength team card math'!S13</f>
        <v>7</v>
      </c>
      <c r="AR4">
        <f>'All strength team card math'!Q13</f>
        <v>2</v>
      </c>
      <c r="AS4">
        <f t="shared" si="3"/>
        <v>1</v>
      </c>
    </row>
    <row r="5" spans="1:45" x14ac:dyDescent="0.3">
      <c r="A5" t="str">
        <f>'HD math'!A30</f>
        <v>Vancouver Canucks</v>
      </c>
      <c r="B5">
        <f>'All strength team card math'!S30</f>
        <v>2</v>
      </c>
      <c r="C5">
        <f>'HD math'!N30</f>
        <v>3</v>
      </c>
      <c r="F5" s="45">
        <f t="shared" si="4"/>
        <v>5</v>
      </c>
      <c r="G5" s="19" t="str">
        <f t="shared" si="5"/>
        <v>Los Angeles Kings</v>
      </c>
      <c r="H5" s="19"/>
      <c r="I5" s="19"/>
      <c r="J5" s="45">
        <f t="shared" si="6"/>
        <v>16</v>
      </c>
      <c r="K5" s="19" t="str">
        <f t="shared" ref="K5:K19" si="7">A19</f>
        <v>Ottawa Senators</v>
      </c>
      <c r="L5" s="19"/>
      <c r="P5" s="19"/>
      <c r="Q5" s="22" t="str">
        <f>'HD math'!A24</f>
        <v>Pittsburgh Penguins</v>
      </c>
      <c r="R5" s="46">
        <f>'HD math'!F24</f>
        <v>4</v>
      </c>
      <c r="S5" s="24"/>
      <c r="T5" s="22" t="str">
        <f>'HD math'!A13</f>
        <v>Edmonton Oilers</v>
      </c>
      <c r="U5" s="46">
        <f>'HD math'!G13</f>
        <v>2</v>
      </c>
      <c r="V5" s="24"/>
      <c r="W5" s="22" t="str">
        <f>'HD math'!A20</f>
        <v>New York Islanders</v>
      </c>
      <c r="X5" s="46">
        <f>'HD math'!H20</f>
        <v>2</v>
      </c>
      <c r="Y5" s="19"/>
      <c r="AA5" t="str">
        <f>'All strength team card math'!H23</f>
        <v>Philadelphia Flyers</v>
      </c>
      <c r="AB5">
        <f>'All strength team card math'!S23</f>
        <v>15</v>
      </c>
      <c r="AC5">
        <f>'All strength team card math'!Q23</f>
        <v>11</v>
      </c>
      <c r="AD5">
        <f t="shared" si="0"/>
        <v>4</v>
      </c>
      <c r="AF5" t="str">
        <f>'All strength team card math'!H22</f>
        <v>Ottawa Senators</v>
      </c>
      <c r="AG5">
        <f>'All strength team card math'!S22</f>
        <v>28</v>
      </c>
      <c r="AH5">
        <f>'All strength team card math'!Q22</f>
        <v>16</v>
      </c>
      <c r="AI5">
        <f t="shared" si="1"/>
        <v>4</v>
      </c>
      <c r="AK5" t="str">
        <f>'All strength team card math'!H33</f>
        <v>Winnipeg Jets</v>
      </c>
      <c r="AL5">
        <f>'All strength team card math'!S33</f>
        <v>2</v>
      </c>
      <c r="AM5">
        <f>'All strength team card math'!Q33</f>
        <v>7</v>
      </c>
      <c r="AN5">
        <f t="shared" si="2"/>
        <v>1</v>
      </c>
      <c r="AP5" t="str">
        <f>'All strength team card math'!H31</f>
        <v>Vegas Golden Knights</v>
      </c>
      <c r="AQ5">
        <f>'All strength team card math'!S31</f>
        <v>12</v>
      </c>
      <c r="AR5">
        <f>'All strength team card math'!Q31</f>
        <v>17</v>
      </c>
      <c r="AS5">
        <f t="shared" si="3"/>
        <v>5</v>
      </c>
    </row>
    <row r="6" spans="1:45" x14ac:dyDescent="0.3">
      <c r="A6" t="str">
        <f>'HD math'!A29</f>
        <v>Toronto Maple Leafs</v>
      </c>
      <c r="B6">
        <f>'All strength team card math'!S29</f>
        <v>9</v>
      </c>
      <c r="C6">
        <f>'HD math'!N29</f>
        <v>9</v>
      </c>
      <c r="F6" s="45">
        <f t="shared" si="4"/>
        <v>4</v>
      </c>
      <c r="G6" s="19" t="str">
        <f t="shared" si="5"/>
        <v>Edmonton Oilers</v>
      </c>
      <c r="H6" s="19"/>
      <c r="I6" s="19"/>
      <c r="J6" s="45">
        <f t="shared" si="6"/>
        <v>18</v>
      </c>
      <c r="K6" s="19" t="str">
        <f t="shared" si="7"/>
        <v>Philadelphia Flyers</v>
      </c>
      <c r="L6" s="19"/>
      <c r="P6" s="19"/>
      <c r="Q6" s="22" t="str">
        <f>'HD math'!A18</f>
        <v>Nashville Predators</v>
      </c>
      <c r="R6" s="46">
        <f>'HD math'!F18</f>
        <v>9</v>
      </c>
      <c r="S6" s="24"/>
      <c r="T6" s="22" t="str">
        <f>'HD math'!A11</f>
        <v>Dallas Stars</v>
      </c>
      <c r="U6" s="46">
        <f>'HD math'!G11</f>
        <v>2</v>
      </c>
      <c r="V6" s="24"/>
      <c r="W6" s="22" t="str">
        <f>'HD math'!A2</f>
        <v>Anaheim Ducks</v>
      </c>
      <c r="X6" s="46">
        <f>'HD math'!H2</f>
        <v>6</v>
      </c>
      <c r="Y6" s="19"/>
      <c r="AA6" t="str">
        <f>'All strength team card math'!H19</f>
        <v>New Jersey Devils</v>
      </c>
      <c r="AB6">
        <f>'All strength team card math'!S19</f>
        <v>23</v>
      </c>
      <c r="AC6">
        <f>'All strength team card math'!Q19</f>
        <v>18</v>
      </c>
      <c r="AD6">
        <f t="shared" si="0"/>
        <v>5</v>
      </c>
      <c r="AF6" t="str">
        <f>'All strength team card math'!H29</f>
        <v>Toronto Maple Leafs</v>
      </c>
      <c r="AG6">
        <f>'All strength team card math'!S29</f>
        <v>9</v>
      </c>
      <c r="AH6">
        <f>'All strength team card math'!Q29</f>
        <v>12</v>
      </c>
      <c r="AI6">
        <f t="shared" si="1"/>
        <v>2</v>
      </c>
      <c r="AK6" t="str">
        <f>'All strength team card math'!H16</f>
        <v>Minnesota Wild</v>
      </c>
      <c r="AL6">
        <f>'All strength team card math'!S16</f>
        <v>23</v>
      </c>
      <c r="AM6">
        <f>'All strength team card math'!Q16</f>
        <v>22</v>
      </c>
      <c r="AN6">
        <f t="shared" si="2"/>
        <v>5</v>
      </c>
      <c r="AP6" t="str">
        <f>'All strength team card math'!H6</f>
        <v>Calgary Flames</v>
      </c>
      <c r="AQ6">
        <f>'All strength team card math'!S6</f>
        <v>21</v>
      </c>
      <c r="AR6">
        <f>'All strength team card math'!Q6</f>
        <v>15</v>
      </c>
      <c r="AS6">
        <f t="shared" si="3"/>
        <v>4</v>
      </c>
    </row>
    <row r="7" spans="1:45" x14ac:dyDescent="0.3">
      <c r="A7" t="str">
        <f>'HD math'!A4</f>
        <v>Boston Bruins</v>
      </c>
      <c r="B7">
        <f>'All strength team card math'!S4</f>
        <v>2</v>
      </c>
      <c r="C7">
        <f>'HD math'!N4</f>
        <v>7</v>
      </c>
      <c r="F7" s="45">
        <f t="shared" si="4"/>
        <v>3</v>
      </c>
      <c r="G7" s="19" t="str">
        <f t="shared" si="5"/>
        <v>Vancouver Canucks</v>
      </c>
      <c r="H7" s="19"/>
      <c r="I7" s="19"/>
      <c r="J7" s="45">
        <f t="shared" si="6"/>
        <v>24</v>
      </c>
      <c r="K7" s="19" t="str">
        <f t="shared" si="7"/>
        <v>Arizona Coyotes</v>
      </c>
      <c r="L7" s="19"/>
      <c r="P7" s="19"/>
      <c r="Q7" s="22" t="str">
        <f>'HD math'!A11</f>
        <v>Dallas Stars</v>
      </c>
      <c r="R7" s="46">
        <f>'HD math'!F11</f>
        <v>5</v>
      </c>
      <c r="S7" s="24"/>
      <c r="T7" s="22" t="str">
        <f>'HD math'!A26</f>
        <v>Seattle Kraken</v>
      </c>
      <c r="U7" s="46">
        <f>'HD math'!G26</f>
        <v>5</v>
      </c>
      <c r="V7" s="24"/>
      <c r="W7" s="22" t="str">
        <f>'HD math'!A6</f>
        <v>Calgary Flames</v>
      </c>
      <c r="X7" s="46">
        <f>'HD math'!H6</f>
        <v>4</v>
      </c>
      <c r="Y7" s="19"/>
      <c r="AA7" t="str">
        <f>'All strength team card math'!H32</f>
        <v>Washington Capitals</v>
      </c>
      <c r="AB7">
        <f>'All strength team card math'!S32</f>
        <v>18</v>
      </c>
      <c r="AC7">
        <f>'All strength team card math'!Q32</f>
        <v>26</v>
      </c>
      <c r="AD7">
        <f t="shared" si="0"/>
        <v>7</v>
      </c>
      <c r="AF7" t="str">
        <f>'All strength team card math'!H12</f>
        <v>Detroit Red Wings</v>
      </c>
      <c r="AG7">
        <f>'All strength team card math'!S12</f>
        <v>13</v>
      </c>
      <c r="AH7">
        <f>'All strength team card math'!Q12</f>
        <v>23</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19</v>
      </c>
      <c r="AR7">
        <f>'All strength team card math'!Q26</f>
        <v>20</v>
      </c>
      <c r="AS7">
        <f t="shared" si="3"/>
        <v>6</v>
      </c>
    </row>
    <row r="8" spans="1:45" x14ac:dyDescent="0.3">
      <c r="A8" t="str">
        <f>'HD math'!A11</f>
        <v>Dallas Stars</v>
      </c>
      <c r="B8">
        <f>'All strength team card math'!S11</f>
        <v>6</v>
      </c>
      <c r="C8">
        <f>'HD math'!N11</f>
        <v>8</v>
      </c>
      <c r="F8" s="45">
        <f t="shared" si="4"/>
        <v>9</v>
      </c>
      <c r="G8" s="19" t="str">
        <f t="shared" si="5"/>
        <v>Toronto Maple Leafs</v>
      </c>
      <c r="H8" s="19"/>
      <c r="I8" s="19"/>
      <c r="J8" s="45">
        <f t="shared" si="6"/>
        <v>21</v>
      </c>
      <c r="K8" s="19" t="str">
        <f t="shared" si="7"/>
        <v>Minnesota Wild</v>
      </c>
      <c r="L8" s="19"/>
      <c r="P8" s="19"/>
      <c r="Q8" s="22" t="str">
        <f>'HD math'!A15</f>
        <v>Los Angeles Kings</v>
      </c>
      <c r="R8" s="46">
        <f>'HD math'!F15</f>
        <v>15</v>
      </c>
      <c r="S8" s="24"/>
      <c r="T8" s="22" t="str">
        <f>'HD math'!A23</f>
        <v>Philadelphia Flyers</v>
      </c>
      <c r="U8" s="46">
        <f>'HD math'!G23</f>
        <v>7</v>
      </c>
      <c r="V8" s="24"/>
      <c r="W8" s="22" t="str">
        <f>'HD math'!A3</f>
        <v>Arizona Coyotes</v>
      </c>
      <c r="X8" s="46">
        <f>'HD math'!H3</f>
        <v>10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19</v>
      </c>
      <c r="AM8">
        <f>'All strength team card math'!Q27</f>
        <v>25</v>
      </c>
      <c r="AN8">
        <f t="shared" si="2"/>
        <v>6</v>
      </c>
      <c r="AP8" t="str">
        <f>'All strength team card math'!H2</f>
        <v>Anaheim Ducks</v>
      </c>
      <c r="AQ8">
        <f>'All strength team card math'!S2</f>
        <v>30</v>
      </c>
      <c r="AR8">
        <f>'All strength team card math'!Q2</f>
        <v>30</v>
      </c>
      <c r="AS8">
        <f t="shared" si="3"/>
        <v>7</v>
      </c>
    </row>
    <row r="9" spans="1:45" x14ac:dyDescent="0.3">
      <c r="A9" t="str">
        <f>'HD math'!A6</f>
        <v>Calgary Flames</v>
      </c>
      <c r="B9">
        <f>'All strength team card math'!S6</f>
        <v>21</v>
      </c>
      <c r="C9">
        <f>'HD math'!N6</f>
        <v>11</v>
      </c>
      <c r="F9" s="45">
        <f t="shared" si="4"/>
        <v>7</v>
      </c>
      <c r="G9" s="19" t="str">
        <f t="shared" si="5"/>
        <v>Boston Bruins</v>
      </c>
      <c r="H9" s="19"/>
      <c r="I9" s="19"/>
      <c r="J9" s="45">
        <f t="shared" si="6"/>
        <v>19</v>
      </c>
      <c r="K9" s="19" t="str">
        <f t="shared" si="7"/>
        <v>New Jersey Devils</v>
      </c>
      <c r="L9" s="19"/>
      <c r="P9" s="19"/>
      <c r="Q9" s="22" t="str">
        <f>'HD math'!A9</f>
        <v>Colorado Avalanche</v>
      </c>
      <c r="R9" s="46">
        <f>'HD math'!F9</f>
        <v>6</v>
      </c>
      <c r="S9" s="24"/>
      <c r="T9" s="22" t="str">
        <f>'HD math'!A16</f>
        <v>Minnesota Wild</v>
      </c>
      <c r="U9" s="46">
        <f>'HD math'!G16</f>
        <v>9</v>
      </c>
      <c r="V9" s="24"/>
      <c r="W9" s="22" t="str">
        <f>'HD math'!A5</f>
        <v>Buffalo Sabres</v>
      </c>
      <c r="X9" s="46">
        <f>'HD math'!H5</f>
        <v>8</v>
      </c>
      <c r="Y9" s="19"/>
      <c r="AA9" t="str">
        <f>'All strength team card math'!H20</f>
        <v>New York Islanders</v>
      </c>
      <c r="AB9">
        <f>'All strength team card math'!S20</f>
        <v>17</v>
      </c>
      <c r="AC9">
        <f>'All strength team card math'!Q20</f>
        <v>24</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math'!A7</f>
        <v>Carolina Hurricanes</v>
      </c>
      <c r="B10">
        <f>'All strength team card math'!S7</f>
        <v>10</v>
      </c>
      <c r="C10">
        <f>'HD math'!N7</f>
        <v>2</v>
      </c>
      <c r="F10" s="45">
        <f t="shared" si="4"/>
        <v>8</v>
      </c>
      <c r="G10" s="19" t="str">
        <f t="shared" si="5"/>
        <v>Dallas Stars</v>
      </c>
      <c r="H10" s="19"/>
      <c r="I10" s="19"/>
      <c r="J10" s="45">
        <f t="shared" si="6"/>
        <v>23</v>
      </c>
      <c r="K10" s="19" t="str">
        <f t="shared" si="7"/>
        <v>Seattle Kraken</v>
      </c>
      <c r="L10" s="19"/>
      <c r="P10" s="19"/>
      <c r="Q10" s="22" t="str">
        <f>'HD math'!A4</f>
        <v>Boston Bruins</v>
      </c>
      <c r="R10" s="46">
        <f>'HD math'!F4</f>
        <v>10</v>
      </c>
      <c r="S10" s="24"/>
      <c r="T10" s="22" t="str">
        <f>'HD math'!A31</f>
        <v>Vegas Golden Knights</v>
      </c>
      <c r="U10" s="46">
        <f>'HD math'!G31</f>
        <v>14</v>
      </c>
      <c r="V10" s="24"/>
      <c r="W10" s="22" t="str">
        <f>'HD math'!A25</f>
        <v>San Jose Sharks</v>
      </c>
      <c r="X10" s="46">
        <f>'HD math'!H25</f>
        <v>12</v>
      </c>
      <c r="Y10" s="19"/>
    </row>
    <row r="11" spans="1:45" x14ac:dyDescent="0.3">
      <c r="A11" t="str">
        <f>'HD math'!A33</f>
        <v>Winnipeg Jets</v>
      </c>
      <c r="B11">
        <f>'All strength team card math'!S33</f>
        <v>2</v>
      </c>
      <c r="C11">
        <f>'HD math'!N33</f>
        <v>14</v>
      </c>
      <c r="F11" s="45">
        <f t="shared" si="4"/>
        <v>11</v>
      </c>
      <c r="G11" s="19" t="str">
        <f t="shared" si="5"/>
        <v>Calgary Flames</v>
      </c>
      <c r="H11" s="19"/>
      <c r="I11" s="19"/>
      <c r="J11" s="45">
        <f t="shared" si="6"/>
        <v>21</v>
      </c>
      <c r="K11" s="19" t="str">
        <f t="shared" si="7"/>
        <v>Buffalo Sabres</v>
      </c>
      <c r="L11" s="19"/>
      <c r="P11" s="19"/>
      <c r="Q11" s="22" t="str">
        <f>'HD math'!A30</f>
        <v>Vancouver Canucks</v>
      </c>
      <c r="R11" s="46">
        <f>'HD math'!F30</f>
        <v>8</v>
      </c>
      <c r="S11" s="24"/>
      <c r="T11" s="22" t="str">
        <f>'HD math'!A24</f>
        <v>Pittsburgh Penguins</v>
      </c>
      <c r="U11" s="46">
        <f>'HD math'!G24</f>
        <v>8</v>
      </c>
      <c r="V11" s="24"/>
      <c r="W11" s="22" t="str">
        <f>'HD math'!A28</f>
        <v>Tampa Bay Lightning</v>
      </c>
      <c r="X11" s="46">
        <f>'HD math'!H28</f>
        <v>17</v>
      </c>
      <c r="Y11" s="19"/>
    </row>
    <row r="12" spans="1:45" x14ac:dyDescent="0.3">
      <c r="A12" t="str">
        <f>'HD math'!A28</f>
        <v>Tampa Bay Lightning</v>
      </c>
      <c r="B12">
        <f>'All strength team card math'!S28</f>
        <v>15</v>
      </c>
      <c r="C12">
        <f>'HD math'!N28</f>
        <v>17</v>
      </c>
      <c r="F12" s="45">
        <f t="shared" si="4"/>
        <v>2</v>
      </c>
      <c r="G12" s="19" t="str">
        <f t="shared" si="5"/>
        <v>Carolina Hurricanes</v>
      </c>
      <c r="H12" s="19"/>
      <c r="I12" s="19"/>
      <c r="J12" s="45">
        <f t="shared" si="6"/>
        <v>25</v>
      </c>
      <c r="K12" s="19" t="str">
        <f t="shared" si="7"/>
        <v>Washington Capitals</v>
      </c>
      <c r="L12" s="19"/>
      <c r="P12" s="19"/>
      <c r="Q12" s="22" t="str">
        <f>'HD math'!A21</f>
        <v>New York Rangers</v>
      </c>
      <c r="R12" s="46">
        <f>'HD math'!F21</f>
        <v>14</v>
      </c>
      <c r="S12" s="24"/>
      <c r="T12" s="22" t="str">
        <f>'HD math'!A21</f>
        <v>New York Rangers</v>
      </c>
      <c r="U12" s="46">
        <f>'HD math'!G21</f>
        <v>17</v>
      </c>
      <c r="V12" s="24"/>
      <c r="W12" s="22" t="str">
        <f>'HD math'!A29</f>
        <v>Toronto Maple Leafs</v>
      </c>
      <c r="X12" s="46">
        <f>'HD math'!H29</f>
        <v>18</v>
      </c>
      <c r="Y12" s="19"/>
      <c r="AA12" t="s">
        <v>101</v>
      </c>
      <c r="AB12">
        <f>SUM(AB2:AB9)/8</f>
        <v>17.25</v>
      </c>
      <c r="AC12">
        <f>SUM(AC2:AC9)/8</f>
        <v>15.75</v>
      </c>
      <c r="AG12">
        <f t="shared" ref="AG12:AR12" si="8">SUM(AG2:AG9)/8</f>
        <v>14.875</v>
      </c>
      <c r="AH12">
        <f t="shared" si="8"/>
        <v>16.875</v>
      </c>
      <c r="AL12">
        <f t="shared" si="8"/>
        <v>16.375</v>
      </c>
      <c r="AM12">
        <f t="shared" si="8"/>
        <v>17.375</v>
      </c>
      <c r="AQ12">
        <f t="shared" si="8"/>
        <v>16.625</v>
      </c>
      <c r="AR12">
        <f t="shared" si="8"/>
        <v>15.5</v>
      </c>
    </row>
    <row r="13" spans="1:45" x14ac:dyDescent="0.3">
      <c r="A13" t="str">
        <f>'HD math'!A21</f>
        <v>New York Rangers</v>
      </c>
      <c r="B13">
        <f>'All strength team card math'!S21</f>
        <v>5</v>
      </c>
      <c r="C13">
        <f>'HD math'!N21</f>
        <v>14</v>
      </c>
      <c r="F13" s="45">
        <f t="shared" si="4"/>
        <v>14</v>
      </c>
      <c r="G13" s="19" t="str">
        <f t="shared" si="5"/>
        <v>Winnipeg Jets</v>
      </c>
      <c r="H13" s="19"/>
      <c r="I13" s="19"/>
      <c r="J13" s="45">
        <f t="shared" si="6"/>
        <v>27</v>
      </c>
      <c r="K13" s="19" t="str">
        <f t="shared" si="7"/>
        <v>Anaheim Ducks</v>
      </c>
      <c r="L13" s="19"/>
      <c r="P13" s="19"/>
      <c r="Q13" s="22" t="str">
        <f>'HD math'!A7</f>
        <v>Carolina Hurricanes</v>
      </c>
      <c r="R13" s="46">
        <f>'HD math'!F7</f>
        <v>11</v>
      </c>
      <c r="S13" s="24"/>
      <c r="T13" s="22" t="str">
        <f>'HD math'!A22</f>
        <v>Ottawa Senators</v>
      </c>
      <c r="U13" s="46">
        <f>'HD math'!G22</f>
        <v>10</v>
      </c>
      <c r="V13" s="24"/>
      <c r="W13" s="22" t="str">
        <f>'HD math'!A10</f>
        <v>Columbus Blue Jackets</v>
      </c>
      <c r="X13" s="46">
        <f>'HD math'!H10</f>
        <v>19</v>
      </c>
      <c r="Y13" s="19"/>
    </row>
    <row r="14" spans="1:45" x14ac:dyDescent="0.3">
      <c r="A14" t="str">
        <f>'HD math'!A24</f>
        <v>Pittsburgh Penguins</v>
      </c>
      <c r="B14">
        <f>'All strength team card math'!S24</f>
        <v>21</v>
      </c>
      <c r="C14">
        <f>'HD math'!N24</f>
        <v>13</v>
      </c>
      <c r="F14" s="45">
        <f t="shared" si="4"/>
        <v>17</v>
      </c>
      <c r="G14" s="19" t="str">
        <f t="shared" si="5"/>
        <v>Tampa Bay Lightning</v>
      </c>
      <c r="H14" s="19"/>
      <c r="I14" s="19"/>
      <c r="J14" s="45">
        <f t="shared" si="6"/>
        <v>31</v>
      </c>
      <c r="K14" s="19" t="str">
        <f t="shared" si="7"/>
        <v>Detroit Red Wings</v>
      </c>
      <c r="L14" s="19"/>
      <c r="P14" s="19"/>
      <c r="Q14" s="22" t="str">
        <f>'HD math'!A6</f>
        <v>Calgary Flames</v>
      </c>
      <c r="R14" s="46">
        <f>'HD math'!F6</f>
        <v>17</v>
      </c>
      <c r="S14" s="24"/>
      <c r="T14" s="22" t="str">
        <f>'HD math'!A19</f>
        <v>New Jersey Devils</v>
      </c>
      <c r="U14" s="46">
        <f>'HD math'!G19</f>
        <v>13</v>
      </c>
      <c r="V14" s="24"/>
      <c r="W14" s="22" t="str">
        <f>'HD math'!A12</f>
        <v>Detroit Red Wings</v>
      </c>
      <c r="X14" s="46">
        <f>'HD math'!H12</f>
        <v>20</v>
      </c>
      <c r="Y14" s="19"/>
    </row>
    <row r="15" spans="1:45" x14ac:dyDescent="0.3">
      <c r="A15" t="str">
        <f>'HD math'!A18</f>
        <v>Nashville Predators</v>
      </c>
      <c r="B15">
        <f>'All strength team card math'!S18</f>
        <v>14</v>
      </c>
      <c r="C15">
        <f>'HD math'!N18</f>
        <v>6</v>
      </c>
      <c r="F15" s="45">
        <f t="shared" si="4"/>
        <v>14</v>
      </c>
      <c r="G15" s="19" t="str">
        <f t="shared" si="5"/>
        <v>New York Rangers</v>
      </c>
      <c r="H15" s="19"/>
      <c r="I15" s="19"/>
      <c r="J15" s="45">
        <f t="shared" si="6"/>
        <v>28</v>
      </c>
      <c r="K15" s="19" t="str">
        <f t="shared" si="7"/>
        <v>Columbus Blue Jackets</v>
      </c>
      <c r="L15" s="19"/>
      <c r="P15" s="19"/>
      <c r="Q15" s="22" t="str">
        <f>'HD math'!A20</f>
        <v>New York Islanders</v>
      </c>
      <c r="R15" s="46">
        <f>'HD math'!F20</f>
        <v>13</v>
      </c>
      <c r="S15" s="24"/>
      <c r="T15" s="22" t="str">
        <f>'HD math'!A33</f>
        <v>Winnipeg Jets</v>
      </c>
      <c r="U15" s="46">
        <f>'HD math'!G33</f>
        <v>22</v>
      </c>
      <c r="V15" s="24"/>
      <c r="W15" s="22" t="str">
        <f>'HD math'!A15</f>
        <v>Los Angeles Kings</v>
      </c>
      <c r="X15" s="46">
        <f>'HD math'!H15</f>
        <v>11</v>
      </c>
      <c r="Y15" s="19"/>
    </row>
    <row r="16" spans="1:45" x14ac:dyDescent="0.3">
      <c r="A16" t="str">
        <f>'HD math'!A20</f>
        <v>New York Islanders</v>
      </c>
      <c r="B16">
        <f>'All strength team card math'!S20</f>
        <v>17</v>
      </c>
      <c r="C16">
        <f>'HD math'!N20</f>
        <v>11</v>
      </c>
      <c r="F16" s="45">
        <f t="shared" si="4"/>
        <v>13</v>
      </c>
      <c r="G16" s="19" t="str">
        <f t="shared" si="5"/>
        <v>Pittsburgh Penguins</v>
      </c>
      <c r="H16" s="19"/>
      <c r="I16" s="19"/>
      <c r="J16" s="45">
        <f t="shared" si="6"/>
        <v>30</v>
      </c>
      <c r="K16" s="19" t="str">
        <f t="shared" si="7"/>
        <v>Montreal Canadiens</v>
      </c>
      <c r="L16" s="19"/>
      <c r="P16" s="19"/>
      <c r="Q16" s="22" t="str">
        <f>'HD math'!A19</f>
        <v>New Jersey Devils</v>
      </c>
      <c r="R16" s="46">
        <f>'HD math'!F19</f>
        <v>7</v>
      </c>
      <c r="S16" s="24"/>
      <c r="T16" s="22" t="str">
        <f>'HD math'!A28</f>
        <v>Tampa Bay Lightning</v>
      </c>
      <c r="U16" s="46">
        <f>'HD math'!G28</f>
        <v>11</v>
      </c>
      <c r="V16" s="24"/>
      <c r="W16" s="22" t="str">
        <f>'HD math'!A17</f>
        <v>Montreal Canadiens</v>
      </c>
      <c r="X16" s="46">
        <f>'HD math'!H17</f>
        <v>21</v>
      </c>
      <c r="Y16" s="19"/>
      <c r="AA16" s="18" t="s">
        <v>102</v>
      </c>
      <c r="AB16" t="s">
        <v>99</v>
      </c>
      <c r="AC16" t="s">
        <v>103</v>
      </c>
      <c r="AE16" t="s">
        <v>95</v>
      </c>
      <c r="AF16" t="s">
        <v>104</v>
      </c>
    </row>
    <row r="17" spans="1:32" x14ac:dyDescent="0.3">
      <c r="A17" t="str">
        <f>'HD math'!A9</f>
        <v>Colorado Avalanche</v>
      </c>
      <c r="B17">
        <f>'All strength team card math'!S9</f>
        <v>8</v>
      </c>
      <c r="C17">
        <f>'HD math'!N9</f>
        <v>10</v>
      </c>
      <c r="F17" s="45">
        <f t="shared" si="4"/>
        <v>6</v>
      </c>
      <c r="G17" s="19" t="str">
        <f t="shared" si="5"/>
        <v>Nashville Predators</v>
      </c>
      <c r="H17" s="19"/>
      <c r="I17" s="19"/>
      <c r="J17" s="45">
        <f t="shared" si="6"/>
        <v>26</v>
      </c>
      <c r="K17" s="19" t="str">
        <f t="shared" si="7"/>
        <v>St Louis Blues</v>
      </c>
      <c r="L17" s="19"/>
      <c r="P17" s="19"/>
      <c r="Q17" s="22" t="str">
        <f>'HD math'!A22</f>
        <v>Ottawa Senators</v>
      </c>
      <c r="R17" s="46">
        <f>'HD math'!F22</f>
        <v>12</v>
      </c>
      <c r="S17" s="24"/>
      <c r="T17" s="22" t="str">
        <f>'HD math'!A18</f>
        <v>Nashville Predators</v>
      </c>
      <c r="U17" s="46">
        <f>'HD math'!G18</f>
        <v>12</v>
      </c>
      <c r="V17" s="24"/>
      <c r="W17" s="22" t="str">
        <f>'HD math'!A14</f>
        <v>Florida Panthers</v>
      </c>
      <c r="X17" s="46">
        <f>'HD math'!H14</f>
        <v>5</v>
      </c>
      <c r="Y17" s="19"/>
      <c r="AA17" t="str">
        <f>AA1</f>
        <v>Metro</v>
      </c>
      <c r="AB17">
        <f>AB12</f>
        <v>17.25</v>
      </c>
      <c r="AC17">
        <f>RANK(AB17,$AB$17:$AB$20,1)</f>
        <v>4</v>
      </c>
      <c r="AE17">
        <f>AC12</f>
        <v>15.75</v>
      </c>
      <c r="AF17">
        <f>RANK(AE17,$AE$17:$AE$20,1)</f>
        <v>2</v>
      </c>
    </row>
    <row r="18" spans="1:32" x14ac:dyDescent="0.3">
      <c r="A18" t="str">
        <f>'HD math'!A31</f>
        <v>Vegas Golden Knights</v>
      </c>
      <c r="B18">
        <f>'All strength team card math'!S31</f>
        <v>12</v>
      </c>
      <c r="C18">
        <f>'HD math'!N31</f>
        <v>20</v>
      </c>
      <c r="F18" s="45">
        <f t="shared" si="4"/>
        <v>11</v>
      </c>
      <c r="G18" s="19" t="str">
        <f t="shared" si="5"/>
        <v>New York Islanders</v>
      </c>
      <c r="H18" s="19"/>
      <c r="I18" s="19"/>
      <c r="J18" s="45">
        <f t="shared" si="6"/>
        <v>29</v>
      </c>
      <c r="K18" s="19" t="str">
        <f t="shared" si="7"/>
        <v>San Jose Sharks</v>
      </c>
      <c r="L18" s="19"/>
      <c r="P18" s="19"/>
      <c r="Q18" s="22" t="str">
        <f>'HD math'!A28</f>
        <v>Tampa Bay Lightning</v>
      </c>
      <c r="R18" s="46">
        <f>'HD math'!F28</f>
        <v>19</v>
      </c>
      <c r="S18" s="24"/>
      <c r="T18" s="22" t="str">
        <f>'HD math'!A9</f>
        <v>Colorado Avalanche</v>
      </c>
      <c r="U18" s="46">
        <f>'HD math'!G9</f>
        <v>19</v>
      </c>
      <c r="V18" s="24"/>
      <c r="W18" s="22" t="str">
        <f>'HD math'!A27</f>
        <v>St Louis Blues</v>
      </c>
      <c r="X18" s="46">
        <f>'HD math'!H27</f>
        <v>9</v>
      </c>
      <c r="Y18" s="19"/>
      <c r="AA18" t="str">
        <f>AF1</f>
        <v>Atlantic</v>
      </c>
      <c r="AB18">
        <f>AG12</f>
        <v>14.875</v>
      </c>
      <c r="AC18">
        <f>RANK(AB18,$AB$17:$AB$20,1)</f>
        <v>1</v>
      </c>
      <c r="AE18">
        <f>AH12</f>
        <v>16.875</v>
      </c>
      <c r="AF18">
        <f>RANK(AE18,$AE$17:$AE$20,1)</f>
        <v>3</v>
      </c>
    </row>
    <row r="19" spans="1:32" x14ac:dyDescent="0.3">
      <c r="A19" t="str">
        <f>'HD math'!A22</f>
        <v>Ottawa Senators</v>
      </c>
      <c r="B19">
        <f>'All strength team card math'!S22</f>
        <v>28</v>
      </c>
      <c r="C19">
        <f>'HD math'!N22</f>
        <v>16</v>
      </c>
      <c r="F19" s="45">
        <f t="shared" si="4"/>
        <v>10</v>
      </c>
      <c r="G19" s="19" t="str">
        <f t="shared" si="5"/>
        <v>Colorado Avalanche</v>
      </c>
      <c r="H19" s="19"/>
      <c r="I19" s="19"/>
      <c r="J19" s="45">
        <f t="shared" si="6"/>
        <v>32</v>
      </c>
      <c r="K19" s="19" t="str">
        <f t="shared" si="7"/>
        <v>Chicago Blackhawks</v>
      </c>
      <c r="L19" s="19"/>
      <c r="P19" s="19"/>
      <c r="Q19" s="22" t="str">
        <f>'HD math'!A31</f>
        <v>Vegas Golden Knights</v>
      </c>
      <c r="R19" s="46">
        <f>'HD math'!F31</f>
        <v>18</v>
      </c>
      <c r="S19" s="24"/>
      <c r="T19" s="22" t="str">
        <f>'HD math'!A6</f>
        <v>Calgary Flames</v>
      </c>
      <c r="U19" s="46">
        <f>'HD math'!G6</f>
        <v>21</v>
      </c>
      <c r="V19" s="24"/>
      <c r="W19" s="22" t="str">
        <f>'HD math'!A32</f>
        <v>Washington Capitals</v>
      </c>
      <c r="X19" s="46">
        <f>'HD math'!H32</f>
        <v>23</v>
      </c>
      <c r="Y19" s="19"/>
      <c r="AA19" t="str">
        <f>AK1</f>
        <v>Central</v>
      </c>
      <c r="AB19">
        <f>AL12</f>
        <v>16.375</v>
      </c>
      <c r="AC19">
        <f>RANK(AB19,$AB$17:$AB$20,1)</f>
        <v>2</v>
      </c>
      <c r="AE19">
        <f>AM12</f>
        <v>17.375</v>
      </c>
      <c r="AF19">
        <f>RANK(AE19,$AE$17:$AE$20,1)</f>
        <v>4</v>
      </c>
    </row>
    <row r="20" spans="1:32" x14ac:dyDescent="0.3">
      <c r="A20" t="str">
        <f>'HD math'!A23</f>
        <v>Philadelphia Flyers</v>
      </c>
      <c r="B20">
        <f>'All strength team card math'!S23</f>
        <v>15</v>
      </c>
      <c r="C20">
        <f>'HD math'!N23</f>
        <v>18</v>
      </c>
      <c r="F20" s="19"/>
      <c r="G20" s="19"/>
      <c r="H20" s="19"/>
      <c r="I20" s="19"/>
      <c r="J20" s="19"/>
      <c r="K20" s="19"/>
      <c r="L20" s="19"/>
      <c r="P20" s="19"/>
      <c r="Q20" s="22" t="str">
        <f>'HD math'!A23</f>
        <v>Philadelphia Flyers</v>
      </c>
      <c r="R20" s="46">
        <f>'HD math'!F23</f>
        <v>16</v>
      </c>
      <c r="S20" s="24"/>
      <c r="T20" s="22" t="str">
        <f>'HD math'!A32</f>
        <v>Washington Capitals</v>
      </c>
      <c r="U20" s="46">
        <f>'HD math'!G32</f>
        <v>16</v>
      </c>
      <c r="V20" s="24"/>
      <c r="W20" s="22" t="str">
        <f>'HD math'!A21</f>
        <v>New York Rangers</v>
      </c>
      <c r="X20" s="46">
        <f>'HD math'!H21</f>
        <v>13</v>
      </c>
      <c r="Y20" s="19"/>
      <c r="AA20" t="str">
        <f>AP1</f>
        <v>Pacific</v>
      </c>
      <c r="AB20">
        <f>AQ12</f>
        <v>16.625</v>
      </c>
      <c r="AC20">
        <f>RANK(AB20,$AB$17:$AB$20,1)</f>
        <v>3</v>
      </c>
      <c r="AE20">
        <f>AR12</f>
        <v>15.5</v>
      </c>
      <c r="AF20">
        <f>RANK(AE20,$AE$17:$AE$20,1)</f>
        <v>1</v>
      </c>
    </row>
    <row r="21" spans="1:32" x14ac:dyDescent="0.3">
      <c r="A21" t="str">
        <f>'HD math'!A3</f>
        <v>Arizona Coyotes</v>
      </c>
      <c r="B21">
        <f>'All strength team card math'!S3</f>
        <v>27</v>
      </c>
      <c r="C21">
        <f>'HD math'!N3</f>
        <v>24</v>
      </c>
      <c r="F21" s="23" t="s">
        <v>136</v>
      </c>
      <c r="G21" s="19"/>
      <c r="H21" s="23"/>
      <c r="I21" s="19"/>
      <c r="J21" s="19"/>
      <c r="K21" s="19"/>
      <c r="L21" s="21">
        <f ca="1">'Best Team All Strength'!L21</f>
        <v>45358</v>
      </c>
      <c r="P21" s="19"/>
      <c r="Q21" s="22" t="str">
        <f>'HD math'!A16</f>
        <v>Minnesota Wild</v>
      </c>
      <c r="R21" s="46">
        <f>'HD math'!F16</f>
        <v>20</v>
      </c>
      <c r="S21" s="24"/>
      <c r="T21" s="22" t="str">
        <f>'HD math'!A12</f>
        <v>Detroit Red Wings</v>
      </c>
      <c r="U21" s="46">
        <f>'HD math'!G12</f>
        <v>24</v>
      </c>
      <c r="V21" s="24"/>
      <c r="W21" s="22" t="str">
        <f>'HD math'!A9</f>
        <v>Colorado Avalanche</v>
      </c>
      <c r="X21" s="46">
        <f>'HD math'!H9</f>
        <v>16</v>
      </c>
      <c r="Y21" s="19"/>
    </row>
    <row r="22" spans="1:32" x14ac:dyDescent="0.3">
      <c r="A22" t="str">
        <f>'HD math'!A16</f>
        <v>Minnesota Wild</v>
      </c>
      <c r="B22">
        <f>'All strength team card math'!S16</f>
        <v>23</v>
      </c>
      <c r="C22">
        <f>'HD math'!N16</f>
        <v>21</v>
      </c>
      <c r="E22" s="2"/>
      <c r="F22" s="2"/>
      <c r="G22" s="2"/>
      <c r="H22" s="2"/>
      <c r="I22" s="2"/>
      <c r="J22" s="2"/>
      <c r="K22" s="2"/>
      <c r="L22" s="2"/>
      <c r="P22" s="19"/>
      <c r="Q22" s="22" t="str">
        <f>'HD math'!A3</f>
        <v>Arizona Coyotes</v>
      </c>
      <c r="R22" s="46">
        <f>'HD math'!F3</f>
        <v>23</v>
      </c>
      <c r="S22" s="24"/>
      <c r="T22" s="22" t="str">
        <f>'HD math'!A29</f>
        <v>Toronto Maple Leafs</v>
      </c>
      <c r="U22" s="46">
        <f>'HD math'!G29</f>
        <v>18</v>
      </c>
      <c r="V22" s="24"/>
      <c r="W22" s="22" t="str">
        <f>'HD math'!A31</f>
        <v>Vegas Golden Knights</v>
      </c>
      <c r="X22" s="46">
        <f>'HD math'!H31</f>
        <v>22</v>
      </c>
      <c r="Y22" s="19"/>
    </row>
    <row r="23" spans="1:32" x14ac:dyDescent="0.3">
      <c r="A23" t="str">
        <f>'HD math'!A19</f>
        <v>New Jersey Devils</v>
      </c>
      <c r="B23">
        <f>'All strength team card math'!S19</f>
        <v>23</v>
      </c>
      <c r="C23">
        <f>'HD math'!N19</f>
        <v>19</v>
      </c>
      <c r="P23" s="19"/>
      <c r="Q23" s="22" t="str">
        <f>'HD math'!A26</f>
        <v>Seattle Kraken</v>
      </c>
      <c r="R23" s="46">
        <f>'HD math'!F26</f>
        <v>24</v>
      </c>
      <c r="S23" s="24"/>
      <c r="T23" s="22" t="str">
        <f>'HD math'!A30</f>
        <v>Vancouver Canucks</v>
      </c>
      <c r="U23" s="46">
        <f>'HD math'!G30</f>
        <v>15</v>
      </c>
      <c r="V23" s="24"/>
      <c r="W23" s="22" t="str">
        <f>'HD math'!A23</f>
        <v>Philadelphia Flyers</v>
      </c>
      <c r="X23" s="46">
        <f>'HD math'!H23</f>
        <v>25</v>
      </c>
      <c r="Y23" s="19"/>
    </row>
    <row r="24" spans="1:32" x14ac:dyDescent="0.3">
      <c r="A24" t="str">
        <f>'HD math'!A26</f>
        <v>Seattle Kraken</v>
      </c>
      <c r="B24">
        <f>'All strength team card math'!S26</f>
        <v>19</v>
      </c>
      <c r="C24">
        <f>'HD math'!N26</f>
        <v>23</v>
      </c>
      <c r="P24" s="19"/>
      <c r="Q24" s="22" t="str">
        <f>'HD math'!A33</f>
        <v>Winnipeg Jets</v>
      </c>
      <c r="R24" s="46">
        <f>'HD math'!F33</f>
        <v>21</v>
      </c>
      <c r="S24" s="24"/>
      <c r="T24" s="22" t="str">
        <f>'HD math'!A4</f>
        <v>Boston Bruins</v>
      </c>
      <c r="U24" s="46">
        <f>'HD math'!G4</f>
        <v>23</v>
      </c>
      <c r="V24" s="24"/>
      <c r="W24" s="22" t="str">
        <f>'HD math'!A22</f>
        <v>Ottawa Senators</v>
      </c>
      <c r="X24" s="46">
        <f>'HD math'!H22</f>
        <v>24</v>
      </c>
      <c r="Y24" s="19"/>
    </row>
    <row r="25" spans="1:32" x14ac:dyDescent="0.3">
      <c r="A25" t="str">
        <f>'HD math'!A5</f>
        <v>Buffalo Sabres</v>
      </c>
      <c r="B25">
        <f>'All strength team card math'!S5</f>
        <v>25</v>
      </c>
      <c r="C25">
        <f>'HD math'!N5</f>
        <v>21</v>
      </c>
      <c r="P25" s="19"/>
      <c r="Q25" s="22" t="str">
        <f>'HD math'!A32</f>
        <v>Washington Capitals</v>
      </c>
      <c r="R25" s="46">
        <f>'HD math'!F32</f>
        <v>21</v>
      </c>
      <c r="S25" s="24"/>
      <c r="T25" s="22" t="str">
        <f>'HD math'!A3</f>
        <v>Arizona Coyotes</v>
      </c>
      <c r="U25" s="46">
        <f>'HD math'!G3</f>
        <v>26</v>
      </c>
      <c r="V25" s="24"/>
      <c r="W25" s="22" t="str">
        <f>'HD math'!A18</f>
        <v>Nashville Predators</v>
      </c>
      <c r="X25" s="46">
        <f>'HD math'!H18</f>
        <v>14</v>
      </c>
      <c r="Y25" s="19"/>
    </row>
    <row r="26" spans="1:32" x14ac:dyDescent="0.3">
      <c r="A26" t="str">
        <f>'HD math'!A32</f>
        <v>Washington Capitals</v>
      </c>
      <c r="B26">
        <f>'All strength team card math'!S32</f>
        <v>18</v>
      </c>
      <c r="C26">
        <f>'HD math'!N32</f>
        <v>25</v>
      </c>
      <c r="P26" s="19"/>
      <c r="Q26" s="22" t="str">
        <f>'HD math'!A17</f>
        <v>Montreal Canadiens</v>
      </c>
      <c r="R26" s="46">
        <f>'HD math'!F17</f>
        <v>25</v>
      </c>
      <c r="S26" s="24"/>
      <c r="T26" s="22" t="str">
        <f>'HD math'!A5</f>
        <v>Buffalo Sabres</v>
      </c>
      <c r="U26" s="46">
        <f>'HD math'!G5</f>
        <v>20</v>
      </c>
      <c r="V26" s="24"/>
      <c r="W26" s="22" t="str">
        <f>'HD math'!A7</f>
        <v>Carolina Hurricanes</v>
      </c>
      <c r="X26" s="46">
        <f>'HD math'!H7</f>
        <v>15</v>
      </c>
      <c r="Y26" s="19"/>
    </row>
    <row r="27" spans="1:32" x14ac:dyDescent="0.3">
      <c r="A27" t="str">
        <f>'HD math'!A2</f>
        <v>Anaheim Ducks</v>
      </c>
      <c r="B27">
        <f>'All strength team card math'!S2</f>
        <v>30</v>
      </c>
      <c r="C27">
        <f>'HD math'!N2</f>
        <v>27</v>
      </c>
      <c r="P27" s="19"/>
      <c r="Q27" s="22" t="str">
        <f>'HD math'!A27</f>
        <v>St Louis Blues</v>
      </c>
      <c r="R27" s="46">
        <f>'HD math'!F27</f>
        <v>28</v>
      </c>
      <c r="S27" s="24"/>
      <c r="T27" s="22" t="str">
        <f>'HD math'!A10</f>
        <v>Columbus Blue Jackets</v>
      </c>
      <c r="U27" s="46">
        <f>'HD math'!G10</f>
        <v>25</v>
      </c>
      <c r="V27" s="24"/>
      <c r="W27" s="22" t="str">
        <f>'HD math'!A13</f>
        <v>Edmonton Oilers</v>
      </c>
      <c r="X27" s="46">
        <f>'HD math'!H13</f>
        <v>28</v>
      </c>
      <c r="Y27" s="19"/>
    </row>
    <row r="28" spans="1:32" x14ac:dyDescent="0.3">
      <c r="A28" t="str">
        <f>'HD math'!A12</f>
        <v>Detroit Red Wings</v>
      </c>
      <c r="B28">
        <f>'All strength team card math'!S12</f>
        <v>13</v>
      </c>
      <c r="C28">
        <f>'HD math'!N12</f>
        <v>31</v>
      </c>
      <c r="P28" s="19"/>
      <c r="Q28" s="22" t="str">
        <f>'HD math'!A10</f>
        <v>Columbus Blue Jackets</v>
      </c>
      <c r="R28" s="46">
        <f>'HD math'!F10</f>
        <v>26</v>
      </c>
      <c r="S28" s="24"/>
      <c r="T28" s="22" t="str">
        <f>'HD math'!A17</f>
        <v>Montreal Canadiens</v>
      </c>
      <c r="U28" s="46">
        <f>'HD math'!G17</f>
        <v>29</v>
      </c>
      <c r="V28" s="24"/>
      <c r="W28" s="22" t="str">
        <f>'HD math'!A11</f>
        <v>Dallas Stars</v>
      </c>
      <c r="X28" s="46">
        <f>'HD math'!H11</f>
        <v>30</v>
      </c>
      <c r="Y28" s="19"/>
    </row>
    <row r="29" spans="1:32" x14ac:dyDescent="0.3">
      <c r="A29" t="str">
        <f>'HD math'!A10</f>
        <v>Columbus Blue Jackets</v>
      </c>
      <c r="B29">
        <f>'All strength team card math'!S10</f>
        <v>29</v>
      </c>
      <c r="C29">
        <f>'HD math'!N10</f>
        <v>28</v>
      </c>
      <c r="P29" s="19"/>
      <c r="Q29" s="22" t="str">
        <f>'HD math'!A2</f>
        <v>Anaheim Ducks</v>
      </c>
      <c r="R29" s="46">
        <f>'HD math'!F2</f>
        <v>29</v>
      </c>
      <c r="S29" s="24"/>
      <c r="T29" s="22" t="str">
        <f>'HD math'!A27</f>
        <v>St Louis Blues</v>
      </c>
      <c r="U29" s="46">
        <f>'HD math'!G27</f>
        <v>28</v>
      </c>
      <c r="V29" s="24"/>
      <c r="W29" s="22" t="str">
        <f>'HD math'!A16</f>
        <v>Minnesota Wild</v>
      </c>
      <c r="X29" s="46">
        <f>'HD math'!H16</f>
        <v>26</v>
      </c>
      <c r="Y29" s="19"/>
    </row>
    <row r="30" spans="1:32" x14ac:dyDescent="0.3">
      <c r="A30" t="str">
        <f>'HD math'!A17</f>
        <v>Montreal Canadiens</v>
      </c>
      <c r="B30">
        <f>'All strength team card math'!S17</f>
        <v>26</v>
      </c>
      <c r="C30">
        <f>'HD math'!N17</f>
        <v>30</v>
      </c>
      <c r="P30" s="19"/>
      <c r="Q30" s="22" t="str">
        <f>'HD math'!A5</f>
        <v>Buffalo Sabres</v>
      </c>
      <c r="R30" s="46">
        <f>'HD math'!F5</f>
        <v>27</v>
      </c>
      <c r="S30" s="24"/>
      <c r="T30" s="22" t="str">
        <f>'HD math'!A20</f>
        <v>New York Islanders</v>
      </c>
      <c r="U30" s="46">
        <f>'HD math'!G20</f>
        <v>27</v>
      </c>
      <c r="V30" s="24"/>
      <c r="W30" s="22" t="str">
        <f>'HD math'!A8</f>
        <v>Chicago Blackhawks</v>
      </c>
      <c r="X30" s="46">
        <f>'HD math'!H8</f>
        <v>27</v>
      </c>
      <c r="Y30" s="19"/>
    </row>
    <row r="31" spans="1:32" x14ac:dyDescent="0.3">
      <c r="A31" t="str">
        <f>'HD math'!A27</f>
        <v>St Louis Blues</v>
      </c>
      <c r="B31">
        <f>'All strength team card math'!S27</f>
        <v>19</v>
      </c>
      <c r="C31">
        <f>'HD math'!N27</f>
        <v>26</v>
      </c>
      <c r="P31" s="19"/>
      <c r="Q31" s="22" t="str">
        <f>'HD math'!A25</f>
        <v>San Jose Sharks</v>
      </c>
      <c r="R31" s="46">
        <f>'HD math'!F25</f>
        <v>30</v>
      </c>
      <c r="S31" s="24"/>
      <c r="T31" s="22" t="str">
        <f>'HD math'!A2</f>
        <v>Anaheim Ducks</v>
      </c>
      <c r="U31" s="46">
        <f>'HD math'!G2</f>
        <v>31</v>
      </c>
      <c r="V31" s="24"/>
      <c r="W31" s="22" t="str">
        <f>'HD math'!A24</f>
        <v>Pittsburgh Penguins</v>
      </c>
      <c r="X31" s="46">
        <f>'HD math'!H24</f>
        <v>31</v>
      </c>
      <c r="Y31" s="19"/>
    </row>
    <row r="32" spans="1:32" x14ac:dyDescent="0.3">
      <c r="A32" t="str">
        <f>'HD math'!A25</f>
        <v>San Jose Sharks</v>
      </c>
      <c r="B32">
        <f>'All strength team card math'!S25</f>
        <v>31</v>
      </c>
      <c r="C32">
        <f>'HD math'!N25</f>
        <v>29</v>
      </c>
      <c r="P32" s="19"/>
      <c r="Q32" s="22" t="str">
        <f>'HD math'!A12</f>
        <v>Detroit Red Wings</v>
      </c>
      <c r="R32" s="46">
        <f>'HD math'!F12</f>
        <v>32</v>
      </c>
      <c r="S32" s="24"/>
      <c r="T32" s="22" t="str">
        <f>'HD math'!A8</f>
        <v>Chicago Blackhawks</v>
      </c>
      <c r="U32" s="46">
        <f>'HD math'!G8</f>
        <v>30</v>
      </c>
      <c r="V32" s="24"/>
      <c r="W32" s="22" t="str">
        <f>'HD math'!A19</f>
        <v>New Jersey Devils</v>
      </c>
      <c r="X32" s="46">
        <f>'HD math'!H19</f>
        <v>32</v>
      </c>
      <c r="Y32" s="19"/>
    </row>
    <row r="33" spans="1:25" x14ac:dyDescent="0.3">
      <c r="A33" t="str">
        <f>'HD math'!A8</f>
        <v>Chicago Blackhawks</v>
      </c>
      <c r="B33">
        <f>'All strength team card math'!S8</f>
        <v>32</v>
      </c>
      <c r="C33">
        <f>'HD math'!N8</f>
        <v>32</v>
      </c>
      <c r="P33" s="19"/>
      <c r="Q33" s="22" t="str">
        <f>'HD math'!A8</f>
        <v>Chicago Blackhawks</v>
      </c>
      <c r="R33" s="46">
        <f>'HD math'!F8</f>
        <v>31</v>
      </c>
      <c r="S33" s="24"/>
      <c r="T33" s="22" t="str">
        <f>'HD math'!A25</f>
        <v>San Jose Sharks</v>
      </c>
      <c r="U33" s="46">
        <f>'HD math'!G25</f>
        <v>32</v>
      </c>
      <c r="V33" s="24"/>
      <c r="W33" s="22" t="str">
        <f>'HD math'!A26</f>
        <v>Seattle Kraken</v>
      </c>
      <c r="X33" s="46">
        <f>'HD math'!H26</f>
        <v>29</v>
      </c>
      <c r="Y33" s="19"/>
    </row>
    <row r="34" spans="1:25" x14ac:dyDescent="0.3">
      <c r="P34" s="19"/>
      <c r="Q34" s="19"/>
      <c r="R34" s="19"/>
      <c r="S34" s="19"/>
      <c r="T34" s="28">
        <f ca="1">L21</f>
        <v>45358</v>
      </c>
      <c r="U34" s="19"/>
      <c r="V34" s="19"/>
      <c r="W34" s="32"/>
      <c r="X34" s="27" t="s">
        <v>133</v>
      </c>
      <c r="Y34" s="19"/>
    </row>
    <row r="35" spans="1:25" x14ac:dyDescent="0.3">
      <c r="A35" s="56" t="s">
        <v>0</v>
      </c>
      <c r="B35" s="30" t="s">
        <v>129</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Los Angeles Kings</v>
      </c>
      <c r="B37" s="46">
        <f t="shared" si="10"/>
        <v>5</v>
      </c>
      <c r="C37" s="47">
        <f t="shared" si="11"/>
        <v>-6</v>
      </c>
      <c r="D37" s="46">
        <f t="shared" si="12"/>
        <v>11</v>
      </c>
      <c r="E37" s="19"/>
    </row>
    <row r="38" spans="1:25" x14ac:dyDescent="0.3">
      <c r="A38" s="44" t="str">
        <f t="shared" si="9"/>
        <v>Edmonton Oilers</v>
      </c>
      <c r="B38" s="46">
        <f t="shared" si="10"/>
        <v>4</v>
      </c>
      <c r="C38" s="47">
        <f t="shared" si="11"/>
        <v>-3</v>
      </c>
      <c r="D38" s="46">
        <f t="shared" si="12"/>
        <v>7</v>
      </c>
      <c r="E38" s="19"/>
    </row>
    <row r="39" spans="1:25" x14ac:dyDescent="0.3">
      <c r="A39" s="44" t="str">
        <f t="shared" si="9"/>
        <v>Vancouver Canucks</v>
      </c>
      <c r="B39" s="46">
        <f t="shared" si="10"/>
        <v>3</v>
      </c>
      <c r="C39" s="47">
        <f t="shared" si="11"/>
        <v>1</v>
      </c>
      <c r="D39" s="46">
        <f t="shared" si="12"/>
        <v>2</v>
      </c>
      <c r="E39" s="19"/>
    </row>
    <row r="40" spans="1:25" x14ac:dyDescent="0.3">
      <c r="A40" s="44" t="str">
        <f t="shared" si="9"/>
        <v>Toronto Maple Leafs</v>
      </c>
      <c r="B40" s="46">
        <f t="shared" si="10"/>
        <v>9</v>
      </c>
      <c r="C40" s="47">
        <f t="shared" si="11"/>
        <v>0</v>
      </c>
      <c r="D40" s="46">
        <f t="shared" si="12"/>
        <v>9</v>
      </c>
      <c r="E40" s="19"/>
    </row>
    <row r="41" spans="1:25" x14ac:dyDescent="0.3">
      <c r="A41" s="44" t="str">
        <f t="shared" si="9"/>
        <v>Boston Bruins</v>
      </c>
      <c r="B41" s="46">
        <f t="shared" si="10"/>
        <v>7</v>
      </c>
      <c r="C41" s="47">
        <f t="shared" si="11"/>
        <v>5</v>
      </c>
      <c r="D41" s="46">
        <f t="shared" si="12"/>
        <v>2</v>
      </c>
      <c r="E41" s="19"/>
    </row>
    <row r="42" spans="1:25" x14ac:dyDescent="0.3">
      <c r="A42" s="44" t="str">
        <f t="shared" si="9"/>
        <v>Dallas Stars</v>
      </c>
      <c r="B42" s="46">
        <f t="shared" si="10"/>
        <v>8</v>
      </c>
      <c r="C42" s="47">
        <f t="shared" si="11"/>
        <v>2</v>
      </c>
      <c r="D42" s="46">
        <f t="shared" si="12"/>
        <v>6</v>
      </c>
      <c r="E42" s="19"/>
    </row>
    <row r="43" spans="1:25" x14ac:dyDescent="0.3">
      <c r="A43" s="44" t="str">
        <f t="shared" si="9"/>
        <v>Calgary Flames</v>
      </c>
      <c r="B43" s="46">
        <f t="shared" si="10"/>
        <v>11</v>
      </c>
      <c r="C43" s="47">
        <f t="shared" si="11"/>
        <v>-10</v>
      </c>
      <c r="D43" s="46">
        <f t="shared" si="12"/>
        <v>21</v>
      </c>
      <c r="E43" s="19"/>
    </row>
    <row r="44" spans="1:25" x14ac:dyDescent="0.3">
      <c r="A44" s="44" t="str">
        <f t="shared" si="9"/>
        <v>Carolina Hurricanes</v>
      </c>
      <c r="B44" s="46">
        <f t="shared" si="10"/>
        <v>2</v>
      </c>
      <c r="C44" s="47">
        <f t="shared" si="11"/>
        <v>-8</v>
      </c>
      <c r="D44" s="46">
        <f t="shared" si="12"/>
        <v>10</v>
      </c>
      <c r="E44" s="19"/>
    </row>
    <row r="45" spans="1:25" x14ac:dyDescent="0.3">
      <c r="A45" s="44" t="str">
        <f t="shared" si="9"/>
        <v>Winnipeg Jets</v>
      </c>
      <c r="B45" s="46">
        <f t="shared" si="10"/>
        <v>14</v>
      </c>
      <c r="C45" s="47">
        <f t="shared" si="11"/>
        <v>12</v>
      </c>
      <c r="D45" s="46">
        <f t="shared" si="12"/>
        <v>2</v>
      </c>
      <c r="E45" s="19"/>
    </row>
    <row r="46" spans="1:25" x14ac:dyDescent="0.3">
      <c r="A46" s="44" t="str">
        <f t="shared" si="9"/>
        <v>Tampa Bay Lightning</v>
      </c>
      <c r="B46" s="46">
        <f t="shared" si="10"/>
        <v>17</v>
      </c>
      <c r="C46" s="47">
        <f t="shared" si="11"/>
        <v>2</v>
      </c>
      <c r="D46" s="46">
        <f t="shared" si="12"/>
        <v>15</v>
      </c>
      <c r="E46" s="19"/>
    </row>
    <row r="47" spans="1:25" x14ac:dyDescent="0.3">
      <c r="A47" s="44" t="str">
        <f t="shared" si="9"/>
        <v>New York Rangers</v>
      </c>
      <c r="B47" s="46">
        <f t="shared" si="10"/>
        <v>14</v>
      </c>
      <c r="C47" s="47">
        <f t="shared" si="11"/>
        <v>9</v>
      </c>
      <c r="D47" s="46">
        <f t="shared" si="12"/>
        <v>5</v>
      </c>
      <c r="E47" s="19"/>
    </row>
    <row r="48" spans="1:25" x14ac:dyDescent="0.3">
      <c r="A48" s="44" t="str">
        <f t="shared" si="9"/>
        <v>Pittsburgh Penguins</v>
      </c>
      <c r="B48" s="46">
        <f t="shared" si="10"/>
        <v>13</v>
      </c>
      <c r="C48" s="47">
        <f t="shared" si="11"/>
        <v>-8</v>
      </c>
      <c r="D48" s="46">
        <f t="shared" si="12"/>
        <v>21</v>
      </c>
      <c r="E48" s="19"/>
    </row>
    <row r="49" spans="1:5" x14ac:dyDescent="0.3">
      <c r="A49" s="44" t="str">
        <f t="shared" si="9"/>
        <v>Nashville Predators</v>
      </c>
      <c r="B49" s="46">
        <f t="shared" si="10"/>
        <v>6</v>
      </c>
      <c r="C49" s="47">
        <f t="shared" si="11"/>
        <v>-8</v>
      </c>
      <c r="D49" s="46">
        <f t="shared" si="12"/>
        <v>14</v>
      </c>
      <c r="E49" s="19"/>
    </row>
    <row r="50" spans="1:5" x14ac:dyDescent="0.3">
      <c r="A50" s="44" t="str">
        <f t="shared" si="9"/>
        <v>New York Islanders</v>
      </c>
      <c r="B50" s="46">
        <f t="shared" si="10"/>
        <v>11</v>
      </c>
      <c r="C50" s="47">
        <f t="shared" si="11"/>
        <v>-6</v>
      </c>
      <c r="D50" s="46">
        <f t="shared" si="12"/>
        <v>17</v>
      </c>
      <c r="E50" s="19"/>
    </row>
    <row r="51" spans="1:5" x14ac:dyDescent="0.3">
      <c r="A51" s="44" t="str">
        <f t="shared" si="9"/>
        <v>Colorado Avalanche</v>
      </c>
      <c r="B51" s="46">
        <f t="shared" si="10"/>
        <v>10</v>
      </c>
      <c r="C51" s="47">
        <f t="shared" si="11"/>
        <v>2</v>
      </c>
      <c r="D51" s="46">
        <f t="shared" si="12"/>
        <v>8</v>
      </c>
      <c r="E51" s="19"/>
    </row>
    <row r="52" spans="1:5" x14ac:dyDescent="0.3">
      <c r="A52" s="44" t="str">
        <f t="shared" si="9"/>
        <v>Vegas Golden Knights</v>
      </c>
      <c r="B52" s="46">
        <f t="shared" si="10"/>
        <v>20</v>
      </c>
      <c r="C52" s="47">
        <f t="shared" si="11"/>
        <v>8</v>
      </c>
      <c r="D52" s="46">
        <f t="shared" si="12"/>
        <v>12</v>
      </c>
      <c r="E52" s="19"/>
    </row>
    <row r="53" spans="1:5" x14ac:dyDescent="0.3">
      <c r="A53" s="44" t="str">
        <f t="shared" si="9"/>
        <v>Ottawa Senators</v>
      </c>
      <c r="B53" s="46">
        <f t="shared" si="10"/>
        <v>16</v>
      </c>
      <c r="C53" s="47">
        <f t="shared" si="11"/>
        <v>-12</v>
      </c>
      <c r="D53" s="46">
        <f t="shared" si="12"/>
        <v>28</v>
      </c>
      <c r="E53" s="19"/>
    </row>
    <row r="54" spans="1:5" x14ac:dyDescent="0.3">
      <c r="A54" s="44" t="str">
        <f t="shared" si="9"/>
        <v>Philadelphia Flyers</v>
      </c>
      <c r="B54" s="46">
        <f t="shared" si="10"/>
        <v>18</v>
      </c>
      <c r="C54" s="47">
        <f t="shared" si="11"/>
        <v>3</v>
      </c>
      <c r="D54" s="46">
        <f t="shared" si="12"/>
        <v>15</v>
      </c>
      <c r="E54" s="19"/>
    </row>
    <row r="55" spans="1:5" x14ac:dyDescent="0.3">
      <c r="A55" s="44" t="str">
        <f t="shared" si="9"/>
        <v>Arizona Coyotes</v>
      </c>
      <c r="B55" s="46">
        <f t="shared" si="10"/>
        <v>24</v>
      </c>
      <c r="C55" s="47">
        <f t="shared" si="11"/>
        <v>-3</v>
      </c>
      <c r="D55" s="46">
        <f t="shared" si="12"/>
        <v>27</v>
      </c>
      <c r="E55" s="19"/>
    </row>
    <row r="56" spans="1:5" x14ac:dyDescent="0.3">
      <c r="A56" s="44" t="str">
        <f t="shared" si="9"/>
        <v>Minnesota Wild</v>
      </c>
      <c r="B56" s="46">
        <f t="shared" si="10"/>
        <v>21</v>
      </c>
      <c r="C56" s="47">
        <f t="shared" si="11"/>
        <v>-2</v>
      </c>
      <c r="D56" s="46">
        <f t="shared" si="12"/>
        <v>23</v>
      </c>
      <c r="E56" s="19"/>
    </row>
    <row r="57" spans="1:5" x14ac:dyDescent="0.3">
      <c r="A57" s="44" t="str">
        <f t="shared" si="9"/>
        <v>New Jersey Devils</v>
      </c>
      <c r="B57" s="46">
        <f t="shared" si="10"/>
        <v>19</v>
      </c>
      <c r="C57" s="47">
        <f t="shared" si="11"/>
        <v>-4</v>
      </c>
      <c r="D57" s="46">
        <f t="shared" si="12"/>
        <v>23</v>
      </c>
      <c r="E57" s="19"/>
    </row>
    <row r="58" spans="1:5" x14ac:dyDescent="0.3">
      <c r="A58" s="44" t="str">
        <f t="shared" si="9"/>
        <v>Seattle Kraken</v>
      </c>
      <c r="B58" s="46">
        <f t="shared" si="10"/>
        <v>23</v>
      </c>
      <c r="C58" s="47">
        <f t="shared" si="11"/>
        <v>4</v>
      </c>
      <c r="D58" s="46">
        <f t="shared" si="12"/>
        <v>19</v>
      </c>
      <c r="E58" s="19"/>
    </row>
    <row r="59" spans="1:5" x14ac:dyDescent="0.3">
      <c r="A59" s="44" t="str">
        <f t="shared" si="9"/>
        <v>Buffalo Sabres</v>
      </c>
      <c r="B59" s="46">
        <f t="shared" si="10"/>
        <v>21</v>
      </c>
      <c r="C59" s="47">
        <f t="shared" si="11"/>
        <v>-4</v>
      </c>
      <c r="D59" s="46">
        <f t="shared" si="12"/>
        <v>25</v>
      </c>
      <c r="E59" s="19"/>
    </row>
    <row r="60" spans="1:5" x14ac:dyDescent="0.3">
      <c r="A60" s="44" t="str">
        <f t="shared" si="9"/>
        <v>Washington Capitals</v>
      </c>
      <c r="B60" s="46">
        <f t="shared" si="10"/>
        <v>25</v>
      </c>
      <c r="C60" s="47">
        <f t="shared" si="11"/>
        <v>7</v>
      </c>
      <c r="D60" s="46">
        <f t="shared" si="12"/>
        <v>18</v>
      </c>
      <c r="E60" s="19"/>
    </row>
    <row r="61" spans="1:5" x14ac:dyDescent="0.3">
      <c r="A61" s="44" t="str">
        <f t="shared" si="9"/>
        <v>Anaheim Ducks</v>
      </c>
      <c r="B61" s="46">
        <f t="shared" si="10"/>
        <v>27</v>
      </c>
      <c r="C61" s="47">
        <f t="shared" si="11"/>
        <v>-3</v>
      </c>
      <c r="D61" s="46">
        <f t="shared" si="12"/>
        <v>30</v>
      </c>
      <c r="E61" s="19"/>
    </row>
    <row r="62" spans="1:5" x14ac:dyDescent="0.3">
      <c r="A62" s="44" t="str">
        <f t="shared" si="9"/>
        <v>Detroit Red Wings</v>
      </c>
      <c r="B62" s="46">
        <f t="shared" si="10"/>
        <v>31</v>
      </c>
      <c r="C62" s="47">
        <f t="shared" si="11"/>
        <v>18</v>
      </c>
      <c r="D62" s="46">
        <f t="shared" si="12"/>
        <v>13</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30</v>
      </c>
      <c r="C64" s="47">
        <f t="shared" si="11"/>
        <v>4</v>
      </c>
      <c r="D64" s="46">
        <f t="shared" si="12"/>
        <v>26</v>
      </c>
      <c r="E64" s="19"/>
    </row>
    <row r="65" spans="1:5" x14ac:dyDescent="0.3">
      <c r="A65" s="44" t="str">
        <f t="shared" si="9"/>
        <v>St Louis Blues</v>
      </c>
      <c r="B65" s="46">
        <f t="shared" si="10"/>
        <v>26</v>
      </c>
      <c r="C65" s="47">
        <f t="shared" si="11"/>
        <v>7</v>
      </c>
      <c r="D65" s="46">
        <f t="shared" si="12"/>
        <v>19</v>
      </c>
      <c r="E65" s="19"/>
    </row>
    <row r="66" spans="1:5" x14ac:dyDescent="0.3">
      <c r="A66" s="44" t="str">
        <f t="shared" si="9"/>
        <v>San Jose Sharks</v>
      </c>
      <c r="B66" s="46">
        <f t="shared" si="10"/>
        <v>29</v>
      </c>
      <c r="C66" s="47">
        <f t="shared" si="11"/>
        <v>-2</v>
      </c>
      <c r="D66" s="46">
        <f t="shared" si="12"/>
        <v>31</v>
      </c>
      <c r="E66" s="19"/>
    </row>
    <row r="67" spans="1:5" x14ac:dyDescent="0.3">
      <c r="A67" s="44" t="str">
        <f t="shared" si="9"/>
        <v>Chicago Blackhawks</v>
      </c>
      <c r="B67" s="46">
        <f t="shared" si="10"/>
        <v>32</v>
      </c>
      <c r="C67" s="47">
        <f t="shared" si="11"/>
        <v>0</v>
      </c>
      <c r="D67" s="46">
        <f t="shared" si="12"/>
        <v>32</v>
      </c>
      <c r="E67" s="19"/>
    </row>
    <row r="68" spans="1:5" x14ac:dyDescent="0.3">
      <c r="A68" s="55"/>
      <c r="B68" s="31">
        <f ca="1">L21</f>
        <v>45358</v>
      </c>
      <c r="C68" s="27"/>
      <c r="D68" s="27" t="s">
        <v>134</v>
      </c>
      <c r="E68" s="29"/>
    </row>
  </sheetData>
  <sheetProtection algorithmName="SHA-512" hashValue="TiLLU6xoLMf18jZkp5V/8CMiLJ/HZZyGOPxxpk/ag89elQujGuaCstG6XLWW6jaBA7X/5S9+yhEI15q6tQtWDA==" saltValue="eOe9heeSLVY3RIFngYYq+w==" spinCount="100000" sheet="1" objects="1" scenarios="1"/>
  <sortState xmlns:xlrd2="http://schemas.microsoft.com/office/spreadsheetml/2017/richdata2" ref="A2:C33">
    <sortCondition ref="C33"/>
  </sortState>
  <conditionalFormatting sqref="D36:D67 B36:B67">
    <cfRule type="colorScale" priority="2">
      <colorScale>
        <cfvo type="num" val="0"/>
        <cfvo type="num" val="16"/>
        <cfvo type="num" val="32"/>
        <color rgb="FF0070C0"/>
        <color theme="0" tint="-4.9989318521683403E-2"/>
        <color rgb="FFFF0000"/>
      </colorScale>
    </cfRule>
  </conditionalFormatting>
  <conditionalFormatting sqref="F4:F19 J4:J19">
    <cfRule type="colorScale" priority="3">
      <colorScale>
        <cfvo type="min"/>
        <cfvo type="percentile" val="50"/>
        <cfvo type="max"/>
        <color rgb="FF0070C0"/>
        <color theme="0" tint="-4.9989318521683403E-2"/>
        <color rgb="FFFF0000"/>
      </colorScale>
    </cfRule>
  </conditionalFormatting>
  <conditionalFormatting sqref="F4:L19">
    <cfRule type="colorScale" priority="9">
      <colorScale>
        <cfvo type="min"/>
        <cfvo type="percentile" val="50"/>
        <cfvo type="max"/>
        <color theme="3" tint="0.39997558519241921"/>
        <color theme="0"/>
        <color rgb="FFFF0000"/>
      </colorScale>
    </cfRule>
  </conditionalFormatting>
  <conditionalFormatting sqref="R2:R33 U2:U33 X2:X33">
    <cfRule type="colorScale" priority="1">
      <colorScale>
        <cfvo type="num" val="1"/>
        <cfvo type="percentile" val="50"/>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8BA59-2A65-4720-BE4B-00D163DD7CBD}">
  <sheetPr>
    <tabColor rgb="FF0070C0"/>
  </sheetPr>
  <dimension ref="A1:AS68"/>
  <sheetViews>
    <sheetView zoomScale="90" zoomScaleNormal="90" workbookViewId="0">
      <selection activeCell="L12" sqref="L12"/>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18" max="18" width="14.77734375" customWidth="1"/>
    <col min="19" max="19" width="3.77734375" customWidth="1"/>
    <col min="20" max="20" width="20.5546875" customWidth="1"/>
    <col min="21" max="21" width="14.77734375" customWidth="1"/>
    <col min="22" max="22" width="3.77734375" customWidth="1"/>
    <col min="23" max="23" width="20.77734375" customWidth="1"/>
    <col min="24" max="24" width="14.777343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'HD math'!A1</f>
        <v>Team</v>
      </c>
      <c r="B1" t="str">
        <f>'All strength team card math'!S1</f>
        <v>League Standings</v>
      </c>
      <c r="C1" t="str">
        <f>'HD math'!M1</f>
        <v>HD Rank No Goalie</v>
      </c>
      <c r="P1" s="35"/>
      <c r="Q1" s="20" t="str">
        <f>'HD Best Team List'!Q1</f>
        <v>Team</v>
      </c>
      <c r="R1" s="20" t="str">
        <f>'HD Best Team List'!R1</f>
        <v>HD Offense</v>
      </c>
      <c r="S1" s="20"/>
      <c r="T1" s="20" t="str">
        <f>'HD Best Team List'!T1</f>
        <v>Team</v>
      </c>
      <c r="U1" s="20" t="str">
        <f>'HD Best Team List'!U1</f>
        <v>HD Defense</v>
      </c>
      <c r="V1" s="24"/>
      <c r="W1" s="20" t="str">
        <f>'HD math'!A1</f>
        <v>Team</v>
      </c>
      <c r="X1" s="20" t="str">
        <f>'HD math'!H1</f>
        <v>HD Goaltending</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'HD math'!A14</f>
        <v>Florida Panthers</v>
      </c>
      <c r="B2">
        <f>'All strength team card math'!S14</f>
        <v>1</v>
      </c>
      <c r="C2">
        <f>'HD math'!M14</f>
        <v>2</v>
      </c>
      <c r="P2" s="19"/>
      <c r="Q2" s="22" t="str">
        <f>'HD Best Team List'!Q2</f>
        <v>Edmonton Oilers</v>
      </c>
      <c r="R2" s="46">
        <f>'HD Best Team List'!R2</f>
        <v>1</v>
      </c>
      <c r="S2" s="20"/>
      <c r="T2" s="22" t="str">
        <f>'HD Best Team List'!T2</f>
        <v>Carolina Hurricanes</v>
      </c>
      <c r="U2" s="46">
        <f>'HD Best Team List'!U2</f>
        <v>1</v>
      </c>
      <c r="V2" s="24"/>
      <c r="W2" s="22" t="str">
        <f>'HD math'!A2</f>
        <v>Anaheim Ducks</v>
      </c>
      <c r="X2" s="46">
        <v>0</v>
      </c>
      <c r="Y2" s="19"/>
      <c r="AA2" t="str">
        <f>'All strength team card math'!H7</f>
        <v>Carolina Hurricanes</v>
      </c>
      <c r="AB2">
        <f>'All strength team card math'!S7</f>
        <v>10</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7</v>
      </c>
      <c r="AN2">
        <f t="shared" ref="AN2:AN9" si="2">RANK(AM2,$AM$2:$AM$9,1)</f>
        <v>1</v>
      </c>
      <c r="AP2" t="str">
        <f>'All strength team card math'!H15</f>
        <v>Los Angeles Kings</v>
      </c>
      <c r="AQ2">
        <f>'All strength team card math'!S15</f>
        <v>11</v>
      </c>
      <c r="AR2">
        <f>'All strength team card math'!Q15</f>
        <v>3</v>
      </c>
      <c r="AS2">
        <f t="shared" ref="AS2:AS9" si="3">RANK(AR2,$AR$2:$AR$9,1)</f>
        <v>2</v>
      </c>
    </row>
    <row r="3" spans="1:45" x14ac:dyDescent="0.3">
      <c r="A3" t="str">
        <f>'HD math'!A13</f>
        <v>Edmonton Oilers</v>
      </c>
      <c r="B3">
        <f>'All strength team card math'!S13</f>
        <v>7</v>
      </c>
      <c r="C3">
        <f>'HD math'!M13</f>
        <v>1</v>
      </c>
      <c r="P3" s="19"/>
      <c r="Q3" s="22" t="str">
        <f>'HD Best Team List'!Q3</f>
        <v>Toronto Maple Leafs</v>
      </c>
      <c r="R3" s="46">
        <f>'HD Best Team List'!R3</f>
        <v>2</v>
      </c>
      <c r="S3" s="20"/>
      <c r="T3" s="22" t="str">
        <f>'HD Best Team List'!T3</f>
        <v>Florida Panthers</v>
      </c>
      <c r="U3" s="46">
        <f>'HD Best Team List'!U3</f>
        <v>4</v>
      </c>
      <c r="V3" s="24"/>
      <c r="W3" s="22" t="str">
        <f>'HD math'!A3</f>
        <v>Arizona Coyotes</v>
      </c>
      <c r="X3" s="46">
        <v>0</v>
      </c>
      <c r="Y3" s="19"/>
      <c r="AA3" t="str">
        <f>'All strength team card math'!H21</f>
        <v>New York Rangers</v>
      </c>
      <c r="AB3">
        <f>'All strength team card math'!S21</f>
        <v>5</v>
      </c>
      <c r="AC3">
        <f>'All strength team card math'!Q21</f>
        <v>10</v>
      </c>
      <c r="AD3">
        <f t="shared" si="0"/>
        <v>3</v>
      </c>
      <c r="AF3" t="str">
        <f>'All strength team card math'!H4</f>
        <v>Boston Bruins</v>
      </c>
      <c r="AG3">
        <f>'All strength team card math'!S4</f>
        <v>2</v>
      </c>
      <c r="AH3">
        <f>'All strength team card math'!Q4</f>
        <v>14</v>
      </c>
      <c r="AI3">
        <f t="shared" si="1"/>
        <v>3</v>
      </c>
      <c r="AK3" t="str">
        <f>'All strength team card math'!H11</f>
        <v>Dallas Stars</v>
      </c>
      <c r="AL3">
        <f>'All strength team card math'!S11</f>
        <v>6</v>
      </c>
      <c r="AM3">
        <f>'All strength team card math'!Q11</f>
        <v>7</v>
      </c>
      <c r="AN3">
        <f t="shared" si="2"/>
        <v>1</v>
      </c>
      <c r="AP3" t="str">
        <f>'All strength team card math'!H30</f>
        <v>Vancouver Canucks</v>
      </c>
      <c r="AQ3">
        <f>'All strength team card math'!S30</f>
        <v>2</v>
      </c>
      <c r="AR3">
        <f>'All strength team card math'!Q30</f>
        <v>5</v>
      </c>
      <c r="AS3">
        <f t="shared" si="3"/>
        <v>3</v>
      </c>
    </row>
    <row r="4" spans="1:45" x14ac:dyDescent="0.3">
      <c r="A4" t="str">
        <f>'HD math'!A11</f>
        <v>Dallas Stars</v>
      </c>
      <c r="B4">
        <f>'All strength team card math'!S11</f>
        <v>6</v>
      </c>
      <c r="C4">
        <f>'HD math'!M11</f>
        <v>2</v>
      </c>
      <c r="F4" s="45">
        <f t="shared" ref="F4:F19" si="4">C2</f>
        <v>2</v>
      </c>
      <c r="G4" s="19" t="str">
        <f t="shared" ref="G4:G19" si="5">A2</f>
        <v>Florida Panthers</v>
      </c>
      <c r="H4" s="19"/>
      <c r="I4" s="19"/>
      <c r="J4" s="45">
        <f t="shared" ref="J4:J19" si="6">C18</f>
        <v>11</v>
      </c>
      <c r="K4" s="19" t="str">
        <f>A18</f>
        <v>Vancouver Canucks</v>
      </c>
      <c r="L4" s="19"/>
      <c r="P4" s="19"/>
      <c r="Q4" s="22" t="str">
        <f>'HD Best Team List'!Q4</f>
        <v>Florida Panthers</v>
      </c>
      <c r="R4" s="46">
        <f>'HD Best Team List'!R4</f>
        <v>3</v>
      </c>
      <c r="S4" s="20"/>
      <c r="T4" s="22" t="str">
        <f>'HD Best Team List'!T4</f>
        <v>Los Angeles Kings</v>
      </c>
      <c r="U4" s="46">
        <f>'HD Best Team List'!U4</f>
        <v>6</v>
      </c>
      <c r="V4" s="24"/>
      <c r="W4" s="22" t="str">
        <f>'HD math'!A4</f>
        <v>Boston Bruins</v>
      </c>
      <c r="X4" s="46">
        <v>0</v>
      </c>
      <c r="Y4" s="19"/>
      <c r="AA4" t="str">
        <f>'All strength team card math'!H24</f>
        <v>Pittsburgh Penguins</v>
      </c>
      <c r="AB4">
        <f>'All strength team card math'!S24</f>
        <v>21</v>
      </c>
      <c r="AC4">
        <f>'All strength team card math'!Q24</f>
        <v>5</v>
      </c>
      <c r="AD4">
        <f t="shared" si="0"/>
        <v>2</v>
      </c>
      <c r="AF4" t="str">
        <f>'All strength team card math'!H28</f>
        <v>Tampa Bay Lightning</v>
      </c>
      <c r="AG4">
        <f>'All strength team card math'!S28</f>
        <v>15</v>
      </c>
      <c r="AH4">
        <f>'All strength team card math'!Q28</f>
        <v>19</v>
      </c>
      <c r="AI4">
        <f t="shared" si="1"/>
        <v>5</v>
      </c>
      <c r="AK4" t="str">
        <f>'All strength team card math'!H18</f>
        <v>Nashville Predators</v>
      </c>
      <c r="AL4">
        <f>'All strength team card math'!S18</f>
        <v>14</v>
      </c>
      <c r="AM4">
        <f>'All strength team card math'!Q18</f>
        <v>13</v>
      </c>
      <c r="AN4">
        <f t="shared" si="2"/>
        <v>4</v>
      </c>
      <c r="AP4" t="str">
        <f>'All strength team card math'!H13</f>
        <v>Edmonton Oilers</v>
      </c>
      <c r="AQ4">
        <f>'All strength team card math'!S13</f>
        <v>7</v>
      </c>
      <c r="AR4">
        <f>'All strength team card math'!Q13</f>
        <v>2</v>
      </c>
      <c r="AS4">
        <f t="shared" si="3"/>
        <v>1</v>
      </c>
    </row>
    <row r="5" spans="1:45" x14ac:dyDescent="0.3">
      <c r="A5" t="str">
        <f>'HD math'!A15</f>
        <v>Los Angeles Kings</v>
      </c>
      <c r="B5">
        <f>'All strength team card math'!S15</f>
        <v>11</v>
      </c>
      <c r="C5">
        <f>'HD math'!M15</f>
        <v>8</v>
      </c>
      <c r="F5" s="45">
        <f t="shared" si="4"/>
        <v>1</v>
      </c>
      <c r="G5" s="19" t="str">
        <f t="shared" si="5"/>
        <v>Edmonton Oilers</v>
      </c>
      <c r="H5" s="19"/>
      <c r="I5" s="19"/>
      <c r="J5" s="45">
        <f t="shared" si="6"/>
        <v>16</v>
      </c>
      <c r="K5" s="19" t="str">
        <f t="shared" ref="K5:K19" si="7">A19</f>
        <v>Tampa Bay Lightning</v>
      </c>
      <c r="L5" s="19"/>
      <c r="P5" s="19"/>
      <c r="Q5" s="22" t="str">
        <f>'HD Best Team List'!Q5</f>
        <v>Pittsburgh Penguins</v>
      </c>
      <c r="R5" s="46">
        <f>'HD Best Team List'!R5</f>
        <v>4</v>
      </c>
      <c r="S5" s="20"/>
      <c r="T5" s="22" t="str">
        <f>'HD Best Team List'!T5</f>
        <v>Edmonton Oilers</v>
      </c>
      <c r="U5" s="46">
        <f>'HD Best Team List'!U5</f>
        <v>2</v>
      </c>
      <c r="V5" s="24"/>
      <c r="W5" s="22" t="str">
        <f>'HD math'!A5</f>
        <v>Buffalo Sabres</v>
      </c>
      <c r="X5" s="46">
        <v>0</v>
      </c>
      <c r="Y5" s="19"/>
      <c r="AA5" t="str">
        <f>'All strength team card math'!H23</f>
        <v>Philadelphia Flyers</v>
      </c>
      <c r="AB5">
        <f>'All strength team card math'!S23</f>
        <v>15</v>
      </c>
      <c r="AC5">
        <f>'All strength team card math'!Q23</f>
        <v>11</v>
      </c>
      <c r="AD5">
        <f t="shared" si="0"/>
        <v>4</v>
      </c>
      <c r="AF5" t="str">
        <f>'All strength team card math'!H22</f>
        <v>Ottawa Senators</v>
      </c>
      <c r="AG5">
        <f>'All strength team card math'!S22</f>
        <v>28</v>
      </c>
      <c r="AH5">
        <f>'All strength team card math'!Q22</f>
        <v>16</v>
      </c>
      <c r="AI5">
        <f t="shared" si="1"/>
        <v>4</v>
      </c>
      <c r="AK5" t="str">
        <f>'All strength team card math'!H33</f>
        <v>Winnipeg Jets</v>
      </c>
      <c r="AL5">
        <f>'All strength team card math'!S33</f>
        <v>2</v>
      </c>
      <c r="AM5">
        <f>'All strength team card math'!Q33</f>
        <v>7</v>
      </c>
      <c r="AN5">
        <f t="shared" si="2"/>
        <v>1</v>
      </c>
      <c r="AP5" t="str">
        <f>'All strength team card math'!H31</f>
        <v>Vegas Golden Knights</v>
      </c>
      <c r="AQ5">
        <f>'All strength team card math'!S31</f>
        <v>12</v>
      </c>
      <c r="AR5">
        <f>'All strength team card math'!Q31</f>
        <v>17</v>
      </c>
      <c r="AS5">
        <f t="shared" si="3"/>
        <v>5</v>
      </c>
    </row>
    <row r="6" spans="1:45" x14ac:dyDescent="0.3">
      <c r="A6" t="str">
        <f>'HD math'!A24</f>
        <v>Pittsburgh Penguins</v>
      </c>
      <c r="B6">
        <f>'All strength team card math'!S24</f>
        <v>21</v>
      </c>
      <c r="C6">
        <f>'HD math'!M24</f>
        <v>4</v>
      </c>
      <c r="F6" s="45">
        <f t="shared" si="4"/>
        <v>2</v>
      </c>
      <c r="G6" s="19" t="str">
        <f t="shared" si="5"/>
        <v>Dallas Stars</v>
      </c>
      <c r="H6" s="19"/>
      <c r="I6" s="19"/>
      <c r="J6" s="45">
        <f t="shared" si="6"/>
        <v>21</v>
      </c>
      <c r="K6" s="19" t="str">
        <f t="shared" si="7"/>
        <v>Calgary Flames</v>
      </c>
      <c r="L6" s="19"/>
      <c r="P6" s="19"/>
      <c r="Q6" s="22" t="str">
        <f>'HD Best Team List'!Q6</f>
        <v>Nashville Predators</v>
      </c>
      <c r="R6" s="46">
        <f>'HD Best Team List'!R6</f>
        <v>9</v>
      </c>
      <c r="S6" s="20"/>
      <c r="T6" s="22" t="str">
        <f>'HD Best Team List'!T6</f>
        <v>Dallas Stars</v>
      </c>
      <c r="U6" s="46">
        <f>'HD Best Team List'!U6</f>
        <v>2</v>
      </c>
      <c r="V6" s="24"/>
      <c r="W6" s="22" t="str">
        <f>'HD math'!A6</f>
        <v>Calgary Flames</v>
      </c>
      <c r="X6" s="46">
        <v>0</v>
      </c>
      <c r="Y6" s="19"/>
      <c r="AA6" t="str">
        <f>'All strength team card math'!H19</f>
        <v>New Jersey Devils</v>
      </c>
      <c r="AB6">
        <f>'All strength team card math'!S19</f>
        <v>23</v>
      </c>
      <c r="AC6">
        <f>'All strength team card math'!Q19</f>
        <v>18</v>
      </c>
      <c r="AD6">
        <f t="shared" si="0"/>
        <v>5</v>
      </c>
      <c r="AF6" t="str">
        <f>'All strength team card math'!H29</f>
        <v>Toronto Maple Leafs</v>
      </c>
      <c r="AG6">
        <f>'All strength team card math'!S29</f>
        <v>9</v>
      </c>
      <c r="AH6">
        <f>'All strength team card math'!Q29</f>
        <v>12</v>
      </c>
      <c r="AI6">
        <f t="shared" si="1"/>
        <v>2</v>
      </c>
      <c r="AK6" t="str">
        <f>'All strength team card math'!H16</f>
        <v>Minnesota Wild</v>
      </c>
      <c r="AL6">
        <f>'All strength team card math'!S16</f>
        <v>23</v>
      </c>
      <c r="AM6">
        <f>'All strength team card math'!Q16</f>
        <v>22</v>
      </c>
      <c r="AN6">
        <f t="shared" si="2"/>
        <v>5</v>
      </c>
      <c r="AP6" t="str">
        <f>'All strength team card math'!H6</f>
        <v>Calgary Flames</v>
      </c>
      <c r="AQ6">
        <f>'All strength team card math'!S6</f>
        <v>21</v>
      </c>
      <c r="AR6">
        <f>'All strength team card math'!Q6</f>
        <v>15</v>
      </c>
      <c r="AS6">
        <f t="shared" si="3"/>
        <v>4</v>
      </c>
    </row>
    <row r="7" spans="1:45" x14ac:dyDescent="0.3">
      <c r="A7" t="str">
        <f>'HD math'!A7</f>
        <v>Carolina Hurricanes</v>
      </c>
      <c r="B7">
        <f>'All strength team card math'!S7</f>
        <v>10</v>
      </c>
      <c r="C7">
        <f>'HD math'!M7</f>
        <v>4</v>
      </c>
      <c r="F7" s="45">
        <f t="shared" si="4"/>
        <v>8</v>
      </c>
      <c r="G7" s="19" t="str">
        <f t="shared" si="5"/>
        <v>Los Angeles Kings</v>
      </c>
      <c r="H7" s="19"/>
      <c r="I7" s="19"/>
      <c r="J7" s="45">
        <f t="shared" si="6"/>
        <v>19</v>
      </c>
      <c r="K7" s="19" t="str">
        <f t="shared" si="7"/>
        <v>Boston Bruins</v>
      </c>
      <c r="L7" s="19"/>
      <c r="P7" s="19"/>
      <c r="Q7" s="22" t="str">
        <f>'HD Best Team List'!Q7</f>
        <v>Dallas Stars</v>
      </c>
      <c r="R7" s="46">
        <f>'HD Best Team List'!R7</f>
        <v>5</v>
      </c>
      <c r="S7" s="20"/>
      <c r="T7" s="22" t="str">
        <f>'HD Best Team List'!T7</f>
        <v>Seattle Kraken</v>
      </c>
      <c r="U7" s="46">
        <f>'HD Best Team List'!U7</f>
        <v>5</v>
      </c>
      <c r="V7" s="24"/>
      <c r="W7" s="22" t="str">
        <f>'HD math'!A7</f>
        <v>Carolina Hurricanes</v>
      </c>
      <c r="X7" s="46">
        <v>0</v>
      </c>
      <c r="Y7" s="19"/>
      <c r="AA7" t="str">
        <f>'All strength team card math'!H32</f>
        <v>Washington Capitals</v>
      </c>
      <c r="AB7">
        <f>'All strength team card math'!S32</f>
        <v>18</v>
      </c>
      <c r="AC7">
        <f>'All strength team card math'!Q32</f>
        <v>26</v>
      </c>
      <c r="AD7">
        <f t="shared" si="0"/>
        <v>7</v>
      </c>
      <c r="AF7" t="str">
        <f>'All strength team card math'!H12</f>
        <v>Detroit Red Wings</v>
      </c>
      <c r="AG7">
        <f>'All strength team card math'!S12</f>
        <v>13</v>
      </c>
      <c r="AH7">
        <f>'All strength team card math'!Q12</f>
        <v>23</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19</v>
      </c>
      <c r="AR7">
        <f>'All strength team card math'!Q26</f>
        <v>20</v>
      </c>
      <c r="AS7">
        <f t="shared" si="3"/>
        <v>6</v>
      </c>
    </row>
    <row r="8" spans="1:45" x14ac:dyDescent="0.3">
      <c r="A8" t="str">
        <f>'HD math'!A18</f>
        <v>Nashville Predators</v>
      </c>
      <c r="B8">
        <f>'All strength team card math'!S18</f>
        <v>14</v>
      </c>
      <c r="C8">
        <f>'HD math'!M18</f>
        <v>8</v>
      </c>
      <c r="F8" s="45">
        <f t="shared" si="4"/>
        <v>4</v>
      </c>
      <c r="G8" s="19" t="str">
        <f t="shared" si="5"/>
        <v>Pittsburgh Penguins</v>
      </c>
      <c r="H8" s="19"/>
      <c r="I8" s="19"/>
      <c r="J8" s="45">
        <f t="shared" si="6"/>
        <v>23</v>
      </c>
      <c r="K8" s="19" t="str">
        <f t="shared" si="7"/>
        <v>Winnipeg Jets</v>
      </c>
      <c r="L8" s="19"/>
      <c r="P8" s="19"/>
      <c r="Q8" s="22" t="str">
        <f>'HD Best Team List'!Q8</f>
        <v>Los Angeles Kings</v>
      </c>
      <c r="R8" s="46">
        <f>'HD Best Team List'!R8</f>
        <v>15</v>
      </c>
      <c r="S8" s="20"/>
      <c r="T8" s="22" t="str">
        <f>'HD Best Team List'!T8</f>
        <v>Philadelphia Flyers</v>
      </c>
      <c r="U8" s="46">
        <f>'HD Best Team List'!U8</f>
        <v>7</v>
      </c>
      <c r="V8" s="24"/>
      <c r="W8" s="22" t="str">
        <f>'HD math'!A8</f>
        <v>Chicago Blackhawks</v>
      </c>
      <c r="X8" s="46">
        <v>0</v>
      </c>
      <c r="Y8" s="19"/>
      <c r="AA8" t="str">
        <f>'All strength team card math'!H10</f>
        <v>Columbus Blue Jackets</v>
      </c>
      <c r="AB8">
        <f>'All strength team card math'!S10</f>
        <v>29</v>
      </c>
      <c r="AC8">
        <f>'All strength team card math'!Q10</f>
        <v>28</v>
      </c>
      <c r="AD8">
        <f t="shared" si="0"/>
        <v>8</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19</v>
      </c>
      <c r="AM8">
        <f>'All strength team card math'!Q27</f>
        <v>25</v>
      </c>
      <c r="AN8">
        <f t="shared" si="2"/>
        <v>6</v>
      </c>
      <c r="AP8" t="str">
        <f>'All strength team card math'!H2</f>
        <v>Anaheim Ducks</v>
      </c>
      <c r="AQ8">
        <f>'All strength team card math'!S2</f>
        <v>30</v>
      </c>
      <c r="AR8">
        <f>'All strength team card math'!Q2</f>
        <v>30</v>
      </c>
      <c r="AS8">
        <f t="shared" si="3"/>
        <v>7</v>
      </c>
    </row>
    <row r="9" spans="1:45" x14ac:dyDescent="0.3">
      <c r="A9" t="str">
        <f>'HD math'!A29</f>
        <v>Toronto Maple Leafs</v>
      </c>
      <c r="B9">
        <f>'All strength team card math'!S29</f>
        <v>9</v>
      </c>
      <c r="C9">
        <f>'HD math'!M29</f>
        <v>6</v>
      </c>
      <c r="F9" s="45">
        <f t="shared" si="4"/>
        <v>4</v>
      </c>
      <c r="G9" s="19" t="str">
        <f t="shared" si="5"/>
        <v>Carolina Hurricanes</v>
      </c>
      <c r="H9" s="19"/>
      <c r="I9" s="19"/>
      <c r="J9" s="45">
        <f t="shared" si="6"/>
        <v>22</v>
      </c>
      <c r="K9" s="19" t="str">
        <f t="shared" si="7"/>
        <v>New York Islanders</v>
      </c>
      <c r="L9" s="19"/>
      <c r="P9" s="19"/>
      <c r="Q9" s="22" t="str">
        <f>'HD Best Team List'!Q9</f>
        <v>Colorado Avalanche</v>
      </c>
      <c r="R9" s="46">
        <f>'HD Best Team List'!R9</f>
        <v>6</v>
      </c>
      <c r="S9" s="20"/>
      <c r="T9" s="22" t="str">
        <f>'HD Best Team List'!T9</f>
        <v>Minnesota Wild</v>
      </c>
      <c r="U9" s="46">
        <f>'HD Best Team List'!U9</f>
        <v>9</v>
      </c>
      <c r="V9" s="24"/>
      <c r="W9" s="22" t="str">
        <f>'HD math'!A9</f>
        <v>Colorado Avalanche</v>
      </c>
      <c r="X9" s="46">
        <v>0</v>
      </c>
      <c r="Y9" s="19"/>
      <c r="AA9" t="str">
        <f>'All strength team card math'!H20</f>
        <v>New York Islanders</v>
      </c>
      <c r="AB9">
        <f>'All strength team card math'!S20</f>
        <v>17</v>
      </c>
      <c r="AC9">
        <f>'All strength team card math'!Q20</f>
        <v>24</v>
      </c>
      <c r="AD9">
        <f t="shared" si="0"/>
        <v>6</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'HD math'!A21</f>
        <v>New York Rangers</v>
      </c>
      <c r="B10">
        <f>'All strength team card math'!S21</f>
        <v>5</v>
      </c>
      <c r="C10">
        <f>'HD math'!M21</f>
        <v>17</v>
      </c>
      <c r="F10" s="45">
        <f t="shared" si="4"/>
        <v>8</v>
      </c>
      <c r="G10" s="19" t="str">
        <f t="shared" si="5"/>
        <v>Nashville Predators</v>
      </c>
      <c r="H10" s="19"/>
      <c r="I10" s="19"/>
      <c r="J10" s="45">
        <f t="shared" si="6"/>
        <v>20</v>
      </c>
      <c r="K10" s="19" t="str">
        <f t="shared" si="7"/>
        <v>Washington Capitals</v>
      </c>
      <c r="L10" s="19"/>
      <c r="P10" s="19"/>
      <c r="Q10" s="22" t="str">
        <f>'HD Best Team List'!Q10</f>
        <v>Boston Bruins</v>
      </c>
      <c r="R10" s="46">
        <f>'HD Best Team List'!R10</f>
        <v>10</v>
      </c>
      <c r="S10" s="20"/>
      <c r="T10" s="22" t="str">
        <f>'HD Best Team List'!T10</f>
        <v>Vegas Golden Knights</v>
      </c>
      <c r="U10" s="46">
        <f>'HD Best Team List'!U10</f>
        <v>14</v>
      </c>
      <c r="V10" s="24"/>
      <c r="W10" s="22" t="str">
        <f>'HD math'!A10</f>
        <v>Columbus Blue Jackets</v>
      </c>
      <c r="X10" s="46">
        <v>0</v>
      </c>
      <c r="Y10" s="19"/>
    </row>
    <row r="11" spans="1:45" x14ac:dyDescent="0.3">
      <c r="A11" t="str">
        <f>'HD math'!A9</f>
        <v>Colorado Avalanche</v>
      </c>
      <c r="B11">
        <f>'All strength team card math'!S9</f>
        <v>8</v>
      </c>
      <c r="C11">
        <f>'HD math'!M9</f>
        <v>13</v>
      </c>
      <c r="F11" s="45">
        <f t="shared" si="4"/>
        <v>6</v>
      </c>
      <c r="G11" s="19" t="str">
        <f t="shared" si="5"/>
        <v>Toronto Maple Leafs</v>
      </c>
      <c r="H11" s="19"/>
      <c r="I11" s="19"/>
      <c r="J11" s="45">
        <f t="shared" si="6"/>
        <v>25</v>
      </c>
      <c r="K11" s="19" t="str">
        <f t="shared" si="7"/>
        <v>Arizona Coyotes</v>
      </c>
      <c r="L11" s="19"/>
      <c r="P11" s="19"/>
      <c r="Q11" s="22" t="str">
        <f>'HD Best Team List'!Q11</f>
        <v>Vancouver Canucks</v>
      </c>
      <c r="R11" s="46">
        <f>'HD Best Team List'!R11</f>
        <v>8</v>
      </c>
      <c r="S11" s="20"/>
      <c r="T11" s="22" t="str">
        <f>'HD Best Team List'!T11</f>
        <v>Pittsburgh Penguins</v>
      </c>
      <c r="U11" s="46">
        <f>'HD Best Team List'!U11</f>
        <v>8</v>
      </c>
      <c r="V11" s="24"/>
      <c r="W11" s="22" t="str">
        <f>'HD math'!A11</f>
        <v>Dallas Stars</v>
      </c>
      <c r="X11" s="46">
        <v>0</v>
      </c>
      <c r="Y11" s="19"/>
    </row>
    <row r="12" spans="1:45" x14ac:dyDescent="0.3">
      <c r="A12" t="str">
        <f>'HD math'!A31</f>
        <v>Vegas Golden Knights</v>
      </c>
      <c r="B12">
        <f>'All strength team card math'!S31</f>
        <v>12</v>
      </c>
      <c r="C12">
        <f>'HD math'!M31</f>
        <v>18</v>
      </c>
      <c r="F12" s="45">
        <f t="shared" si="4"/>
        <v>17</v>
      </c>
      <c r="G12" s="19" t="str">
        <f t="shared" si="5"/>
        <v>New York Rangers</v>
      </c>
      <c r="H12" s="19"/>
      <c r="I12" s="19"/>
      <c r="J12" s="45">
        <f t="shared" si="6"/>
        <v>28</v>
      </c>
      <c r="K12" s="19" t="str">
        <f t="shared" si="7"/>
        <v>Detroit Red Wings</v>
      </c>
      <c r="L12" s="19"/>
      <c r="P12" s="19"/>
      <c r="Q12" s="22" t="str">
        <f>'HD Best Team List'!Q12</f>
        <v>New York Rangers</v>
      </c>
      <c r="R12" s="46">
        <f>'HD Best Team List'!R12</f>
        <v>14</v>
      </c>
      <c r="S12" s="20"/>
      <c r="T12" s="22" t="str">
        <f>'HD Best Team List'!T12</f>
        <v>New York Rangers</v>
      </c>
      <c r="U12" s="46">
        <f>'HD Best Team List'!U12</f>
        <v>17</v>
      </c>
      <c r="V12" s="24"/>
      <c r="W12" s="22" t="str">
        <f>'HD math'!A12</f>
        <v>Detroit Red Wings</v>
      </c>
      <c r="X12" s="46">
        <v>0</v>
      </c>
      <c r="Y12" s="19"/>
      <c r="AA12" t="s">
        <v>101</v>
      </c>
      <c r="AB12">
        <f>SUM(AB2:AB9)/8</f>
        <v>17.25</v>
      </c>
      <c r="AC12">
        <f>SUM(AC2:AC9)/8</f>
        <v>15.75</v>
      </c>
      <c r="AG12">
        <f t="shared" ref="AG12:AR12" si="8">SUM(AG2:AG9)/8</f>
        <v>14.875</v>
      </c>
      <c r="AH12">
        <f t="shared" si="8"/>
        <v>16.875</v>
      </c>
      <c r="AL12">
        <f t="shared" si="8"/>
        <v>16.375</v>
      </c>
      <c r="AM12">
        <f t="shared" si="8"/>
        <v>17.375</v>
      </c>
      <c r="AQ12">
        <f t="shared" si="8"/>
        <v>16.625</v>
      </c>
      <c r="AR12">
        <f t="shared" si="8"/>
        <v>15.5</v>
      </c>
    </row>
    <row r="13" spans="1:45" x14ac:dyDescent="0.3">
      <c r="A13" t="str">
        <f>'HD math'!A19</f>
        <v>New Jersey Devils</v>
      </c>
      <c r="B13">
        <f>'All strength team card math'!S19</f>
        <v>23</v>
      </c>
      <c r="C13">
        <f>'HD math'!M19</f>
        <v>6</v>
      </c>
      <c r="F13" s="45">
        <f t="shared" si="4"/>
        <v>13</v>
      </c>
      <c r="G13" s="19" t="str">
        <f t="shared" si="5"/>
        <v>Colorado Avalanche</v>
      </c>
      <c r="H13" s="19"/>
      <c r="I13" s="19"/>
      <c r="J13" s="45">
        <f t="shared" si="6"/>
        <v>26</v>
      </c>
      <c r="K13" s="19" t="str">
        <f t="shared" si="7"/>
        <v>Columbus Blue Jackets</v>
      </c>
      <c r="L13" s="19"/>
      <c r="P13" s="19"/>
      <c r="Q13" s="22" t="str">
        <f>'HD Best Team List'!Q13</f>
        <v>Carolina Hurricanes</v>
      </c>
      <c r="R13" s="46">
        <f>'HD Best Team List'!R13</f>
        <v>11</v>
      </c>
      <c r="S13" s="20"/>
      <c r="T13" s="22" t="str">
        <f>'HD Best Team List'!T13</f>
        <v>Ottawa Senators</v>
      </c>
      <c r="U13" s="46">
        <f>'HD Best Team List'!U13</f>
        <v>10</v>
      </c>
      <c r="V13" s="24"/>
      <c r="W13" s="22" t="str">
        <f>'HD math'!A13</f>
        <v>Edmonton Oilers</v>
      </c>
      <c r="X13" s="46">
        <v>0</v>
      </c>
      <c r="Y13" s="19"/>
    </row>
    <row r="14" spans="1:45" x14ac:dyDescent="0.3">
      <c r="A14" t="str">
        <f>'HD math'!A23</f>
        <v>Philadelphia Flyers</v>
      </c>
      <c r="B14">
        <f>'All strength team card math'!S23</f>
        <v>15</v>
      </c>
      <c r="C14">
        <f>'HD math'!M23</f>
        <v>11</v>
      </c>
      <c r="F14" s="45">
        <f t="shared" si="4"/>
        <v>18</v>
      </c>
      <c r="G14" s="19" t="str">
        <f t="shared" si="5"/>
        <v>Vegas Golden Knights</v>
      </c>
      <c r="H14" s="19"/>
      <c r="I14" s="19"/>
      <c r="J14" s="45">
        <f t="shared" si="6"/>
        <v>24</v>
      </c>
      <c r="K14" s="19" t="str">
        <f t="shared" si="7"/>
        <v>Buffalo Sabres</v>
      </c>
      <c r="L14" s="19"/>
      <c r="P14" s="19"/>
      <c r="Q14" s="22" t="str">
        <f>'HD Best Team List'!Q14</f>
        <v>Calgary Flames</v>
      </c>
      <c r="R14" s="46">
        <f>'HD Best Team List'!R14</f>
        <v>17</v>
      </c>
      <c r="S14" s="20"/>
      <c r="T14" s="22" t="str">
        <f>'HD Best Team List'!T14</f>
        <v>New Jersey Devils</v>
      </c>
      <c r="U14" s="46">
        <f>'HD Best Team List'!U14</f>
        <v>13</v>
      </c>
      <c r="V14" s="24"/>
      <c r="W14" s="22" t="str">
        <f>'HD math'!A14</f>
        <v>Florida Panthers</v>
      </c>
      <c r="X14" s="46">
        <v>0</v>
      </c>
      <c r="Y14" s="19"/>
    </row>
    <row r="15" spans="1:45" x14ac:dyDescent="0.3">
      <c r="A15" t="str">
        <f>'HD math'!A26</f>
        <v>Seattle Kraken</v>
      </c>
      <c r="B15">
        <f>'All strength team card math'!S26</f>
        <v>19</v>
      </c>
      <c r="C15">
        <f>'HD math'!M26</f>
        <v>14</v>
      </c>
      <c r="F15" s="45">
        <f t="shared" si="4"/>
        <v>6</v>
      </c>
      <c r="G15" s="19" t="str">
        <f t="shared" si="5"/>
        <v>New Jersey Devils</v>
      </c>
      <c r="H15" s="19"/>
      <c r="I15" s="19"/>
      <c r="J15" s="45">
        <f t="shared" si="6"/>
        <v>28</v>
      </c>
      <c r="K15" s="19" t="str">
        <f t="shared" si="7"/>
        <v>St Louis Blues</v>
      </c>
      <c r="L15" s="19"/>
      <c r="P15" s="19"/>
      <c r="Q15" s="22" t="str">
        <f>'HD Best Team List'!Q15</f>
        <v>New York Islanders</v>
      </c>
      <c r="R15" s="46">
        <f>'HD Best Team List'!R15</f>
        <v>13</v>
      </c>
      <c r="S15" s="20"/>
      <c r="T15" s="22" t="str">
        <f>'HD Best Team List'!T15</f>
        <v>Winnipeg Jets</v>
      </c>
      <c r="U15" s="46">
        <f>'HD Best Team List'!U15</f>
        <v>22</v>
      </c>
      <c r="V15" s="24"/>
      <c r="W15" s="22" t="str">
        <f>'HD math'!A15</f>
        <v>Los Angeles Kings</v>
      </c>
      <c r="X15" s="46">
        <v>0</v>
      </c>
      <c r="Y15" s="19"/>
    </row>
    <row r="16" spans="1:45" x14ac:dyDescent="0.3">
      <c r="A16" t="str">
        <f>'HD math'!A16</f>
        <v>Minnesota Wild</v>
      </c>
      <c r="B16">
        <f>'All strength team card math'!S16</f>
        <v>23</v>
      </c>
      <c r="C16">
        <f>'HD math'!M16</f>
        <v>14</v>
      </c>
      <c r="F16" s="45">
        <f t="shared" si="4"/>
        <v>11</v>
      </c>
      <c r="G16" s="19" t="str">
        <f t="shared" si="5"/>
        <v>Philadelphia Flyers</v>
      </c>
      <c r="H16" s="19"/>
      <c r="I16" s="19"/>
      <c r="J16" s="45">
        <f t="shared" si="6"/>
        <v>27</v>
      </c>
      <c r="K16" s="19" t="str">
        <f t="shared" si="7"/>
        <v>Montreal Canadiens</v>
      </c>
      <c r="L16" s="19"/>
      <c r="P16" s="19"/>
      <c r="Q16" s="22" t="str">
        <f>'HD Best Team List'!Q16</f>
        <v>New Jersey Devils</v>
      </c>
      <c r="R16" s="46">
        <f>'HD Best Team List'!R16</f>
        <v>7</v>
      </c>
      <c r="S16" s="20"/>
      <c r="T16" s="22" t="str">
        <f>'HD Best Team List'!T16</f>
        <v>Tampa Bay Lightning</v>
      </c>
      <c r="U16" s="46">
        <f>'HD Best Team List'!U16</f>
        <v>11</v>
      </c>
      <c r="V16" s="24"/>
      <c r="W16" s="22" t="str">
        <f>'HD math'!A16</f>
        <v>Minnesota Wild</v>
      </c>
      <c r="X16" s="46">
        <v>0</v>
      </c>
      <c r="Y16" s="19"/>
      <c r="AA16" s="18" t="s">
        <v>102</v>
      </c>
      <c r="AB16" t="s">
        <v>99</v>
      </c>
      <c r="AC16" t="s">
        <v>103</v>
      </c>
      <c r="AE16" t="s">
        <v>95</v>
      </c>
      <c r="AF16" t="s">
        <v>104</v>
      </c>
    </row>
    <row r="17" spans="1:32" x14ac:dyDescent="0.3">
      <c r="A17" t="str">
        <f>'HD math'!A22</f>
        <v>Ottawa Senators</v>
      </c>
      <c r="B17">
        <f>'All strength team card math'!S22</f>
        <v>28</v>
      </c>
      <c r="C17">
        <f>'HD math'!M22</f>
        <v>10</v>
      </c>
      <c r="F17" s="45">
        <f t="shared" si="4"/>
        <v>14</v>
      </c>
      <c r="G17" s="19" t="str">
        <f t="shared" si="5"/>
        <v>Seattle Kraken</v>
      </c>
      <c r="H17" s="19"/>
      <c r="I17" s="19"/>
      <c r="J17" s="45">
        <f t="shared" si="6"/>
        <v>30</v>
      </c>
      <c r="K17" s="19" t="str">
        <f t="shared" si="7"/>
        <v>Anaheim Ducks</v>
      </c>
      <c r="L17" s="19"/>
      <c r="P17" s="19"/>
      <c r="Q17" s="22" t="str">
        <f>'HD Best Team List'!Q17</f>
        <v>Ottawa Senators</v>
      </c>
      <c r="R17" s="46">
        <f>'HD Best Team List'!R17</f>
        <v>12</v>
      </c>
      <c r="S17" s="20"/>
      <c r="T17" s="22" t="str">
        <f>'HD Best Team List'!T17</f>
        <v>Nashville Predators</v>
      </c>
      <c r="U17" s="46">
        <f>'HD Best Team List'!U17</f>
        <v>12</v>
      </c>
      <c r="V17" s="24"/>
      <c r="W17" s="22" t="str">
        <f>'HD math'!A17</f>
        <v>Montreal Canadiens</v>
      </c>
      <c r="X17" s="46">
        <v>0</v>
      </c>
      <c r="Y17" s="19"/>
      <c r="AA17" t="str">
        <f>AA1</f>
        <v>Metro</v>
      </c>
      <c r="AB17">
        <f>AB12</f>
        <v>17.25</v>
      </c>
      <c r="AC17">
        <f>RANK(AB17,$AB$17:$AB$20,1)</f>
        <v>4</v>
      </c>
      <c r="AE17">
        <f>AC12</f>
        <v>15.75</v>
      </c>
      <c r="AF17">
        <f>RANK(AE17,$AE$17:$AE$20,1)</f>
        <v>2</v>
      </c>
    </row>
    <row r="18" spans="1:32" x14ac:dyDescent="0.3">
      <c r="A18" t="str">
        <f>'HD math'!A30</f>
        <v>Vancouver Canucks</v>
      </c>
      <c r="B18">
        <f>'All strength team card math'!S30</f>
        <v>2</v>
      </c>
      <c r="C18">
        <f>'HD math'!M30</f>
        <v>11</v>
      </c>
      <c r="F18" s="45">
        <f t="shared" si="4"/>
        <v>14</v>
      </c>
      <c r="G18" s="19" t="str">
        <f t="shared" si="5"/>
        <v>Minnesota Wild</v>
      </c>
      <c r="H18" s="19"/>
      <c r="I18" s="19"/>
      <c r="J18" s="45">
        <f t="shared" si="6"/>
        <v>32</v>
      </c>
      <c r="K18" s="19" t="str">
        <f t="shared" si="7"/>
        <v>San Jose Sharks</v>
      </c>
      <c r="L18" s="19"/>
      <c r="P18" s="19"/>
      <c r="Q18" s="22" t="str">
        <f>'HD Best Team List'!Q18</f>
        <v>Tampa Bay Lightning</v>
      </c>
      <c r="R18" s="46">
        <f>'HD Best Team List'!R18</f>
        <v>19</v>
      </c>
      <c r="S18" s="20"/>
      <c r="T18" s="22" t="str">
        <f>'HD Best Team List'!T18</f>
        <v>Colorado Avalanche</v>
      </c>
      <c r="U18" s="46">
        <f>'HD Best Team List'!U18</f>
        <v>19</v>
      </c>
      <c r="V18" s="24"/>
      <c r="W18" s="22" t="str">
        <f>'HD math'!A18</f>
        <v>Nashville Predators</v>
      </c>
      <c r="X18" s="46">
        <v>0</v>
      </c>
      <c r="Y18" s="19"/>
      <c r="AA18" t="str">
        <f>AF1</f>
        <v>Atlantic</v>
      </c>
      <c r="AB18">
        <f>AG12</f>
        <v>14.875</v>
      </c>
      <c r="AC18">
        <f>RANK(AB18,$AB$17:$AB$20,1)</f>
        <v>1</v>
      </c>
      <c r="AE18">
        <f>AH12</f>
        <v>16.875</v>
      </c>
      <c r="AF18">
        <f>RANK(AE18,$AE$17:$AE$20,1)</f>
        <v>3</v>
      </c>
    </row>
    <row r="19" spans="1:32" x14ac:dyDescent="0.3">
      <c r="A19" t="str">
        <f>'HD math'!A28</f>
        <v>Tampa Bay Lightning</v>
      </c>
      <c r="B19">
        <f>'All strength team card math'!S28</f>
        <v>15</v>
      </c>
      <c r="C19">
        <f>'HD math'!M28</f>
        <v>16</v>
      </c>
      <c r="F19" s="45">
        <f t="shared" si="4"/>
        <v>10</v>
      </c>
      <c r="G19" s="19" t="str">
        <f t="shared" si="5"/>
        <v>Ottawa Senators</v>
      </c>
      <c r="H19" s="19"/>
      <c r="I19" s="19"/>
      <c r="J19" s="45">
        <f t="shared" si="6"/>
        <v>31</v>
      </c>
      <c r="K19" s="19" t="str">
        <f t="shared" si="7"/>
        <v>Chicago Blackhawks</v>
      </c>
      <c r="L19" s="19"/>
      <c r="P19" s="19"/>
      <c r="Q19" s="22" t="str">
        <f>'HD Best Team List'!Q19</f>
        <v>Vegas Golden Knights</v>
      </c>
      <c r="R19" s="46">
        <f>'HD Best Team List'!R19</f>
        <v>18</v>
      </c>
      <c r="S19" s="20"/>
      <c r="T19" s="22" t="str">
        <f>'HD Best Team List'!T19</f>
        <v>Calgary Flames</v>
      </c>
      <c r="U19" s="46">
        <f>'HD Best Team List'!U19</f>
        <v>21</v>
      </c>
      <c r="V19" s="24"/>
      <c r="W19" s="22" t="str">
        <f>'HD math'!A19</f>
        <v>New Jersey Devils</v>
      </c>
      <c r="X19" s="46">
        <v>0</v>
      </c>
      <c r="Y19" s="19"/>
      <c r="AA19" t="str">
        <f>AK1</f>
        <v>Central</v>
      </c>
      <c r="AB19">
        <f>AL12</f>
        <v>16.375</v>
      </c>
      <c r="AC19">
        <f>RANK(AB19,$AB$17:$AB$20,1)</f>
        <v>2</v>
      </c>
      <c r="AE19">
        <f>AM12</f>
        <v>17.375</v>
      </c>
      <c r="AF19">
        <f>RANK(AE19,$AE$17:$AE$20,1)</f>
        <v>4</v>
      </c>
    </row>
    <row r="20" spans="1:32" x14ac:dyDescent="0.3">
      <c r="A20" t="str">
        <f>'HD math'!A6</f>
        <v>Calgary Flames</v>
      </c>
      <c r="B20">
        <f>'All strength team card math'!S6</f>
        <v>21</v>
      </c>
      <c r="C20">
        <f>'HD math'!M6</f>
        <v>21</v>
      </c>
      <c r="F20" s="19"/>
      <c r="G20" s="19"/>
      <c r="H20" s="19"/>
      <c r="I20" s="19"/>
      <c r="J20" s="19"/>
      <c r="K20" s="19"/>
      <c r="L20" s="19"/>
      <c r="P20" s="19"/>
      <c r="Q20" s="22" t="str">
        <f>'HD Best Team List'!Q20</f>
        <v>Philadelphia Flyers</v>
      </c>
      <c r="R20" s="46">
        <f>'HD Best Team List'!R20</f>
        <v>16</v>
      </c>
      <c r="S20" s="20"/>
      <c r="T20" s="22" t="str">
        <f>'HD Best Team List'!T20</f>
        <v>Washington Capitals</v>
      </c>
      <c r="U20" s="46">
        <f>'HD Best Team List'!U20</f>
        <v>16</v>
      </c>
      <c r="V20" s="24"/>
      <c r="W20" s="22" t="str">
        <f>'HD math'!A20</f>
        <v>New York Islanders</v>
      </c>
      <c r="X20" s="46">
        <v>0</v>
      </c>
      <c r="Y20" s="19"/>
      <c r="AA20" t="str">
        <f>AP1</f>
        <v>Pacific</v>
      </c>
      <c r="AB20">
        <f>AQ12</f>
        <v>16.625</v>
      </c>
      <c r="AC20">
        <f>RANK(AB20,$AB$17:$AB$20,1)</f>
        <v>3</v>
      </c>
      <c r="AE20">
        <f>AR12</f>
        <v>15.5</v>
      </c>
      <c r="AF20">
        <f>RANK(AE20,$AE$17:$AE$20,1)</f>
        <v>1</v>
      </c>
    </row>
    <row r="21" spans="1:32" x14ac:dyDescent="0.3">
      <c r="A21" t="str">
        <f>'HD math'!A4</f>
        <v>Boston Bruins</v>
      </c>
      <c r="B21">
        <f>'All strength team card math'!S4</f>
        <v>2</v>
      </c>
      <c r="C21">
        <f>'HD math'!M4</f>
        <v>19</v>
      </c>
      <c r="F21" s="23" t="s">
        <v>137</v>
      </c>
      <c r="G21" s="19"/>
      <c r="H21" s="23"/>
      <c r="I21" s="19"/>
      <c r="J21" s="19"/>
      <c r="K21" s="19"/>
      <c r="L21" s="21">
        <f ca="1">'Best Team All Strength'!L21</f>
        <v>45358</v>
      </c>
      <c r="P21" s="19"/>
      <c r="Q21" s="22" t="str">
        <f>'HD Best Team List'!Q21</f>
        <v>Minnesota Wild</v>
      </c>
      <c r="R21" s="46">
        <f>'HD Best Team List'!R21</f>
        <v>20</v>
      </c>
      <c r="S21" s="20"/>
      <c r="T21" s="22" t="str">
        <f>'HD Best Team List'!T21</f>
        <v>Detroit Red Wings</v>
      </c>
      <c r="U21" s="46">
        <f>'HD Best Team List'!U21</f>
        <v>24</v>
      </c>
      <c r="V21" s="24"/>
      <c r="W21" s="22" t="str">
        <f>'HD math'!A21</f>
        <v>New York Rangers</v>
      </c>
      <c r="X21" s="46">
        <v>0</v>
      </c>
      <c r="Y21" s="19"/>
    </row>
    <row r="22" spans="1:32" x14ac:dyDescent="0.3">
      <c r="A22" t="str">
        <f>'HD math'!A33</f>
        <v>Winnipeg Jets</v>
      </c>
      <c r="B22">
        <f>'All strength team card math'!S33</f>
        <v>2</v>
      </c>
      <c r="C22">
        <f>'HD math'!M33</f>
        <v>23</v>
      </c>
      <c r="E22" s="2"/>
      <c r="F22" s="2"/>
      <c r="G22" s="2"/>
      <c r="H22" s="2"/>
      <c r="I22" s="2"/>
      <c r="J22" s="2"/>
      <c r="K22" s="2"/>
      <c r="L22" s="2"/>
      <c r="P22" s="19"/>
      <c r="Q22" s="22" t="str">
        <f>'HD Best Team List'!Q22</f>
        <v>Arizona Coyotes</v>
      </c>
      <c r="R22" s="46">
        <f>'HD Best Team List'!R22</f>
        <v>23</v>
      </c>
      <c r="S22" s="20"/>
      <c r="T22" s="22" t="str">
        <f>'HD Best Team List'!T22</f>
        <v>Toronto Maple Leafs</v>
      </c>
      <c r="U22" s="46">
        <f>'HD Best Team List'!U22</f>
        <v>18</v>
      </c>
      <c r="V22" s="24"/>
      <c r="W22" s="22" t="str">
        <f>'HD math'!A22</f>
        <v>Ottawa Senators</v>
      </c>
      <c r="X22" s="46">
        <v>0</v>
      </c>
      <c r="Y22" s="19"/>
    </row>
    <row r="23" spans="1:32" x14ac:dyDescent="0.3">
      <c r="A23" t="str">
        <f>'HD math'!A20</f>
        <v>New York Islanders</v>
      </c>
      <c r="B23">
        <f>'All strength team card math'!S20</f>
        <v>17</v>
      </c>
      <c r="C23">
        <f>'HD math'!M20</f>
        <v>22</v>
      </c>
      <c r="P23" s="19"/>
      <c r="Q23" s="22" t="str">
        <f>'HD Best Team List'!Q23</f>
        <v>Seattle Kraken</v>
      </c>
      <c r="R23" s="46">
        <f>'HD Best Team List'!R23</f>
        <v>24</v>
      </c>
      <c r="S23" s="20"/>
      <c r="T23" s="22" t="str">
        <f>'HD Best Team List'!T23</f>
        <v>Vancouver Canucks</v>
      </c>
      <c r="U23" s="46">
        <f>'HD Best Team List'!U23</f>
        <v>15</v>
      </c>
      <c r="V23" s="24"/>
      <c r="W23" s="22" t="str">
        <f>'HD math'!A23</f>
        <v>Philadelphia Flyers</v>
      </c>
      <c r="X23" s="46">
        <v>0</v>
      </c>
      <c r="Y23" s="19"/>
    </row>
    <row r="24" spans="1:32" x14ac:dyDescent="0.3">
      <c r="A24" t="str">
        <f>'HD math'!A32</f>
        <v>Washington Capitals</v>
      </c>
      <c r="B24">
        <f>'All strength team card math'!S32</f>
        <v>18</v>
      </c>
      <c r="C24">
        <f>'HD math'!M32</f>
        <v>20</v>
      </c>
      <c r="P24" s="19"/>
      <c r="Q24" s="22" t="str">
        <f>'HD Best Team List'!Q24</f>
        <v>Winnipeg Jets</v>
      </c>
      <c r="R24" s="46">
        <f>'HD Best Team List'!R24</f>
        <v>21</v>
      </c>
      <c r="S24" s="20"/>
      <c r="T24" s="22" t="str">
        <f>'HD Best Team List'!T24</f>
        <v>Boston Bruins</v>
      </c>
      <c r="U24" s="46">
        <f>'HD Best Team List'!U24</f>
        <v>23</v>
      </c>
      <c r="V24" s="24"/>
      <c r="W24" s="22" t="str">
        <f>'HD math'!A24</f>
        <v>Pittsburgh Penguins</v>
      </c>
      <c r="X24" s="46">
        <v>0</v>
      </c>
      <c r="Y24" s="19"/>
    </row>
    <row r="25" spans="1:32" x14ac:dyDescent="0.3">
      <c r="A25" t="str">
        <f>'HD math'!A3</f>
        <v>Arizona Coyotes</v>
      </c>
      <c r="B25">
        <f>'All strength team card math'!S3</f>
        <v>27</v>
      </c>
      <c r="C25">
        <f>'HD math'!M3</f>
        <v>25</v>
      </c>
      <c r="P25" s="19"/>
      <c r="Q25" s="22" t="str">
        <f>'HD Best Team List'!Q25</f>
        <v>Washington Capitals</v>
      </c>
      <c r="R25" s="46">
        <f>'HD Best Team List'!R25</f>
        <v>21</v>
      </c>
      <c r="S25" s="20"/>
      <c r="T25" s="22" t="str">
        <f>'HD Best Team List'!T25</f>
        <v>Arizona Coyotes</v>
      </c>
      <c r="U25" s="46">
        <f>'HD Best Team List'!U25</f>
        <v>26</v>
      </c>
      <c r="V25" s="24"/>
      <c r="W25" s="22" t="str">
        <f>'HD math'!A25</f>
        <v>San Jose Sharks</v>
      </c>
      <c r="X25" s="46">
        <v>0</v>
      </c>
      <c r="Y25" s="19"/>
    </row>
    <row r="26" spans="1:32" x14ac:dyDescent="0.3">
      <c r="A26" t="str">
        <f>'HD math'!A12</f>
        <v>Detroit Red Wings</v>
      </c>
      <c r="B26">
        <f>'All strength team card math'!S12</f>
        <v>13</v>
      </c>
      <c r="C26">
        <f>'HD math'!M12</f>
        <v>28</v>
      </c>
      <c r="P26" s="19"/>
      <c r="Q26" s="22" t="str">
        <f>'HD Best Team List'!Q26</f>
        <v>Montreal Canadiens</v>
      </c>
      <c r="R26" s="46">
        <f>'HD Best Team List'!R26</f>
        <v>25</v>
      </c>
      <c r="S26" s="20"/>
      <c r="T26" s="22" t="str">
        <f>'HD Best Team List'!T26</f>
        <v>Buffalo Sabres</v>
      </c>
      <c r="U26" s="46">
        <f>'HD Best Team List'!U26</f>
        <v>20</v>
      </c>
      <c r="V26" s="24"/>
      <c r="W26" s="22" t="str">
        <f>'HD math'!A26</f>
        <v>Seattle Kraken</v>
      </c>
      <c r="X26" s="46">
        <v>0</v>
      </c>
      <c r="Y26" s="19"/>
    </row>
    <row r="27" spans="1:32" x14ac:dyDescent="0.3">
      <c r="A27" t="str">
        <f>'HD math'!A10</f>
        <v>Columbus Blue Jackets</v>
      </c>
      <c r="B27">
        <f>'All strength team card math'!S10</f>
        <v>29</v>
      </c>
      <c r="C27">
        <f>'HD math'!M10</f>
        <v>26</v>
      </c>
      <c r="P27" s="19"/>
      <c r="Q27" s="22" t="str">
        <f>'HD Best Team List'!Q27</f>
        <v>St Louis Blues</v>
      </c>
      <c r="R27" s="46">
        <f>'HD Best Team List'!R27</f>
        <v>28</v>
      </c>
      <c r="S27" s="20"/>
      <c r="T27" s="22" t="str">
        <f>'HD Best Team List'!T27</f>
        <v>Columbus Blue Jackets</v>
      </c>
      <c r="U27" s="46">
        <f>'HD Best Team List'!U27</f>
        <v>25</v>
      </c>
      <c r="V27" s="24"/>
      <c r="W27" s="22" t="str">
        <f>'HD math'!A27</f>
        <v>St Louis Blues</v>
      </c>
      <c r="X27" s="46">
        <v>0</v>
      </c>
      <c r="Y27" s="19"/>
    </row>
    <row r="28" spans="1:32" x14ac:dyDescent="0.3">
      <c r="A28" t="str">
        <f>'HD math'!A5</f>
        <v>Buffalo Sabres</v>
      </c>
      <c r="B28">
        <f>'All strength team card math'!S5</f>
        <v>25</v>
      </c>
      <c r="C28">
        <f>'HD math'!M5</f>
        <v>24</v>
      </c>
      <c r="P28" s="19"/>
      <c r="Q28" s="22" t="str">
        <f>'HD Best Team List'!Q28</f>
        <v>Columbus Blue Jackets</v>
      </c>
      <c r="R28" s="46">
        <f>'HD Best Team List'!R28</f>
        <v>26</v>
      </c>
      <c r="S28" s="20"/>
      <c r="T28" s="22" t="str">
        <f>'HD Best Team List'!T28</f>
        <v>Montreal Canadiens</v>
      </c>
      <c r="U28" s="46">
        <f>'HD Best Team List'!U28</f>
        <v>29</v>
      </c>
      <c r="V28" s="24"/>
      <c r="W28" s="22" t="str">
        <f>'HD math'!A28</f>
        <v>Tampa Bay Lightning</v>
      </c>
      <c r="X28" s="46">
        <v>0</v>
      </c>
      <c r="Y28" s="19"/>
    </row>
    <row r="29" spans="1:32" x14ac:dyDescent="0.3">
      <c r="A29" t="str">
        <f>'HD math'!A27</f>
        <v>St Louis Blues</v>
      </c>
      <c r="B29">
        <f>'All strength team card math'!S27</f>
        <v>19</v>
      </c>
      <c r="C29">
        <f>'HD math'!M27</f>
        <v>28</v>
      </c>
      <c r="P29" s="19"/>
      <c r="Q29" s="22" t="str">
        <f>'HD Best Team List'!Q29</f>
        <v>Anaheim Ducks</v>
      </c>
      <c r="R29" s="46">
        <f>'HD Best Team List'!R29</f>
        <v>29</v>
      </c>
      <c r="S29" s="20"/>
      <c r="T29" s="22" t="str">
        <f>'HD Best Team List'!T29</f>
        <v>St Louis Blues</v>
      </c>
      <c r="U29" s="46">
        <f>'HD Best Team List'!U29</f>
        <v>28</v>
      </c>
      <c r="V29" s="24"/>
      <c r="W29" s="22" t="str">
        <f>'HD math'!A29</f>
        <v>Toronto Maple Leafs</v>
      </c>
      <c r="X29" s="46">
        <v>0</v>
      </c>
      <c r="Y29" s="19"/>
    </row>
    <row r="30" spans="1:32" x14ac:dyDescent="0.3">
      <c r="A30" t="str">
        <f>'HD math'!A17</f>
        <v>Montreal Canadiens</v>
      </c>
      <c r="B30">
        <f>'All strength team card math'!S17</f>
        <v>26</v>
      </c>
      <c r="C30">
        <f>'HD math'!M17</f>
        <v>27</v>
      </c>
      <c r="P30" s="19"/>
      <c r="Q30" s="22" t="str">
        <f>'HD Best Team List'!Q30</f>
        <v>Buffalo Sabres</v>
      </c>
      <c r="R30" s="46">
        <f>'HD Best Team List'!R30</f>
        <v>27</v>
      </c>
      <c r="S30" s="20"/>
      <c r="T30" s="22" t="str">
        <f>'HD Best Team List'!T30</f>
        <v>New York Islanders</v>
      </c>
      <c r="U30" s="46">
        <f>'HD Best Team List'!U30</f>
        <v>27</v>
      </c>
      <c r="V30" s="24"/>
      <c r="W30" s="22" t="str">
        <f>'HD math'!A30</f>
        <v>Vancouver Canucks</v>
      </c>
      <c r="X30" s="46">
        <v>0</v>
      </c>
      <c r="Y30" s="19"/>
    </row>
    <row r="31" spans="1:32" x14ac:dyDescent="0.3">
      <c r="A31" t="str">
        <f>'HD math'!A2</f>
        <v>Anaheim Ducks</v>
      </c>
      <c r="B31">
        <f>'All strength team card math'!S2</f>
        <v>30</v>
      </c>
      <c r="C31">
        <f>'HD math'!M2</f>
        <v>30</v>
      </c>
      <c r="P31" s="19"/>
      <c r="Q31" s="22" t="str">
        <f>'HD Best Team List'!Q31</f>
        <v>San Jose Sharks</v>
      </c>
      <c r="R31" s="46">
        <f>'HD Best Team List'!R31</f>
        <v>30</v>
      </c>
      <c r="S31" s="20"/>
      <c r="T31" s="22" t="str">
        <f>'HD Best Team List'!T31</f>
        <v>Anaheim Ducks</v>
      </c>
      <c r="U31" s="46">
        <f>'HD Best Team List'!U31</f>
        <v>31</v>
      </c>
      <c r="V31" s="24"/>
      <c r="W31" s="22" t="str">
        <f>'HD math'!A31</f>
        <v>Vegas Golden Knights</v>
      </c>
      <c r="X31" s="46">
        <v>0</v>
      </c>
      <c r="Y31" s="19"/>
    </row>
    <row r="32" spans="1:32" x14ac:dyDescent="0.3">
      <c r="A32" t="str">
        <f>'HD math'!A25</f>
        <v>San Jose Sharks</v>
      </c>
      <c r="B32">
        <f>'All strength team card math'!S25</f>
        <v>31</v>
      </c>
      <c r="C32">
        <f>'HD math'!M25</f>
        <v>32</v>
      </c>
      <c r="P32" s="19"/>
      <c r="Q32" s="22" t="str">
        <f>'HD Best Team List'!Q32</f>
        <v>Detroit Red Wings</v>
      </c>
      <c r="R32" s="46">
        <f>'HD Best Team List'!R32</f>
        <v>32</v>
      </c>
      <c r="S32" s="20"/>
      <c r="T32" s="22" t="str">
        <f>'HD Best Team List'!T32</f>
        <v>Chicago Blackhawks</v>
      </c>
      <c r="U32" s="46">
        <f>'HD Best Team List'!U32</f>
        <v>30</v>
      </c>
      <c r="V32" s="24"/>
      <c r="W32" s="22" t="str">
        <f>'HD math'!A32</f>
        <v>Washington Capitals</v>
      </c>
      <c r="X32" s="46">
        <v>0</v>
      </c>
      <c r="Y32" s="19"/>
    </row>
    <row r="33" spans="1:25" x14ac:dyDescent="0.3">
      <c r="A33" t="str">
        <f>'HD math'!A8</f>
        <v>Chicago Blackhawks</v>
      </c>
      <c r="B33">
        <f>'All strength team card math'!S8</f>
        <v>32</v>
      </c>
      <c r="C33">
        <f>'HD math'!M8</f>
        <v>31</v>
      </c>
      <c r="P33" s="19"/>
      <c r="Q33" s="22" t="str">
        <f>'HD Best Team List'!Q33</f>
        <v>Chicago Blackhawks</v>
      </c>
      <c r="R33" s="46">
        <f>'HD Best Team List'!R33</f>
        <v>31</v>
      </c>
      <c r="S33" s="20"/>
      <c r="T33" s="22" t="str">
        <f>'HD Best Team List'!T33</f>
        <v>San Jose Sharks</v>
      </c>
      <c r="U33" s="46">
        <f>'HD Best Team List'!U33</f>
        <v>32</v>
      </c>
      <c r="V33" s="24"/>
      <c r="W33" s="22" t="str">
        <f>'HD math'!A33</f>
        <v>Winnipeg Jets</v>
      </c>
      <c r="X33" s="46">
        <v>0</v>
      </c>
      <c r="Y33" s="19"/>
    </row>
    <row r="34" spans="1:25" x14ac:dyDescent="0.3">
      <c r="P34" s="19"/>
      <c r="Q34" s="19"/>
      <c r="R34" s="19"/>
      <c r="S34" s="19"/>
      <c r="T34" s="28">
        <f ca="1">L21</f>
        <v>45358</v>
      </c>
      <c r="U34" s="19"/>
      <c r="V34" s="19"/>
      <c r="W34" s="32"/>
      <c r="X34" s="27" t="s">
        <v>133</v>
      </c>
      <c r="Y34" s="19"/>
    </row>
    <row r="35" spans="1:25" x14ac:dyDescent="0.3">
      <c r="A35" s="56" t="s">
        <v>0</v>
      </c>
      <c r="B35" s="30" t="s">
        <v>124</v>
      </c>
      <c r="C35" s="20" t="s">
        <v>108</v>
      </c>
      <c r="D35" s="20" t="s">
        <v>86</v>
      </c>
      <c r="E35" s="28"/>
    </row>
    <row r="36" spans="1:25" x14ac:dyDescent="0.3">
      <c r="A36" s="44" t="str">
        <f t="shared" ref="A36:A67" si="9">A2</f>
        <v>Florida Panthers</v>
      </c>
      <c r="B36" s="46">
        <f t="shared" ref="B36:B67" si="10">C2</f>
        <v>2</v>
      </c>
      <c r="C36" s="47">
        <f t="shared" ref="C36:C67" si="11">B36-D36</f>
        <v>1</v>
      </c>
      <c r="D36" s="46">
        <f t="shared" ref="D36:D67" si="12">B2</f>
        <v>1</v>
      </c>
      <c r="E36" s="19"/>
    </row>
    <row r="37" spans="1:25" x14ac:dyDescent="0.3">
      <c r="A37" s="44" t="str">
        <f t="shared" si="9"/>
        <v>Edmonton Oilers</v>
      </c>
      <c r="B37" s="46">
        <f t="shared" si="10"/>
        <v>1</v>
      </c>
      <c r="C37" s="47">
        <f t="shared" si="11"/>
        <v>-6</v>
      </c>
      <c r="D37" s="46">
        <f t="shared" si="12"/>
        <v>7</v>
      </c>
      <c r="E37" s="19"/>
    </row>
    <row r="38" spans="1:25" x14ac:dyDescent="0.3">
      <c r="A38" s="44" t="str">
        <f t="shared" si="9"/>
        <v>Dallas Stars</v>
      </c>
      <c r="B38" s="46">
        <f t="shared" si="10"/>
        <v>2</v>
      </c>
      <c r="C38" s="47">
        <f t="shared" si="11"/>
        <v>-4</v>
      </c>
      <c r="D38" s="46">
        <f t="shared" si="12"/>
        <v>6</v>
      </c>
      <c r="E38" s="19"/>
    </row>
    <row r="39" spans="1:25" x14ac:dyDescent="0.3">
      <c r="A39" s="44" t="str">
        <f t="shared" si="9"/>
        <v>Los Angeles Kings</v>
      </c>
      <c r="B39" s="46">
        <f t="shared" si="10"/>
        <v>8</v>
      </c>
      <c r="C39" s="47">
        <f t="shared" si="11"/>
        <v>-3</v>
      </c>
      <c r="D39" s="46">
        <f t="shared" si="12"/>
        <v>11</v>
      </c>
      <c r="E39" s="19"/>
    </row>
    <row r="40" spans="1:25" x14ac:dyDescent="0.3">
      <c r="A40" s="44" t="str">
        <f t="shared" si="9"/>
        <v>Pittsburgh Penguins</v>
      </c>
      <c r="B40" s="46">
        <f t="shared" si="10"/>
        <v>4</v>
      </c>
      <c r="C40" s="47">
        <f t="shared" si="11"/>
        <v>-17</v>
      </c>
      <c r="D40" s="46">
        <f t="shared" si="12"/>
        <v>21</v>
      </c>
      <c r="E40" s="19"/>
    </row>
    <row r="41" spans="1:25" x14ac:dyDescent="0.3">
      <c r="A41" s="44" t="str">
        <f t="shared" si="9"/>
        <v>Carolina Hurricanes</v>
      </c>
      <c r="B41" s="46">
        <f t="shared" si="10"/>
        <v>4</v>
      </c>
      <c r="C41" s="47">
        <f t="shared" si="11"/>
        <v>-6</v>
      </c>
      <c r="D41" s="46">
        <f t="shared" si="12"/>
        <v>10</v>
      </c>
      <c r="E41" s="19"/>
    </row>
    <row r="42" spans="1:25" x14ac:dyDescent="0.3">
      <c r="A42" s="44" t="str">
        <f t="shared" si="9"/>
        <v>Nashville Predators</v>
      </c>
      <c r="B42" s="46">
        <f t="shared" si="10"/>
        <v>8</v>
      </c>
      <c r="C42" s="47">
        <f t="shared" si="11"/>
        <v>-6</v>
      </c>
      <c r="D42" s="46">
        <f t="shared" si="12"/>
        <v>14</v>
      </c>
      <c r="E42" s="19"/>
    </row>
    <row r="43" spans="1:25" x14ac:dyDescent="0.3">
      <c r="A43" s="44" t="str">
        <f t="shared" si="9"/>
        <v>Toronto Maple Leafs</v>
      </c>
      <c r="B43" s="46">
        <f t="shared" si="10"/>
        <v>6</v>
      </c>
      <c r="C43" s="47">
        <f t="shared" si="11"/>
        <v>-3</v>
      </c>
      <c r="D43" s="46">
        <f t="shared" si="12"/>
        <v>9</v>
      </c>
      <c r="E43" s="19"/>
    </row>
    <row r="44" spans="1:25" x14ac:dyDescent="0.3">
      <c r="A44" s="44" t="str">
        <f t="shared" si="9"/>
        <v>New York Rangers</v>
      </c>
      <c r="B44" s="46">
        <f t="shared" si="10"/>
        <v>17</v>
      </c>
      <c r="C44" s="47">
        <f t="shared" si="11"/>
        <v>12</v>
      </c>
      <c r="D44" s="46">
        <f t="shared" si="12"/>
        <v>5</v>
      </c>
      <c r="E44" s="19"/>
    </row>
    <row r="45" spans="1:25" x14ac:dyDescent="0.3">
      <c r="A45" s="44" t="str">
        <f t="shared" si="9"/>
        <v>Colorado Avalanche</v>
      </c>
      <c r="B45" s="46">
        <f t="shared" si="10"/>
        <v>13</v>
      </c>
      <c r="C45" s="47">
        <f t="shared" si="11"/>
        <v>5</v>
      </c>
      <c r="D45" s="46">
        <f t="shared" si="12"/>
        <v>8</v>
      </c>
      <c r="E45" s="19"/>
    </row>
    <row r="46" spans="1:25" x14ac:dyDescent="0.3">
      <c r="A46" s="44" t="str">
        <f t="shared" si="9"/>
        <v>Vegas Golden Knights</v>
      </c>
      <c r="B46" s="46">
        <f t="shared" si="10"/>
        <v>18</v>
      </c>
      <c r="C46" s="47">
        <f t="shared" si="11"/>
        <v>6</v>
      </c>
      <c r="D46" s="46">
        <f t="shared" si="12"/>
        <v>12</v>
      </c>
      <c r="E46" s="19"/>
    </row>
    <row r="47" spans="1:25" x14ac:dyDescent="0.3">
      <c r="A47" s="44" t="str">
        <f t="shared" si="9"/>
        <v>New Jersey Devils</v>
      </c>
      <c r="B47" s="46">
        <f t="shared" si="10"/>
        <v>6</v>
      </c>
      <c r="C47" s="47">
        <f t="shared" si="11"/>
        <v>-17</v>
      </c>
      <c r="D47" s="46">
        <f t="shared" si="12"/>
        <v>23</v>
      </c>
      <c r="E47" s="19"/>
    </row>
    <row r="48" spans="1:25" x14ac:dyDescent="0.3">
      <c r="A48" s="44" t="str">
        <f t="shared" si="9"/>
        <v>Philadelphia Flyers</v>
      </c>
      <c r="B48" s="46">
        <f t="shared" si="10"/>
        <v>11</v>
      </c>
      <c r="C48" s="47">
        <f t="shared" si="11"/>
        <v>-4</v>
      </c>
      <c r="D48" s="46">
        <f t="shared" si="12"/>
        <v>15</v>
      </c>
      <c r="E48" s="19"/>
    </row>
    <row r="49" spans="1:5" x14ac:dyDescent="0.3">
      <c r="A49" s="44" t="str">
        <f t="shared" si="9"/>
        <v>Seattle Kraken</v>
      </c>
      <c r="B49" s="46">
        <f t="shared" si="10"/>
        <v>14</v>
      </c>
      <c r="C49" s="47">
        <f t="shared" si="11"/>
        <v>-5</v>
      </c>
      <c r="D49" s="46">
        <f t="shared" si="12"/>
        <v>19</v>
      </c>
      <c r="E49" s="19"/>
    </row>
    <row r="50" spans="1:5" x14ac:dyDescent="0.3">
      <c r="A50" s="44" t="str">
        <f t="shared" si="9"/>
        <v>Minnesota Wild</v>
      </c>
      <c r="B50" s="46">
        <f t="shared" si="10"/>
        <v>14</v>
      </c>
      <c r="C50" s="47">
        <f t="shared" si="11"/>
        <v>-9</v>
      </c>
      <c r="D50" s="46">
        <f t="shared" si="12"/>
        <v>23</v>
      </c>
      <c r="E50" s="19"/>
    </row>
    <row r="51" spans="1:5" x14ac:dyDescent="0.3">
      <c r="A51" s="44" t="str">
        <f t="shared" si="9"/>
        <v>Ottawa Senators</v>
      </c>
      <c r="B51" s="46">
        <f t="shared" si="10"/>
        <v>10</v>
      </c>
      <c r="C51" s="47">
        <f t="shared" si="11"/>
        <v>-18</v>
      </c>
      <c r="D51" s="46">
        <f t="shared" si="12"/>
        <v>28</v>
      </c>
      <c r="E51" s="19"/>
    </row>
    <row r="52" spans="1:5" x14ac:dyDescent="0.3">
      <c r="A52" s="44" t="str">
        <f t="shared" si="9"/>
        <v>Vancouver Canucks</v>
      </c>
      <c r="B52" s="46">
        <f t="shared" si="10"/>
        <v>11</v>
      </c>
      <c r="C52" s="47">
        <f t="shared" si="11"/>
        <v>9</v>
      </c>
      <c r="D52" s="46">
        <f t="shared" si="12"/>
        <v>2</v>
      </c>
      <c r="E52" s="19"/>
    </row>
    <row r="53" spans="1:5" x14ac:dyDescent="0.3">
      <c r="A53" s="44" t="str">
        <f t="shared" si="9"/>
        <v>Tampa Bay Lightning</v>
      </c>
      <c r="B53" s="46">
        <f t="shared" si="10"/>
        <v>16</v>
      </c>
      <c r="C53" s="47">
        <f t="shared" si="11"/>
        <v>1</v>
      </c>
      <c r="D53" s="46">
        <f t="shared" si="12"/>
        <v>15</v>
      </c>
      <c r="E53" s="19"/>
    </row>
    <row r="54" spans="1:5" x14ac:dyDescent="0.3">
      <c r="A54" s="44" t="str">
        <f t="shared" si="9"/>
        <v>Calgary Flames</v>
      </c>
      <c r="B54" s="46">
        <f t="shared" si="10"/>
        <v>21</v>
      </c>
      <c r="C54" s="47">
        <f t="shared" si="11"/>
        <v>0</v>
      </c>
      <c r="D54" s="46">
        <f t="shared" si="12"/>
        <v>21</v>
      </c>
      <c r="E54" s="19"/>
    </row>
    <row r="55" spans="1:5" x14ac:dyDescent="0.3">
      <c r="A55" s="44" t="str">
        <f t="shared" si="9"/>
        <v>Boston Bruins</v>
      </c>
      <c r="B55" s="46">
        <f t="shared" si="10"/>
        <v>19</v>
      </c>
      <c r="C55" s="47">
        <f t="shared" si="11"/>
        <v>17</v>
      </c>
      <c r="D55" s="46">
        <f t="shared" si="12"/>
        <v>2</v>
      </c>
      <c r="E55" s="19"/>
    </row>
    <row r="56" spans="1:5" x14ac:dyDescent="0.3">
      <c r="A56" s="44" t="str">
        <f t="shared" si="9"/>
        <v>Winnipeg Jets</v>
      </c>
      <c r="B56" s="46">
        <f t="shared" si="10"/>
        <v>23</v>
      </c>
      <c r="C56" s="47">
        <f t="shared" si="11"/>
        <v>21</v>
      </c>
      <c r="D56" s="46">
        <f t="shared" si="12"/>
        <v>2</v>
      </c>
      <c r="E56" s="19"/>
    </row>
    <row r="57" spans="1:5" x14ac:dyDescent="0.3">
      <c r="A57" s="44" t="str">
        <f t="shared" si="9"/>
        <v>New York Islanders</v>
      </c>
      <c r="B57" s="46">
        <f t="shared" si="10"/>
        <v>22</v>
      </c>
      <c r="C57" s="47">
        <f t="shared" si="11"/>
        <v>5</v>
      </c>
      <c r="D57" s="46">
        <f t="shared" si="12"/>
        <v>17</v>
      </c>
      <c r="E57" s="19"/>
    </row>
    <row r="58" spans="1:5" x14ac:dyDescent="0.3">
      <c r="A58" s="44" t="str">
        <f t="shared" si="9"/>
        <v>Washington Capitals</v>
      </c>
      <c r="B58" s="46">
        <f t="shared" si="10"/>
        <v>20</v>
      </c>
      <c r="C58" s="47">
        <f t="shared" si="11"/>
        <v>2</v>
      </c>
      <c r="D58" s="46">
        <f t="shared" si="12"/>
        <v>18</v>
      </c>
      <c r="E58" s="19"/>
    </row>
    <row r="59" spans="1:5" x14ac:dyDescent="0.3">
      <c r="A59" s="44" t="str">
        <f t="shared" si="9"/>
        <v>Arizona Coyotes</v>
      </c>
      <c r="B59" s="46">
        <f t="shared" si="10"/>
        <v>25</v>
      </c>
      <c r="C59" s="47">
        <f t="shared" si="11"/>
        <v>-2</v>
      </c>
      <c r="D59" s="46">
        <f t="shared" si="12"/>
        <v>27</v>
      </c>
      <c r="E59" s="19"/>
    </row>
    <row r="60" spans="1:5" x14ac:dyDescent="0.3">
      <c r="A60" s="44" t="str">
        <f t="shared" si="9"/>
        <v>Detroit Red Wings</v>
      </c>
      <c r="B60" s="46">
        <f t="shared" si="10"/>
        <v>28</v>
      </c>
      <c r="C60" s="47">
        <f t="shared" si="11"/>
        <v>15</v>
      </c>
      <c r="D60" s="46">
        <f t="shared" si="12"/>
        <v>13</v>
      </c>
      <c r="E60" s="19"/>
    </row>
    <row r="61" spans="1:5" x14ac:dyDescent="0.3">
      <c r="A61" s="44" t="str">
        <f t="shared" si="9"/>
        <v>Columbus Blue Jackets</v>
      </c>
      <c r="B61" s="46">
        <f t="shared" si="10"/>
        <v>26</v>
      </c>
      <c r="C61" s="47">
        <f t="shared" si="11"/>
        <v>-3</v>
      </c>
      <c r="D61" s="46">
        <f t="shared" si="12"/>
        <v>29</v>
      </c>
      <c r="E61" s="19"/>
    </row>
    <row r="62" spans="1:5" x14ac:dyDescent="0.3">
      <c r="A62" s="44" t="str">
        <f t="shared" si="9"/>
        <v>Buffalo Sabres</v>
      </c>
      <c r="B62" s="46">
        <f t="shared" si="10"/>
        <v>24</v>
      </c>
      <c r="C62" s="47">
        <f t="shared" si="11"/>
        <v>-1</v>
      </c>
      <c r="D62" s="46">
        <f t="shared" si="12"/>
        <v>25</v>
      </c>
      <c r="E62" s="19"/>
    </row>
    <row r="63" spans="1:5" x14ac:dyDescent="0.3">
      <c r="A63" s="44" t="str">
        <f t="shared" si="9"/>
        <v>St Louis Blues</v>
      </c>
      <c r="B63" s="46">
        <f t="shared" si="10"/>
        <v>28</v>
      </c>
      <c r="C63" s="47">
        <f t="shared" si="11"/>
        <v>9</v>
      </c>
      <c r="D63" s="46">
        <f t="shared" si="12"/>
        <v>19</v>
      </c>
      <c r="E63" s="19"/>
    </row>
    <row r="64" spans="1:5" x14ac:dyDescent="0.3">
      <c r="A64" s="44" t="str">
        <f t="shared" si="9"/>
        <v>Montreal Canadiens</v>
      </c>
      <c r="B64" s="46">
        <f t="shared" si="10"/>
        <v>27</v>
      </c>
      <c r="C64" s="47">
        <f t="shared" si="11"/>
        <v>1</v>
      </c>
      <c r="D64" s="46">
        <f t="shared" si="12"/>
        <v>26</v>
      </c>
      <c r="E64" s="19"/>
    </row>
    <row r="65" spans="1:5" x14ac:dyDescent="0.3">
      <c r="A65" s="44" t="str">
        <f t="shared" si="9"/>
        <v>Anaheim Ducks</v>
      </c>
      <c r="B65" s="46">
        <f t="shared" si="10"/>
        <v>30</v>
      </c>
      <c r="C65" s="47">
        <f t="shared" si="11"/>
        <v>0</v>
      </c>
      <c r="D65" s="46">
        <f t="shared" si="12"/>
        <v>30</v>
      </c>
      <c r="E65" s="19"/>
    </row>
    <row r="66" spans="1:5" x14ac:dyDescent="0.3">
      <c r="A66" s="44" t="str">
        <f t="shared" si="9"/>
        <v>San Jose Sharks</v>
      </c>
      <c r="B66" s="46">
        <f t="shared" si="10"/>
        <v>32</v>
      </c>
      <c r="C66" s="47">
        <f t="shared" si="11"/>
        <v>1</v>
      </c>
      <c r="D66" s="46">
        <f t="shared" si="12"/>
        <v>31</v>
      </c>
      <c r="E66" s="19"/>
    </row>
    <row r="67" spans="1:5" x14ac:dyDescent="0.3">
      <c r="A67" s="44" t="str">
        <f t="shared" si="9"/>
        <v>Chicago Blackhawks</v>
      </c>
      <c r="B67" s="46">
        <f t="shared" si="10"/>
        <v>31</v>
      </c>
      <c r="C67" s="47">
        <f t="shared" si="11"/>
        <v>-1</v>
      </c>
      <c r="D67" s="46">
        <f t="shared" si="12"/>
        <v>32</v>
      </c>
      <c r="E67" s="19"/>
    </row>
    <row r="68" spans="1:5" x14ac:dyDescent="0.3">
      <c r="A68" s="55"/>
      <c r="B68" s="31">
        <f ca="1">L21</f>
        <v>45358</v>
      </c>
      <c r="C68" s="27"/>
      <c r="D68" s="27" t="s">
        <v>134</v>
      </c>
      <c r="E68" s="29"/>
    </row>
  </sheetData>
  <sheetProtection algorithmName="SHA-512" hashValue="hy2ZOCfCK+q6o/1zbDPQIvg35hSJP0xsXPz+dU4osgxJxhBlzC1v6HaRZwoxXO+2QprXl4FhD+O8wshf6D352w==" saltValue="qgDUcixm9c+Ez7EFpCxvRA==" spinCount="100000" sheet="1" objects="1" scenarios="1"/>
  <sortState xmlns:xlrd2="http://schemas.microsoft.com/office/spreadsheetml/2017/richdata2" ref="A2:C33">
    <sortCondition ref="C33"/>
  </sortState>
  <conditionalFormatting sqref="D36:D67 B36:B67">
    <cfRule type="colorScale" priority="3">
      <colorScale>
        <cfvo type="num" val="0"/>
        <cfvo type="num" val="16"/>
        <cfvo type="num" val="32"/>
        <color rgb="FF0070C0"/>
        <color theme="0" tint="-4.9989318521683403E-2"/>
        <color rgb="FFFF0000"/>
      </colorScale>
    </cfRule>
  </conditionalFormatting>
  <conditionalFormatting sqref="F4:F19 J4:J19">
    <cfRule type="colorScale" priority="4">
      <colorScale>
        <cfvo type="min"/>
        <cfvo type="percentile" val="50"/>
        <cfvo type="max"/>
        <color rgb="FF0070C0"/>
        <color theme="0" tint="-4.9989318521683403E-2"/>
        <color rgb="FFFF0000"/>
      </colorScale>
    </cfRule>
  </conditionalFormatting>
  <conditionalFormatting sqref="F4:L19">
    <cfRule type="colorScale" priority="10">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percentile" val="50"/>
        <cfvo type="num" val="32"/>
        <color rgb="FF0070C0"/>
        <color theme="0" tint="-4.9989318521683403E-2"/>
        <color rgb="FFFF0000"/>
      </colorScale>
    </cfRule>
  </conditionalFormatting>
  <conditionalFormatting sqref="X2:X33">
    <cfRule type="colorScale" priority="2">
      <colorScale>
        <cfvo type="num" val="1"/>
        <cfvo type="percentile" val="50"/>
        <cfvo type="num" val="32"/>
        <color rgb="FF0070C0"/>
        <color theme="0" tint="-4.9989318521683403E-2"/>
        <color rgb="FFFF0000"/>
      </colorScale>
    </cfRule>
  </conditionalFormatting>
  <conditionalFormatting sqref="AB12 AG12 AL12 AQ12">
    <cfRule type="colorScale" priority="7">
      <colorScale>
        <cfvo type="min"/>
        <cfvo type="percentile" val="50"/>
        <cfvo type="max"/>
        <color rgb="FF0070C0"/>
        <color theme="0" tint="-4.9989318521683403E-2"/>
        <color rgb="FFFF0000"/>
      </colorScale>
    </cfRule>
  </conditionalFormatting>
  <conditionalFormatting sqref="AF17:AF20 AC17:AC20">
    <cfRule type="colorScale" priority="5">
      <colorScale>
        <cfvo type="min"/>
        <cfvo type="percentile" val="50"/>
        <cfvo type="max"/>
        <color rgb="FF0070C0"/>
        <color theme="0" tint="-4.9989318521683403E-2"/>
        <color rgb="FFFF0000"/>
      </colorScale>
    </cfRule>
  </conditionalFormatting>
  <conditionalFormatting sqref="AH12 AC12 AM12 AR12">
    <cfRule type="colorScale" priority="6">
      <colorScale>
        <cfvo type="min"/>
        <cfvo type="percentile" val="50"/>
        <cfvo type="max"/>
        <color rgb="FF0070C0"/>
        <color theme="0" tint="-4.9989318521683403E-2"/>
        <color rgb="FFFF0000"/>
      </colorScale>
    </cfRule>
  </conditionalFormatting>
  <conditionalFormatting sqref="AQ2:AR9 AL2:AM9 AG2:AH9 AB2:AC9">
    <cfRule type="colorScale" priority="9">
      <colorScale>
        <cfvo type="min"/>
        <cfvo type="percentile" val="50"/>
        <cfvo type="max"/>
        <color rgb="FF0070C0"/>
        <color theme="0" tint="-4.9989318521683403E-2"/>
        <color rgb="FFFF0000"/>
      </colorScale>
    </cfRule>
  </conditionalFormatting>
  <conditionalFormatting sqref="AS2:AS9 AN2:AN9 AI2:AI9 AD2:AD9">
    <cfRule type="colorScale" priority="8">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058C2-D5C5-4116-A2A5-24369F68D902}">
  <sheetPr codeName="Sheet10">
    <tabColor rgb="FF0070C0"/>
  </sheetPr>
  <dimension ref="A1:AA145"/>
  <sheetViews>
    <sheetView topLeftCell="A19" zoomScale="99" zoomScaleNormal="99" workbookViewId="0">
      <pane xSplit="1" topLeftCell="B1" activePane="topRight" state="frozen"/>
      <selection pane="topRight" activeCell="W19" sqref="W19"/>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41</v>
      </c>
      <c r="B2" t="str">
        <f>INDEX('All strength team card math'!H:H,MATCH('Team Card'!$A2,'All strength team card math'!$H:$H,0))</f>
        <v>Ottawa Senators</v>
      </c>
      <c r="C2">
        <f>INDEX('All strength team card math'!I:I,MATCH('Team Card'!$A2,'All strength team card math'!$H:$H,0))</f>
        <v>9</v>
      </c>
      <c r="D2">
        <f>INDEX('All strength team card math'!J:J,MATCH('Team Card'!$A2,'All strength team card math'!$H:$H,0))</f>
        <v>8</v>
      </c>
      <c r="E2">
        <f>INDEX('All strength team card math'!K:K,MATCH('Team Card'!$A2,'All strength team card math'!$H:$H,0))</f>
        <v>10</v>
      </c>
      <c r="F2">
        <f>INDEX('All strength team card math'!L:L,MATCH('Team Card'!$A2,'All strength team card math'!$H:$H,0))</f>
        <v>9</v>
      </c>
      <c r="G2">
        <f>INDEX('All strength team card math'!M:M,MATCH('Team Card'!$A2,'All strength team card math'!$H:$H,0))</f>
        <v>13</v>
      </c>
      <c r="H2">
        <f>INDEX('All strength team card math'!N:N,MATCH('Team Card'!$A2,'All strength team card math'!$H:$H,0))</f>
        <v>30</v>
      </c>
      <c r="I2">
        <f>INDEX('All strength team card math'!O:O,MATCH('Team Card'!$A2,'All strength team card math'!$H:$H,0))</f>
        <v>32</v>
      </c>
      <c r="J2">
        <f>INDEX('All strength team card math'!P:P,MATCH('Team Card'!$A2,'All strength team card math'!$H:$H,0))</f>
        <v>111</v>
      </c>
      <c r="K2">
        <f>INDEX('All strength team card math'!Q:Q,MATCH('Team Card'!$A2,'All strength team card math'!$H:$H,0))</f>
        <v>16</v>
      </c>
      <c r="L2">
        <f>INDEX('All strength team card math'!R:R,MATCH('Team Card'!$A2,'All strength team card math'!$H:$H,0))</f>
        <v>0</v>
      </c>
      <c r="M2">
        <f>INDEX('All strength team card math'!S:S,MATCH('Team Card'!$A2,'All strength team card math'!$H:$H,0))</f>
        <v>28</v>
      </c>
      <c r="N2">
        <f>INDEX('All strength team card math'!T:T,MATCH('Team Card'!$A2,'All strength team card math'!$H:$H,0))</f>
        <v>10</v>
      </c>
      <c r="O2">
        <f>INDEX('All strength team card math'!U:U,MATCH('Team Card'!$A2,'All strength team card math'!$H:$H,0))</f>
        <v>8</v>
      </c>
    </row>
    <row r="3" spans="1:27" x14ac:dyDescent="0.3">
      <c r="M3" s="75"/>
      <c r="W3" s="76"/>
    </row>
    <row r="4" spans="1:27" ht="34.950000000000003" customHeight="1" x14ac:dyDescent="0.3">
      <c r="M4" s="77"/>
      <c r="P4" s="78"/>
      <c r="R4" s="78"/>
      <c r="S4" s="82"/>
      <c r="T4" s="74"/>
      <c r="U4" s="82"/>
      <c r="V4" s="74"/>
      <c r="W4" s="88" t="str">
        <f>B2</f>
        <v>Ottawa Senators</v>
      </c>
      <c r="X4" s="82"/>
      <c r="Y4" s="82"/>
      <c r="Z4" s="82"/>
      <c r="AA4" s="82"/>
    </row>
    <row r="5" spans="1:27" ht="7.65" customHeight="1" thickBot="1" x14ac:dyDescent="0.35">
      <c r="M5" s="77"/>
      <c r="P5" s="78"/>
      <c r="R5" s="78"/>
      <c r="S5" s="82"/>
      <c r="T5" s="74"/>
      <c r="U5" s="82"/>
      <c r="V5" s="74"/>
      <c r="W5" s="88"/>
      <c r="X5" s="82"/>
      <c r="Y5" s="82"/>
      <c r="Z5" s="82"/>
      <c r="AA5" s="82"/>
    </row>
    <row r="6" spans="1:27" ht="28.8" customHeight="1" thickBot="1" x14ac:dyDescent="0.35">
      <c r="P6" s="25"/>
      <c r="R6" s="25"/>
      <c r="S6" s="82"/>
      <c r="T6" s="82"/>
      <c r="U6" s="64">
        <f>K2</f>
        <v>16</v>
      </c>
      <c r="V6" s="83"/>
      <c r="W6" s="64">
        <f>N2</f>
        <v>10</v>
      </c>
      <c r="X6" s="83"/>
      <c r="Y6" s="64">
        <f>O2</f>
        <v>8</v>
      </c>
      <c r="Z6" s="82"/>
      <c r="AA6" s="82"/>
    </row>
    <row r="7" spans="1:27" x14ac:dyDescent="0.3">
      <c r="S7" s="82"/>
      <c r="T7" s="82"/>
      <c r="U7" s="83" t="s">
        <v>79</v>
      </c>
      <c r="V7" s="83"/>
      <c r="W7" s="83" t="s">
        <v>88</v>
      </c>
      <c r="X7" s="83"/>
      <c r="Y7" s="83" t="s">
        <v>89</v>
      </c>
      <c r="Z7" s="82"/>
      <c r="AA7" s="82"/>
    </row>
    <row r="8" spans="1:27" ht="14.4" customHeight="1" thickBot="1" x14ac:dyDescent="0.65">
      <c r="C8" s="90"/>
      <c r="D8" s="90"/>
      <c r="G8" s="91"/>
      <c r="I8" s="80"/>
      <c r="J8" s="92"/>
      <c r="K8" s="76"/>
      <c r="M8" s="15"/>
      <c r="N8" s="78"/>
      <c r="O8" s="15"/>
      <c r="P8" s="78"/>
      <c r="R8" s="78"/>
      <c r="S8" s="82"/>
      <c r="T8" s="74"/>
      <c r="U8" s="74"/>
      <c r="V8" s="74"/>
      <c r="W8" s="83"/>
      <c r="X8" s="83"/>
      <c r="Y8" s="83"/>
      <c r="Z8" s="82"/>
      <c r="AA8" s="82"/>
    </row>
    <row r="9" spans="1:27" ht="14.4" customHeight="1" thickBot="1" x14ac:dyDescent="0.35">
      <c r="E9" s="93"/>
      <c r="F9" s="94"/>
      <c r="G9" s="93"/>
      <c r="H9" s="94"/>
      <c r="I9" s="93"/>
      <c r="N9" s="79"/>
      <c r="O9" s="80"/>
      <c r="P9" s="79"/>
      <c r="Q9" s="80"/>
      <c r="R9" s="81"/>
      <c r="S9" s="82"/>
      <c r="T9" s="82"/>
      <c r="U9" s="20"/>
      <c r="V9" s="65">
        <f>M2</f>
        <v>28</v>
      </c>
      <c r="W9" s="20"/>
      <c r="X9" s="65">
        <f>I2</f>
        <v>32</v>
      </c>
      <c r="Y9" s="20"/>
      <c r="Z9" s="82"/>
      <c r="AA9" s="82"/>
    </row>
    <row r="10" spans="1:27" x14ac:dyDescent="0.3">
      <c r="D10" s="95"/>
      <c r="E10" s="25"/>
      <c r="G10" s="25"/>
      <c r="I10" s="25"/>
      <c r="S10" s="82"/>
      <c r="T10" s="82"/>
      <c r="U10" s="20"/>
      <c r="V10" s="85" t="s">
        <v>86</v>
      </c>
      <c r="W10" s="85"/>
      <c r="X10" s="85" t="s">
        <v>85</v>
      </c>
      <c r="Y10" s="20"/>
      <c r="Z10" s="82"/>
      <c r="AA10" s="82"/>
    </row>
    <row r="11" spans="1:27" ht="15" thickBot="1" x14ac:dyDescent="0.35">
      <c r="S11" s="82"/>
      <c r="T11" s="82"/>
      <c r="U11" s="20"/>
      <c r="V11" s="20"/>
      <c r="W11" s="20"/>
      <c r="X11" s="20"/>
      <c r="Y11" s="20"/>
      <c r="Z11" s="82"/>
      <c r="AA11" s="82"/>
    </row>
    <row r="12" spans="1:27" ht="15" thickBot="1" x14ac:dyDescent="0.35">
      <c r="F12" s="16"/>
      <c r="G12" s="95"/>
      <c r="H12" s="16"/>
      <c r="S12" s="82"/>
      <c r="T12" s="82"/>
      <c r="U12" s="65">
        <f>C2</f>
        <v>9</v>
      </c>
      <c r="V12" s="83"/>
      <c r="W12" s="84">
        <f>E2</f>
        <v>10</v>
      </c>
      <c r="X12" s="83"/>
      <c r="Y12" s="84">
        <f>G2</f>
        <v>13</v>
      </c>
      <c r="Z12" s="82"/>
      <c r="AA12" s="82"/>
    </row>
    <row r="13" spans="1:27" x14ac:dyDescent="0.3">
      <c r="F13" s="25"/>
      <c r="G13" s="95"/>
      <c r="H13" s="25"/>
      <c r="S13" s="82"/>
      <c r="T13" s="82"/>
      <c r="U13" s="85" t="s">
        <v>130</v>
      </c>
      <c r="V13" s="86"/>
      <c r="W13" s="85" t="s">
        <v>82</v>
      </c>
      <c r="X13" s="86"/>
      <c r="Y13" s="85" t="s">
        <v>80</v>
      </c>
      <c r="Z13" s="82"/>
      <c r="AA13" s="82"/>
    </row>
    <row r="14" spans="1:27" ht="15" thickBot="1" x14ac:dyDescent="0.35">
      <c r="D14" s="16"/>
      <c r="E14" s="25"/>
      <c r="F14" s="25"/>
      <c r="G14" s="95"/>
      <c r="H14" s="25"/>
      <c r="I14" s="25"/>
      <c r="J14" s="16"/>
      <c r="S14" s="82"/>
      <c r="T14" s="82"/>
      <c r="U14" s="83"/>
      <c r="V14" s="83"/>
      <c r="W14" s="83"/>
      <c r="X14" s="83"/>
      <c r="Y14" s="83"/>
      <c r="Z14" s="82"/>
      <c r="AA14" s="82"/>
    </row>
    <row r="15" spans="1:27" ht="15" thickBot="1" x14ac:dyDescent="0.35">
      <c r="D15" s="25"/>
      <c r="G15" s="95"/>
      <c r="J15" s="25"/>
      <c r="S15" s="82"/>
      <c r="T15" s="82"/>
      <c r="U15" s="84">
        <f>D2</f>
        <v>8</v>
      </c>
      <c r="V15" s="83"/>
      <c r="W15" s="84">
        <f>F2</f>
        <v>9</v>
      </c>
      <c r="X15" s="83"/>
      <c r="Y15" s="84">
        <f>H2</f>
        <v>30</v>
      </c>
      <c r="Z15" s="82"/>
      <c r="AA15" s="82"/>
    </row>
    <row r="16" spans="1:27" x14ac:dyDescent="0.3">
      <c r="F16" s="16"/>
      <c r="H16" s="16"/>
      <c r="S16" s="82"/>
      <c r="T16" s="82"/>
      <c r="U16" s="85" t="s">
        <v>131</v>
      </c>
      <c r="V16" s="82"/>
      <c r="W16" s="85" t="s">
        <v>83</v>
      </c>
      <c r="X16" s="86"/>
      <c r="Y16" s="85" t="s">
        <v>81</v>
      </c>
      <c r="Z16" s="82"/>
      <c r="AA16" s="82"/>
    </row>
    <row r="17" spans="1:27" x14ac:dyDescent="0.3">
      <c r="E17" s="25"/>
      <c r="F17" s="25"/>
      <c r="H17" s="25"/>
      <c r="I17" s="25"/>
      <c r="S17" s="82"/>
      <c r="T17" s="19"/>
      <c r="U17" s="19"/>
      <c r="V17" s="19"/>
      <c r="W17" s="19"/>
      <c r="X17" s="19"/>
      <c r="Y17" s="19"/>
      <c r="Z17" s="19"/>
      <c r="AA17" s="82"/>
    </row>
    <row r="18" spans="1:27" x14ac:dyDescent="0.3">
      <c r="S18" s="82"/>
      <c r="T18" s="82"/>
      <c r="U18" s="82"/>
      <c r="V18" s="82"/>
      <c r="W18" s="89">
        <f ca="1">TODAY()</f>
        <v>45358</v>
      </c>
      <c r="X18" s="82"/>
      <c r="Y18" s="82"/>
      <c r="Z18" s="82"/>
      <c r="AA18" s="82"/>
    </row>
    <row r="19" spans="1:27" x14ac:dyDescent="0.3">
      <c r="S19" s="82"/>
      <c r="T19" s="82"/>
      <c r="U19" s="82"/>
      <c r="V19" s="82"/>
      <c r="W19" s="87" t="s">
        <v>138</v>
      </c>
      <c r="X19" s="82"/>
      <c r="Y19" s="82"/>
      <c r="Z19" s="82"/>
      <c r="AA19" s="82"/>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47</v>
      </c>
      <c r="B24" t="str">
        <f>INDEX('All strength team card math'!H:H,MATCH('Team Card'!$A24,'All strength team card math'!$H:$H,0))</f>
        <v>Toronto Maple Leafs</v>
      </c>
      <c r="C24">
        <f>INDEX('All strength team card math'!I:I,MATCH('Team Card'!$A24,'All strength team card math'!$H:$H,0))</f>
        <v>6</v>
      </c>
      <c r="D24">
        <f>INDEX('All strength team card math'!J:J,MATCH('Team Card'!$A24,'All strength team card math'!$H:$H,0))</f>
        <v>19</v>
      </c>
      <c r="E24">
        <f>INDEX('All strength team card math'!K:K,MATCH('Team Card'!$A24,'All strength team card math'!$H:$H,0))</f>
        <v>5</v>
      </c>
      <c r="F24">
        <f>INDEX('All strength team card math'!L:L,MATCH('Team Card'!$A24,'All strength team card math'!$H:$H,0))</f>
        <v>18</v>
      </c>
      <c r="G24">
        <f>INDEX('All strength team card math'!M:M,MATCH('Team Card'!$A24,'All strength team card math'!$H:$H,0))</f>
        <v>3</v>
      </c>
      <c r="H24">
        <f>INDEX('All strength team card math'!N:N,MATCH('Team Card'!$A24,'All strength team card math'!$H:$H,0))</f>
        <v>19</v>
      </c>
      <c r="I24">
        <f>INDEX('All strength team card math'!O:O,MATCH('Team Card'!$A24,'All strength team card math'!$H:$H,0))</f>
        <v>21</v>
      </c>
      <c r="J24">
        <f>INDEX('All strength team card math'!P:P,MATCH('Team Card'!$A24,'All strength team card math'!$H:$H,0))</f>
        <v>91</v>
      </c>
      <c r="K24">
        <f>INDEX('All strength team card math'!Q:Q,MATCH('Team Card'!$A24,'All strength team card math'!$H:$H,0))</f>
        <v>12</v>
      </c>
      <c r="L24">
        <f>INDEX('All strength team card math'!R:R,MATCH('Team Card'!$A24,'All strength team card math'!$H:$H,0))</f>
        <v>0</v>
      </c>
      <c r="M24">
        <f>INDEX('All strength team card math'!S:S,MATCH('Team Card'!$A24,'All strength team card math'!$H:$H,0))</f>
        <v>9</v>
      </c>
      <c r="N24">
        <f>INDEX('All strength team card math'!T:T,MATCH('Team Card'!$A24,'All strength team card math'!$H:$H,0))</f>
        <v>3</v>
      </c>
      <c r="O24">
        <f>INDEX('All strength team card math'!U:U,MATCH('Team Card'!$A24,'All strength team card math'!$H:$H,0))</f>
        <v>22</v>
      </c>
    </row>
    <row r="25" spans="1:27" x14ac:dyDescent="0.3">
      <c r="A25" t="s">
        <v>39</v>
      </c>
      <c r="B25" t="str">
        <f>INDEX('All strength team card math'!H:H,MATCH('Team Card'!$A25,'All strength team card math'!$H:$H,0))</f>
        <v>New York Islanders</v>
      </c>
      <c r="C25">
        <f>INDEX('All strength team card math'!I:I,MATCH('Team Card'!$A25,'All strength team card math'!$H:$H,0))</f>
        <v>20</v>
      </c>
      <c r="D25">
        <f>INDEX('All strength team card math'!J:J,MATCH('Team Card'!$A25,'All strength team card math'!$H:$H,0))</f>
        <v>30</v>
      </c>
      <c r="E25">
        <f>INDEX('All strength team card math'!K:K,MATCH('Team Card'!$A25,'All strength team card math'!$H:$H,0))</f>
        <v>19</v>
      </c>
      <c r="F25">
        <f>INDEX('All strength team card math'!L:L,MATCH('Team Card'!$A25,'All strength team card math'!$H:$H,0))</f>
        <v>25</v>
      </c>
      <c r="G25">
        <f>INDEX('All strength team card math'!M:M,MATCH('Team Card'!$A25,'All strength team card math'!$H:$H,0))</f>
        <v>20</v>
      </c>
      <c r="H25">
        <f>INDEX('All strength team card math'!N:N,MATCH('Team Card'!$A25,'All strength team card math'!$H:$H,0))</f>
        <v>21</v>
      </c>
      <c r="I25">
        <f>INDEX('All strength team card math'!O:O,MATCH('Team Card'!$A25,'All strength team card math'!$H:$H,0))</f>
        <v>13</v>
      </c>
      <c r="J25">
        <f>INDEX('All strength team card math'!P:P,MATCH('Team Card'!$A25,'All strength team card math'!$H:$H,0))</f>
        <v>148</v>
      </c>
      <c r="K25">
        <f>INDEX('All strength team card math'!Q:Q,MATCH('Team Card'!$A25,'All strength team card math'!$H:$H,0))</f>
        <v>24</v>
      </c>
      <c r="L25">
        <f>INDEX('All strength team card math'!R:R,MATCH('Team Card'!$A25,'All strength team card math'!$H:$H,0))</f>
        <v>0</v>
      </c>
      <c r="M25">
        <f>INDEX('All strength team card math'!S:S,MATCH('Team Card'!$A25,'All strength team card math'!$H:$H,0))</f>
        <v>17</v>
      </c>
      <c r="N25">
        <f>INDEX('All strength team card math'!T:T,MATCH('Team Card'!$A25,'All strength team card math'!$H:$H,0))</f>
        <v>21</v>
      </c>
      <c r="O25">
        <f>INDEX('All strength team card math'!U:U,MATCH('Team Card'!$A25,'All strength team card math'!$H:$H,0))</f>
        <v>27</v>
      </c>
    </row>
    <row r="26" spans="1:27" ht="17.399999999999999" customHeight="1" x14ac:dyDescent="0.3"/>
    <row r="27" spans="1:27" x14ac:dyDescent="0.3">
      <c r="A27" t="s">
        <v>41</v>
      </c>
      <c r="B27" t="str">
        <f>INDEX('All strength team card math'!H:H,MATCH('Team Card'!$A27,'All strength team card math'!$H:$H,0))</f>
        <v>Ottawa Senators</v>
      </c>
      <c r="C27">
        <f>INDEX('All strength team card math'!I:I,MATCH('Team Card'!$A27,'All strength team card math'!$H:$H,0))</f>
        <v>9</v>
      </c>
      <c r="D27">
        <f>INDEX('All strength team card math'!J:J,MATCH('Team Card'!$A27,'All strength team card math'!$H:$H,0))</f>
        <v>8</v>
      </c>
      <c r="E27">
        <f>INDEX('All strength team card math'!K:K,MATCH('Team Card'!$A27,'All strength team card math'!$H:$H,0))</f>
        <v>10</v>
      </c>
      <c r="F27">
        <f>INDEX('All strength team card math'!L:L,MATCH('Team Card'!$A27,'All strength team card math'!$H:$H,0))</f>
        <v>9</v>
      </c>
      <c r="G27">
        <f>INDEX('All strength team card math'!M:M,MATCH('Team Card'!$A27,'All strength team card math'!$H:$H,0))</f>
        <v>13</v>
      </c>
      <c r="H27">
        <f>INDEX('All strength team card math'!N:N,MATCH('Team Card'!$A27,'All strength team card math'!$H:$H,0))</f>
        <v>30</v>
      </c>
      <c r="I27">
        <f>INDEX('All strength team card math'!O:O,MATCH('Team Card'!$A27,'All strength team card math'!$H:$H,0))</f>
        <v>32</v>
      </c>
      <c r="J27">
        <f>INDEX('All strength team card math'!P:P,MATCH('Team Card'!$A27,'All strength team card math'!$H:$H,0))</f>
        <v>111</v>
      </c>
      <c r="K27">
        <f>INDEX('All strength team card math'!Q:Q,MATCH('Team Card'!$A27,'All strength team card math'!$H:$H,0))</f>
        <v>16</v>
      </c>
      <c r="L27">
        <f>INDEX('All strength team card math'!R:R,MATCH('Team Card'!$A27,'All strength team card math'!$H:$H,0))</f>
        <v>0</v>
      </c>
      <c r="M27">
        <f>INDEX('All strength team card math'!S:S,MATCH('Team Card'!$A27,'All strength team card math'!$H:$H,0))</f>
        <v>28</v>
      </c>
      <c r="N27">
        <f>INDEX('All strength team card math'!T:T,MATCH('Team Card'!$A27,'All strength team card math'!$H:$H,0))</f>
        <v>10</v>
      </c>
      <c r="O27">
        <f>INDEX('All strength team card math'!U:U,MATCH('Team Card'!$A27,'All strength team card math'!$H:$H,0))</f>
        <v>8</v>
      </c>
    </row>
    <row r="28" spans="1:27" ht="15.6" customHeight="1" x14ac:dyDescent="0.3">
      <c r="A28" t="s">
        <v>24</v>
      </c>
      <c r="B28" t="str">
        <f>INDEX('All strength team card math'!H:H,MATCH('Team Card'!$A28,'All strength team card math'!$H:$H,0))</f>
        <v>Buffalo Sabres</v>
      </c>
      <c r="C28">
        <f>INDEX('All strength team card math'!I:I,MATCH('Team Card'!$A28,'All strength team card math'!$H:$H,0))</f>
        <v>15</v>
      </c>
      <c r="D28">
        <f>INDEX('All strength team card math'!J:J,MATCH('Team Card'!$A28,'All strength team card math'!$H:$H,0))</f>
        <v>14</v>
      </c>
      <c r="E28">
        <f>INDEX('All strength team card math'!K:K,MATCH('Team Card'!$A28,'All strength team card math'!$H:$H,0))</f>
        <v>24</v>
      </c>
      <c r="F28">
        <f>INDEX('All strength team card math'!L:L,MATCH('Team Card'!$A28,'All strength team card math'!$H:$H,0))</f>
        <v>22</v>
      </c>
      <c r="G28">
        <f>INDEX('All strength team card math'!M:M,MATCH('Team Card'!$A28,'All strength team card math'!$H:$H,0))</f>
        <v>24</v>
      </c>
      <c r="H28">
        <f>INDEX('All strength team card math'!N:N,MATCH('Team Card'!$A28,'All strength team card math'!$H:$H,0))</f>
        <v>13</v>
      </c>
      <c r="I28">
        <f>INDEX('All strength team card math'!O:O,MATCH('Team Card'!$A28,'All strength team card math'!$H:$H,0))</f>
        <v>14</v>
      </c>
      <c r="J28">
        <f>INDEX('All strength team card math'!P:P,MATCH('Team Card'!$A28,'All strength team card math'!$H:$H,0))</f>
        <v>126</v>
      </c>
      <c r="K28">
        <f>INDEX('All strength team card math'!Q:Q,MATCH('Team Card'!$A28,'All strength team card math'!$H:$H,0))</f>
        <v>21</v>
      </c>
      <c r="L28">
        <f>INDEX('All strength team card math'!R:R,MATCH('Team Card'!$A28,'All strength team card math'!$H:$H,0))</f>
        <v>0</v>
      </c>
      <c r="M28">
        <f>INDEX('All strength team card math'!S:S,MATCH('Team Card'!$A28,'All strength team card math'!$H:$H,0))</f>
        <v>25</v>
      </c>
      <c r="N28">
        <f>INDEX('All strength team card math'!T:T,MATCH('Team Card'!$A28,'All strength team card math'!$H:$H,0))</f>
        <v>24</v>
      </c>
      <c r="O28">
        <f>INDEX('All strength team card math'!U:U,MATCH('Team Card'!$A28,'All strength team card math'!$H:$H,0))</f>
        <v>19</v>
      </c>
    </row>
    <row r="30" spans="1:27" x14ac:dyDescent="0.3">
      <c r="A30" t="s">
        <v>27</v>
      </c>
      <c r="B30" t="str">
        <f>INDEX('All strength team card math'!H:H,MATCH('Team Card'!$A30,'All strength team card math'!$H:$H,0))</f>
        <v>Chicago Blackhawks</v>
      </c>
      <c r="C30">
        <f>INDEX('All strength team card math'!I:I,MATCH('Team Card'!$A30,'All strength team card math'!$H:$H,0))</f>
        <v>31</v>
      </c>
      <c r="D30">
        <f>INDEX('All strength team card math'!J:J,MATCH('Team Card'!$A30,'All strength team card math'!$H:$H,0))</f>
        <v>25</v>
      </c>
      <c r="E30">
        <f>INDEX('All strength team card math'!K:K,MATCH('Team Card'!$A30,'All strength team card math'!$H:$H,0))</f>
        <v>31</v>
      </c>
      <c r="F30">
        <f>INDEX('All strength team card math'!L:L,MATCH('Team Card'!$A30,'All strength team card math'!$H:$H,0))</f>
        <v>26</v>
      </c>
      <c r="G30">
        <f>INDEX('All strength team card math'!M:M,MATCH('Team Card'!$A30,'All strength team card math'!$H:$H,0))</f>
        <v>32</v>
      </c>
      <c r="H30">
        <f>INDEX('All strength team card math'!N:N,MATCH('Team Card'!$A30,'All strength team card math'!$H:$H,0))</f>
        <v>29</v>
      </c>
      <c r="I30">
        <f>INDEX('All strength team card math'!O:O,MATCH('Team Card'!$A30,'All strength team card math'!$H:$H,0))</f>
        <v>27</v>
      </c>
      <c r="J30">
        <f>INDEX('All strength team card math'!P:P,MATCH('Team Card'!$A30,'All strength team card math'!$H:$H,0))</f>
        <v>201</v>
      </c>
      <c r="K30">
        <f>INDEX('All strength team card math'!Q:Q,MATCH('Team Card'!$A30,'All strength team card math'!$H:$H,0))</f>
        <v>31</v>
      </c>
      <c r="L30">
        <f>INDEX('All strength team card math'!R:R,MATCH('Team Card'!$A30,'All strength team card math'!$H:$H,0))</f>
        <v>0</v>
      </c>
      <c r="M30">
        <f>INDEX('All strength team card math'!S:S,MATCH('Team Card'!$A30,'All strength team card math'!$H:$H,0))</f>
        <v>32</v>
      </c>
      <c r="N30">
        <f>INDEX('All strength team card math'!T:T,MATCH('Team Card'!$A30,'All strength team card math'!$H:$H,0))</f>
        <v>31</v>
      </c>
      <c r="O30">
        <f>INDEX('All strength team card math'!U:U,MATCH('Team Card'!$A30,'All strength team card math'!$H:$H,0))</f>
        <v>25</v>
      </c>
    </row>
    <row r="31" spans="1:27" x14ac:dyDescent="0.3">
      <c r="A31" t="s">
        <v>51</v>
      </c>
      <c r="B31" t="str">
        <f>INDEX('All strength team card math'!H:H,MATCH('Team Card'!$A31,'All strength team card math'!$H:$H,0))</f>
        <v>Winnipeg Jets</v>
      </c>
      <c r="C31">
        <f>INDEX('All strength team card math'!I:I,MATCH('Team Card'!$A31,'All strength team card math'!$H:$H,0))</f>
        <v>16</v>
      </c>
      <c r="D31">
        <f>INDEX('All strength team card math'!J:J,MATCH('Team Card'!$A31,'All strength team card math'!$H:$H,0))</f>
        <v>13</v>
      </c>
      <c r="E31">
        <f>INDEX('All strength team card math'!K:K,MATCH('Team Card'!$A31,'All strength team card math'!$H:$H,0))</f>
        <v>16</v>
      </c>
      <c r="F31">
        <f>INDEX('All strength team card math'!L:L,MATCH('Team Card'!$A31,'All strength team card math'!$H:$H,0))</f>
        <v>13</v>
      </c>
      <c r="G31">
        <f>INDEX('All strength team card math'!M:M,MATCH('Team Card'!$A31,'All strength team card math'!$H:$H,0))</f>
        <v>17</v>
      </c>
      <c r="H31">
        <f>INDEX('All strength team card math'!N:N,MATCH('Team Card'!$A31,'All strength team card math'!$H:$H,0))</f>
        <v>2</v>
      </c>
      <c r="I31">
        <f>INDEX('All strength team card math'!O:O,MATCH('Team Card'!$A31,'All strength team card math'!$H:$H,0))</f>
        <v>1</v>
      </c>
      <c r="J31">
        <f>INDEX('All strength team card math'!P:P,MATCH('Team Card'!$A31,'All strength team card math'!$H:$H,0))</f>
        <v>78</v>
      </c>
      <c r="K31">
        <f>INDEX('All strength team card math'!Q:Q,MATCH('Team Card'!$A31,'All strength team card math'!$H:$H,0))</f>
        <v>7</v>
      </c>
      <c r="L31">
        <f>INDEX('All strength team card math'!R:R,MATCH('Team Card'!$A31,'All strength team card math'!$H:$H,0))</f>
        <v>0</v>
      </c>
      <c r="M31">
        <f>INDEX('All strength team card math'!S:S,MATCH('Team Card'!$A31,'All strength team card math'!$H:$H,0))</f>
        <v>2</v>
      </c>
      <c r="N31">
        <f>INDEX('All strength team card math'!T:T,MATCH('Team Card'!$A31,'All strength team card math'!$H:$H,0))</f>
        <v>17</v>
      </c>
      <c r="O31">
        <f>INDEX('All strength team card math'!U:U,MATCH('Team Card'!$A31,'All strength team card math'!$H:$H,0))</f>
        <v>12</v>
      </c>
    </row>
    <row r="33" spans="1:15" x14ac:dyDescent="0.3">
      <c r="A33" t="s">
        <v>40</v>
      </c>
      <c r="B33" t="str">
        <f>INDEX('All strength team card math'!H:H,MATCH('Team Card'!$A33,'All strength team card math'!$H:$H,0))</f>
        <v>New York Rangers</v>
      </c>
      <c r="C33">
        <f>INDEX('All strength team card math'!I:I,MATCH('Team Card'!$A33,'All strength team card math'!$H:$H,0))</f>
        <v>13</v>
      </c>
      <c r="D33">
        <f>INDEX('All strength team card math'!J:J,MATCH('Team Card'!$A33,'All strength team card math'!$H:$H,0))</f>
        <v>17</v>
      </c>
      <c r="E33">
        <f>INDEX('All strength team card math'!K:K,MATCH('Team Card'!$A33,'All strength team card math'!$H:$H,0))</f>
        <v>13</v>
      </c>
      <c r="F33">
        <f>INDEX('All strength team card math'!L:L,MATCH('Team Card'!$A33,'All strength team card math'!$H:$H,0))</f>
        <v>19</v>
      </c>
      <c r="G33">
        <f>INDEX('All strength team card math'!M:M,MATCH('Team Card'!$A33,'All strength team card math'!$H:$H,0))</f>
        <v>10</v>
      </c>
      <c r="H33">
        <f>INDEX('All strength team card math'!N:N,MATCH('Team Card'!$A33,'All strength team card math'!$H:$H,0))</f>
        <v>5</v>
      </c>
      <c r="I33">
        <f>INDEX('All strength team card math'!O:O,MATCH('Team Card'!$A33,'All strength team card math'!$H:$H,0))</f>
        <v>2</v>
      </c>
      <c r="J33">
        <f>INDEX('All strength team card math'!P:P,MATCH('Team Card'!$A33,'All strength team card math'!$H:$H,0))</f>
        <v>79</v>
      </c>
      <c r="K33">
        <f>INDEX('All strength team card math'!Q:Q,MATCH('Team Card'!$A33,'All strength team card math'!$H:$H,0))</f>
        <v>10</v>
      </c>
      <c r="L33">
        <f>INDEX('All strength team card math'!R:R,MATCH('Team Card'!$A33,'All strength team card math'!$H:$H,0))</f>
        <v>0</v>
      </c>
      <c r="M33">
        <f>INDEX('All strength team card math'!S:S,MATCH('Team Card'!$A33,'All strength team card math'!$H:$H,0))</f>
        <v>5</v>
      </c>
      <c r="N33">
        <f>INDEX('All strength team card math'!T:T,MATCH('Team Card'!$A33,'All strength team card math'!$H:$H,0))</f>
        <v>13</v>
      </c>
      <c r="O33">
        <f>INDEX('All strength team card math'!U:U,MATCH('Team Card'!$A33,'All strength team card math'!$H:$H,0))</f>
        <v>19</v>
      </c>
    </row>
    <row r="34" spans="1:15" x14ac:dyDescent="0.3">
      <c r="A34" t="s">
        <v>45</v>
      </c>
      <c r="B34" t="str">
        <f>INDEX('All strength team card math'!H:H,MATCH('Team Card'!$A34,'All strength team card math'!$H:$H,0))</f>
        <v>St Louis Blues</v>
      </c>
      <c r="C34">
        <f>INDEX('All strength team card math'!I:I,MATCH('Team Card'!$A34,'All strength team card math'!$H:$H,0))</f>
        <v>27</v>
      </c>
      <c r="D34">
        <f>INDEX('All strength team card math'!J:J,MATCH('Team Card'!$A34,'All strength team card math'!$H:$H,0))</f>
        <v>26</v>
      </c>
      <c r="E34">
        <f>INDEX('All strength team card math'!K:K,MATCH('Team Card'!$A34,'All strength team card math'!$H:$H,0))</f>
        <v>26</v>
      </c>
      <c r="F34">
        <f>INDEX('All strength team card math'!L:L,MATCH('Team Card'!$A34,'All strength team card math'!$H:$H,0))</f>
        <v>29</v>
      </c>
      <c r="G34">
        <f>INDEX('All strength team card math'!M:M,MATCH('Team Card'!$A34,'All strength team card math'!$H:$H,0))</f>
        <v>26</v>
      </c>
      <c r="H34">
        <f>INDEX('All strength team card math'!N:N,MATCH('Team Card'!$A34,'All strength team card math'!$H:$H,0))</f>
        <v>17</v>
      </c>
      <c r="I34">
        <f>INDEX('All strength team card math'!O:O,MATCH('Team Card'!$A34,'All strength team card math'!$H:$H,0))</f>
        <v>6</v>
      </c>
      <c r="J34">
        <f>INDEX('All strength team card math'!P:P,MATCH('Team Card'!$A34,'All strength team card math'!$H:$H,0))</f>
        <v>157</v>
      </c>
      <c r="K34">
        <f>INDEX('All strength team card math'!Q:Q,MATCH('Team Card'!$A34,'All strength team card math'!$H:$H,0))</f>
        <v>25</v>
      </c>
      <c r="L34">
        <f>INDEX('All strength team card math'!R:R,MATCH('Team Card'!$A34,'All strength team card math'!$H:$H,0))</f>
        <v>0</v>
      </c>
      <c r="M34">
        <f>INDEX('All strength team card math'!S:S,MATCH('Team Card'!$A34,'All strength team card math'!$H:$H,0))</f>
        <v>19</v>
      </c>
      <c r="N34">
        <f>INDEX('All strength team card math'!T:T,MATCH('Team Card'!$A34,'All strength team card math'!$H:$H,0))</f>
        <v>26</v>
      </c>
      <c r="O34">
        <f>INDEX('All strength team card math'!U:U,MATCH('Team Card'!$A34,'All strength team card math'!$H:$H,0))</f>
        <v>27</v>
      </c>
    </row>
    <row r="36" spans="1:15" x14ac:dyDescent="0.3">
      <c r="A36" t="s">
        <v>25</v>
      </c>
      <c r="B36" t="str">
        <f>INDEX('All strength team card math'!H:H,MATCH('Team Card'!$A36,'All strength team card math'!$H:$H,0))</f>
        <v>Calgary Flames</v>
      </c>
      <c r="C36">
        <f>INDEX('All strength team card math'!I:I,MATCH('Team Card'!$A36,'All strength team card math'!$H:$H,0))</f>
        <v>8</v>
      </c>
      <c r="D36">
        <f>INDEX('All strength team card math'!J:J,MATCH('Team Card'!$A36,'All strength team card math'!$H:$H,0))</f>
        <v>15</v>
      </c>
      <c r="E36">
        <f>INDEX('All strength team card math'!K:K,MATCH('Team Card'!$A36,'All strength team card math'!$H:$H,0))</f>
        <v>8</v>
      </c>
      <c r="F36">
        <f>INDEX('All strength team card math'!L:L,MATCH('Team Card'!$A36,'All strength team card math'!$H:$H,0))</f>
        <v>21</v>
      </c>
      <c r="G36">
        <f>INDEX('All strength team card math'!M:M,MATCH('Team Card'!$A36,'All strength team card math'!$H:$H,0))</f>
        <v>16</v>
      </c>
      <c r="H36">
        <f>INDEX('All strength team card math'!N:N,MATCH('Team Card'!$A36,'All strength team card math'!$H:$H,0))</f>
        <v>16</v>
      </c>
      <c r="I36">
        <f>INDEX('All strength team card math'!O:O,MATCH('Team Card'!$A36,'All strength team card math'!$H:$H,0))</f>
        <v>12</v>
      </c>
      <c r="J36">
        <f>INDEX('All strength team card math'!P:P,MATCH('Team Card'!$A36,'All strength team card math'!$H:$H,0))</f>
        <v>96</v>
      </c>
      <c r="K36">
        <f>INDEX('All strength team card math'!Q:Q,MATCH('Team Card'!$A36,'All strength team card math'!$H:$H,0))</f>
        <v>15</v>
      </c>
      <c r="L36">
        <f>INDEX('All strength team card math'!R:R,MATCH('Team Card'!$A36,'All strength team card math'!$H:$H,0))</f>
        <v>0</v>
      </c>
      <c r="M36">
        <f>INDEX('All strength team card math'!S:S,MATCH('Team Card'!$A36,'All strength team card math'!$H:$H,0))</f>
        <v>21</v>
      </c>
      <c r="N36">
        <f>INDEX('All strength team card math'!T:T,MATCH('Team Card'!$A36,'All strength team card math'!$H:$H,0))</f>
        <v>10</v>
      </c>
      <c r="O36">
        <f>INDEX('All strength team card math'!U:U,MATCH('Team Card'!$A36,'All strength team card math'!$H:$H,0))</f>
        <v>19</v>
      </c>
    </row>
    <row r="37" spans="1:15" x14ac:dyDescent="0.3">
      <c r="A37" t="s">
        <v>22</v>
      </c>
      <c r="B37" t="str">
        <f>INDEX('All strength team card math'!H:H,MATCH('Team Card'!$A37,'All strength team card math'!$H:$H,0))</f>
        <v>Arizona Coyotes</v>
      </c>
      <c r="C37">
        <f>INDEX('All strength team card math'!I:I,MATCH('Team Card'!$A37,'All strength team card math'!$H:$H,0))</f>
        <v>26</v>
      </c>
      <c r="D37">
        <f>INDEX('All strength team card math'!J:J,MATCH('Team Card'!$A37,'All strength team card math'!$H:$H,0))</f>
        <v>24</v>
      </c>
      <c r="E37">
        <f>INDEX('All strength team card math'!K:K,MATCH('Team Card'!$A37,'All strength team card math'!$H:$H,0))</f>
        <v>24</v>
      </c>
      <c r="F37">
        <f>INDEX('All strength team card math'!L:L,MATCH('Team Card'!$A37,'All strength team card math'!$H:$H,0))</f>
        <v>24</v>
      </c>
      <c r="G37">
        <f>INDEX('All strength team card math'!M:M,MATCH('Team Card'!$A37,'All strength team card math'!$H:$H,0))</f>
        <v>24</v>
      </c>
      <c r="H37">
        <f>INDEX('All strength team card math'!N:N,MATCH('Team Card'!$A37,'All strength team card math'!$H:$H,0))</f>
        <v>24</v>
      </c>
      <c r="I37">
        <f>INDEX('All strength team card math'!O:O,MATCH('Team Card'!$A37,'All strength team card math'!$H:$H,0))</f>
        <v>23</v>
      </c>
      <c r="J37">
        <f>INDEX('All strength team card math'!P:P,MATCH('Team Card'!$A37,'All strength team card math'!$H:$H,0))</f>
        <v>169</v>
      </c>
      <c r="K37">
        <f>INDEX('All strength team card math'!Q:Q,MATCH('Team Card'!$A37,'All strength team card math'!$H:$H,0))</f>
        <v>27</v>
      </c>
      <c r="L37">
        <f>INDEX('All strength team card math'!R:R,MATCH('Team Card'!$A37,'All strength team card math'!$H:$H,0))</f>
        <v>0</v>
      </c>
      <c r="M37">
        <f>INDEX('All strength team card math'!S:S,MATCH('Team Card'!$A37,'All strength team card math'!$H:$H,0))</f>
        <v>27</v>
      </c>
      <c r="N37">
        <f>INDEX('All strength team card math'!T:T,MATCH('Team Card'!$A37,'All strength team card math'!$H:$H,0))</f>
        <v>25</v>
      </c>
      <c r="O37">
        <f>INDEX('All strength team card math'!U:U,MATCH('Team Card'!$A37,'All strength team card math'!$H:$H,0))</f>
        <v>24</v>
      </c>
    </row>
    <row r="39" spans="1:15" x14ac:dyDescent="0.3">
      <c r="A39" t="s">
        <v>23</v>
      </c>
      <c r="B39" t="str">
        <f>INDEX('All strength team card math'!H:H,MATCH('Team Card'!$A39,'All strength team card math'!$H:$H,0))</f>
        <v>Boston Bruins</v>
      </c>
      <c r="C39">
        <f>INDEX('All strength team card math'!I:I,MATCH('Team Card'!$A39,'All strength team card math'!$H:$H,0))</f>
        <v>23</v>
      </c>
      <c r="D39">
        <f>INDEX('All strength team card math'!J:J,MATCH('Team Card'!$A39,'All strength team card math'!$H:$H,0))</f>
        <v>22</v>
      </c>
      <c r="E39">
        <f>INDEX('All strength team card math'!K:K,MATCH('Team Card'!$A39,'All strength team card math'!$H:$H,0))</f>
        <v>17</v>
      </c>
      <c r="F39">
        <f>INDEX('All strength team card math'!L:L,MATCH('Team Card'!$A39,'All strength team card math'!$H:$H,0))</f>
        <v>13</v>
      </c>
      <c r="G39">
        <f>INDEX('All strength team card math'!M:M,MATCH('Team Card'!$A39,'All strength team card math'!$H:$H,0))</f>
        <v>12</v>
      </c>
      <c r="H39">
        <f>INDEX('All strength team card math'!N:N,MATCH('Team Card'!$A39,'All strength team card math'!$H:$H,0))</f>
        <v>4</v>
      </c>
      <c r="I39">
        <f>INDEX('All strength team card math'!O:O,MATCH('Team Card'!$A39,'All strength team card math'!$H:$H,0))</f>
        <v>3</v>
      </c>
      <c r="J39">
        <f>INDEX('All strength team card math'!P:P,MATCH('Team Card'!$A39,'All strength team card math'!$H:$H,0))</f>
        <v>94</v>
      </c>
      <c r="K39">
        <f>INDEX('All strength team card math'!Q:Q,MATCH('Team Card'!$A39,'All strength team card math'!$H:$H,0))</f>
        <v>14</v>
      </c>
      <c r="L39">
        <f>INDEX('All strength team card math'!R:R,MATCH('Team Card'!$A39,'All strength team card math'!$H:$H,0))</f>
        <v>0</v>
      </c>
      <c r="M39">
        <f>INDEX('All strength team card math'!S:S,MATCH('Team Card'!$A39,'All strength team card math'!$H:$H,0))</f>
        <v>2</v>
      </c>
      <c r="N39">
        <f>INDEX('All strength team card math'!T:T,MATCH('Team Card'!$A39,'All strength team card math'!$H:$H,0))</f>
        <v>18</v>
      </c>
      <c r="O39">
        <f>INDEX('All strength team card math'!U:U,MATCH('Team Card'!$A39,'All strength team card math'!$H:$H,0))</f>
        <v>18</v>
      </c>
    </row>
    <row r="40" spans="1:15" x14ac:dyDescent="0.3">
      <c r="A40" t="s">
        <v>49</v>
      </c>
      <c r="B40" t="str">
        <f>INDEX('All strength team card math'!H:H,MATCH('Team Card'!$A40,'All strength team card math'!$H:$H,0))</f>
        <v>Vegas Golden Knights</v>
      </c>
      <c r="C40">
        <f>INDEX('All strength team card math'!I:I,MATCH('Team Card'!$A40,'All strength team card math'!$H:$H,0))</f>
        <v>21</v>
      </c>
      <c r="D40">
        <f>INDEX('All strength team card math'!J:J,MATCH('Team Card'!$A40,'All strength team card math'!$H:$H,0))</f>
        <v>23</v>
      </c>
      <c r="E40">
        <f>INDEX('All strength team card math'!K:K,MATCH('Team Card'!$A40,'All strength team card math'!$H:$H,0))</f>
        <v>20</v>
      </c>
      <c r="F40">
        <f>INDEX('All strength team card math'!L:L,MATCH('Team Card'!$A40,'All strength team card math'!$H:$H,0))</f>
        <v>11</v>
      </c>
      <c r="G40">
        <f>INDEX('All strength team card math'!M:M,MATCH('Team Card'!$A40,'All strength team card math'!$H:$H,0))</f>
        <v>15</v>
      </c>
      <c r="H40">
        <f>INDEX('All strength team card math'!N:N,MATCH('Team Card'!$A40,'All strength team card math'!$H:$H,0))</f>
        <v>12</v>
      </c>
      <c r="I40">
        <f>INDEX('All strength team card math'!O:O,MATCH('Team Card'!$A40,'All strength team card math'!$H:$H,0))</f>
        <v>10</v>
      </c>
      <c r="J40">
        <f>INDEX('All strength team card math'!P:P,MATCH('Team Card'!$A40,'All strength team card math'!$H:$H,0))</f>
        <v>112</v>
      </c>
      <c r="K40">
        <f>INDEX('All strength team card math'!Q:Q,MATCH('Team Card'!$A40,'All strength team card math'!$H:$H,0))</f>
        <v>17</v>
      </c>
      <c r="L40">
        <f>INDEX('All strength team card math'!R:R,MATCH('Team Card'!$A40,'All strength team card math'!$H:$H,0))</f>
        <v>0</v>
      </c>
      <c r="M40">
        <f>INDEX('All strength team card math'!S:S,MATCH('Team Card'!$A40,'All strength team card math'!$H:$H,0))</f>
        <v>12</v>
      </c>
      <c r="N40">
        <f>INDEX('All strength team card math'!T:T,MATCH('Team Card'!$A40,'All strength team card math'!$H:$H,0))</f>
        <v>19</v>
      </c>
      <c r="O40">
        <f>INDEX('All strength team card math'!U:U,MATCH('Team Card'!$A40,'All strength team card math'!$H:$H,0))</f>
        <v>17</v>
      </c>
    </row>
    <row r="42" spans="1:15" ht="15" customHeight="1" x14ac:dyDescent="0.3">
      <c r="A42" t="s">
        <v>47</v>
      </c>
      <c r="B42" t="str">
        <f>INDEX('All strength team card math'!H:H,MATCH('Team Card'!$A42,'All strength team card math'!$H:$H,0))</f>
        <v>Toronto Maple Leafs</v>
      </c>
      <c r="C42">
        <f>INDEX('All strength team card math'!I:I,MATCH('Team Card'!$A42,'All strength team card math'!$H:$H,0))</f>
        <v>6</v>
      </c>
      <c r="D42">
        <f>INDEX('All strength team card math'!J:J,MATCH('Team Card'!$A42,'All strength team card math'!$H:$H,0))</f>
        <v>19</v>
      </c>
      <c r="E42">
        <f>INDEX('All strength team card math'!K:K,MATCH('Team Card'!$A42,'All strength team card math'!$H:$H,0))</f>
        <v>5</v>
      </c>
      <c r="F42">
        <f>INDEX('All strength team card math'!L:L,MATCH('Team Card'!$A42,'All strength team card math'!$H:$H,0))</f>
        <v>18</v>
      </c>
      <c r="G42">
        <f>INDEX('All strength team card math'!M:M,MATCH('Team Card'!$A42,'All strength team card math'!$H:$H,0))</f>
        <v>3</v>
      </c>
      <c r="H42">
        <f>INDEX('All strength team card math'!N:N,MATCH('Team Card'!$A42,'All strength team card math'!$H:$H,0))</f>
        <v>19</v>
      </c>
      <c r="I42">
        <f>INDEX('All strength team card math'!O:O,MATCH('Team Card'!$A42,'All strength team card math'!$H:$H,0))</f>
        <v>21</v>
      </c>
      <c r="J42">
        <f>INDEX('All strength team card math'!P:P,MATCH('Team Card'!$A42,'All strength team card math'!$H:$H,0))</f>
        <v>91</v>
      </c>
      <c r="K42">
        <f>INDEX('All strength team card math'!Q:Q,MATCH('Team Card'!$A42,'All strength team card math'!$H:$H,0))</f>
        <v>12</v>
      </c>
      <c r="L42">
        <f>INDEX('All strength team card math'!R:R,MATCH('Team Card'!$A42,'All strength team card math'!$H:$H,0))</f>
        <v>0</v>
      </c>
      <c r="M42">
        <f>INDEX('All strength team card math'!S:S,MATCH('Team Card'!$A42,'All strength team card math'!$H:$H,0))</f>
        <v>9</v>
      </c>
      <c r="N42">
        <f>INDEX('All strength team card math'!T:T,MATCH('Team Card'!$A42,'All strength team card math'!$H:$H,0))</f>
        <v>3</v>
      </c>
      <c r="O42">
        <f>INDEX('All strength team card math'!U:U,MATCH('Team Card'!$A42,'All strength team card math'!$H:$H,0))</f>
        <v>22</v>
      </c>
    </row>
    <row r="43" spans="1:15" x14ac:dyDescent="0.3">
      <c r="A43" t="s">
        <v>46</v>
      </c>
      <c r="B43" t="str">
        <f>INDEX('All strength team card math'!H:H,MATCH('Team Card'!$A43,'All strength team card math'!$H:$H,0))</f>
        <v>Tampa Bay Lightning</v>
      </c>
      <c r="C43">
        <f>INDEX('All strength team card math'!I:I,MATCH('Team Card'!$A43,'All strength team card math'!$H:$H,0))</f>
        <v>18</v>
      </c>
      <c r="D43">
        <f>INDEX('All strength team card math'!J:J,MATCH('Team Card'!$A43,'All strength team card math'!$H:$H,0))</f>
        <v>6</v>
      </c>
      <c r="E43">
        <f>INDEX('All strength team card math'!K:K,MATCH('Team Card'!$A43,'All strength team card math'!$H:$H,0))</f>
        <v>14</v>
      </c>
      <c r="F43">
        <f>INDEX('All strength team card math'!L:L,MATCH('Team Card'!$A43,'All strength team card math'!$H:$H,0))</f>
        <v>17</v>
      </c>
      <c r="G43">
        <f>INDEX('All strength team card math'!M:M,MATCH('Team Card'!$A43,'All strength team card math'!$H:$H,0))</f>
        <v>7</v>
      </c>
      <c r="H43">
        <f>INDEX('All strength team card math'!N:N,MATCH('Team Card'!$A43,'All strength team card math'!$H:$H,0))</f>
        <v>25</v>
      </c>
      <c r="I43">
        <f>INDEX('All strength team card math'!O:O,MATCH('Team Card'!$A43,'All strength team card math'!$H:$H,0))</f>
        <v>29</v>
      </c>
      <c r="J43">
        <f>INDEX('All strength team card math'!P:P,MATCH('Team Card'!$A43,'All strength team card math'!$H:$H,0))</f>
        <v>116</v>
      </c>
      <c r="K43">
        <f>INDEX('All strength team card math'!Q:Q,MATCH('Team Card'!$A43,'All strength team card math'!$H:$H,0))</f>
        <v>19</v>
      </c>
      <c r="L43">
        <f>INDEX('All strength team card math'!R:R,MATCH('Team Card'!$A43,'All strength team card math'!$H:$H,0))</f>
        <v>0</v>
      </c>
      <c r="M43">
        <f>INDEX('All strength team card math'!S:S,MATCH('Team Card'!$A43,'All strength team card math'!$H:$H,0))</f>
        <v>15</v>
      </c>
      <c r="N43">
        <f>INDEX('All strength team card math'!T:T,MATCH('Team Card'!$A43,'All strength team card math'!$H:$H,0))</f>
        <v>14</v>
      </c>
      <c r="O43">
        <f>INDEX('All strength team card math'!U:U,MATCH('Team Card'!$A43,'All strength team card math'!$H:$H,0))</f>
        <v>10</v>
      </c>
    </row>
    <row r="44" spans="1:15" ht="14.4" customHeight="1" x14ac:dyDescent="0.3"/>
    <row r="51" spans="2:16" ht="15" thickBot="1" x14ac:dyDescent="0.35"/>
    <row r="52" spans="2:16" x14ac:dyDescent="0.3">
      <c r="B52" s="34"/>
      <c r="C52" s="49" t="s">
        <v>105</v>
      </c>
      <c r="D52" s="35"/>
      <c r="E52" s="35"/>
      <c r="F52" s="35"/>
      <c r="G52" s="35"/>
      <c r="H52" s="35"/>
      <c r="I52" s="35"/>
      <c r="J52" s="35"/>
      <c r="K52" s="35"/>
      <c r="L52" s="35"/>
      <c r="M52" s="35"/>
      <c r="N52" s="35"/>
      <c r="O52" s="35"/>
      <c r="P52" s="63"/>
    </row>
    <row r="53" spans="2:16" ht="15" thickBot="1" x14ac:dyDescent="0.35">
      <c r="B53" s="37"/>
      <c r="C53" s="50">
        <f ca="1">TODAY()</f>
        <v>45358</v>
      </c>
      <c r="D53" s="19"/>
      <c r="E53" s="19"/>
      <c r="F53" s="19"/>
      <c r="G53" s="19"/>
      <c r="H53" s="19"/>
      <c r="I53" s="19"/>
      <c r="J53" s="19"/>
      <c r="K53" s="19"/>
      <c r="L53" s="19"/>
      <c r="M53" s="19"/>
      <c r="N53" s="19"/>
      <c r="O53" s="19"/>
      <c r="P53" s="38"/>
    </row>
    <row r="54" spans="2:16" ht="31.2" customHeight="1" thickBot="1" x14ac:dyDescent="0.65">
      <c r="B54" s="37"/>
      <c r="C54" s="68" t="str">
        <f>A24</f>
        <v>Toronto Maple Leafs</v>
      </c>
      <c r="D54" s="19"/>
      <c r="E54" s="19"/>
      <c r="F54" s="19"/>
      <c r="G54" s="67">
        <f>N24</f>
        <v>3</v>
      </c>
      <c r="H54" s="19"/>
      <c r="I54" s="67">
        <f>O24</f>
        <v>22</v>
      </c>
      <c r="J54" s="19"/>
      <c r="K54" s="67">
        <f>I24</f>
        <v>21</v>
      </c>
      <c r="L54" s="19"/>
      <c r="M54" s="67">
        <f>K24</f>
        <v>12</v>
      </c>
      <c r="N54" s="48"/>
      <c r="O54" s="67">
        <f>M24</f>
        <v>9</v>
      </c>
      <c r="P54" s="38"/>
    </row>
    <row r="55" spans="2:16" ht="15" thickBot="1" x14ac:dyDescent="0.35">
      <c r="B55" s="37"/>
      <c r="C55" s="69"/>
      <c r="D55" s="19"/>
      <c r="E55" s="19"/>
      <c r="F55" s="19"/>
      <c r="G55" s="20" t="s">
        <v>88</v>
      </c>
      <c r="H55" s="19"/>
      <c r="I55" s="20" t="s">
        <v>89</v>
      </c>
      <c r="J55" s="19"/>
      <c r="K55" s="20" t="s">
        <v>85</v>
      </c>
      <c r="L55" s="19"/>
      <c r="M55" s="20" t="s">
        <v>79</v>
      </c>
      <c r="N55" s="19"/>
      <c r="O55" s="20" t="s">
        <v>86</v>
      </c>
      <c r="P55" s="38"/>
    </row>
    <row r="56" spans="2:16" ht="31.2" customHeight="1" thickBot="1" x14ac:dyDescent="0.65">
      <c r="B56" s="37"/>
      <c r="C56" s="68" t="str">
        <f>A25</f>
        <v>New York Islanders</v>
      </c>
      <c r="D56" s="19"/>
      <c r="E56" s="19"/>
      <c r="F56" s="19"/>
      <c r="G56" s="67">
        <f>N25</f>
        <v>21</v>
      </c>
      <c r="H56" s="19"/>
      <c r="I56" s="67">
        <f>O25</f>
        <v>27</v>
      </c>
      <c r="J56" s="19"/>
      <c r="K56" s="67">
        <f>I25</f>
        <v>13</v>
      </c>
      <c r="L56" s="19"/>
      <c r="M56" s="67">
        <f>K25</f>
        <v>24</v>
      </c>
      <c r="N56" s="48"/>
      <c r="O56" s="67">
        <f>M25</f>
        <v>17</v>
      </c>
      <c r="P56" s="38"/>
    </row>
    <row r="57" spans="2:16" ht="7.95" customHeight="1" x14ac:dyDescent="0.3">
      <c r="B57" s="37"/>
      <c r="C57" s="69"/>
      <c r="D57" s="19"/>
      <c r="E57" s="19"/>
      <c r="F57" s="19"/>
      <c r="G57" s="19"/>
      <c r="H57" s="19"/>
      <c r="I57" s="19"/>
      <c r="J57" s="19"/>
      <c r="K57" s="19"/>
      <c r="L57" s="19"/>
      <c r="M57" s="19"/>
      <c r="N57" s="19"/>
      <c r="O57" s="19"/>
      <c r="P57" s="38"/>
    </row>
    <row r="58" spans="2:16" ht="7.95" customHeight="1" x14ac:dyDescent="0.3">
      <c r="B58" s="37"/>
      <c r="C58" s="69"/>
      <c r="D58" s="19"/>
      <c r="E58" s="19"/>
      <c r="F58" s="19"/>
      <c r="G58" s="19"/>
      <c r="H58" s="19"/>
      <c r="I58" s="19"/>
      <c r="J58" s="19"/>
      <c r="K58" s="19"/>
      <c r="L58" s="19"/>
      <c r="M58" s="19"/>
      <c r="N58" s="19"/>
      <c r="O58" s="19"/>
      <c r="P58" s="38"/>
    </row>
    <row r="59" spans="2:16" ht="7.95" customHeight="1" thickBot="1" x14ac:dyDescent="0.35">
      <c r="B59" s="39"/>
      <c r="C59" s="70"/>
      <c r="D59" s="40"/>
      <c r="E59" s="40"/>
      <c r="F59" s="40"/>
      <c r="G59" s="40"/>
      <c r="H59" s="40"/>
      <c r="I59" s="40"/>
      <c r="J59" s="40"/>
      <c r="K59" s="40"/>
      <c r="L59" s="40"/>
      <c r="M59" s="40"/>
      <c r="N59" s="40"/>
      <c r="O59" s="40"/>
      <c r="P59" s="43"/>
    </row>
    <row r="60" spans="2:16" ht="7.95" customHeight="1" x14ac:dyDescent="0.3">
      <c r="B60" s="34"/>
      <c r="C60" s="71"/>
      <c r="D60" s="35"/>
      <c r="E60" s="35"/>
      <c r="F60" s="35"/>
      <c r="G60" s="35"/>
      <c r="H60" s="35"/>
      <c r="I60" s="35"/>
      <c r="J60" s="35"/>
      <c r="K60" s="35"/>
      <c r="L60" s="35"/>
      <c r="M60" s="35"/>
      <c r="N60" s="51"/>
      <c r="O60" s="35"/>
      <c r="P60" s="36"/>
    </row>
    <row r="61" spans="2:16" ht="7.95" customHeight="1" x14ac:dyDescent="0.3">
      <c r="B61" s="37"/>
      <c r="C61" s="69"/>
      <c r="D61" s="19"/>
      <c r="E61" s="19"/>
      <c r="F61" s="19"/>
      <c r="G61" s="19"/>
      <c r="H61" s="19"/>
      <c r="I61" s="19"/>
      <c r="J61" s="19"/>
      <c r="K61" s="19"/>
      <c r="L61" s="19"/>
      <c r="M61" s="19"/>
      <c r="N61" s="19"/>
      <c r="O61" s="19"/>
      <c r="P61" s="38"/>
    </row>
    <row r="62" spans="2:16" ht="7.95" customHeight="1" thickBot="1" x14ac:dyDescent="0.35">
      <c r="B62" s="37"/>
      <c r="C62" s="69"/>
      <c r="D62" s="19"/>
      <c r="E62" s="19"/>
      <c r="F62" s="19"/>
      <c r="G62" s="19"/>
      <c r="H62" s="19"/>
      <c r="I62" s="19"/>
      <c r="J62" s="19"/>
      <c r="K62" s="19"/>
      <c r="L62" s="19"/>
      <c r="M62" s="19"/>
      <c r="N62" s="19"/>
      <c r="O62" s="19"/>
      <c r="P62" s="38"/>
    </row>
    <row r="63" spans="2:16" ht="31.8" thickBot="1" x14ac:dyDescent="0.65">
      <c r="B63" s="37"/>
      <c r="C63" s="68" t="str">
        <f>A27</f>
        <v>Ottawa Senators</v>
      </c>
      <c r="D63" s="19"/>
      <c r="E63" s="19"/>
      <c r="F63" s="19"/>
      <c r="G63" s="66">
        <f>N27</f>
        <v>10</v>
      </c>
      <c r="H63" s="19"/>
      <c r="I63" s="66">
        <f>O27</f>
        <v>8</v>
      </c>
      <c r="J63" s="19"/>
      <c r="K63" s="66">
        <f>I27</f>
        <v>32</v>
      </c>
      <c r="L63" s="19"/>
      <c r="M63" s="66">
        <f>K27</f>
        <v>16</v>
      </c>
      <c r="N63" s="48"/>
      <c r="O63" s="66">
        <f>M27</f>
        <v>28</v>
      </c>
      <c r="P63" s="38"/>
    </row>
    <row r="64" spans="2:16" ht="15" thickBot="1" x14ac:dyDescent="0.35">
      <c r="B64" s="37"/>
      <c r="C64" s="69"/>
      <c r="D64" s="19"/>
      <c r="E64" s="19"/>
      <c r="F64" s="19"/>
      <c r="G64" s="20" t="s">
        <v>88</v>
      </c>
      <c r="H64" s="19"/>
      <c r="I64" s="20" t="s">
        <v>89</v>
      </c>
      <c r="J64" s="19"/>
      <c r="K64" s="20" t="s">
        <v>85</v>
      </c>
      <c r="L64" s="19"/>
      <c r="M64" s="20" t="s">
        <v>79</v>
      </c>
      <c r="N64" s="19"/>
      <c r="O64" s="20" t="s">
        <v>86</v>
      </c>
      <c r="P64" s="38"/>
    </row>
    <row r="65" spans="2:16" ht="31.8" thickBot="1" x14ac:dyDescent="0.65">
      <c r="B65" s="37"/>
      <c r="C65" s="68" t="str">
        <f>A28</f>
        <v>Buffalo Sabres</v>
      </c>
      <c r="D65" s="19"/>
      <c r="E65" s="19"/>
      <c r="F65" s="19"/>
      <c r="G65" s="66">
        <f>N28</f>
        <v>24</v>
      </c>
      <c r="H65" s="19"/>
      <c r="I65" s="66">
        <f>O28</f>
        <v>19</v>
      </c>
      <c r="J65" s="19"/>
      <c r="K65" s="66">
        <f>I28</f>
        <v>14</v>
      </c>
      <c r="L65" s="19"/>
      <c r="M65" s="66">
        <f>K28</f>
        <v>21</v>
      </c>
      <c r="N65" s="48"/>
      <c r="O65" s="66">
        <f>M28</f>
        <v>25</v>
      </c>
      <c r="P65" s="38"/>
    </row>
    <row r="66" spans="2:16" ht="7.95" customHeight="1" x14ac:dyDescent="0.3">
      <c r="B66" s="37"/>
      <c r="C66" s="72"/>
      <c r="D66" s="19"/>
      <c r="E66" s="19"/>
      <c r="F66" s="19"/>
      <c r="G66" s="19"/>
      <c r="H66" s="19"/>
      <c r="I66" s="19"/>
      <c r="J66" s="19"/>
      <c r="K66" s="19"/>
      <c r="L66" s="19"/>
      <c r="M66" s="19"/>
      <c r="N66" s="19"/>
      <c r="O66" s="19"/>
      <c r="P66" s="38"/>
    </row>
    <row r="67" spans="2:16" ht="7.95" customHeight="1" x14ac:dyDescent="0.3">
      <c r="B67" s="37"/>
      <c r="C67" s="69"/>
      <c r="D67" s="19"/>
      <c r="E67" s="19"/>
      <c r="F67" s="19"/>
      <c r="G67" s="19"/>
      <c r="H67" s="19"/>
      <c r="I67" s="19"/>
      <c r="J67" s="19"/>
      <c r="K67" s="19"/>
      <c r="L67" s="19"/>
      <c r="M67" s="19"/>
      <c r="N67" s="21"/>
      <c r="O67" s="19"/>
      <c r="P67" s="38"/>
    </row>
    <row r="68" spans="2:16" ht="7.95" customHeight="1" thickBot="1" x14ac:dyDescent="0.35">
      <c r="B68" s="39"/>
      <c r="C68" s="70"/>
      <c r="D68" s="40"/>
      <c r="E68" s="40"/>
      <c r="F68" s="40"/>
      <c r="G68" s="40"/>
      <c r="H68" s="40"/>
      <c r="I68" s="40"/>
      <c r="J68" s="40"/>
      <c r="K68" s="40"/>
      <c r="L68" s="40"/>
      <c r="M68" s="40"/>
      <c r="N68" s="40"/>
      <c r="O68" s="40"/>
      <c r="P68" s="43"/>
    </row>
    <row r="69" spans="2:16" ht="7.95" customHeight="1" x14ac:dyDescent="0.3">
      <c r="B69" s="34"/>
      <c r="C69" s="71"/>
      <c r="D69" s="35"/>
      <c r="E69" s="35"/>
      <c r="F69" s="35"/>
      <c r="G69" s="35"/>
      <c r="H69" s="35"/>
      <c r="I69" s="35"/>
      <c r="J69" s="35"/>
      <c r="K69" s="35"/>
      <c r="L69" s="35"/>
      <c r="M69" s="35"/>
      <c r="N69" s="35"/>
      <c r="O69" s="35"/>
      <c r="P69" s="36"/>
    </row>
    <row r="70" spans="2:16" ht="7.95" customHeight="1" x14ac:dyDescent="0.3">
      <c r="B70" s="37"/>
      <c r="C70" s="69"/>
      <c r="D70" s="19"/>
      <c r="E70" s="19"/>
      <c r="F70" s="19"/>
      <c r="G70" s="19"/>
      <c r="H70" s="19"/>
      <c r="I70" s="19"/>
      <c r="J70" s="19"/>
      <c r="K70" s="19"/>
      <c r="L70" s="19"/>
      <c r="M70" s="19"/>
      <c r="N70" s="19"/>
      <c r="O70" s="19"/>
      <c r="P70" s="38"/>
    </row>
    <row r="71" spans="2:16" ht="7.95" customHeight="1" thickBot="1" x14ac:dyDescent="0.35">
      <c r="B71" s="37"/>
      <c r="C71" s="69"/>
      <c r="D71" s="19"/>
      <c r="E71" s="19"/>
      <c r="F71" s="19"/>
      <c r="G71" s="19"/>
      <c r="H71" s="19"/>
      <c r="I71" s="19"/>
      <c r="J71" s="19"/>
      <c r="K71" s="19"/>
      <c r="L71" s="19"/>
      <c r="M71" s="19"/>
      <c r="N71" s="19"/>
      <c r="O71" s="19"/>
      <c r="P71" s="38"/>
    </row>
    <row r="72" spans="2:16" ht="31.8" thickBot="1" x14ac:dyDescent="0.65">
      <c r="B72" s="37"/>
      <c r="C72" s="68" t="str">
        <f>A30</f>
        <v>Chicago Blackhawks</v>
      </c>
      <c r="D72" s="19"/>
      <c r="E72" s="19"/>
      <c r="F72" s="19"/>
      <c r="G72" s="66">
        <f>N30</f>
        <v>31</v>
      </c>
      <c r="H72" s="19"/>
      <c r="I72" s="66">
        <f>O30</f>
        <v>25</v>
      </c>
      <c r="J72" s="19"/>
      <c r="K72" s="66">
        <f>I30</f>
        <v>27</v>
      </c>
      <c r="L72" s="19"/>
      <c r="M72" s="66">
        <f>K30</f>
        <v>31</v>
      </c>
      <c r="N72" s="48"/>
      <c r="O72" s="66">
        <f>M30</f>
        <v>32</v>
      </c>
      <c r="P72" s="38"/>
    </row>
    <row r="73" spans="2:16" ht="15" thickBot="1" x14ac:dyDescent="0.35">
      <c r="B73" s="37"/>
      <c r="C73" s="69"/>
      <c r="D73" s="19"/>
      <c r="E73" s="19"/>
      <c r="F73" s="19"/>
      <c r="G73" s="20" t="s">
        <v>88</v>
      </c>
      <c r="H73" s="19"/>
      <c r="I73" s="20" t="s">
        <v>89</v>
      </c>
      <c r="J73" s="19"/>
      <c r="K73" s="20" t="s">
        <v>85</v>
      </c>
      <c r="L73" s="19"/>
      <c r="M73" s="20" t="s">
        <v>79</v>
      </c>
      <c r="N73" s="19"/>
      <c r="O73" s="20" t="s">
        <v>86</v>
      </c>
      <c r="P73" s="38"/>
    </row>
    <row r="74" spans="2:16" ht="31.8" thickBot="1" x14ac:dyDescent="0.65">
      <c r="B74" s="37"/>
      <c r="C74" s="68" t="str">
        <f>A31</f>
        <v>Winnipeg Jets</v>
      </c>
      <c r="D74" s="19"/>
      <c r="E74" s="19"/>
      <c r="F74" s="19"/>
      <c r="G74" s="66">
        <f>N31</f>
        <v>17</v>
      </c>
      <c r="H74" s="19"/>
      <c r="I74" s="66">
        <f>O31</f>
        <v>12</v>
      </c>
      <c r="J74" s="19"/>
      <c r="K74" s="66">
        <f>I31</f>
        <v>1</v>
      </c>
      <c r="L74" s="19"/>
      <c r="M74" s="66">
        <f>K31</f>
        <v>7</v>
      </c>
      <c r="N74" s="48"/>
      <c r="O74" s="66">
        <f>M31</f>
        <v>2</v>
      </c>
      <c r="P74" s="38"/>
    </row>
    <row r="75" spans="2:16" ht="7.95" customHeight="1" x14ac:dyDescent="0.3">
      <c r="B75" s="37"/>
      <c r="C75" s="72"/>
      <c r="D75" s="19"/>
      <c r="E75" s="19"/>
      <c r="F75" s="19"/>
      <c r="G75" s="19"/>
      <c r="H75" s="19"/>
      <c r="I75" s="19"/>
      <c r="J75" s="19"/>
      <c r="K75" s="19"/>
      <c r="L75" s="19"/>
      <c r="M75" s="19"/>
      <c r="N75" s="19"/>
      <c r="O75" s="19"/>
      <c r="P75" s="38"/>
    </row>
    <row r="76" spans="2:16" ht="7.95" customHeight="1" x14ac:dyDescent="0.3">
      <c r="B76" s="37"/>
      <c r="C76" s="69"/>
      <c r="D76" s="19"/>
      <c r="E76" s="19"/>
      <c r="F76" s="19"/>
      <c r="G76" s="19"/>
      <c r="H76" s="19"/>
      <c r="I76" s="19"/>
      <c r="J76" s="19"/>
      <c r="K76" s="19"/>
      <c r="L76" s="19"/>
      <c r="M76" s="19"/>
      <c r="N76" s="21"/>
      <c r="O76" s="19"/>
      <c r="P76" s="38"/>
    </row>
    <row r="77" spans="2:16" ht="7.95" customHeight="1" thickBot="1" x14ac:dyDescent="0.35">
      <c r="B77" s="39"/>
      <c r="C77" s="70"/>
      <c r="D77" s="40"/>
      <c r="E77" s="40"/>
      <c r="F77" s="40"/>
      <c r="G77" s="40"/>
      <c r="H77" s="40"/>
      <c r="I77" s="40"/>
      <c r="J77" s="40"/>
      <c r="K77" s="40"/>
      <c r="L77" s="40"/>
      <c r="M77" s="40"/>
      <c r="N77" s="40"/>
      <c r="O77" s="40"/>
      <c r="P77" s="43"/>
    </row>
    <row r="78" spans="2:16" ht="7.95" customHeight="1" x14ac:dyDescent="0.3">
      <c r="B78" s="34"/>
      <c r="C78" s="71"/>
      <c r="D78" s="35"/>
      <c r="E78" s="35"/>
      <c r="F78" s="35"/>
      <c r="G78" s="35"/>
      <c r="H78" s="35"/>
      <c r="I78" s="35"/>
      <c r="J78" s="35"/>
      <c r="K78" s="35"/>
      <c r="L78" s="35"/>
      <c r="M78" s="35"/>
      <c r="N78" s="35"/>
      <c r="O78" s="35"/>
      <c r="P78" s="36"/>
    </row>
    <row r="79" spans="2:16" ht="7.95" customHeight="1" x14ac:dyDescent="0.3">
      <c r="B79" s="37"/>
      <c r="C79" s="69"/>
      <c r="D79" s="19"/>
      <c r="E79" s="19"/>
      <c r="F79" s="19"/>
      <c r="G79" s="19"/>
      <c r="H79" s="19"/>
      <c r="I79" s="19"/>
      <c r="J79" s="19"/>
      <c r="K79" s="19"/>
      <c r="L79" s="19"/>
      <c r="M79" s="19"/>
      <c r="N79" s="19"/>
      <c r="O79" s="19"/>
      <c r="P79" s="38"/>
    </row>
    <row r="80" spans="2:16" ht="7.95" customHeight="1" thickBot="1" x14ac:dyDescent="0.35">
      <c r="B80" s="37"/>
      <c r="C80" s="69"/>
      <c r="D80" s="19"/>
      <c r="E80" s="19"/>
      <c r="F80" s="19"/>
      <c r="G80" s="19"/>
      <c r="H80" s="19"/>
      <c r="I80" s="19"/>
      <c r="J80" s="19"/>
      <c r="K80" s="19"/>
      <c r="L80" s="19"/>
      <c r="M80" s="19"/>
      <c r="N80" s="19"/>
      <c r="O80" s="19"/>
      <c r="P80" s="38"/>
    </row>
    <row r="81" spans="2:16" ht="31.8" thickBot="1" x14ac:dyDescent="0.65">
      <c r="B81" s="37"/>
      <c r="C81" s="68" t="str">
        <f>A33</f>
        <v>New York Rangers</v>
      </c>
      <c r="D81" s="19"/>
      <c r="E81" s="19"/>
      <c r="F81" s="19"/>
      <c r="G81" s="66">
        <f>N33</f>
        <v>13</v>
      </c>
      <c r="H81" s="19"/>
      <c r="I81" s="66">
        <f>O33</f>
        <v>19</v>
      </c>
      <c r="J81" s="19"/>
      <c r="K81" s="66">
        <f>I33</f>
        <v>2</v>
      </c>
      <c r="L81" s="19"/>
      <c r="M81" s="66">
        <f>K33</f>
        <v>10</v>
      </c>
      <c r="N81" s="48"/>
      <c r="O81" s="66">
        <f>M33</f>
        <v>5</v>
      </c>
      <c r="P81" s="38"/>
    </row>
    <row r="82" spans="2:16" ht="15" thickBot="1" x14ac:dyDescent="0.35">
      <c r="B82" s="37"/>
      <c r="C82" s="69"/>
      <c r="D82" s="19"/>
      <c r="E82" s="19"/>
      <c r="F82" s="19"/>
      <c r="G82" s="20" t="s">
        <v>88</v>
      </c>
      <c r="H82" s="19"/>
      <c r="I82" s="20" t="s">
        <v>89</v>
      </c>
      <c r="J82" s="19"/>
      <c r="K82" s="20" t="s">
        <v>85</v>
      </c>
      <c r="L82" s="19"/>
      <c r="M82" s="20" t="s">
        <v>79</v>
      </c>
      <c r="N82" s="19"/>
      <c r="O82" s="20" t="s">
        <v>86</v>
      </c>
      <c r="P82" s="38"/>
    </row>
    <row r="83" spans="2:16" ht="31.8" thickBot="1" x14ac:dyDescent="0.65">
      <c r="B83" s="37"/>
      <c r="C83" s="68" t="str">
        <f>A34</f>
        <v>St Louis Blues</v>
      </c>
      <c r="D83" s="19"/>
      <c r="E83" s="19"/>
      <c r="F83" s="19"/>
      <c r="G83" s="66">
        <f>N34</f>
        <v>26</v>
      </c>
      <c r="H83" s="19"/>
      <c r="I83" s="66">
        <f>O34</f>
        <v>27</v>
      </c>
      <c r="J83" s="19"/>
      <c r="K83" s="66">
        <f>I34</f>
        <v>6</v>
      </c>
      <c r="L83" s="19"/>
      <c r="M83" s="66">
        <f>K34</f>
        <v>25</v>
      </c>
      <c r="N83" s="48"/>
      <c r="O83" s="66">
        <f>M34</f>
        <v>19</v>
      </c>
      <c r="P83" s="38"/>
    </row>
    <row r="84" spans="2:16" ht="7.95" customHeight="1" x14ac:dyDescent="0.3">
      <c r="B84" s="37"/>
      <c r="C84" s="72"/>
      <c r="D84" s="19"/>
      <c r="E84" s="19"/>
      <c r="F84" s="19"/>
      <c r="G84" s="19"/>
      <c r="H84" s="19"/>
      <c r="I84" s="19"/>
      <c r="J84" s="19"/>
      <c r="K84" s="19"/>
      <c r="L84" s="19"/>
      <c r="M84" s="19"/>
      <c r="N84" s="19"/>
      <c r="O84" s="19"/>
      <c r="P84" s="38"/>
    </row>
    <row r="85" spans="2:16" ht="7.95" customHeight="1" x14ac:dyDescent="0.3">
      <c r="B85" s="37"/>
      <c r="C85" s="69"/>
      <c r="D85" s="19"/>
      <c r="E85" s="19"/>
      <c r="F85" s="19"/>
      <c r="G85" s="19"/>
      <c r="H85" s="19"/>
      <c r="I85" s="19"/>
      <c r="J85" s="19"/>
      <c r="K85" s="19"/>
      <c r="L85" s="19"/>
      <c r="M85" s="19"/>
      <c r="N85" s="21"/>
      <c r="O85" s="19"/>
      <c r="P85" s="38"/>
    </row>
    <row r="86" spans="2:16" ht="7.95" customHeight="1" thickBot="1" x14ac:dyDescent="0.65">
      <c r="B86" s="39"/>
      <c r="C86" s="73"/>
      <c r="D86" s="40"/>
      <c r="E86" s="40"/>
      <c r="F86" s="40"/>
      <c r="G86" s="53"/>
      <c r="H86" s="40"/>
      <c r="I86" s="53"/>
      <c r="J86" s="40"/>
      <c r="K86" s="53"/>
      <c r="L86" s="40"/>
      <c r="M86" s="53"/>
      <c r="N86" s="40"/>
      <c r="O86" s="40"/>
      <c r="P86" s="43"/>
    </row>
    <row r="87" spans="2:16" ht="7.95" customHeight="1" x14ac:dyDescent="0.3">
      <c r="B87" s="34"/>
      <c r="C87" s="71"/>
      <c r="D87" s="35"/>
      <c r="E87" s="35"/>
      <c r="F87" s="35"/>
      <c r="G87" s="35"/>
      <c r="H87" s="35"/>
      <c r="I87" s="35"/>
      <c r="J87" s="35"/>
      <c r="K87" s="35"/>
      <c r="L87" s="35"/>
      <c r="M87" s="35"/>
      <c r="N87" s="35"/>
      <c r="O87" s="35"/>
      <c r="P87" s="36"/>
    </row>
    <row r="88" spans="2:16" ht="7.95" customHeight="1" x14ac:dyDescent="0.3">
      <c r="B88" s="37"/>
      <c r="C88" s="69"/>
      <c r="D88" s="19"/>
      <c r="E88" s="19"/>
      <c r="F88" s="19"/>
      <c r="G88" s="19"/>
      <c r="H88" s="19"/>
      <c r="I88" s="19"/>
      <c r="J88" s="19"/>
      <c r="K88" s="19"/>
      <c r="L88" s="19"/>
      <c r="M88" s="19"/>
      <c r="N88" s="19"/>
      <c r="O88" s="19"/>
      <c r="P88" s="38"/>
    </row>
    <row r="89" spans="2:16" ht="7.95" customHeight="1" thickBot="1" x14ac:dyDescent="0.35">
      <c r="B89" s="37"/>
      <c r="C89" s="69"/>
      <c r="D89" s="19"/>
      <c r="E89" s="19"/>
      <c r="F89" s="19"/>
      <c r="G89" s="19"/>
      <c r="H89" s="19"/>
      <c r="I89" s="19"/>
      <c r="J89" s="19"/>
      <c r="K89" s="19"/>
      <c r="L89" s="19"/>
      <c r="M89" s="19"/>
      <c r="N89" s="19"/>
      <c r="O89" s="19"/>
      <c r="P89" s="38"/>
    </row>
    <row r="90" spans="2:16" ht="31.8" thickBot="1" x14ac:dyDescent="0.65">
      <c r="B90" s="37"/>
      <c r="C90" s="68" t="str">
        <f>A36</f>
        <v>Calgary Flames</v>
      </c>
      <c r="D90" s="19"/>
      <c r="E90" s="19"/>
      <c r="F90" s="19"/>
      <c r="G90" s="66">
        <f>N36</f>
        <v>10</v>
      </c>
      <c r="H90" s="19"/>
      <c r="I90" s="66">
        <f>O36</f>
        <v>19</v>
      </c>
      <c r="J90" s="19"/>
      <c r="K90" s="66">
        <f>I36</f>
        <v>12</v>
      </c>
      <c r="L90" s="19"/>
      <c r="M90" s="66">
        <f>K36</f>
        <v>15</v>
      </c>
      <c r="N90" s="48"/>
      <c r="O90" s="66">
        <f>M36</f>
        <v>21</v>
      </c>
      <c r="P90" s="38"/>
    </row>
    <row r="91" spans="2:16" ht="15" thickBot="1" x14ac:dyDescent="0.35">
      <c r="B91" s="37"/>
      <c r="C91" s="69"/>
      <c r="D91" s="19"/>
      <c r="E91" s="19"/>
      <c r="F91" s="19"/>
      <c r="G91" s="20" t="s">
        <v>88</v>
      </c>
      <c r="H91" s="19"/>
      <c r="I91" s="20" t="s">
        <v>89</v>
      </c>
      <c r="J91" s="19"/>
      <c r="K91" s="20" t="s">
        <v>85</v>
      </c>
      <c r="L91" s="19"/>
      <c r="M91" s="20" t="s">
        <v>79</v>
      </c>
      <c r="N91" s="19"/>
      <c r="O91" s="20" t="s">
        <v>86</v>
      </c>
      <c r="P91" s="38"/>
    </row>
    <row r="92" spans="2:16" ht="31.8" thickBot="1" x14ac:dyDescent="0.65">
      <c r="B92" s="37"/>
      <c r="C92" s="68" t="str">
        <f>A37</f>
        <v>Arizona Coyotes</v>
      </c>
      <c r="D92" s="19"/>
      <c r="E92" s="19"/>
      <c r="F92" s="19"/>
      <c r="G92" s="66">
        <f>N37</f>
        <v>25</v>
      </c>
      <c r="H92" s="19"/>
      <c r="I92" s="66">
        <f>O37</f>
        <v>24</v>
      </c>
      <c r="J92" s="19"/>
      <c r="K92" s="66">
        <f>I37</f>
        <v>23</v>
      </c>
      <c r="L92" s="19"/>
      <c r="M92" s="66">
        <f>K37</f>
        <v>27</v>
      </c>
      <c r="N92" s="48"/>
      <c r="O92" s="66">
        <f>M37</f>
        <v>27</v>
      </c>
      <c r="P92" s="38"/>
    </row>
    <row r="93" spans="2:16" ht="7.95" customHeight="1" x14ac:dyDescent="0.3">
      <c r="B93" s="37"/>
      <c r="C93" s="72"/>
      <c r="D93" s="19"/>
      <c r="E93" s="19"/>
      <c r="F93" s="19"/>
      <c r="G93" s="19"/>
      <c r="H93" s="19"/>
      <c r="I93" s="19"/>
      <c r="J93" s="19"/>
      <c r="K93" s="19"/>
      <c r="L93" s="19"/>
      <c r="M93" s="19"/>
      <c r="N93" s="19"/>
      <c r="O93" s="19"/>
      <c r="P93" s="38"/>
    </row>
    <row r="94" spans="2:16" ht="7.95" customHeight="1" x14ac:dyDescent="0.3">
      <c r="B94" s="37"/>
      <c r="C94" s="69"/>
      <c r="D94" s="19"/>
      <c r="E94" s="19"/>
      <c r="F94" s="19"/>
      <c r="G94" s="19"/>
      <c r="H94" s="19"/>
      <c r="I94" s="19"/>
      <c r="J94" s="19"/>
      <c r="K94" s="19"/>
      <c r="L94" s="19"/>
      <c r="M94" s="19"/>
      <c r="N94" s="21"/>
      <c r="O94" s="19"/>
      <c r="P94" s="38"/>
    </row>
    <row r="95" spans="2:16" ht="7.95" customHeight="1" thickBot="1" x14ac:dyDescent="0.35">
      <c r="B95" s="39"/>
      <c r="C95" s="70"/>
      <c r="D95" s="40"/>
      <c r="E95" s="40"/>
      <c r="F95" s="40"/>
      <c r="G95" s="40"/>
      <c r="H95" s="40"/>
      <c r="I95" s="40"/>
      <c r="J95" s="40"/>
      <c r="K95" s="40"/>
      <c r="L95" s="40"/>
      <c r="M95" s="40"/>
      <c r="N95" s="40"/>
      <c r="O95" s="40"/>
      <c r="P95" s="43"/>
    </row>
    <row r="96" spans="2:16" ht="7.95" customHeight="1" x14ac:dyDescent="0.3">
      <c r="B96" s="34"/>
      <c r="C96" s="71"/>
      <c r="D96" s="35"/>
      <c r="E96" s="35"/>
      <c r="F96" s="35"/>
      <c r="G96" s="35"/>
      <c r="H96" s="35"/>
      <c r="I96" s="35"/>
      <c r="J96" s="35"/>
      <c r="K96" s="35"/>
      <c r="L96" s="35"/>
      <c r="M96" s="35"/>
      <c r="N96" s="35"/>
      <c r="O96" s="35"/>
      <c r="P96" s="36"/>
    </row>
    <row r="97" spans="2:16" ht="7.95" customHeight="1" x14ac:dyDescent="0.3">
      <c r="B97" s="37"/>
      <c r="C97" s="69"/>
      <c r="D97" s="19"/>
      <c r="E97" s="19"/>
      <c r="F97" s="19"/>
      <c r="G97" s="19"/>
      <c r="H97" s="19"/>
      <c r="I97" s="19"/>
      <c r="J97" s="19"/>
      <c r="K97" s="19"/>
      <c r="L97" s="19"/>
      <c r="M97" s="19"/>
      <c r="N97" s="19"/>
      <c r="O97" s="19"/>
      <c r="P97" s="38"/>
    </row>
    <row r="98" spans="2:16" ht="7.95" customHeight="1" thickBot="1" x14ac:dyDescent="0.35">
      <c r="B98" s="37"/>
      <c r="C98" s="69"/>
      <c r="D98" s="19"/>
      <c r="E98" s="19"/>
      <c r="F98" s="19"/>
      <c r="G98" s="19"/>
      <c r="H98" s="19"/>
      <c r="I98" s="19"/>
      <c r="J98" s="19"/>
      <c r="K98" s="19"/>
      <c r="L98" s="19"/>
      <c r="M98" s="19"/>
      <c r="N98" s="19"/>
      <c r="O98" s="19"/>
      <c r="P98" s="38"/>
    </row>
    <row r="99" spans="2:16" ht="31.8" thickBot="1" x14ac:dyDescent="0.65">
      <c r="B99" s="37"/>
      <c r="C99" s="68" t="str">
        <f>A39</f>
        <v>Boston Bruins</v>
      </c>
      <c r="D99" s="19"/>
      <c r="E99" s="19"/>
      <c r="F99" s="19"/>
      <c r="G99" s="66">
        <f>N39</f>
        <v>18</v>
      </c>
      <c r="H99" s="19"/>
      <c r="I99" s="66">
        <f>O39</f>
        <v>18</v>
      </c>
      <c r="J99" s="19"/>
      <c r="K99" s="66">
        <f>I39</f>
        <v>3</v>
      </c>
      <c r="L99" s="19"/>
      <c r="M99" s="66">
        <f>K39</f>
        <v>14</v>
      </c>
      <c r="N99" s="48"/>
      <c r="O99" s="66">
        <f>M39</f>
        <v>2</v>
      </c>
      <c r="P99" s="38"/>
    </row>
    <row r="100" spans="2:16" ht="15" thickBot="1" x14ac:dyDescent="0.35">
      <c r="B100" s="37"/>
      <c r="C100" s="69"/>
      <c r="D100" s="19"/>
      <c r="E100" s="19"/>
      <c r="F100" s="19"/>
      <c r="G100" s="20" t="s">
        <v>88</v>
      </c>
      <c r="H100" s="19"/>
      <c r="I100" s="20" t="s">
        <v>89</v>
      </c>
      <c r="J100" s="19"/>
      <c r="K100" s="20" t="s">
        <v>85</v>
      </c>
      <c r="L100" s="19"/>
      <c r="M100" s="20" t="s">
        <v>79</v>
      </c>
      <c r="N100" s="19"/>
      <c r="O100" s="20" t="s">
        <v>86</v>
      </c>
      <c r="P100" s="38"/>
    </row>
    <row r="101" spans="2:16" ht="31.8" thickBot="1" x14ac:dyDescent="0.65">
      <c r="B101" s="37"/>
      <c r="C101" s="68" t="str">
        <f>A40</f>
        <v>Vegas Golden Knights</v>
      </c>
      <c r="D101" s="19"/>
      <c r="E101" s="19"/>
      <c r="F101" s="19"/>
      <c r="G101" s="66">
        <f>N40</f>
        <v>19</v>
      </c>
      <c r="H101" s="19"/>
      <c r="I101" s="66">
        <f>O40</f>
        <v>17</v>
      </c>
      <c r="J101" s="19"/>
      <c r="K101" s="66">
        <f>I40</f>
        <v>10</v>
      </c>
      <c r="L101" s="19"/>
      <c r="M101" s="66">
        <f>K40</f>
        <v>17</v>
      </c>
      <c r="N101" s="48"/>
      <c r="O101" s="66">
        <f>M40</f>
        <v>12</v>
      </c>
      <c r="P101" s="38"/>
    </row>
    <row r="102" spans="2:16" ht="7.95" customHeight="1" x14ac:dyDescent="0.3">
      <c r="B102" s="37"/>
      <c r="C102" s="72"/>
      <c r="D102" s="19"/>
      <c r="E102" s="19"/>
      <c r="F102" s="19"/>
      <c r="G102" s="19"/>
      <c r="H102" s="19"/>
      <c r="I102" s="19"/>
      <c r="J102" s="19"/>
      <c r="K102" s="19"/>
      <c r="L102" s="19"/>
      <c r="M102" s="19"/>
      <c r="N102" s="19"/>
      <c r="O102" s="19"/>
      <c r="P102" s="38"/>
    </row>
    <row r="103" spans="2:16" ht="7.95" customHeight="1" x14ac:dyDescent="0.3">
      <c r="B103" s="37"/>
      <c r="C103" s="69"/>
      <c r="D103" s="19"/>
      <c r="E103" s="19"/>
      <c r="F103" s="19"/>
      <c r="G103" s="19"/>
      <c r="H103" s="19"/>
      <c r="I103" s="19"/>
      <c r="J103" s="19"/>
      <c r="K103" s="19"/>
      <c r="L103" s="19"/>
      <c r="M103" s="19"/>
      <c r="N103" s="21"/>
      <c r="O103" s="19"/>
      <c r="P103" s="38"/>
    </row>
    <row r="104" spans="2:16" ht="7.95" customHeight="1" thickBot="1" x14ac:dyDescent="0.35">
      <c r="B104" s="39"/>
      <c r="C104" s="70"/>
      <c r="D104" s="40"/>
      <c r="E104" s="40"/>
      <c r="F104" s="40"/>
      <c r="G104" s="40"/>
      <c r="H104" s="40"/>
      <c r="I104" s="40"/>
      <c r="J104" s="40"/>
      <c r="K104" s="40"/>
      <c r="L104" s="40"/>
      <c r="M104" s="40"/>
      <c r="N104" s="40"/>
      <c r="O104" s="40"/>
      <c r="P104" s="43"/>
    </row>
    <row r="105" spans="2:16" ht="7.95" customHeight="1" x14ac:dyDescent="0.3">
      <c r="B105" s="34"/>
      <c r="C105" s="71"/>
      <c r="D105" s="35"/>
      <c r="E105" s="35"/>
      <c r="F105" s="35"/>
      <c r="G105" s="35"/>
      <c r="H105" s="35"/>
      <c r="I105" s="35"/>
      <c r="J105" s="35"/>
      <c r="K105" s="35"/>
      <c r="L105" s="35"/>
      <c r="M105" s="35"/>
      <c r="N105" s="35"/>
      <c r="O105" s="35"/>
      <c r="P105" s="36"/>
    </row>
    <row r="106" spans="2:16" ht="7.95" customHeight="1" x14ac:dyDescent="0.3">
      <c r="B106" s="37"/>
      <c r="C106" s="69"/>
      <c r="D106" s="19"/>
      <c r="E106" s="19"/>
      <c r="F106" s="19"/>
      <c r="G106" s="19"/>
      <c r="H106" s="19"/>
      <c r="I106" s="19"/>
      <c r="J106" s="19"/>
      <c r="K106" s="19"/>
      <c r="L106" s="19"/>
      <c r="M106" s="19"/>
      <c r="N106" s="19"/>
      <c r="O106" s="19"/>
      <c r="P106" s="38"/>
    </row>
    <row r="107" spans="2:16" ht="7.95" customHeight="1" thickBot="1" x14ac:dyDescent="0.35">
      <c r="B107" s="37"/>
      <c r="C107" s="69"/>
      <c r="D107" s="19"/>
      <c r="E107" s="19"/>
      <c r="F107" s="19"/>
      <c r="G107" s="19"/>
      <c r="H107" s="19"/>
      <c r="I107" s="19"/>
      <c r="J107" s="19"/>
      <c r="K107" s="19"/>
      <c r="L107" s="19"/>
      <c r="M107" s="19"/>
      <c r="N107" s="19"/>
      <c r="O107" s="19"/>
      <c r="P107" s="38"/>
    </row>
    <row r="108" spans="2:16" ht="31.8" thickBot="1" x14ac:dyDescent="0.65">
      <c r="B108" s="37"/>
      <c r="C108" s="68" t="str">
        <f>A42</f>
        <v>Toronto Maple Leafs</v>
      </c>
      <c r="D108" s="19"/>
      <c r="E108" s="19"/>
      <c r="F108" s="19"/>
      <c r="G108" s="66">
        <f>N42</f>
        <v>3</v>
      </c>
      <c r="H108" s="19"/>
      <c r="I108" s="66">
        <f>O42</f>
        <v>22</v>
      </c>
      <c r="J108" s="19"/>
      <c r="K108" s="66">
        <f>I42</f>
        <v>21</v>
      </c>
      <c r="L108" s="19"/>
      <c r="M108" s="66">
        <f>K42</f>
        <v>12</v>
      </c>
      <c r="N108" s="48"/>
      <c r="O108" s="66">
        <f>M42</f>
        <v>9</v>
      </c>
      <c r="P108" s="38"/>
    </row>
    <row r="109" spans="2:16" ht="15" thickBot="1" x14ac:dyDescent="0.35">
      <c r="B109" s="37"/>
      <c r="C109" s="69"/>
      <c r="D109" s="19"/>
      <c r="E109" s="19"/>
      <c r="F109" s="19"/>
      <c r="G109" s="20" t="s">
        <v>88</v>
      </c>
      <c r="H109" s="19"/>
      <c r="I109" s="20" t="s">
        <v>89</v>
      </c>
      <c r="J109" s="19"/>
      <c r="K109" s="20" t="s">
        <v>85</v>
      </c>
      <c r="L109" s="19"/>
      <c r="M109" s="20" t="s">
        <v>79</v>
      </c>
      <c r="N109" s="19"/>
      <c r="O109" s="20" t="s">
        <v>86</v>
      </c>
      <c r="P109" s="38"/>
    </row>
    <row r="110" spans="2:16" ht="31.8" thickBot="1" x14ac:dyDescent="0.65">
      <c r="B110" s="37"/>
      <c r="C110" s="68" t="str">
        <f>A43</f>
        <v>Tampa Bay Lightning</v>
      </c>
      <c r="D110" s="19"/>
      <c r="E110" s="19"/>
      <c r="F110" s="19"/>
      <c r="G110" s="66">
        <f>N43</f>
        <v>14</v>
      </c>
      <c r="H110" s="19"/>
      <c r="I110" s="66">
        <f>O43</f>
        <v>10</v>
      </c>
      <c r="J110" s="19"/>
      <c r="K110" s="66">
        <f>I43</f>
        <v>29</v>
      </c>
      <c r="L110" s="19"/>
      <c r="M110" s="66">
        <f>K43</f>
        <v>19</v>
      </c>
      <c r="N110" s="48"/>
      <c r="O110" s="66">
        <f>M43</f>
        <v>15</v>
      </c>
      <c r="P110" s="38"/>
    </row>
    <row r="111" spans="2:16" x14ac:dyDescent="0.3">
      <c r="B111" s="37"/>
      <c r="C111" s="52"/>
      <c r="D111" s="19"/>
      <c r="E111" s="19"/>
      <c r="F111" s="19"/>
      <c r="G111" s="19"/>
      <c r="H111" s="19"/>
      <c r="I111" s="19"/>
      <c r="J111" s="19"/>
      <c r="K111" s="19"/>
      <c r="L111" s="19"/>
      <c r="M111" s="19"/>
      <c r="N111" s="19"/>
      <c r="O111" s="19"/>
      <c r="P111" s="38"/>
    </row>
    <row r="112" spans="2:16" ht="15" thickBot="1" x14ac:dyDescent="0.35">
      <c r="B112" s="39"/>
      <c r="C112" s="40"/>
      <c r="D112" s="40"/>
      <c r="E112" s="40"/>
      <c r="F112" s="40"/>
      <c r="G112" s="40"/>
      <c r="H112" s="40"/>
      <c r="I112" s="40"/>
      <c r="J112" s="40"/>
      <c r="K112" s="40"/>
      <c r="L112" s="40"/>
      <c r="M112" s="40"/>
      <c r="N112" s="54"/>
      <c r="O112" s="40"/>
      <c r="P112" s="43"/>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y4pgovp1D2nGM1qcG/31ZvSNokIEGSODNdZlrX5ZM6sVR4nWQEOpDHKmXzgKgTsbe8H4jM3zlG/Cv90uNIaIEA==" saltValue="jXsBopOCHNMr+GnAGMxalA==" spinCount="100000" sheet="1" objects="1" scenarios="1"/>
  <conditionalFormatting sqref="E9 G9 F12 H12 I9 H16 J14 F16 D14 S1:T1">
    <cfRule type="colorScale" priority="3">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5">
      <colorScale>
        <cfvo type="num" val="0"/>
        <cfvo type="num" val="0.5"/>
        <cfvo type="num" val="1"/>
        <color rgb="FFFF0000"/>
        <color theme="0" tint="-0.14999847407452621"/>
        <color rgb="FF0070C0"/>
      </colorScale>
    </cfRule>
  </conditionalFormatting>
  <conditionalFormatting sqref="G65 I65 K65 K63 I63 G63 M63:O63 M65:O65">
    <cfRule type="colorScale" priority="20">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8">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6">
      <colorScale>
        <cfvo type="min"/>
        <cfvo type="percentile" val="50"/>
        <cfvo type="max"/>
        <color theme="3" tint="0.39997558519241921"/>
        <color theme="0" tint="-4.9989318521683403E-2"/>
        <color rgb="FFFF0000"/>
      </colorScale>
    </cfRule>
  </conditionalFormatting>
  <conditionalFormatting sqref="G86 I86 K86 M86">
    <cfRule type="colorScale" priority="30">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4">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2">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10">
      <colorScale>
        <cfvo type="min"/>
        <cfvo type="percentile" val="50"/>
        <cfvo type="max"/>
        <color theme="3" tint="0.39997558519241921"/>
        <color theme="0" tint="-4.9989318521683403E-2"/>
        <color rgb="FFFF0000"/>
      </colorScale>
    </cfRule>
  </conditionalFormatting>
  <conditionalFormatting sqref="G128 I128 K128 M128 M126 K126 I126 G126">
    <cfRule type="colorScale" priority="24">
      <colorScale>
        <cfvo type="min"/>
        <cfvo type="percentile" val="50"/>
        <cfvo type="max"/>
        <color theme="3" tint="0.39997558519241921"/>
        <color theme="0" tint="-4.9989318521683403E-2"/>
        <color rgb="FFFF0000"/>
      </colorScale>
    </cfRule>
  </conditionalFormatting>
  <conditionalFormatting sqref="G142 I142 K142 M142 M140 K140 I140 G140">
    <cfRule type="colorScale" priority="22">
      <colorScale>
        <cfvo type="min"/>
        <cfvo type="percentile" val="50"/>
        <cfvo type="max"/>
        <color theme="3" tint="0.39997558519241921"/>
        <color theme="0" tint="-4.9989318521683403E-2"/>
        <color rgb="FFFF0000"/>
      </colorScale>
    </cfRule>
  </conditionalFormatting>
  <conditionalFormatting sqref="I83 K83 G83 G81 I81 K81 M81:O81 M83:O83">
    <cfRule type="colorScale" priority="15">
      <colorScale>
        <cfvo type="num" val="1"/>
        <cfvo type="num" val="15.5"/>
        <cfvo type="num" val="31"/>
        <color theme="3" tint="0.39997558519241921"/>
        <color theme="0" tint="-4.9989318521683403E-2"/>
        <color rgb="FFFF0000"/>
      </colorScale>
    </cfRule>
  </conditionalFormatting>
  <conditionalFormatting sqref="I101 K101 G101 G99 I99 K99 M99:O99 M101:O101">
    <cfRule type="colorScale" priority="11">
      <colorScale>
        <cfvo type="num" val="1"/>
        <cfvo type="num" val="15.5"/>
        <cfvo type="num" val="31"/>
        <color theme="3" tint="0.39997558519241921"/>
        <color theme="0" tint="-4.9989318521683403E-2"/>
        <color rgb="FFFF0000"/>
      </colorScale>
    </cfRule>
  </conditionalFormatting>
  <conditionalFormatting sqref="I114 G114 K114 M114">
    <cfRule type="colorScale" priority="26">
      <colorScale>
        <cfvo type="min"/>
        <cfvo type="percentile" val="50"/>
        <cfvo type="max"/>
        <color theme="3" tint="0.39997558519241921"/>
        <color theme="0" tint="-4.9989318521683403E-2"/>
        <color rgb="FFFF0000"/>
      </colorScale>
    </cfRule>
  </conditionalFormatting>
  <conditionalFormatting sqref="I119 G119 K119 M119 M117 K117 I117 G117">
    <cfRule type="colorScale" priority="8">
      <colorScale>
        <cfvo type="min"/>
        <cfvo type="percentile" val="50"/>
        <cfvo type="max"/>
        <color theme="3" tint="0.39997558519241921"/>
        <color theme="0" tint="-4.9989318521683403E-2"/>
        <color rgb="FFFF0000"/>
      </colorScale>
    </cfRule>
  </conditionalFormatting>
  <conditionalFormatting sqref="K56 I56 G56 G54 I54 K54 S1:T1 M54:O54 M56:O56">
    <cfRule type="colorScale" priority="37">
      <colorScale>
        <cfvo type="num" val="1"/>
        <cfvo type="num" val="15.5"/>
        <cfvo type="num" val="31"/>
        <color theme="3" tint="0.39997558519241921"/>
        <color theme="0" tint="-4.9989318521683403E-2"/>
        <color rgb="FFFF0000"/>
      </colorScale>
    </cfRule>
  </conditionalFormatting>
  <conditionalFormatting sqref="K65 I65 G65 G63 I63 K63 M63:O63 M65:O65">
    <cfRule type="colorScale" priority="19">
      <colorScale>
        <cfvo type="num" val="1"/>
        <cfvo type="num" val="15.5"/>
        <cfvo type="num" val="31"/>
        <color theme="3" tint="0.39997558519241921"/>
        <color theme="0" tint="-4.9989318521683403E-2"/>
        <color rgb="FFFF0000"/>
      </colorScale>
    </cfRule>
  </conditionalFormatting>
  <conditionalFormatting sqref="K74 I74 G74 G72 I72 K72 M72:O72 M74:O74">
    <cfRule type="colorScale" priority="17">
      <colorScale>
        <cfvo type="num" val="1"/>
        <cfvo type="num" val="15.5"/>
        <cfvo type="num" val="31"/>
        <color theme="3" tint="0.39997558519241921"/>
        <color theme="0" tint="-4.9989318521683403E-2"/>
        <color rgb="FFFF0000"/>
      </colorScale>
    </cfRule>
  </conditionalFormatting>
  <conditionalFormatting sqref="K86 M86 I86 G86">
    <cfRule type="colorScale" priority="29">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3">
      <colorScale>
        <cfvo type="num" val="1"/>
        <cfvo type="num" val="15.5"/>
        <cfvo type="num" val="31"/>
        <color theme="3" tint="0.39997558519241921"/>
        <color theme="0" tint="-4.9989318521683403E-2"/>
        <color rgb="FFFF0000"/>
      </colorScale>
    </cfRule>
  </conditionalFormatting>
  <conditionalFormatting sqref="K110 I110 G110 G108 I108 K108 M108:O108 M110:O110">
    <cfRule type="colorScale" priority="9">
      <colorScale>
        <cfvo type="num" val="1"/>
        <cfvo type="num" val="15.5"/>
        <cfvo type="num" val="31"/>
        <color theme="3" tint="0.39997558519241921"/>
        <color theme="0" tint="-4.9989318521683403E-2"/>
        <color rgb="FFFF0000"/>
      </colorScale>
    </cfRule>
  </conditionalFormatting>
  <conditionalFormatting sqref="K114 M114 I114 G114">
    <cfRule type="colorScale" priority="25">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7">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4">
      <colorScale>
        <cfvo type="num" val="1"/>
        <cfvo type="num" val="16.5"/>
        <cfvo type="num" val="32"/>
        <color rgb="FF0070C0"/>
        <color theme="0" tint="-0.14999847407452621"/>
        <color rgb="FFFF0000"/>
      </colorScale>
    </cfRule>
  </conditionalFormatting>
  <conditionalFormatting sqref="M128 K128 I128 G128 G126 I126 K126 M126">
    <cfRule type="colorScale" priority="23">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1">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6">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38">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9">
      <colorScale>
        <cfvo type="min"/>
        <cfvo type="num" val="15.5"/>
        <cfvo type="max"/>
        <color theme="3" tint="0.39997558519241921"/>
        <color theme="0"/>
        <color rgb="FFFF0000"/>
      </colorScale>
    </cfRule>
  </conditionalFormatting>
  <conditionalFormatting sqref="T6 T8 R8 V4:V5 N8 P8 P4:P5 N17:N18">
    <cfRule type="colorScale" priority="40">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57800F66-6DB0-48FB-BDD7-91193E5CE236}">
          <x14:formula1>
            <xm:f>'All strength team card math'!$H:$H</xm:f>
          </x14:formula1>
          <xm:sqref>A2 A24:A25 A27:A28 A30:A31 A33:A34 A36:A37 A39:A40 A42:A43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598E3-8AE5-42B4-9F8B-8A797F5C80AD}">
  <dimension ref="A1:O33"/>
  <sheetViews>
    <sheetView workbookViewId="0">
      <selection activeCell="R25" sqref="R25"/>
    </sheetView>
  </sheetViews>
  <sheetFormatPr defaultRowHeight="14.4" x14ac:dyDescent="0.3"/>
  <cols>
    <col min="1" max="1" width="5.6640625" customWidth="1"/>
    <col min="2" max="2" width="4.5546875" customWidth="1"/>
    <col min="3" max="3" width="4.33203125" customWidth="1"/>
    <col min="4" max="4" width="4.21875" customWidth="1"/>
    <col min="5" max="5" width="3.109375" customWidth="1"/>
    <col min="6" max="6" width="3.44140625" customWidth="1"/>
    <col min="8" max="8" width="8.6640625" customWidth="1"/>
    <col min="9" max="9" width="8.21875" customWidth="1"/>
    <col min="10" max="10" width="2.5546875" customWidth="1"/>
    <col min="11" max="11" width="7.109375" style="19" customWidth="1"/>
    <col min="15" max="15" width="5.33203125" style="19" customWidth="1"/>
  </cols>
  <sheetData>
    <row r="1" spans="1:15" x14ac:dyDescent="0.3">
      <c r="A1" t="str">
        <f>'Best Team All Strength'!A1</f>
        <v>Team</v>
      </c>
      <c r="B1" t="str">
        <f>'Best Team All Strength'!B1</f>
        <v>League Standings</v>
      </c>
      <c r="C1" t="str">
        <f>'Best Team All Strength'!C1</f>
        <v>Rank Score</v>
      </c>
      <c r="D1" t="str">
        <f>'Best Team AllStrength No Goalie'!A1</f>
        <v>Team</v>
      </c>
      <c r="E1" t="str">
        <f>'Best Team AllStrength No Goalie'!B1</f>
        <v>League Standings</v>
      </c>
      <c r="F1" t="str">
        <f>'Best Team AllStrength No Goalie'!C1</f>
        <v>Rank Score W/O Goalie</v>
      </c>
      <c r="H1" s="18" t="s">
        <v>114</v>
      </c>
      <c r="I1" t="str">
        <f t="shared" ref="I1:I33" si="0">A1</f>
        <v>Team</v>
      </c>
      <c r="J1" t="str">
        <f t="shared" ref="J1:J33" si="1">C1</f>
        <v>Rank Score</v>
      </c>
      <c r="K1" s="19" t="str">
        <f t="shared" ref="K1:K33" si="2">B1</f>
        <v>League Standings</v>
      </c>
      <c r="L1" s="18" t="s">
        <v>115</v>
      </c>
      <c r="M1" t="str">
        <f>D1</f>
        <v>Team</v>
      </c>
      <c r="N1" t="str">
        <f>F1</f>
        <v>Rank Score W/O Goalie</v>
      </c>
      <c r="O1" s="19" t="str">
        <f>E1</f>
        <v>League Standings</v>
      </c>
    </row>
    <row r="2" spans="1:15" x14ac:dyDescent="0.3">
      <c r="A2" t="str">
        <f>'Best Team All Strength'!A2</f>
        <v>Florida Panthers</v>
      </c>
      <c r="B2">
        <f>'Best Team All Strength'!B2</f>
        <v>1</v>
      </c>
      <c r="C2">
        <f>'Best Team All Strength'!C2</f>
        <v>1</v>
      </c>
      <c r="D2" t="str">
        <f>'Best Team AllStrength No Goalie'!A2</f>
        <v>Florida Panthers</v>
      </c>
      <c r="E2">
        <f>'Best Team AllStrength No Goalie'!B2</f>
        <v>1</v>
      </c>
      <c r="F2">
        <f>'Best Team AllStrength No Goalie'!C2</f>
        <v>1</v>
      </c>
      <c r="I2" t="str">
        <f t="shared" si="0"/>
        <v>Florida Panthers</v>
      </c>
      <c r="J2">
        <f t="shared" si="1"/>
        <v>1</v>
      </c>
      <c r="K2" s="19">
        <f t="shared" si="2"/>
        <v>1</v>
      </c>
      <c r="M2" t="str">
        <f t="shared" ref="M2:M33" si="3">D2</f>
        <v>Florida Panthers</v>
      </c>
      <c r="N2">
        <f t="shared" ref="N2:N33" si="4">F2</f>
        <v>1</v>
      </c>
      <c r="O2" s="19">
        <f t="shared" ref="O2:O33" si="5">E2</f>
        <v>1</v>
      </c>
    </row>
    <row r="3" spans="1:15" x14ac:dyDescent="0.3">
      <c r="A3" t="str">
        <f>'Best Team All Strength'!A3</f>
        <v>Edmonton Oilers</v>
      </c>
      <c r="B3">
        <f>'Best Team All Strength'!B3</f>
        <v>7</v>
      </c>
      <c r="C3">
        <f>'Best Team All Strength'!C3</f>
        <v>2</v>
      </c>
      <c r="D3" t="str">
        <f>'Best Team AllStrength No Goalie'!A3</f>
        <v>Edmonton Oilers</v>
      </c>
      <c r="E3">
        <f>'Best Team AllStrength No Goalie'!B3</f>
        <v>7</v>
      </c>
      <c r="F3">
        <f>'Best Team AllStrength No Goalie'!C3</f>
        <v>2</v>
      </c>
      <c r="I3" t="str">
        <f t="shared" si="0"/>
        <v>Edmonton Oilers</v>
      </c>
      <c r="J3">
        <f t="shared" si="1"/>
        <v>2</v>
      </c>
      <c r="K3" s="19">
        <f t="shared" si="2"/>
        <v>7</v>
      </c>
      <c r="M3" t="str">
        <f t="shared" si="3"/>
        <v>Edmonton Oilers</v>
      </c>
      <c r="N3">
        <f t="shared" si="4"/>
        <v>2</v>
      </c>
      <c r="O3" s="19">
        <f t="shared" si="5"/>
        <v>7</v>
      </c>
    </row>
    <row r="4" spans="1:15" x14ac:dyDescent="0.3">
      <c r="A4" t="str">
        <f>'Best Team All Strength'!A4</f>
        <v>Los Angeles Kings</v>
      </c>
      <c r="B4">
        <f>'Best Team All Strength'!B4</f>
        <v>11</v>
      </c>
      <c r="C4">
        <f>'Best Team All Strength'!C4</f>
        <v>3</v>
      </c>
      <c r="D4" t="str">
        <f>'Best Team AllStrength No Goalie'!A4</f>
        <v>Carolina Hurricanes</v>
      </c>
      <c r="E4">
        <f>'Best Team AllStrength No Goalie'!B4</f>
        <v>10</v>
      </c>
      <c r="F4">
        <f>'Best Team AllStrength No Goalie'!C4</f>
        <v>3</v>
      </c>
      <c r="I4" t="str">
        <f t="shared" si="0"/>
        <v>Los Angeles Kings</v>
      </c>
      <c r="J4">
        <f t="shared" si="1"/>
        <v>3</v>
      </c>
      <c r="K4" s="19">
        <f t="shared" si="2"/>
        <v>11</v>
      </c>
      <c r="M4" t="str">
        <f t="shared" si="3"/>
        <v>Carolina Hurricanes</v>
      </c>
      <c r="N4">
        <f t="shared" si="4"/>
        <v>3</v>
      </c>
      <c r="O4" s="19">
        <f t="shared" si="5"/>
        <v>10</v>
      </c>
    </row>
    <row r="5" spans="1:15" x14ac:dyDescent="0.3">
      <c r="A5" t="str">
        <f>'Best Team All Strength'!A5</f>
        <v>Carolina Hurricanes</v>
      </c>
      <c r="B5">
        <f>'Best Team All Strength'!B5</f>
        <v>10</v>
      </c>
      <c r="C5">
        <f>'Best Team All Strength'!C5</f>
        <v>4</v>
      </c>
      <c r="D5" t="str">
        <f>'Best Team AllStrength No Goalie'!A5</f>
        <v>Los Angeles Kings</v>
      </c>
      <c r="E5">
        <f>'Best Team AllStrength No Goalie'!B5</f>
        <v>11</v>
      </c>
      <c r="F5">
        <f>'Best Team AllStrength No Goalie'!C5</f>
        <v>4</v>
      </c>
      <c r="I5" t="str">
        <f t="shared" si="0"/>
        <v>Carolina Hurricanes</v>
      </c>
      <c r="J5">
        <f t="shared" si="1"/>
        <v>4</v>
      </c>
      <c r="K5" s="19">
        <f t="shared" si="2"/>
        <v>10</v>
      </c>
      <c r="M5" t="str">
        <f t="shared" si="3"/>
        <v>Los Angeles Kings</v>
      </c>
      <c r="N5">
        <f t="shared" si="4"/>
        <v>4</v>
      </c>
      <c r="O5" s="19">
        <f t="shared" si="5"/>
        <v>11</v>
      </c>
    </row>
    <row r="6" spans="1:15" x14ac:dyDescent="0.3">
      <c r="A6" t="str">
        <f>'Best Team All Strength'!A6</f>
        <v>Pittsburgh Penguins</v>
      </c>
      <c r="B6">
        <f>'Best Team All Strength'!B6</f>
        <v>21</v>
      </c>
      <c r="C6">
        <f>'Best Team All Strength'!C6</f>
        <v>5</v>
      </c>
      <c r="D6" t="str">
        <f>'Best Team AllStrength No Goalie'!A6</f>
        <v>Dallas Stars</v>
      </c>
      <c r="E6">
        <f>'Best Team AllStrength No Goalie'!B6</f>
        <v>6</v>
      </c>
      <c r="F6">
        <f>'Best Team AllStrength No Goalie'!C6</f>
        <v>5</v>
      </c>
      <c r="I6" t="str">
        <f t="shared" si="0"/>
        <v>Pittsburgh Penguins</v>
      </c>
      <c r="J6">
        <f t="shared" si="1"/>
        <v>5</v>
      </c>
      <c r="K6" s="19">
        <f t="shared" si="2"/>
        <v>21</v>
      </c>
      <c r="M6" t="str">
        <f t="shared" si="3"/>
        <v>Dallas Stars</v>
      </c>
      <c r="N6">
        <f t="shared" si="4"/>
        <v>5</v>
      </c>
      <c r="O6" s="19">
        <f t="shared" si="5"/>
        <v>6</v>
      </c>
    </row>
    <row r="7" spans="1:15" x14ac:dyDescent="0.3">
      <c r="A7" t="str">
        <f>'Best Team All Strength'!A7</f>
        <v>Vancouver Canucks</v>
      </c>
      <c r="B7">
        <f>'Best Team All Strength'!B7</f>
        <v>2</v>
      </c>
      <c r="C7">
        <f>'Best Team All Strength'!C7</f>
        <v>5</v>
      </c>
      <c r="D7" t="str">
        <f>'Best Team AllStrength No Goalie'!A7</f>
        <v>Pittsburgh Penguins</v>
      </c>
      <c r="E7">
        <f>'Best Team AllStrength No Goalie'!B7</f>
        <v>21</v>
      </c>
      <c r="F7">
        <f>'Best Team AllStrength No Goalie'!C7</f>
        <v>9</v>
      </c>
      <c r="I7" t="str">
        <f t="shared" si="0"/>
        <v>Vancouver Canucks</v>
      </c>
      <c r="J7">
        <f t="shared" si="1"/>
        <v>5</v>
      </c>
      <c r="K7" s="19">
        <f t="shared" si="2"/>
        <v>2</v>
      </c>
      <c r="M7" t="str">
        <f t="shared" si="3"/>
        <v>Pittsburgh Penguins</v>
      </c>
      <c r="N7">
        <f t="shared" si="4"/>
        <v>9</v>
      </c>
      <c r="O7" s="19">
        <f t="shared" si="5"/>
        <v>21</v>
      </c>
    </row>
    <row r="8" spans="1:15" x14ac:dyDescent="0.3">
      <c r="A8" t="str">
        <f>'Best Team All Strength'!A8</f>
        <v>Dallas Stars</v>
      </c>
      <c r="B8">
        <f>'Best Team All Strength'!B8</f>
        <v>6</v>
      </c>
      <c r="C8">
        <f>'Best Team All Strength'!C8</f>
        <v>7</v>
      </c>
      <c r="D8" t="str">
        <f>'Best Team AllStrength No Goalie'!A8</f>
        <v>Toronto Maple Leafs</v>
      </c>
      <c r="E8">
        <f>'Best Team AllStrength No Goalie'!B8</f>
        <v>9</v>
      </c>
      <c r="F8">
        <f>'Best Team AllStrength No Goalie'!C8</f>
        <v>10</v>
      </c>
      <c r="I8" t="str">
        <f t="shared" si="0"/>
        <v>Dallas Stars</v>
      </c>
      <c r="J8">
        <f t="shared" si="1"/>
        <v>7</v>
      </c>
      <c r="K8" s="19">
        <f t="shared" si="2"/>
        <v>6</v>
      </c>
      <c r="M8" t="str">
        <f t="shared" si="3"/>
        <v>Toronto Maple Leafs</v>
      </c>
      <c r="N8">
        <f t="shared" si="4"/>
        <v>10</v>
      </c>
      <c r="O8" s="19">
        <f t="shared" si="5"/>
        <v>9</v>
      </c>
    </row>
    <row r="9" spans="1:15" x14ac:dyDescent="0.3">
      <c r="A9" t="str">
        <f>'Best Team All Strength'!A9</f>
        <v>Winnipeg Jets</v>
      </c>
      <c r="B9">
        <f>'Best Team All Strength'!B9</f>
        <v>2</v>
      </c>
      <c r="C9">
        <f>'Best Team All Strength'!C9</f>
        <v>7</v>
      </c>
      <c r="D9" t="str">
        <f>'Best Team AllStrength No Goalie'!A9</f>
        <v>New York Rangers</v>
      </c>
      <c r="E9">
        <f>'Best Team AllStrength No Goalie'!B9</f>
        <v>5</v>
      </c>
      <c r="F9">
        <f>'Best Team AllStrength No Goalie'!C9</f>
        <v>11</v>
      </c>
      <c r="I9" t="str">
        <f t="shared" si="0"/>
        <v>Winnipeg Jets</v>
      </c>
      <c r="J9">
        <f t="shared" si="1"/>
        <v>7</v>
      </c>
      <c r="K9" s="19">
        <f t="shared" si="2"/>
        <v>2</v>
      </c>
      <c r="M9" t="str">
        <f t="shared" si="3"/>
        <v>New York Rangers</v>
      </c>
      <c r="N9">
        <f t="shared" si="4"/>
        <v>11</v>
      </c>
      <c r="O9" s="19">
        <f t="shared" si="5"/>
        <v>5</v>
      </c>
    </row>
    <row r="10" spans="1:15" x14ac:dyDescent="0.3">
      <c r="A10" t="str">
        <f>'Best Team All Strength'!A10</f>
        <v>Colorado Avalanche</v>
      </c>
      <c r="B10">
        <f>'Best Team All Strength'!B10</f>
        <v>8</v>
      </c>
      <c r="C10">
        <f>'Best Team All Strength'!C10</f>
        <v>7</v>
      </c>
      <c r="D10" t="str">
        <f>'Best Team AllStrength No Goalie'!A10</f>
        <v>Vancouver Canucks</v>
      </c>
      <c r="E10">
        <f>'Best Team AllStrength No Goalie'!B10</f>
        <v>2</v>
      </c>
      <c r="F10">
        <f>'Best Team AllStrength No Goalie'!C10</f>
        <v>7</v>
      </c>
      <c r="I10" t="str">
        <f t="shared" si="0"/>
        <v>Colorado Avalanche</v>
      </c>
      <c r="J10">
        <f t="shared" si="1"/>
        <v>7</v>
      </c>
      <c r="K10" s="19">
        <f t="shared" si="2"/>
        <v>8</v>
      </c>
      <c r="M10" t="str">
        <f t="shared" si="3"/>
        <v>Vancouver Canucks</v>
      </c>
      <c r="N10">
        <f t="shared" si="4"/>
        <v>7</v>
      </c>
      <c r="O10" s="19">
        <f t="shared" si="5"/>
        <v>2</v>
      </c>
    </row>
    <row r="11" spans="1:15" x14ac:dyDescent="0.3">
      <c r="A11" t="str">
        <f>'Best Team All Strength'!A11</f>
        <v>New York Rangers</v>
      </c>
      <c r="B11">
        <f>'Best Team All Strength'!B11</f>
        <v>5</v>
      </c>
      <c r="C11">
        <f>'Best Team All Strength'!C11</f>
        <v>10</v>
      </c>
      <c r="D11" t="str">
        <f>'Best Team AllStrength No Goalie'!A11</f>
        <v>Colorado Avalanche</v>
      </c>
      <c r="E11">
        <f>'Best Team AllStrength No Goalie'!B11</f>
        <v>8</v>
      </c>
      <c r="F11">
        <f>'Best Team AllStrength No Goalie'!C11</f>
        <v>6</v>
      </c>
      <c r="I11" t="str">
        <f t="shared" si="0"/>
        <v>New York Rangers</v>
      </c>
      <c r="J11">
        <f t="shared" si="1"/>
        <v>10</v>
      </c>
      <c r="K11" s="19">
        <f t="shared" si="2"/>
        <v>5</v>
      </c>
      <c r="M11" t="str">
        <f t="shared" si="3"/>
        <v>Colorado Avalanche</v>
      </c>
      <c r="N11">
        <f t="shared" si="4"/>
        <v>6</v>
      </c>
      <c r="O11" s="19">
        <f t="shared" si="5"/>
        <v>8</v>
      </c>
    </row>
    <row r="12" spans="1:15" x14ac:dyDescent="0.3">
      <c r="A12" t="str">
        <f>'Best Team All Strength'!A12</f>
        <v>Philadelphia Flyers</v>
      </c>
      <c r="B12">
        <f>'Best Team All Strength'!B12</f>
        <v>15</v>
      </c>
      <c r="C12">
        <f>'Best Team All Strength'!C12</f>
        <v>11</v>
      </c>
      <c r="D12" t="str">
        <f>'Best Team AllStrength No Goalie'!A12</f>
        <v>Ottawa Senators</v>
      </c>
      <c r="E12">
        <f>'Best Team AllStrength No Goalie'!B12</f>
        <v>28</v>
      </c>
      <c r="F12">
        <f>'Best Team AllStrength No Goalie'!C12</f>
        <v>14</v>
      </c>
      <c r="I12" t="str">
        <f t="shared" si="0"/>
        <v>Philadelphia Flyers</v>
      </c>
      <c r="J12">
        <f t="shared" si="1"/>
        <v>11</v>
      </c>
      <c r="K12" s="19">
        <f t="shared" si="2"/>
        <v>15</v>
      </c>
      <c r="M12" t="str">
        <f t="shared" si="3"/>
        <v>Ottawa Senators</v>
      </c>
      <c r="N12">
        <f t="shared" si="4"/>
        <v>14</v>
      </c>
      <c r="O12" s="19">
        <f t="shared" si="5"/>
        <v>28</v>
      </c>
    </row>
    <row r="13" spans="1:15" x14ac:dyDescent="0.3">
      <c r="A13" t="str">
        <f>'Best Team All Strength'!A13</f>
        <v>Toronto Maple Leafs</v>
      </c>
      <c r="B13">
        <f>'Best Team All Strength'!B13</f>
        <v>9</v>
      </c>
      <c r="C13">
        <f>'Best Team All Strength'!C13</f>
        <v>12</v>
      </c>
      <c r="D13" t="str">
        <f>'Best Team AllStrength No Goalie'!A13</f>
        <v>Philadelphia Flyers</v>
      </c>
      <c r="E13">
        <f>'Best Team AllStrength No Goalie'!B13</f>
        <v>15</v>
      </c>
      <c r="F13">
        <f>'Best Team AllStrength No Goalie'!C13</f>
        <v>8</v>
      </c>
      <c r="I13" t="str">
        <f t="shared" si="0"/>
        <v>Toronto Maple Leafs</v>
      </c>
      <c r="J13">
        <f t="shared" si="1"/>
        <v>12</v>
      </c>
      <c r="K13" s="19">
        <f t="shared" si="2"/>
        <v>9</v>
      </c>
      <c r="M13" t="str">
        <f t="shared" si="3"/>
        <v>Philadelphia Flyers</v>
      </c>
      <c r="N13">
        <f t="shared" si="4"/>
        <v>8</v>
      </c>
      <c r="O13" s="19">
        <f t="shared" si="5"/>
        <v>15</v>
      </c>
    </row>
    <row r="14" spans="1:15" x14ac:dyDescent="0.3">
      <c r="A14" t="str">
        <f>'Best Team All Strength'!A14</f>
        <v>Nashville Predators</v>
      </c>
      <c r="B14">
        <f>'Best Team All Strength'!B14</f>
        <v>14</v>
      </c>
      <c r="C14">
        <f>'Best Team All Strength'!C14</f>
        <v>13</v>
      </c>
      <c r="D14" t="str">
        <f>'Best Team AllStrength No Goalie'!A14</f>
        <v>Winnipeg Jets</v>
      </c>
      <c r="E14">
        <f>'Best Team AllStrength No Goalie'!B14</f>
        <v>2</v>
      </c>
      <c r="F14">
        <f>'Best Team AllStrength No Goalie'!C14</f>
        <v>11</v>
      </c>
      <c r="I14" t="str">
        <f t="shared" si="0"/>
        <v>Nashville Predators</v>
      </c>
      <c r="J14">
        <f t="shared" si="1"/>
        <v>13</v>
      </c>
      <c r="K14" s="19">
        <f t="shared" si="2"/>
        <v>14</v>
      </c>
      <c r="M14" t="str">
        <f t="shared" si="3"/>
        <v>Winnipeg Jets</v>
      </c>
      <c r="N14">
        <f t="shared" si="4"/>
        <v>11</v>
      </c>
      <c r="O14" s="19">
        <f t="shared" si="5"/>
        <v>2</v>
      </c>
    </row>
    <row r="15" spans="1:15" x14ac:dyDescent="0.3">
      <c r="A15" t="str">
        <f>'Best Team All Strength'!A15</f>
        <v>Boston Bruins</v>
      </c>
      <c r="B15">
        <f>'Best Team All Strength'!B15</f>
        <v>2</v>
      </c>
      <c r="C15">
        <f>'Best Team All Strength'!C15</f>
        <v>14</v>
      </c>
      <c r="D15" t="str">
        <f>'Best Team AllStrength No Goalie'!A15</f>
        <v>Tampa Bay Lightning</v>
      </c>
      <c r="E15">
        <f>'Best Team AllStrength No Goalie'!B15</f>
        <v>15</v>
      </c>
      <c r="F15">
        <f>'Best Team AllStrength No Goalie'!C15</f>
        <v>17</v>
      </c>
      <c r="I15" t="str">
        <f t="shared" si="0"/>
        <v>Boston Bruins</v>
      </c>
      <c r="J15">
        <f t="shared" si="1"/>
        <v>14</v>
      </c>
      <c r="K15" s="19">
        <f t="shared" si="2"/>
        <v>2</v>
      </c>
      <c r="M15" t="str">
        <f t="shared" si="3"/>
        <v>Tampa Bay Lightning</v>
      </c>
      <c r="N15">
        <f t="shared" si="4"/>
        <v>17</v>
      </c>
      <c r="O15" s="19">
        <f t="shared" si="5"/>
        <v>15</v>
      </c>
    </row>
    <row r="16" spans="1:15" x14ac:dyDescent="0.3">
      <c r="A16" t="str">
        <f>'Best Team All Strength'!A16</f>
        <v>Calgary Flames</v>
      </c>
      <c r="B16">
        <f>'Best Team All Strength'!B16</f>
        <v>21</v>
      </c>
      <c r="C16">
        <f>'Best Team All Strength'!C16</f>
        <v>15</v>
      </c>
      <c r="D16" t="str">
        <f>'Best Team AllStrength No Goalie'!A16</f>
        <v>New Jersey Devils</v>
      </c>
      <c r="E16">
        <f>'Best Team AllStrength No Goalie'!B16</f>
        <v>23</v>
      </c>
      <c r="F16">
        <f>'Best Team AllStrength No Goalie'!C16</f>
        <v>15</v>
      </c>
      <c r="I16" t="str">
        <f t="shared" si="0"/>
        <v>Calgary Flames</v>
      </c>
      <c r="J16">
        <f t="shared" si="1"/>
        <v>15</v>
      </c>
      <c r="K16" s="19">
        <f t="shared" si="2"/>
        <v>21</v>
      </c>
      <c r="M16" t="str">
        <f t="shared" si="3"/>
        <v>New Jersey Devils</v>
      </c>
      <c r="N16">
        <f t="shared" si="4"/>
        <v>15</v>
      </c>
      <c r="O16" s="19">
        <f t="shared" si="5"/>
        <v>23</v>
      </c>
    </row>
    <row r="17" spans="1:15" x14ac:dyDescent="0.3">
      <c r="A17" t="str">
        <f>'Best Team All Strength'!A17</f>
        <v>Ottawa Senators</v>
      </c>
      <c r="B17">
        <f>'Best Team All Strength'!B17</f>
        <v>28</v>
      </c>
      <c r="C17">
        <f>'Best Team All Strength'!C17</f>
        <v>16</v>
      </c>
      <c r="D17" t="str">
        <f>'Best Team AllStrength No Goalie'!A17</f>
        <v>Calgary Flames</v>
      </c>
      <c r="E17">
        <f>'Best Team AllStrength No Goalie'!B17</f>
        <v>21</v>
      </c>
      <c r="F17">
        <f>'Best Team AllStrength No Goalie'!C17</f>
        <v>16</v>
      </c>
      <c r="I17" t="str">
        <f t="shared" si="0"/>
        <v>Ottawa Senators</v>
      </c>
      <c r="J17">
        <f t="shared" si="1"/>
        <v>16</v>
      </c>
      <c r="K17" s="19">
        <f t="shared" si="2"/>
        <v>28</v>
      </c>
      <c r="M17" t="str">
        <f t="shared" si="3"/>
        <v>Calgary Flames</v>
      </c>
      <c r="N17">
        <f t="shared" si="4"/>
        <v>16</v>
      </c>
      <c r="O17" s="19">
        <f t="shared" si="5"/>
        <v>21</v>
      </c>
    </row>
    <row r="18" spans="1:15" x14ac:dyDescent="0.3">
      <c r="A18" t="str">
        <f>'Best Team All Strength'!A18</f>
        <v>Vegas Golden Knights</v>
      </c>
      <c r="B18">
        <f>'Best Team All Strength'!B18</f>
        <v>12</v>
      </c>
      <c r="C18">
        <f>'Best Team All Strength'!C18</f>
        <v>17</v>
      </c>
      <c r="D18" t="str">
        <f>'Best Team AllStrength No Goalie'!A18</f>
        <v>Boston Bruins</v>
      </c>
      <c r="E18">
        <f>'Best Team AllStrength No Goalie'!B18</f>
        <v>2</v>
      </c>
      <c r="F18">
        <f>'Best Team AllStrength No Goalie'!C18</f>
        <v>18</v>
      </c>
      <c r="I18" t="str">
        <f t="shared" si="0"/>
        <v>Vegas Golden Knights</v>
      </c>
      <c r="J18">
        <f t="shared" si="1"/>
        <v>17</v>
      </c>
      <c r="K18" s="19">
        <f t="shared" si="2"/>
        <v>12</v>
      </c>
      <c r="M18" t="str">
        <f t="shared" si="3"/>
        <v>Boston Bruins</v>
      </c>
      <c r="N18">
        <f t="shared" si="4"/>
        <v>18</v>
      </c>
      <c r="O18" s="19">
        <f t="shared" si="5"/>
        <v>2</v>
      </c>
    </row>
    <row r="19" spans="1:15" x14ac:dyDescent="0.3">
      <c r="A19" t="str">
        <f>'Best Team All Strength'!A19</f>
        <v>New Jersey Devils</v>
      </c>
      <c r="B19">
        <f>'Best Team All Strength'!B19</f>
        <v>23</v>
      </c>
      <c r="C19">
        <f>'Best Team All Strength'!C19</f>
        <v>18</v>
      </c>
      <c r="D19" t="str">
        <f>'Best Team AllStrength No Goalie'!A19</f>
        <v>Nashville Predators</v>
      </c>
      <c r="E19">
        <f>'Best Team AllStrength No Goalie'!B19</f>
        <v>14</v>
      </c>
      <c r="F19">
        <f>'Best Team AllStrength No Goalie'!C19</f>
        <v>11</v>
      </c>
      <c r="I19" t="str">
        <f t="shared" si="0"/>
        <v>New Jersey Devils</v>
      </c>
      <c r="J19">
        <f t="shared" si="1"/>
        <v>18</v>
      </c>
      <c r="K19" s="19">
        <f t="shared" si="2"/>
        <v>23</v>
      </c>
      <c r="M19" t="str">
        <f t="shared" si="3"/>
        <v>Nashville Predators</v>
      </c>
      <c r="N19">
        <f t="shared" si="4"/>
        <v>11</v>
      </c>
      <c r="O19" s="19">
        <f t="shared" si="5"/>
        <v>14</v>
      </c>
    </row>
    <row r="20" spans="1:15" x14ac:dyDescent="0.3">
      <c r="A20" t="str">
        <f>'Best Team All Strength'!A20</f>
        <v>Tampa Bay Lightning</v>
      </c>
      <c r="B20">
        <f>'Best Team All Strength'!B20</f>
        <v>15</v>
      </c>
      <c r="C20">
        <f>'Best Team All Strength'!C20</f>
        <v>19</v>
      </c>
      <c r="D20" t="str">
        <f>'Best Team AllStrength No Goalie'!A20</f>
        <v>Minnesota Wild</v>
      </c>
      <c r="E20">
        <f>'Best Team AllStrength No Goalie'!B20</f>
        <v>23</v>
      </c>
      <c r="F20">
        <f>'Best Team AllStrength No Goalie'!C20</f>
        <v>19</v>
      </c>
      <c r="I20" t="str">
        <f t="shared" si="0"/>
        <v>Tampa Bay Lightning</v>
      </c>
      <c r="J20">
        <f t="shared" si="1"/>
        <v>19</v>
      </c>
      <c r="K20" s="19">
        <f t="shared" si="2"/>
        <v>15</v>
      </c>
      <c r="M20" t="str">
        <f t="shared" si="3"/>
        <v>Minnesota Wild</v>
      </c>
      <c r="N20">
        <f t="shared" si="4"/>
        <v>19</v>
      </c>
      <c r="O20" s="19">
        <f t="shared" si="5"/>
        <v>23</v>
      </c>
    </row>
    <row r="21" spans="1:15" x14ac:dyDescent="0.3">
      <c r="A21" t="str">
        <f>'Best Team All Strength'!A21</f>
        <v>Seattle Kraken</v>
      </c>
      <c r="B21">
        <f>'Best Team All Strength'!B21</f>
        <v>19</v>
      </c>
      <c r="C21">
        <f>'Best Team All Strength'!C21</f>
        <v>20</v>
      </c>
      <c r="D21" t="str">
        <f>'Best Team AllStrength No Goalie'!A21</f>
        <v>Vegas Golden Knights</v>
      </c>
      <c r="E21">
        <f>'Best Team AllStrength No Goalie'!B21</f>
        <v>12</v>
      </c>
      <c r="F21">
        <f>'Best Team AllStrength No Goalie'!C21</f>
        <v>19</v>
      </c>
      <c r="I21" t="str">
        <f t="shared" si="0"/>
        <v>Seattle Kraken</v>
      </c>
      <c r="J21">
        <f t="shared" si="1"/>
        <v>20</v>
      </c>
      <c r="K21" s="19">
        <f t="shared" si="2"/>
        <v>19</v>
      </c>
      <c r="M21" t="str">
        <f t="shared" si="3"/>
        <v>Vegas Golden Knights</v>
      </c>
      <c r="N21">
        <f t="shared" si="4"/>
        <v>19</v>
      </c>
      <c r="O21" s="19">
        <f t="shared" si="5"/>
        <v>12</v>
      </c>
    </row>
    <row r="22" spans="1:15" x14ac:dyDescent="0.3">
      <c r="A22" t="str">
        <f>'Best Team All Strength'!A22</f>
        <v>Buffalo Sabres</v>
      </c>
      <c r="B22">
        <f>'Best Team All Strength'!B22</f>
        <v>25</v>
      </c>
      <c r="C22">
        <f>'Best Team All Strength'!C22</f>
        <v>21</v>
      </c>
      <c r="D22" t="str">
        <f>'Best Team AllStrength No Goalie'!A22</f>
        <v>Buffalo Sabres</v>
      </c>
      <c r="E22">
        <f>'Best Team AllStrength No Goalie'!B22</f>
        <v>25</v>
      </c>
      <c r="F22">
        <f>'Best Team AllStrength No Goalie'!C22</f>
        <v>21</v>
      </c>
      <c r="I22" t="str">
        <f t="shared" si="0"/>
        <v>Buffalo Sabres</v>
      </c>
      <c r="J22">
        <f t="shared" si="1"/>
        <v>21</v>
      </c>
      <c r="K22" s="19">
        <f t="shared" si="2"/>
        <v>25</v>
      </c>
      <c r="M22" t="str">
        <f t="shared" si="3"/>
        <v>Buffalo Sabres</v>
      </c>
      <c r="N22">
        <f t="shared" si="4"/>
        <v>21</v>
      </c>
      <c r="O22" s="19">
        <f t="shared" si="5"/>
        <v>25</v>
      </c>
    </row>
    <row r="23" spans="1:15" x14ac:dyDescent="0.3">
      <c r="A23" t="str">
        <f>'Best Team All Strength'!A23</f>
        <v>Minnesota Wild</v>
      </c>
      <c r="B23">
        <f>'Best Team All Strength'!B23</f>
        <v>23</v>
      </c>
      <c r="C23">
        <f>'Best Team All Strength'!C23</f>
        <v>22</v>
      </c>
      <c r="D23" t="str">
        <f>'Best Team AllStrength No Goalie'!A23</f>
        <v>Seattle Kraken</v>
      </c>
      <c r="E23">
        <f>'Best Team AllStrength No Goalie'!B23</f>
        <v>19</v>
      </c>
      <c r="F23">
        <f>'Best Team AllStrength No Goalie'!C23</f>
        <v>22</v>
      </c>
      <c r="I23" t="str">
        <f t="shared" si="0"/>
        <v>Minnesota Wild</v>
      </c>
      <c r="J23">
        <f t="shared" si="1"/>
        <v>22</v>
      </c>
      <c r="K23" s="19">
        <f t="shared" si="2"/>
        <v>23</v>
      </c>
      <c r="M23" t="str">
        <f t="shared" si="3"/>
        <v>Seattle Kraken</v>
      </c>
      <c r="N23">
        <f t="shared" si="4"/>
        <v>22</v>
      </c>
      <c r="O23" s="19">
        <f t="shared" si="5"/>
        <v>19</v>
      </c>
    </row>
    <row r="24" spans="1:15" x14ac:dyDescent="0.3">
      <c r="A24" t="str">
        <f>'Best Team All Strength'!A24</f>
        <v>Detroit Red Wings</v>
      </c>
      <c r="B24">
        <f>'Best Team All Strength'!B24</f>
        <v>13</v>
      </c>
      <c r="C24">
        <f>'Best Team All Strength'!C24</f>
        <v>23</v>
      </c>
      <c r="D24" t="str">
        <f>'Best Team AllStrength No Goalie'!A24</f>
        <v>Detroit Red Wings</v>
      </c>
      <c r="E24">
        <f>'Best Team AllStrength No Goalie'!B24</f>
        <v>13</v>
      </c>
      <c r="F24">
        <f>'Best Team AllStrength No Goalie'!C24</f>
        <v>23</v>
      </c>
      <c r="I24" t="str">
        <f t="shared" si="0"/>
        <v>Detroit Red Wings</v>
      </c>
      <c r="J24">
        <f t="shared" si="1"/>
        <v>23</v>
      </c>
      <c r="K24" s="19">
        <f t="shared" si="2"/>
        <v>13</v>
      </c>
      <c r="M24" t="str">
        <f t="shared" si="3"/>
        <v>Detroit Red Wings</v>
      </c>
      <c r="N24">
        <f t="shared" si="4"/>
        <v>23</v>
      </c>
      <c r="O24" s="19">
        <f t="shared" si="5"/>
        <v>13</v>
      </c>
    </row>
    <row r="25" spans="1:15" x14ac:dyDescent="0.3">
      <c r="A25" t="str">
        <f>'Best Team All Strength'!A25</f>
        <v>New York Islanders</v>
      </c>
      <c r="B25">
        <f>'Best Team All Strength'!B25</f>
        <v>17</v>
      </c>
      <c r="C25">
        <f>'Best Team All Strength'!C25</f>
        <v>24</v>
      </c>
      <c r="D25" t="str">
        <f>'Best Team AllStrength No Goalie'!A25</f>
        <v>Washington Capitals</v>
      </c>
      <c r="E25">
        <f>'Best Team AllStrength No Goalie'!B25</f>
        <v>18</v>
      </c>
      <c r="F25">
        <f>'Best Team AllStrength No Goalie'!C25</f>
        <v>25</v>
      </c>
      <c r="I25" t="str">
        <f t="shared" si="0"/>
        <v>New York Islanders</v>
      </c>
      <c r="J25">
        <f t="shared" si="1"/>
        <v>24</v>
      </c>
      <c r="K25" s="19">
        <f t="shared" si="2"/>
        <v>17</v>
      </c>
      <c r="M25" t="str">
        <f t="shared" si="3"/>
        <v>Washington Capitals</v>
      </c>
      <c r="N25">
        <f t="shared" si="4"/>
        <v>25</v>
      </c>
      <c r="O25" s="19">
        <f t="shared" si="5"/>
        <v>18</v>
      </c>
    </row>
    <row r="26" spans="1:15" x14ac:dyDescent="0.3">
      <c r="A26" t="str">
        <f>'Best Team All Strength'!A26</f>
        <v>St Louis Blues</v>
      </c>
      <c r="B26">
        <f>'Best Team All Strength'!B26</f>
        <v>19</v>
      </c>
      <c r="C26">
        <f>'Best Team All Strength'!C26</f>
        <v>25</v>
      </c>
      <c r="D26" t="str">
        <f>'Best Team AllStrength No Goalie'!A26</f>
        <v>St Louis Blues</v>
      </c>
      <c r="E26">
        <f>'Best Team AllStrength No Goalie'!B26</f>
        <v>19</v>
      </c>
      <c r="F26">
        <f>'Best Team AllStrength No Goalie'!C26</f>
        <v>28</v>
      </c>
      <c r="I26" t="str">
        <f t="shared" si="0"/>
        <v>St Louis Blues</v>
      </c>
      <c r="J26">
        <f t="shared" si="1"/>
        <v>25</v>
      </c>
      <c r="K26" s="19">
        <f t="shared" si="2"/>
        <v>19</v>
      </c>
      <c r="M26" t="str">
        <f t="shared" si="3"/>
        <v>St Louis Blues</v>
      </c>
      <c r="N26">
        <f t="shared" si="4"/>
        <v>28</v>
      </c>
      <c r="O26" s="19">
        <f t="shared" si="5"/>
        <v>19</v>
      </c>
    </row>
    <row r="27" spans="1:15" x14ac:dyDescent="0.3">
      <c r="A27" t="str">
        <f>'Best Team All Strength'!A27</f>
        <v>Washington Capitals</v>
      </c>
      <c r="B27">
        <f>'Best Team All Strength'!B27</f>
        <v>18</v>
      </c>
      <c r="C27">
        <f>'Best Team All Strength'!C27</f>
        <v>26</v>
      </c>
      <c r="D27" t="str">
        <f>'Best Team AllStrength No Goalie'!A27</f>
        <v>New York Islanders</v>
      </c>
      <c r="E27">
        <f>'Best Team AllStrength No Goalie'!B27</f>
        <v>17</v>
      </c>
      <c r="F27">
        <f>'Best Team AllStrength No Goalie'!C27</f>
        <v>24</v>
      </c>
      <c r="I27" t="str">
        <f t="shared" si="0"/>
        <v>Washington Capitals</v>
      </c>
      <c r="J27">
        <f t="shared" si="1"/>
        <v>26</v>
      </c>
      <c r="K27" s="19">
        <f t="shared" si="2"/>
        <v>18</v>
      </c>
      <c r="M27" t="str">
        <f t="shared" si="3"/>
        <v>New York Islanders</v>
      </c>
      <c r="N27">
        <f t="shared" si="4"/>
        <v>24</v>
      </c>
      <c r="O27" s="19">
        <f t="shared" si="5"/>
        <v>17</v>
      </c>
    </row>
    <row r="28" spans="1:15" x14ac:dyDescent="0.3">
      <c r="A28" t="str">
        <f>'Best Team All Strength'!A28</f>
        <v>Arizona Coyotes</v>
      </c>
      <c r="B28">
        <f>'Best Team All Strength'!B28</f>
        <v>27</v>
      </c>
      <c r="C28">
        <f>'Best Team All Strength'!C28</f>
        <v>27</v>
      </c>
      <c r="D28" t="str">
        <f>'Best Team AllStrength No Goalie'!A28</f>
        <v>Columbus Blue Jackets</v>
      </c>
      <c r="E28">
        <f>'Best Team AllStrength No Goalie'!B28</f>
        <v>29</v>
      </c>
      <c r="F28">
        <f>'Best Team AllStrength No Goalie'!C28</f>
        <v>27</v>
      </c>
      <c r="I28" t="str">
        <f t="shared" si="0"/>
        <v>Arizona Coyotes</v>
      </c>
      <c r="J28">
        <f t="shared" si="1"/>
        <v>27</v>
      </c>
      <c r="K28" s="19">
        <f t="shared" si="2"/>
        <v>27</v>
      </c>
      <c r="M28" t="str">
        <f t="shared" si="3"/>
        <v>Columbus Blue Jackets</v>
      </c>
      <c r="N28">
        <f t="shared" si="4"/>
        <v>27</v>
      </c>
      <c r="O28" s="19">
        <f t="shared" si="5"/>
        <v>29</v>
      </c>
    </row>
    <row r="29" spans="1:15" x14ac:dyDescent="0.3">
      <c r="A29" t="str">
        <f>'Best Team All Strength'!A29</f>
        <v>Columbus Blue Jackets</v>
      </c>
      <c r="B29">
        <f>'Best Team All Strength'!B29</f>
        <v>29</v>
      </c>
      <c r="C29">
        <f>'Best Team All Strength'!C29</f>
        <v>28</v>
      </c>
      <c r="D29" t="str">
        <f>'Best Team AllStrength No Goalie'!A29</f>
        <v>Arizona Coyotes</v>
      </c>
      <c r="E29">
        <f>'Best Team AllStrength No Goalie'!B29</f>
        <v>27</v>
      </c>
      <c r="F29">
        <f>'Best Team AllStrength No Goalie'!C29</f>
        <v>26</v>
      </c>
      <c r="I29" t="str">
        <f t="shared" si="0"/>
        <v>Columbus Blue Jackets</v>
      </c>
      <c r="J29">
        <f t="shared" si="1"/>
        <v>28</v>
      </c>
      <c r="K29" s="19">
        <f t="shared" si="2"/>
        <v>29</v>
      </c>
      <c r="M29" t="str">
        <f t="shared" si="3"/>
        <v>Arizona Coyotes</v>
      </c>
      <c r="N29">
        <f t="shared" si="4"/>
        <v>26</v>
      </c>
      <c r="O29" s="19">
        <f t="shared" si="5"/>
        <v>27</v>
      </c>
    </row>
    <row r="30" spans="1:15" x14ac:dyDescent="0.3">
      <c r="A30" t="str">
        <f>'Best Team All Strength'!A30</f>
        <v>Montreal Canadiens</v>
      </c>
      <c r="B30">
        <f>'Best Team All Strength'!B30</f>
        <v>26</v>
      </c>
      <c r="C30">
        <f>'Best Team All Strength'!C30</f>
        <v>29</v>
      </c>
      <c r="D30" t="str">
        <f>'Best Team AllStrength No Goalie'!A30</f>
        <v>Montreal Canadiens</v>
      </c>
      <c r="E30">
        <f>'Best Team AllStrength No Goalie'!B30</f>
        <v>26</v>
      </c>
      <c r="F30">
        <f>'Best Team AllStrength No Goalie'!C30</f>
        <v>29</v>
      </c>
      <c r="I30" t="str">
        <f t="shared" si="0"/>
        <v>Montreal Canadiens</v>
      </c>
      <c r="J30">
        <f t="shared" si="1"/>
        <v>29</v>
      </c>
      <c r="K30" s="19">
        <f t="shared" si="2"/>
        <v>26</v>
      </c>
      <c r="M30" t="str">
        <f t="shared" si="3"/>
        <v>Montreal Canadiens</v>
      </c>
      <c r="N30">
        <f t="shared" si="4"/>
        <v>29</v>
      </c>
      <c r="O30" s="19">
        <f t="shared" si="5"/>
        <v>26</v>
      </c>
    </row>
    <row r="31" spans="1:15" x14ac:dyDescent="0.3">
      <c r="A31" t="str">
        <f>'Best Team All Strength'!A31</f>
        <v>Anaheim Ducks</v>
      </c>
      <c r="B31">
        <f>'Best Team All Strength'!B31</f>
        <v>30</v>
      </c>
      <c r="C31">
        <f>'Best Team All Strength'!C31</f>
        <v>30</v>
      </c>
      <c r="D31" t="str">
        <f>'Best Team AllStrength No Goalie'!A31</f>
        <v>Chicago Blackhawks</v>
      </c>
      <c r="E31">
        <f>'Best Team AllStrength No Goalie'!B31</f>
        <v>32</v>
      </c>
      <c r="F31">
        <f>'Best Team AllStrength No Goalie'!C31</f>
        <v>30</v>
      </c>
      <c r="I31" t="str">
        <f t="shared" si="0"/>
        <v>Anaheim Ducks</v>
      </c>
      <c r="J31">
        <f t="shared" si="1"/>
        <v>30</v>
      </c>
      <c r="K31" s="19">
        <f t="shared" si="2"/>
        <v>30</v>
      </c>
      <c r="M31" t="str">
        <f t="shared" si="3"/>
        <v>Chicago Blackhawks</v>
      </c>
      <c r="N31">
        <f t="shared" si="4"/>
        <v>30</v>
      </c>
      <c r="O31" s="19">
        <f t="shared" si="5"/>
        <v>32</v>
      </c>
    </row>
    <row r="32" spans="1:15" x14ac:dyDescent="0.3">
      <c r="A32" t="str">
        <f>'Best Team All Strength'!A32</f>
        <v>Chicago Blackhawks</v>
      </c>
      <c r="B32">
        <f>'Best Team All Strength'!B32</f>
        <v>32</v>
      </c>
      <c r="C32">
        <f>'Best Team All Strength'!C32</f>
        <v>31</v>
      </c>
      <c r="D32" t="str">
        <f>'Best Team AllStrength No Goalie'!A32</f>
        <v>Anaheim Ducks</v>
      </c>
      <c r="E32">
        <f>'Best Team AllStrength No Goalie'!B32</f>
        <v>30</v>
      </c>
      <c r="F32">
        <f>'Best Team AllStrength No Goalie'!C32</f>
        <v>31</v>
      </c>
      <c r="I32" t="str">
        <f t="shared" si="0"/>
        <v>Chicago Blackhawks</v>
      </c>
      <c r="J32">
        <f t="shared" si="1"/>
        <v>31</v>
      </c>
      <c r="K32" s="19">
        <f t="shared" si="2"/>
        <v>32</v>
      </c>
      <c r="M32" t="str">
        <f t="shared" si="3"/>
        <v>Anaheim Ducks</v>
      </c>
      <c r="N32">
        <f t="shared" si="4"/>
        <v>31</v>
      </c>
      <c r="O32" s="19">
        <f t="shared" si="5"/>
        <v>30</v>
      </c>
    </row>
    <row r="33" spans="1:15" x14ac:dyDescent="0.3">
      <c r="A33" t="str">
        <f>'Best Team All Strength'!A33</f>
        <v>San Jose Sharks</v>
      </c>
      <c r="B33">
        <f>'Best Team All Strength'!B33</f>
        <v>31</v>
      </c>
      <c r="C33">
        <f>'Best Team All Strength'!C33</f>
        <v>32</v>
      </c>
      <c r="D33" t="str">
        <f>'Best Team AllStrength No Goalie'!A33</f>
        <v>San Jose Sharks</v>
      </c>
      <c r="E33">
        <f>'Best Team AllStrength No Goalie'!B33</f>
        <v>31</v>
      </c>
      <c r="F33">
        <f>'Best Team AllStrength No Goalie'!C33</f>
        <v>32</v>
      </c>
      <c r="I33" t="str">
        <f t="shared" si="0"/>
        <v>San Jose Sharks</v>
      </c>
      <c r="J33">
        <f t="shared" si="1"/>
        <v>32</v>
      </c>
      <c r="K33" s="19">
        <f t="shared" si="2"/>
        <v>31</v>
      </c>
      <c r="M33" t="str">
        <f t="shared" si="3"/>
        <v>San Jose Sharks</v>
      </c>
      <c r="N33">
        <f t="shared" si="4"/>
        <v>32</v>
      </c>
      <c r="O33" s="19">
        <f t="shared" si="5"/>
        <v>31</v>
      </c>
    </row>
  </sheetData>
  <sheetProtection algorithmName="SHA-512" hashValue="lGQde8aD7OPIKhZxYfmp2ugVfH+414IiU8AqFxRKy9KYZELes+6y/8SCcHza4keGAbsS1n0bl9Xjh96/bok9Sg==" saltValue="qpsmbdVugXFvW6+sTdWLgA==" spinCount="100000" sheet="1" objects="1" scenarios="1"/>
  <sortState xmlns:xlrd2="http://schemas.microsoft.com/office/spreadsheetml/2017/richdata2" ref="I2:K33">
    <sortCondition ref="K3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B594E-B7C5-40E3-A0CA-382680A182BB}">
  <sheetPr codeName="Sheet9">
    <tabColor rgb="FFFFFF00"/>
  </sheetPr>
  <dimension ref="A1:AL35"/>
  <sheetViews>
    <sheetView topLeftCell="C1" workbookViewId="0">
      <selection activeCell="T1" sqref="T1"/>
    </sheetView>
  </sheetViews>
  <sheetFormatPr defaultRowHeight="14.4" x14ac:dyDescent="0.3"/>
  <cols>
    <col min="1" max="1" width="20.21875" style="4" customWidth="1"/>
    <col min="8" max="8" width="17.44140625" style="3" customWidth="1"/>
    <col min="17" max="17" width="9.88671875" customWidth="1"/>
    <col min="27" max="27" width="2.88671875" customWidth="1"/>
    <col min="28" max="28" width="3.21875" customWidth="1"/>
    <col min="29" max="29" width="3.5546875" customWidth="1"/>
    <col min="36" max="36" width="13.109375" customWidth="1"/>
    <col min="38" max="38" width="10.6640625" customWidth="1"/>
  </cols>
  <sheetData>
    <row r="1" spans="1:38" x14ac:dyDescent="0.3">
      <c r="A1" s="4" t="str">
        <f>'All Strength Simple Look Math'!A1</f>
        <v>Team</v>
      </c>
      <c r="B1" t="str">
        <f>'All Strength Simple Look Math'!AA1</f>
        <v>FF/60</v>
      </c>
      <c r="C1" t="str">
        <f>'All Strength Simple Look Math'!AB1</f>
        <v>FA/60</v>
      </c>
      <c r="D1" t="str">
        <f>'All Strength Simple Look Math'!D1</f>
        <v>xGF/60</v>
      </c>
      <c r="E1" t="str">
        <f>'All Strength Simple Look Math'!E1</f>
        <v>xGA/60</v>
      </c>
      <c r="F1" t="str">
        <f>'All Strength Simple Look Math'!F1</f>
        <v>GF/60</v>
      </c>
      <c r="G1" t="str">
        <f>'All Strength Simple Look Math'!G1</f>
        <v>GA/60</v>
      </c>
      <c r="H1" s="3" t="str">
        <f>A1</f>
        <v>Team</v>
      </c>
      <c r="I1" t="s">
        <v>111</v>
      </c>
      <c r="J1" t="s">
        <v>112</v>
      </c>
      <c r="K1" t="s">
        <v>54</v>
      </c>
      <c r="L1" t="s">
        <v>55</v>
      </c>
      <c r="M1" t="s">
        <v>56</v>
      </c>
      <c r="N1" t="s">
        <v>57</v>
      </c>
      <c r="O1" t="s">
        <v>85</v>
      </c>
      <c r="P1" t="s">
        <v>59</v>
      </c>
      <c r="Q1" t="s">
        <v>60</v>
      </c>
      <c r="S1" t="str">
        <f>'All Strength Simple Look Math'!V1</f>
        <v>League Standings</v>
      </c>
      <c r="T1" t="s">
        <v>88</v>
      </c>
      <c r="U1" t="s">
        <v>89</v>
      </c>
      <c r="X1" t="str">
        <f>'Raw All Strength'!AL1</f>
        <v>SV%</v>
      </c>
      <c r="Y1" t="s">
        <v>92</v>
      </c>
      <c r="AA1" t="s">
        <v>90</v>
      </c>
      <c r="AB1" t="s">
        <v>91</v>
      </c>
      <c r="AC1" t="s">
        <v>106</v>
      </c>
      <c r="AE1" t="s">
        <v>84</v>
      </c>
      <c r="AF1" t="s">
        <v>93</v>
      </c>
      <c r="AJ1" t="s">
        <v>85</v>
      </c>
      <c r="AK1" t="s">
        <v>59</v>
      </c>
      <c r="AL1" t="s">
        <v>119</v>
      </c>
    </row>
    <row r="2" spans="1:38" x14ac:dyDescent="0.3">
      <c r="A2" s="4" t="str">
        <f>'All Strength Simple Look Math'!A2</f>
        <v>Anaheim Ducks</v>
      </c>
      <c r="B2">
        <f>'All Strength Simple Look Math'!AA2</f>
        <v>38.97</v>
      </c>
      <c r="C2">
        <f>'All Strength Simple Look Math'!AB2</f>
        <v>47.41</v>
      </c>
      <c r="D2">
        <f>'All Strength Simple Look Math'!D2</f>
        <v>2.63</v>
      </c>
      <c r="E2">
        <f>'All Strength Simple Look Math'!E2</f>
        <v>3.48</v>
      </c>
      <c r="F2">
        <f>'All Strength Simple Look Math'!F2</f>
        <v>2.61</v>
      </c>
      <c r="G2">
        <f>'All Strength Simple Look Math'!G2</f>
        <v>3.44</v>
      </c>
      <c r="H2" s="3" t="str">
        <f t="shared" ref="H2:H31" si="0">A2</f>
        <v>Anaheim Ducks</v>
      </c>
      <c r="I2">
        <f>RANK(B2,$B$2:$B$33,0)</f>
        <v>30</v>
      </c>
      <c r="J2">
        <f>RANK(C2,$C$2:$C$33,1)</f>
        <v>31</v>
      </c>
      <c r="K2">
        <f>RANK(D2,$D$2:$D$33,)</f>
        <v>30</v>
      </c>
      <c r="L2">
        <f>RANK(E2,$E$2:$E$33,1)</f>
        <v>31</v>
      </c>
      <c r="M2">
        <f>RANK(F2,$F$2:$F$33,)</f>
        <v>29</v>
      </c>
      <c r="N2">
        <f>RANK(G2,$G$2:$G$33,1)</f>
        <v>27</v>
      </c>
      <c r="O2">
        <f>RANK(AC2,$AC$2:AC$33,1)</f>
        <v>16</v>
      </c>
      <c r="P2">
        <f t="shared" ref="P2:P33" si="1">SUM(I2:O2)</f>
        <v>194</v>
      </c>
      <c r="Q2">
        <f>RANK(P2,$P$2:$P$33,1)</f>
        <v>30</v>
      </c>
      <c r="S2">
        <f>'All Strength Simple Look Math'!V2</f>
        <v>30</v>
      </c>
      <c r="T2">
        <f>RANK(AA2,$AA$2:$AA$33,1)</f>
        <v>30</v>
      </c>
      <c r="U2">
        <f>RANK(AB2,$AB$2:$AB$33,1)</f>
        <v>31</v>
      </c>
      <c r="X2">
        <f>'Raw All Strength'!AL2</f>
        <v>89.54</v>
      </c>
      <c r="Y2">
        <f>E2-G2</f>
        <v>4.0000000000000036E-2</v>
      </c>
      <c r="AA2">
        <f>AVERAGE(I2,K2,M2)</f>
        <v>29.666666666666668</v>
      </c>
      <c r="AB2">
        <f>AVERAGE(J2,L2)</f>
        <v>31</v>
      </c>
      <c r="AC2">
        <f t="shared" ref="AC2:AC33" si="2">SUM(AE2:AF2)</f>
        <v>34</v>
      </c>
      <c r="AE2">
        <f t="shared" ref="AE2:AE33" si="3">RANK(X2,$X$2:$X$33,0)</f>
        <v>21</v>
      </c>
      <c r="AF2">
        <f t="shared" ref="AF2:AF33" si="4">RANK(Y2,$Y$2:$Y$33,0)</f>
        <v>13</v>
      </c>
      <c r="AJ2">
        <v>0</v>
      </c>
      <c r="AK2">
        <f>SUM(I2:N2) + AJ2</f>
        <v>178</v>
      </c>
      <c r="AL2">
        <f>RANK(AK2,$AK$2:$AK$33,1)</f>
        <v>31</v>
      </c>
    </row>
    <row r="3" spans="1:38" x14ac:dyDescent="0.3">
      <c r="A3" s="4" t="str">
        <f>'All Strength Simple Look Math'!A3</f>
        <v>Arizona Coyotes</v>
      </c>
      <c r="B3">
        <f>'All Strength Simple Look Math'!AA3</f>
        <v>40.479999999999997</v>
      </c>
      <c r="C3">
        <f>'All Strength Simple Look Math'!AB3</f>
        <v>45.39</v>
      </c>
      <c r="D3">
        <f>'All Strength Simple Look Math'!D3</f>
        <v>2.92</v>
      </c>
      <c r="E3">
        <f>'All Strength Simple Look Math'!E3</f>
        <v>3.23</v>
      </c>
      <c r="F3">
        <f>'All Strength Simple Look Math'!F3</f>
        <v>2.88</v>
      </c>
      <c r="G3">
        <f>'All Strength Simple Look Math'!G3</f>
        <v>3.29</v>
      </c>
      <c r="H3" s="3" t="str">
        <f t="shared" si="0"/>
        <v>Arizona Coyotes</v>
      </c>
      <c r="I3">
        <f t="shared" ref="I3:I33" si="5">RANK(B3,$B$2:$B$33,0)</f>
        <v>26</v>
      </c>
      <c r="J3">
        <f t="shared" ref="J3:J33" si="6">RANK(C3,$C$2:$C$33,1)</f>
        <v>24</v>
      </c>
      <c r="K3">
        <f t="shared" ref="K3:K33" si="7">RANK(D3,$D$2:$D$33,)</f>
        <v>24</v>
      </c>
      <c r="L3">
        <f t="shared" ref="L3:L33" si="8">RANK(E3,$E$2:$E$33,1)</f>
        <v>24</v>
      </c>
      <c r="M3">
        <f t="shared" ref="M3:M33" si="9">RANK(F3,$F$2:$F$33,)</f>
        <v>24</v>
      </c>
      <c r="N3">
        <f t="shared" ref="N3:N33" si="10">RANK(G3,$G$2:$G$33,1)</f>
        <v>24</v>
      </c>
      <c r="O3">
        <f>RANK(AC3,$AC$2:AC$33,1)</f>
        <v>23</v>
      </c>
      <c r="P3">
        <f t="shared" si="1"/>
        <v>169</v>
      </c>
      <c r="Q3">
        <f t="shared" ref="Q3:Q33" si="11">RANK(P3,$P$2:$P$33,1)</f>
        <v>27</v>
      </c>
      <c r="S3">
        <f>'All Strength Simple Look Math'!V3</f>
        <v>27</v>
      </c>
      <c r="T3">
        <f t="shared" ref="T3:T33" si="12">RANK(AA3,$AA$2:$AA$33,1)</f>
        <v>25</v>
      </c>
      <c r="U3">
        <f t="shared" ref="U3:U33" si="13">RANK(AB3,$AB$2:$AB$33,1)</f>
        <v>24</v>
      </c>
      <c r="X3">
        <f>'Raw All Strength'!AL3</f>
        <v>89.57</v>
      </c>
      <c r="Y3">
        <f t="shared" ref="Y3:Y33" si="14">E3-G3</f>
        <v>-6.0000000000000053E-2</v>
      </c>
      <c r="AA3">
        <f t="shared" ref="AA3:AA33" si="15">AVERAGE(I3,K3,M3)</f>
        <v>24.666666666666668</v>
      </c>
      <c r="AB3">
        <f t="shared" ref="AB3:AB33" si="16">AVERAGE(J3,L3)</f>
        <v>24</v>
      </c>
      <c r="AC3">
        <f t="shared" si="2"/>
        <v>43</v>
      </c>
      <c r="AE3">
        <f t="shared" si="3"/>
        <v>20</v>
      </c>
      <c r="AF3">
        <f t="shared" si="4"/>
        <v>23</v>
      </c>
      <c r="AJ3">
        <v>0</v>
      </c>
      <c r="AK3">
        <f t="shared" ref="AK3:AK33" si="17">SUM(I3:N3) + AJ3</f>
        <v>146</v>
      </c>
      <c r="AL3">
        <f t="shared" ref="AL3:AL33" si="18">RANK(AK3,$AK$2:$AK$33,1)</f>
        <v>26</v>
      </c>
    </row>
    <row r="4" spans="1:38" x14ac:dyDescent="0.3">
      <c r="A4" s="4" t="str">
        <f>'All Strength Simple Look Math'!A4</f>
        <v>Boston Bruins</v>
      </c>
      <c r="B4">
        <f>'All Strength Simple Look Math'!AA4</f>
        <v>41.38</v>
      </c>
      <c r="C4">
        <f>'All Strength Simple Look Math'!AB4</f>
        <v>44.78</v>
      </c>
      <c r="D4">
        <f>'All Strength Simple Look Math'!D4</f>
        <v>3.04</v>
      </c>
      <c r="E4">
        <f>'All Strength Simple Look Math'!E4</f>
        <v>3.02</v>
      </c>
      <c r="F4">
        <f>'All Strength Simple Look Math'!F4</f>
        <v>3.22</v>
      </c>
      <c r="G4">
        <f>'All Strength Simple Look Math'!G4</f>
        <v>2.67</v>
      </c>
      <c r="H4" s="3" t="str">
        <f t="shared" si="0"/>
        <v>Boston Bruins</v>
      </c>
      <c r="I4">
        <f t="shared" si="5"/>
        <v>23</v>
      </c>
      <c r="J4">
        <f t="shared" si="6"/>
        <v>22</v>
      </c>
      <c r="K4">
        <f t="shared" si="7"/>
        <v>17</v>
      </c>
      <c r="L4">
        <f t="shared" si="8"/>
        <v>13</v>
      </c>
      <c r="M4">
        <f t="shared" si="9"/>
        <v>12</v>
      </c>
      <c r="N4">
        <f t="shared" si="10"/>
        <v>4</v>
      </c>
      <c r="O4">
        <f>RANK(AC4,$AC$2:AC$33,1)</f>
        <v>3</v>
      </c>
      <c r="P4">
        <f t="shared" si="1"/>
        <v>94</v>
      </c>
      <c r="Q4">
        <f t="shared" si="11"/>
        <v>14</v>
      </c>
      <c r="S4">
        <f>'All Strength Simple Look Math'!V4</f>
        <v>2</v>
      </c>
      <c r="T4">
        <f t="shared" si="12"/>
        <v>18</v>
      </c>
      <c r="U4">
        <f t="shared" si="13"/>
        <v>18</v>
      </c>
      <c r="X4">
        <f>'Raw All Strength'!AL4</f>
        <v>91.35</v>
      </c>
      <c r="Y4">
        <f t="shared" si="14"/>
        <v>0.35000000000000009</v>
      </c>
      <c r="AA4">
        <f t="shared" si="15"/>
        <v>17.333333333333332</v>
      </c>
      <c r="AB4">
        <f t="shared" si="16"/>
        <v>17.5</v>
      </c>
      <c r="AC4">
        <f t="shared" si="2"/>
        <v>7</v>
      </c>
      <c r="AE4">
        <f t="shared" si="3"/>
        <v>3</v>
      </c>
      <c r="AF4">
        <f t="shared" si="4"/>
        <v>4</v>
      </c>
      <c r="AJ4">
        <v>0</v>
      </c>
      <c r="AK4">
        <f t="shared" si="17"/>
        <v>91</v>
      </c>
      <c r="AL4">
        <f t="shared" si="18"/>
        <v>18</v>
      </c>
    </row>
    <row r="5" spans="1:38" x14ac:dyDescent="0.3">
      <c r="A5" s="4" t="str">
        <f>'All Strength Simple Look Math'!A5</f>
        <v>Buffalo Sabres</v>
      </c>
      <c r="B5">
        <f>'All Strength Simple Look Math'!AA5</f>
        <v>44.12</v>
      </c>
      <c r="C5">
        <f>'All Strength Simple Look Math'!AB5</f>
        <v>42.4</v>
      </c>
      <c r="D5">
        <f>'All Strength Simple Look Math'!D5</f>
        <v>2.92</v>
      </c>
      <c r="E5">
        <f>'All Strength Simple Look Math'!E5</f>
        <v>3.12</v>
      </c>
      <c r="F5">
        <f>'All Strength Simple Look Math'!F5</f>
        <v>2.88</v>
      </c>
      <c r="G5">
        <f>'All Strength Simple Look Math'!G5</f>
        <v>2.96</v>
      </c>
      <c r="H5" s="3" t="str">
        <f t="shared" si="0"/>
        <v>Buffalo Sabres</v>
      </c>
      <c r="I5">
        <f t="shared" si="5"/>
        <v>15</v>
      </c>
      <c r="J5">
        <f t="shared" si="6"/>
        <v>14</v>
      </c>
      <c r="K5">
        <f t="shared" si="7"/>
        <v>24</v>
      </c>
      <c r="L5">
        <f t="shared" si="8"/>
        <v>22</v>
      </c>
      <c r="M5">
        <f t="shared" si="9"/>
        <v>24</v>
      </c>
      <c r="N5">
        <f t="shared" si="10"/>
        <v>13</v>
      </c>
      <c r="O5">
        <f>RANK(AC5,$AC$2:AC$33,1)</f>
        <v>14</v>
      </c>
      <c r="P5">
        <f t="shared" si="1"/>
        <v>126</v>
      </c>
      <c r="Q5">
        <f t="shared" si="11"/>
        <v>21</v>
      </c>
      <c r="S5">
        <f>'All Strength Simple Look Math'!V5</f>
        <v>25</v>
      </c>
      <c r="T5">
        <f t="shared" si="12"/>
        <v>24</v>
      </c>
      <c r="U5">
        <f t="shared" si="13"/>
        <v>19</v>
      </c>
      <c r="X5">
        <f>'Raw All Strength'!AL5</f>
        <v>89.74</v>
      </c>
      <c r="Y5">
        <f t="shared" si="14"/>
        <v>0.16000000000000014</v>
      </c>
      <c r="AA5">
        <f t="shared" si="15"/>
        <v>21</v>
      </c>
      <c r="AB5">
        <f t="shared" si="16"/>
        <v>18</v>
      </c>
      <c r="AC5">
        <f t="shared" si="2"/>
        <v>27</v>
      </c>
      <c r="AE5">
        <f t="shared" si="3"/>
        <v>17</v>
      </c>
      <c r="AF5">
        <f t="shared" si="4"/>
        <v>10</v>
      </c>
      <c r="AJ5">
        <v>0</v>
      </c>
      <c r="AK5">
        <f t="shared" si="17"/>
        <v>112</v>
      </c>
      <c r="AL5">
        <f t="shared" si="18"/>
        <v>21</v>
      </c>
    </row>
    <row r="6" spans="1:38" x14ac:dyDescent="0.3">
      <c r="A6" s="4" t="str">
        <f>'All Strength Simple Look Math'!A6</f>
        <v>Calgary Flames</v>
      </c>
      <c r="B6">
        <f>'All Strength Simple Look Math'!AA6</f>
        <v>45.59</v>
      </c>
      <c r="C6">
        <f>'All Strength Simple Look Math'!AB6</f>
        <v>42.66</v>
      </c>
      <c r="D6">
        <f>'All Strength Simple Look Math'!D6</f>
        <v>3.26</v>
      </c>
      <c r="E6">
        <f>'All Strength Simple Look Math'!E6</f>
        <v>3.11</v>
      </c>
      <c r="F6">
        <f>'All Strength Simple Look Math'!F6</f>
        <v>3.1</v>
      </c>
      <c r="G6">
        <f>'All Strength Simple Look Math'!G6</f>
        <v>3.03</v>
      </c>
      <c r="H6" s="3" t="str">
        <f t="shared" si="0"/>
        <v>Calgary Flames</v>
      </c>
      <c r="I6">
        <f t="shared" si="5"/>
        <v>8</v>
      </c>
      <c r="J6">
        <f t="shared" si="6"/>
        <v>15</v>
      </c>
      <c r="K6">
        <f t="shared" si="7"/>
        <v>8</v>
      </c>
      <c r="L6">
        <f t="shared" si="8"/>
        <v>21</v>
      </c>
      <c r="M6">
        <f t="shared" si="9"/>
        <v>16</v>
      </c>
      <c r="N6">
        <f t="shared" si="10"/>
        <v>16</v>
      </c>
      <c r="O6">
        <f>RANK(AC6,$AC$2:AC$33,1)</f>
        <v>12</v>
      </c>
      <c r="P6">
        <f t="shared" si="1"/>
        <v>96</v>
      </c>
      <c r="Q6">
        <f t="shared" si="11"/>
        <v>15</v>
      </c>
      <c r="S6">
        <f>'All Strength Simple Look Math'!V6</f>
        <v>21</v>
      </c>
      <c r="T6">
        <f t="shared" si="12"/>
        <v>10</v>
      </c>
      <c r="U6">
        <f t="shared" si="13"/>
        <v>19</v>
      </c>
      <c r="X6">
        <f>'Raw All Strength'!AL6</f>
        <v>89.79</v>
      </c>
      <c r="Y6">
        <f t="shared" si="14"/>
        <v>8.0000000000000071E-2</v>
      </c>
      <c r="AA6">
        <f t="shared" si="15"/>
        <v>10.666666666666666</v>
      </c>
      <c r="AB6">
        <f t="shared" si="16"/>
        <v>18</v>
      </c>
      <c r="AC6">
        <f t="shared" si="2"/>
        <v>25</v>
      </c>
      <c r="AE6">
        <f t="shared" si="3"/>
        <v>14</v>
      </c>
      <c r="AF6">
        <f t="shared" si="4"/>
        <v>11</v>
      </c>
      <c r="AJ6">
        <v>0</v>
      </c>
      <c r="AK6">
        <f t="shared" si="17"/>
        <v>84</v>
      </c>
      <c r="AL6">
        <f t="shared" si="18"/>
        <v>16</v>
      </c>
    </row>
    <row r="7" spans="1:38" x14ac:dyDescent="0.3">
      <c r="A7" s="4" t="str">
        <f>'All Strength Simple Look Math'!A7</f>
        <v>Carolina Hurricanes</v>
      </c>
      <c r="B7">
        <f>'All Strength Simple Look Math'!AA7</f>
        <v>49.04</v>
      </c>
      <c r="C7">
        <f>'All Strength Simple Look Math'!AB7</f>
        <v>35.53</v>
      </c>
      <c r="D7">
        <f>'All Strength Simple Look Math'!D7</f>
        <v>3.26</v>
      </c>
      <c r="E7">
        <f>'All Strength Simple Look Math'!E7</f>
        <v>2.58</v>
      </c>
      <c r="F7">
        <f>'All Strength Simple Look Math'!F7</f>
        <v>3.24</v>
      </c>
      <c r="G7">
        <f>'All Strength Simple Look Math'!G7</f>
        <v>2.72</v>
      </c>
      <c r="H7" s="3" t="str">
        <f t="shared" si="0"/>
        <v>Carolina Hurricanes</v>
      </c>
      <c r="I7">
        <f t="shared" si="5"/>
        <v>1</v>
      </c>
      <c r="J7">
        <f t="shared" si="6"/>
        <v>1</v>
      </c>
      <c r="K7">
        <f t="shared" si="7"/>
        <v>8</v>
      </c>
      <c r="L7">
        <f t="shared" si="8"/>
        <v>1</v>
      </c>
      <c r="M7">
        <f t="shared" si="9"/>
        <v>11</v>
      </c>
      <c r="N7">
        <f t="shared" si="10"/>
        <v>7</v>
      </c>
      <c r="O7">
        <f>RANK(AC7,$AC$2:AC$33,1)</f>
        <v>25</v>
      </c>
      <c r="P7">
        <f t="shared" si="1"/>
        <v>54</v>
      </c>
      <c r="Q7">
        <f t="shared" si="11"/>
        <v>4</v>
      </c>
      <c r="S7">
        <f>'All Strength Simple Look Math'!V7</f>
        <v>10</v>
      </c>
      <c r="T7">
        <f t="shared" si="12"/>
        <v>4</v>
      </c>
      <c r="U7">
        <f t="shared" si="13"/>
        <v>1</v>
      </c>
      <c r="X7">
        <f>'Raw All Strength'!AL7</f>
        <v>89.22</v>
      </c>
      <c r="Y7">
        <f t="shared" si="14"/>
        <v>-0.14000000000000012</v>
      </c>
      <c r="AA7">
        <f t="shared" si="15"/>
        <v>6.666666666666667</v>
      </c>
      <c r="AB7">
        <f t="shared" si="16"/>
        <v>1</v>
      </c>
      <c r="AC7">
        <f t="shared" si="2"/>
        <v>49</v>
      </c>
      <c r="AE7">
        <f t="shared" si="3"/>
        <v>25</v>
      </c>
      <c r="AF7">
        <f t="shared" si="4"/>
        <v>24</v>
      </c>
      <c r="AJ7">
        <v>0</v>
      </c>
      <c r="AK7">
        <f t="shared" si="17"/>
        <v>29</v>
      </c>
      <c r="AL7">
        <f t="shared" si="18"/>
        <v>3</v>
      </c>
    </row>
    <row r="8" spans="1:38" x14ac:dyDescent="0.3">
      <c r="A8" s="4" t="str">
        <f>'All Strength Simple Look Math'!A8</f>
        <v>Chicago Blackhawks</v>
      </c>
      <c r="B8">
        <f>'All Strength Simple Look Math'!AA8</f>
        <v>37.22</v>
      </c>
      <c r="C8">
        <f>'All Strength Simple Look Math'!AB8</f>
        <v>46.08</v>
      </c>
      <c r="D8">
        <f>'All Strength Simple Look Math'!D8</f>
        <v>2.54</v>
      </c>
      <c r="E8">
        <f>'All Strength Simple Look Math'!E8</f>
        <v>3.29</v>
      </c>
      <c r="F8">
        <f>'All Strength Simple Look Math'!F8</f>
        <v>2.0299999999999998</v>
      </c>
      <c r="G8">
        <f>'All Strength Simple Look Math'!G8</f>
        <v>3.53</v>
      </c>
      <c r="H8" s="3" t="str">
        <f t="shared" si="0"/>
        <v>Chicago Blackhawks</v>
      </c>
      <c r="I8">
        <f t="shared" si="5"/>
        <v>31</v>
      </c>
      <c r="J8">
        <f t="shared" si="6"/>
        <v>25</v>
      </c>
      <c r="K8">
        <f t="shared" si="7"/>
        <v>31</v>
      </c>
      <c r="L8">
        <f t="shared" si="8"/>
        <v>26</v>
      </c>
      <c r="M8">
        <f t="shared" si="9"/>
        <v>32</v>
      </c>
      <c r="N8">
        <f t="shared" si="10"/>
        <v>29</v>
      </c>
      <c r="O8">
        <f>RANK(AC8,$AC$2:AC$33,1)</f>
        <v>27</v>
      </c>
      <c r="P8">
        <f t="shared" si="1"/>
        <v>201</v>
      </c>
      <c r="Q8">
        <f t="shared" si="11"/>
        <v>31</v>
      </c>
      <c r="S8">
        <f>'All Strength Simple Look Math'!V8</f>
        <v>32</v>
      </c>
      <c r="T8">
        <f t="shared" si="12"/>
        <v>31</v>
      </c>
      <c r="U8">
        <f t="shared" si="13"/>
        <v>25</v>
      </c>
      <c r="X8">
        <f>'Raw All Strength'!AL8</f>
        <v>89.14</v>
      </c>
      <c r="Y8">
        <f t="shared" si="14"/>
        <v>-0.23999999999999977</v>
      </c>
      <c r="AA8">
        <f t="shared" si="15"/>
        <v>31.333333333333332</v>
      </c>
      <c r="AB8">
        <f t="shared" si="16"/>
        <v>25.5</v>
      </c>
      <c r="AC8">
        <f t="shared" si="2"/>
        <v>53</v>
      </c>
      <c r="AE8">
        <f t="shared" si="3"/>
        <v>26</v>
      </c>
      <c r="AF8">
        <f t="shared" si="4"/>
        <v>27</v>
      </c>
      <c r="AJ8">
        <v>0</v>
      </c>
      <c r="AK8">
        <f t="shared" si="17"/>
        <v>174</v>
      </c>
      <c r="AL8">
        <f t="shared" si="18"/>
        <v>30</v>
      </c>
    </row>
    <row r="9" spans="1:38" x14ac:dyDescent="0.3">
      <c r="A9" s="4" t="str">
        <f>'All Strength Simple Look Math'!A9</f>
        <v>Colorado Avalanche</v>
      </c>
      <c r="B9">
        <f>'All Strength Simple Look Math'!AA9</f>
        <v>45.44</v>
      </c>
      <c r="C9">
        <f>'All Strength Simple Look Math'!AB9</f>
        <v>41.79</v>
      </c>
      <c r="D9">
        <f>'All Strength Simple Look Math'!D9</f>
        <v>3.19</v>
      </c>
      <c r="E9">
        <f>'All Strength Simple Look Math'!E9</f>
        <v>3.05</v>
      </c>
      <c r="F9">
        <f>'All Strength Simple Look Math'!F9</f>
        <v>3.67</v>
      </c>
      <c r="G9">
        <f>'All Strength Simple Look Math'!G9</f>
        <v>3.02</v>
      </c>
      <c r="H9" s="3" t="str">
        <f t="shared" si="0"/>
        <v>Colorado Avalanche</v>
      </c>
      <c r="I9">
        <f t="shared" si="5"/>
        <v>10</v>
      </c>
      <c r="J9">
        <f t="shared" si="6"/>
        <v>10</v>
      </c>
      <c r="K9">
        <f t="shared" si="7"/>
        <v>11</v>
      </c>
      <c r="L9">
        <f t="shared" si="8"/>
        <v>16</v>
      </c>
      <c r="M9">
        <f t="shared" si="9"/>
        <v>1</v>
      </c>
      <c r="N9">
        <f t="shared" si="10"/>
        <v>15</v>
      </c>
      <c r="O9">
        <f>RANK(AC9,$AC$2:AC$33,1)</f>
        <v>15</v>
      </c>
      <c r="P9">
        <f t="shared" si="1"/>
        <v>78</v>
      </c>
      <c r="Q9">
        <f t="shared" si="11"/>
        <v>7</v>
      </c>
      <c r="S9">
        <f>'All Strength Simple Look Math'!V9</f>
        <v>8</v>
      </c>
      <c r="T9">
        <f t="shared" si="12"/>
        <v>5</v>
      </c>
      <c r="U9">
        <f t="shared" si="13"/>
        <v>12</v>
      </c>
      <c r="X9">
        <f>'Raw All Strength'!AL9</f>
        <v>89.73</v>
      </c>
      <c r="Y9">
        <f t="shared" si="14"/>
        <v>2.9999999999999805E-2</v>
      </c>
      <c r="AA9">
        <f t="shared" si="15"/>
        <v>7.333333333333333</v>
      </c>
      <c r="AB9">
        <f t="shared" si="16"/>
        <v>13</v>
      </c>
      <c r="AC9">
        <f t="shared" si="2"/>
        <v>33</v>
      </c>
      <c r="AE9">
        <f t="shared" si="3"/>
        <v>18</v>
      </c>
      <c r="AF9">
        <f t="shared" si="4"/>
        <v>15</v>
      </c>
      <c r="AJ9">
        <v>0</v>
      </c>
      <c r="AK9">
        <f t="shared" si="17"/>
        <v>63</v>
      </c>
      <c r="AL9">
        <f t="shared" si="18"/>
        <v>6</v>
      </c>
    </row>
    <row r="10" spans="1:38" x14ac:dyDescent="0.3">
      <c r="A10" s="4" t="str">
        <f>'All Strength Simple Look Math'!A10</f>
        <v>Columbus Blue Jackets</v>
      </c>
      <c r="B10">
        <f>'All Strength Simple Look Math'!AA10</f>
        <v>43.57</v>
      </c>
      <c r="C10">
        <f>'All Strength Simple Look Math'!AB10</f>
        <v>46.69</v>
      </c>
      <c r="D10">
        <f>'All Strength Simple Look Math'!D10</f>
        <v>2.93</v>
      </c>
      <c r="E10">
        <f>'All Strength Simple Look Math'!E10</f>
        <v>3.38</v>
      </c>
      <c r="F10">
        <f>'All Strength Simple Look Math'!F10</f>
        <v>2.95</v>
      </c>
      <c r="G10">
        <f>'All Strength Simple Look Math'!G10</f>
        <v>3.61</v>
      </c>
      <c r="H10" s="3" t="str">
        <f t="shared" si="0"/>
        <v>Columbus Blue Jackets</v>
      </c>
      <c r="I10">
        <f t="shared" si="5"/>
        <v>17</v>
      </c>
      <c r="J10">
        <f t="shared" si="6"/>
        <v>29</v>
      </c>
      <c r="K10">
        <f t="shared" si="7"/>
        <v>23</v>
      </c>
      <c r="L10">
        <f t="shared" si="8"/>
        <v>28</v>
      </c>
      <c r="M10">
        <f t="shared" si="9"/>
        <v>21</v>
      </c>
      <c r="N10">
        <f t="shared" si="10"/>
        <v>31</v>
      </c>
      <c r="O10">
        <f>RANK(AC10,$AC$2:AC$33,1)</f>
        <v>28</v>
      </c>
      <c r="P10">
        <f t="shared" si="1"/>
        <v>177</v>
      </c>
      <c r="Q10">
        <f t="shared" si="11"/>
        <v>28</v>
      </c>
      <c r="S10">
        <f>'All Strength Simple Look Math'!V10</f>
        <v>29</v>
      </c>
      <c r="T10">
        <f t="shared" si="12"/>
        <v>23</v>
      </c>
      <c r="U10">
        <f t="shared" si="13"/>
        <v>29</v>
      </c>
      <c r="X10">
        <f>'Raw All Strength'!AL10</f>
        <v>89.02</v>
      </c>
      <c r="Y10">
        <f t="shared" si="14"/>
        <v>-0.22999999999999998</v>
      </c>
      <c r="AA10">
        <f t="shared" si="15"/>
        <v>20.333333333333332</v>
      </c>
      <c r="AB10">
        <f t="shared" si="16"/>
        <v>28.5</v>
      </c>
      <c r="AC10">
        <f t="shared" si="2"/>
        <v>54</v>
      </c>
      <c r="AE10">
        <f t="shared" si="3"/>
        <v>28</v>
      </c>
      <c r="AF10">
        <f t="shared" si="4"/>
        <v>26</v>
      </c>
      <c r="AJ10">
        <v>0</v>
      </c>
      <c r="AK10">
        <f t="shared" si="17"/>
        <v>149</v>
      </c>
      <c r="AL10">
        <f t="shared" si="18"/>
        <v>27</v>
      </c>
    </row>
    <row r="11" spans="1:38" x14ac:dyDescent="0.3">
      <c r="A11" s="4" t="str">
        <f>'All Strength Simple Look Math'!A11</f>
        <v>Dallas Stars</v>
      </c>
      <c r="B11">
        <f>'All Strength Simple Look Math'!AA11</f>
        <v>44.83</v>
      </c>
      <c r="C11">
        <f>'All Strength Simple Look Math'!AB11</f>
        <v>42.2</v>
      </c>
      <c r="D11">
        <f>'All Strength Simple Look Math'!D11</f>
        <v>3.19</v>
      </c>
      <c r="E11">
        <f>'All Strength Simple Look Math'!E11</f>
        <v>2.74</v>
      </c>
      <c r="F11">
        <f>'All Strength Simple Look Math'!F11</f>
        <v>3.53</v>
      </c>
      <c r="G11">
        <f>'All Strength Simple Look Math'!G11</f>
        <v>2.99</v>
      </c>
      <c r="H11" s="3" t="str">
        <f t="shared" si="0"/>
        <v>Dallas Stars</v>
      </c>
      <c r="I11">
        <f t="shared" si="5"/>
        <v>12</v>
      </c>
      <c r="J11">
        <f t="shared" si="6"/>
        <v>12</v>
      </c>
      <c r="K11">
        <f t="shared" si="7"/>
        <v>11</v>
      </c>
      <c r="L11">
        <f t="shared" si="8"/>
        <v>3</v>
      </c>
      <c r="M11">
        <f t="shared" si="9"/>
        <v>2</v>
      </c>
      <c r="N11">
        <f t="shared" si="10"/>
        <v>14</v>
      </c>
      <c r="O11">
        <f>RANK(AC11,$AC$2:AC$33,1)</f>
        <v>24</v>
      </c>
      <c r="P11">
        <f t="shared" si="1"/>
        <v>78</v>
      </c>
      <c r="Q11">
        <f t="shared" si="11"/>
        <v>7</v>
      </c>
      <c r="S11">
        <f>'All Strength Simple Look Math'!V11</f>
        <v>6</v>
      </c>
      <c r="T11">
        <f t="shared" si="12"/>
        <v>7</v>
      </c>
      <c r="U11">
        <f t="shared" si="13"/>
        <v>6</v>
      </c>
      <c r="X11">
        <f>'Raw All Strength'!AL11</f>
        <v>89.75</v>
      </c>
      <c r="Y11">
        <f t="shared" si="14"/>
        <v>-0.25</v>
      </c>
      <c r="AA11">
        <f t="shared" si="15"/>
        <v>8.3333333333333339</v>
      </c>
      <c r="AB11">
        <f t="shared" si="16"/>
        <v>7.5</v>
      </c>
      <c r="AC11">
        <f t="shared" si="2"/>
        <v>44</v>
      </c>
      <c r="AE11">
        <f t="shared" si="3"/>
        <v>16</v>
      </c>
      <c r="AF11">
        <f t="shared" si="4"/>
        <v>28</v>
      </c>
      <c r="AJ11">
        <v>0</v>
      </c>
      <c r="AK11">
        <f t="shared" si="17"/>
        <v>54</v>
      </c>
      <c r="AL11">
        <f t="shared" si="18"/>
        <v>5</v>
      </c>
    </row>
    <row r="12" spans="1:38" x14ac:dyDescent="0.3">
      <c r="A12" s="4" t="str">
        <f>'All Strength Simple Look Math'!A12</f>
        <v>Detroit Red Wings</v>
      </c>
      <c r="B12">
        <f>'All Strength Simple Look Math'!AA12</f>
        <v>40.78</v>
      </c>
      <c r="C12">
        <f>'All Strength Simple Look Math'!AB12</f>
        <v>46.6</v>
      </c>
      <c r="D12">
        <f>'All Strength Simple Look Math'!D12</f>
        <v>2.82</v>
      </c>
      <c r="E12">
        <f>'All Strength Simple Look Math'!E12</f>
        <v>3.29</v>
      </c>
      <c r="F12">
        <f>'All Strength Simple Look Math'!F12</f>
        <v>3.45</v>
      </c>
      <c r="G12">
        <f>'All Strength Simple Look Math'!G12</f>
        <v>3.22</v>
      </c>
      <c r="H12" s="3" t="str">
        <f t="shared" si="0"/>
        <v>Detroit Red Wings</v>
      </c>
      <c r="I12">
        <f t="shared" si="5"/>
        <v>25</v>
      </c>
      <c r="J12">
        <f t="shared" si="6"/>
        <v>28</v>
      </c>
      <c r="K12">
        <f t="shared" si="7"/>
        <v>28</v>
      </c>
      <c r="L12">
        <f t="shared" si="8"/>
        <v>26</v>
      </c>
      <c r="M12">
        <f t="shared" si="9"/>
        <v>6</v>
      </c>
      <c r="N12">
        <f t="shared" si="10"/>
        <v>21</v>
      </c>
      <c r="O12">
        <f>RANK(AC12,$AC$2:AC$33,1)</f>
        <v>11</v>
      </c>
      <c r="P12">
        <f t="shared" si="1"/>
        <v>145</v>
      </c>
      <c r="Q12">
        <f t="shared" si="11"/>
        <v>23</v>
      </c>
      <c r="S12">
        <f>'All Strength Simple Look Math'!V12</f>
        <v>13</v>
      </c>
      <c r="T12">
        <f t="shared" si="12"/>
        <v>21</v>
      </c>
      <c r="U12">
        <f t="shared" si="13"/>
        <v>26</v>
      </c>
      <c r="X12">
        <f>'Raw All Strength'!AL12</f>
        <v>89.95</v>
      </c>
      <c r="Y12">
        <f t="shared" si="14"/>
        <v>6.999999999999984E-2</v>
      </c>
      <c r="AA12">
        <f t="shared" si="15"/>
        <v>19.666666666666668</v>
      </c>
      <c r="AB12">
        <f t="shared" si="16"/>
        <v>27</v>
      </c>
      <c r="AC12">
        <f t="shared" si="2"/>
        <v>24</v>
      </c>
      <c r="AE12">
        <f t="shared" si="3"/>
        <v>12</v>
      </c>
      <c r="AF12">
        <f t="shared" si="4"/>
        <v>12</v>
      </c>
      <c r="AJ12">
        <v>0</v>
      </c>
      <c r="AK12">
        <f t="shared" si="17"/>
        <v>134</v>
      </c>
      <c r="AL12">
        <f t="shared" si="18"/>
        <v>23</v>
      </c>
    </row>
    <row r="13" spans="1:38" x14ac:dyDescent="0.3">
      <c r="A13" s="4" t="str">
        <f>'All Strength Simple Look Math'!A13</f>
        <v>Edmonton Oilers</v>
      </c>
      <c r="B13">
        <f>'All Strength Simple Look Math'!AA13</f>
        <v>47.35</v>
      </c>
      <c r="C13">
        <f>'All Strength Simple Look Math'!AB13</f>
        <v>39.43</v>
      </c>
      <c r="D13">
        <f>'All Strength Simple Look Math'!D13</f>
        <v>3.73</v>
      </c>
      <c r="E13">
        <f>'All Strength Simple Look Math'!E13</f>
        <v>2.82</v>
      </c>
      <c r="F13">
        <f>'All Strength Simple Look Math'!F13</f>
        <v>3.5</v>
      </c>
      <c r="G13">
        <f>'All Strength Simple Look Math'!G13</f>
        <v>2.86</v>
      </c>
      <c r="H13" s="3" t="str">
        <f t="shared" si="0"/>
        <v>Edmonton Oilers</v>
      </c>
      <c r="I13">
        <f t="shared" si="5"/>
        <v>4</v>
      </c>
      <c r="J13">
        <f t="shared" si="6"/>
        <v>2</v>
      </c>
      <c r="K13">
        <f t="shared" si="7"/>
        <v>1</v>
      </c>
      <c r="L13">
        <f t="shared" si="8"/>
        <v>4</v>
      </c>
      <c r="M13">
        <f t="shared" si="9"/>
        <v>4</v>
      </c>
      <c r="N13">
        <f t="shared" si="10"/>
        <v>10</v>
      </c>
      <c r="O13">
        <f>RANK(AC13,$AC$2:AC$33,1)</f>
        <v>18</v>
      </c>
      <c r="P13">
        <f t="shared" si="1"/>
        <v>43</v>
      </c>
      <c r="Q13">
        <f t="shared" si="11"/>
        <v>2</v>
      </c>
      <c r="S13">
        <f>'All Strength Simple Look Math'!V13</f>
        <v>7</v>
      </c>
      <c r="T13">
        <f t="shared" si="12"/>
        <v>1</v>
      </c>
      <c r="U13">
        <f t="shared" si="13"/>
        <v>3</v>
      </c>
      <c r="X13">
        <f>'Raw All Strength'!AL13</f>
        <v>89.78</v>
      </c>
      <c r="Y13">
        <f t="shared" si="14"/>
        <v>-4.0000000000000036E-2</v>
      </c>
      <c r="AA13">
        <f t="shared" si="15"/>
        <v>3</v>
      </c>
      <c r="AB13">
        <f t="shared" si="16"/>
        <v>3</v>
      </c>
      <c r="AC13">
        <f t="shared" si="2"/>
        <v>36</v>
      </c>
      <c r="AE13">
        <f t="shared" si="3"/>
        <v>15</v>
      </c>
      <c r="AF13">
        <f t="shared" si="4"/>
        <v>21</v>
      </c>
      <c r="AJ13">
        <v>0</v>
      </c>
      <c r="AK13">
        <f t="shared" si="17"/>
        <v>25</v>
      </c>
      <c r="AL13">
        <f t="shared" si="18"/>
        <v>2</v>
      </c>
    </row>
    <row r="14" spans="1:38" x14ac:dyDescent="0.3">
      <c r="A14" s="4" t="str">
        <f>'All Strength Simple Look Math'!A14</f>
        <v>Florida Panthers</v>
      </c>
      <c r="B14">
        <f>'All Strength Simple Look Math'!AA14</f>
        <v>48.51</v>
      </c>
      <c r="C14">
        <f>'All Strength Simple Look Math'!AB14</f>
        <v>39.51</v>
      </c>
      <c r="D14">
        <f>'All Strength Simple Look Math'!D14</f>
        <v>3.56</v>
      </c>
      <c r="E14">
        <f>'All Strength Simple Look Math'!E14</f>
        <v>2.68</v>
      </c>
      <c r="F14">
        <f>'All Strength Simple Look Math'!F14</f>
        <v>3.29</v>
      </c>
      <c r="G14">
        <f>'All Strength Simple Look Math'!G14</f>
        <v>2.34</v>
      </c>
      <c r="H14" s="3" t="str">
        <f t="shared" si="0"/>
        <v>Florida Panthers</v>
      </c>
      <c r="I14">
        <f t="shared" si="5"/>
        <v>2</v>
      </c>
      <c r="J14">
        <f t="shared" si="6"/>
        <v>3</v>
      </c>
      <c r="K14">
        <f t="shared" si="7"/>
        <v>2</v>
      </c>
      <c r="L14">
        <f t="shared" si="8"/>
        <v>2</v>
      </c>
      <c r="M14">
        <f t="shared" si="9"/>
        <v>8</v>
      </c>
      <c r="N14">
        <f t="shared" si="10"/>
        <v>1</v>
      </c>
      <c r="O14">
        <f>RANK(AC14,$AC$2:AC$33,1)</f>
        <v>3</v>
      </c>
      <c r="P14">
        <f t="shared" si="1"/>
        <v>21</v>
      </c>
      <c r="Q14">
        <f t="shared" si="11"/>
        <v>1</v>
      </c>
      <c r="S14">
        <f>'All Strength Simple Look Math'!V14</f>
        <v>1</v>
      </c>
      <c r="T14">
        <f t="shared" si="12"/>
        <v>2</v>
      </c>
      <c r="U14">
        <f t="shared" si="13"/>
        <v>2</v>
      </c>
      <c r="X14">
        <f>'Raw All Strength'!AL14</f>
        <v>91.43</v>
      </c>
      <c r="Y14">
        <f t="shared" si="14"/>
        <v>0.3400000000000003</v>
      </c>
      <c r="AA14">
        <f t="shared" si="15"/>
        <v>4</v>
      </c>
      <c r="AB14">
        <f t="shared" si="16"/>
        <v>2.5</v>
      </c>
      <c r="AC14">
        <f t="shared" si="2"/>
        <v>7</v>
      </c>
      <c r="AE14">
        <f t="shared" si="3"/>
        <v>2</v>
      </c>
      <c r="AF14">
        <f t="shared" si="4"/>
        <v>5</v>
      </c>
      <c r="AJ14">
        <v>0</v>
      </c>
      <c r="AK14">
        <f t="shared" si="17"/>
        <v>18</v>
      </c>
      <c r="AL14">
        <f t="shared" si="18"/>
        <v>1</v>
      </c>
    </row>
    <row r="15" spans="1:38" x14ac:dyDescent="0.3">
      <c r="A15" s="4" t="str">
        <f>'All Strength Simple Look Math'!A15</f>
        <v>Los Angeles Kings</v>
      </c>
      <c r="B15">
        <f>'All Strength Simple Look Math'!AA15</f>
        <v>47.47</v>
      </c>
      <c r="C15">
        <f>'All Strength Simple Look Math'!AB15</f>
        <v>40.58</v>
      </c>
      <c r="D15">
        <f>'All Strength Simple Look Math'!D15</f>
        <v>3.31</v>
      </c>
      <c r="E15">
        <f>'All Strength Simple Look Math'!E15</f>
        <v>2.9</v>
      </c>
      <c r="F15">
        <f>'All Strength Simple Look Math'!F15</f>
        <v>3.02</v>
      </c>
      <c r="G15">
        <f>'All Strength Simple Look Math'!G15</f>
        <v>2.57</v>
      </c>
      <c r="H15" s="3" t="str">
        <f t="shared" si="0"/>
        <v>Los Angeles Kings</v>
      </c>
      <c r="I15">
        <f t="shared" si="5"/>
        <v>3</v>
      </c>
      <c r="J15">
        <f t="shared" si="6"/>
        <v>5</v>
      </c>
      <c r="K15">
        <f t="shared" si="7"/>
        <v>6</v>
      </c>
      <c r="L15">
        <f t="shared" si="8"/>
        <v>7</v>
      </c>
      <c r="M15">
        <f t="shared" si="9"/>
        <v>19</v>
      </c>
      <c r="N15">
        <f t="shared" si="10"/>
        <v>3</v>
      </c>
      <c r="O15">
        <f>RANK(AC15,$AC$2:AC$33,1)</f>
        <v>5</v>
      </c>
      <c r="P15">
        <f t="shared" si="1"/>
        <v>48</v>
      </c>
      <c r="Q15">
        <f t="shared" si="11"/>
        <v>3</v>
      </c>
      <c r="S15">
        <f>'All Strength Simple Look Math'!V15</f>
        <v>11</v>
      </c>
      <c r="T15">
        <f t="shared" si="12"/>
        <v>8</v>
      </c>
      <c r="U15">
        <f t="shared" si="13"/>
        <v>5</v>
      </c>
      <c r="X15">
        <f>'Raw All Strength'!AL15</f>
        <v>90.79</v>
      </c>
      <c r="Y15">
        <f t="shared" si="14"/>
        <v>0.33000000000000007</v>
      </c>
      <c r="AA15">
        <f t="shared" si="15"/>
        <v>9.3333333333333339</v>
      </c>
      <c r="AB15">
        <f t="shared" si="16"/>
        <v>6</v>
      </c>
      <c r="AC15">
        <f t="shared" si="2"/>
        <v>11</v>
      </c>
      <c r="AE15">
        <f t="shared" si="3"/>
        <v>5</v>
      </c>
      <c r="AF15">
        <f t="shared" si="4"/>
        <v>6</v>
      </c>
      <c r="AJ15">
        <v>0</v>
      </c>
      <c r="AK15">
        <f t="shared" si="17"/>
        <v>43</v>
      </c>
      <c r="AL15">
        <f t="shared" si="18"/>
        <v>4</v>
      </c>
    </row>
    <row r="16" spans="1:38" x14ac:dyDescent="0.3">
      <c r="A16" s="4" t="str">
        <f>'All Strength Simple Look Math'!A16</f>
        <v>Minnesota Wild</v>
      </c>
      <c r="B16">
        <f>'All Strength Simple Look Math'!AA16</f>
        <v>43.24</v>
      </c>
      <c r="C16">
        <f>'All Strength Simple Look Math'!AB16</f>
        <v>43.03</v>
      </c>
      <c r="D16">
        <f>'All Strength Simple Look Math'!D16</f>
        <v>2.96</v>
      </c>
      <c r="E16">
        <f>'All Strength Simple Look Math'!E16</f>
        <v>2.88</v>
      </c>
      <c r="F16">
        <f>'All Strength Simple Look Math'!F16</f>
        <v>3.03</v>
      </c>
      <c r="G16">
        <f>'All Strength Simple Look Math'!G16</f>
        <v>3.28</v>
      </c>
      <c r="H16" s="3" t="str">
        <f t="shared" si="0"/>
        <v>Minnesota Wild</v>
      </c>
      <c r="I16">
        <f t="shared" si="5"/>
        <v>18</v>
      </c>
      <c r="J16">
        <f t="shared" si="6"/>
        <v>16</v>
      </c>
      <c r="K16">
        <f t="shared" si="7"/>
        <v>21</v>
      </c>
      <c r="L16">
        <f t="shared" si="8"/>
        <v>6</v>
      </c>
      <c r="M16">
        <f t="shared" si="9"/>
        <v>18</v>
      </c>
      <c r="N16">
        <f t="shared" si="10"/>
        <v>23</v>
      </c>
      <c r="O16">
        <f>RANK(AC16,$AC$2:AC$33,1)</f>
        <v>30</v>
      </c>
      <c r="P16">
        <f t="shared" si="1"/>
        <v>132</v>
      </c>
      <c r="Q16">
        <f t="shared" si="11"/>
        <v>22</v>
      </c>
      <c r="S16">
        <f>'All Strength Simple Look Math'!V16</f>
        <v>23</v>
      </c>
      <c r="T16">
        <f t="shared" si="12"/>
        <v>20</v>
      </c>
      <c r="U16">
        <f t="shared" si="13"/>
        <v>9</v>
      </c>
      <c r="X16">
        <f>'Raw All Strength'!AL16</f>
        <v>88.95</v>
      </c>
      <c r="Y16">
        <f t="shared" si="14"/>
        <v>-0.39999999999999991</v>
      </c>
      <c r="AA16">
        <f t="shared" si="15"/>
        <v>19</v>
      </c>
      <c r="AB16">
        <f t="shared" si="16"/>
        <v>11</v>
      </c>
      <c r="AC16">
        <f t="shared" si="2"/>
        <v>60</v>
      </c>
      <c r="AE16">
        <f t="shared" si="3"/>
        <v>29</v>
      </c>
      <c r="AF16">
        <f t="shared" si="4"/>
        <v>31</v>
      </c>
      <c r="AJ16">
        <v>0</v>
      </c>
      <c r="AK16">
        <f t="shared" si="17"/>
        <v>102</v>
      </c>
      <c r="AL16">
        <f t="shared" si="18"/>
        <v>19</v>
      </c>
    </row>
    <row r="17" spans="1:38" x14ac:dyDescent="0.3">
      <c r="A17" s="4" t="str">
        <f>'All Strength Simple Look Math'!A17</f>
        <v>Montreal Canadiens</v>
      </c>
      <c r="B17">
        <f>'All Strength Simple Look Math'!AA17</f>
        <v>40</v>
      </c>
      <c r="C17">
        <f>'All Strength Simple Look Math'!AB17</f>
        <v>46.55</v>
      </c>
      <c r="D17">
        <f>'All Strength Simple Look Math'!D17</f>
        <v>2.87</v>
      </c>
      <c r="E17">
        <f>'All Strength Simple Look Math'!E17</f>
        <v>3.43</v>
      </c>
      <c r="F17">
        <f>'All Strength Simple Look Math'!F17</f>
        <v>2.74</v>
      </c>
      <c r="G17">
        <f>'All Strength Simple Look Math'!G17</f>
        <v>3.42</v>
      </c>
      <c r="H17" s="3" t="str">
        <f t="shared" si="0"/>
        <v>Montreal Canadiens</v>
      </c>
      <c r="I17">
        <f t="shared" si="5"/>
        <v>28</v>
      </c>
      <c r="J17">
        <f t="shared" si="6"/>
        <v>27</v>
      </c>
      <c r="K17">
        <f t="shared" si="7"/>
        <v>26</v>
      </c>
      <c r="L17">
        <f t="shared" si="8"/>
        <v>30</v>
      </c>
      <c r="M17">
        <f t="shared" si="9"/>
        <v>27</v>
      </c>
      <c r="N17">
        <f t="shared" si="10"/>
        <v>26</v>
      </c>
      <c r="O17">
        <f>RANK(AC17,$AC$2:AC$33,1)</f>
        <v>20</v>
      </c>
      <c r="P17">
        <f t="shared" si="1"/>
        <v>184</v>
      </c>
      <c r="Q17">
        <f t="shared" si="11"/>
        <v>29</v>
      </c>
      <c r="S17">
        <f>'All Strength Simple Look Math'!V17</f>
        <v>26</v>
      </c>
      <c r="T17">
        <f t="shared" si="12"/>
        <v>28</v>
      </c>
      <c r="U17">
        <f t="shared" si="13"/>
        <v>29</v>
      </c>
      <c r="X17">
        <f>'Raw All Strength'!AL17</f>
        <v>89.52</v>
      </c>
      <c r="Y17">
        <f t="shared" si="14"/>
        <v>1.0000000000000231E-2</v>
      </c>
      <c r="AA17">
        <f t="shared" si="15"/>
        <v>27</v>
      </c>
      <c r="AB17">
        <f t="shared" si="16"/>
        <v>28.5</v>
      </c>
      <c r="AC17">
        <f t="shared" si="2"/>
        <v>39</v>
      </c>
      <c r="AE17">
        <f t="shared" si="3"/>
        <v>22</v>
      </c>
      <c r="AF17">
        <f t="shared" si="4"/>
        <v>17</v>
      </c>
      <c r="AJ17">
        <v>0</v>
      </c>
      <c r="AK17">
        <f t="shared" si="17"/>
        <v>164</v>
      </c>
      <c r="AL17">
        <f t="shared" si="18"/>
        <v>29</v>
      </c>
    </row>
    <row r="18" spans="1:38" x14ac:dyDescent="0.3">
      <c r="A18" s="4" t="str">
        <f>'All Strength Simple Look Math'!A18</f>
        <v>Nashville Predators</v>
      </c>
      <c r="B18">
        <f>'All Strength Simple Look Math'!AA18</f>
        <v>44.66</v>
      </c>
      <c r="C18">
        <f>'All Strength Simple Look Math'!AB18</f>
        <v>41.97</v>
      </c>
      <c r="D18">
        <f>'All Strength Simple Look Math'!D18</f>
        <v>3.27</v>
      </c>
      <c r="E18">
        <f>'All Strength Simple Look Math'!E18</f>
        <v>3.02</v>
      </c>
      <c r="F18">
        <f>'All Strength Simple Look Math'!F18</f>
        <v>3.16</v>
      </c>
      <c r="G18">
        <f>'All Strength Simple Look Math'!G18</f>
        <v>3.06</v>
      </c>
      <c r="H18" s="3" t="str">
        <f t="shared" si="0"/>
        <v>Nashville Predators</v>
      </c>
      <c r="I18">
        <f t="shared" si="5"/>
        <v>14</v>
      </c>
      <c r="J18">
        <f t="shared" si="6"/>
        <v>11</v>
      </c>
      <c r="K18">
        <f t="shared" si="7"/>
        <v>7</v>
      </c>
      <c r="L18">
        <f t="shared" si="8"/>
        <v>13</v>
      </c>
      <c r="M18">
        <f t="shared" si="9"/>
        <v>14</v>
      </c>
      <c r="N18">
        <f t="shared" si="10"/>
        <v>18</v>
      </c>
      <c r="O18">
        <f>RANK(AC18,$AC$2:AC$33,1)</f>
        <v>16</v>
      </c>
      <c r="P18">
        <f t="shared" si="1"/>
        <v>93</v>
      </c>
      <c r="Q18">
        <f t="shared" si="11"/>
        <v>13</v>
      </c>
      <c r="S18">
        <f>'All Strength Simple Look Math'!V18</f>
        <v>14</v>
      </c>
      <c r="T18">
        <f t="shared" si="12"/>
        <v>12</v>
      </c>
      <c r="U18">
        <f t="shared" si="13"/>
        <v>11</v>
      </c>
      <c r="X18">
        <f>'Raw All Strength'!AL18</f>
        <v>89.85</v>
      </c>
      <c r="Y18">
        <f t="shared" si="14"/>
        <v>-4.0000000000000036E-2</v>
      </c>
      <c r="AA18">
        <f t="shared" si="15"/>
        <v>11.666666666666666</v>
      </c>
      <c r="AB18">
        <f t="shared" si="16"/>
        <v>12</v>
      </c>
      <c r="AC18">
        <f t="shared" si="2"/>
        <v>34</v>
      </c>
      <c r="AE18">
        <f t="shared" si="3"/>
        <v>13</v>
      </c>
      <c r="AF18">
        <f t="shared" si="4"/>
        <v>21</v>
      </c>
      <c r="AJ18">
        <v>0</v>
      </c>
      <c r="AK18">
        <f t="shared" si="17"/>
        <v>77</v>
      </c>
      <c r="AL18">
        <f t="shared" si="18"/>
        <v>11</v>
      </c>
    </row>
    <row r="19" spans="1:38" x14ac:dyDescent="0.3">
      <c r="A19" s="4" t="str">
        <f>'All Strength Simple Look Math'!A19</f>
        <v>New Jersey Devils</v>
      </c>
      <c r="B19">
        <f>'All Strength Simple Look Math'!AA19</f>
        <v>45.33</v>
      </c>
      <c r="C19">
        <f>'All Strength Simple Look Math'!AB19</f>
        <v>41.74</v>
      </c>
      <c r="D19">
        <f>'All Strength Simple Look Math'!D19</f>
        <v>3.4</v>
      </c>
      <c r="E19">
        <f>'All Strength Simple Look Math'!E19</f>
        <v>3.12</v>
      </c>
      <c r="F19">
        <f>'All Strength Simple Look Math'!F19</f>
        <v>3.28</v>
      </c>
      <c r="G19">
        <f>'All Strength Simple Look Math'!G19</f>
        <v>3.48</v>
      </c>
      <c r="H19" s="3" t="str">
        <f t="shared" si="0"/>
        <v>New Jersey Devils</v>
      </c>
      <c r="I19">
        <f t="shared" si="5"/>
        <v>11</v>
      </c>
      <c r="J19">
        <f t="shared" si="6"/>
        <v>9</v>
      </c>
      <c r="K19">
        <f t="shared" si="7"/>
        <v>3</v>
      </c>
      <c r="L19">
        <f t="shared" si="8"/>
        <v>22</v>
      </c>
      <c r="M19">
        <f t="shared" si="9"/>
        <v>9</v>
      </c>
      <c r="N19">
        <f t="shared" si="10"/>
        <v>28</v>
      </c>
      <c r="O19">
        <f>RANK(AC19,$AC$2:AC$33,1)</f>
        <v>31</v>
      </c>
      <c r="P19">
        <f t="shared" si="1"/>
        <v>113</v>
      </c>
      <c r="Q19">
        <f t="shared" si="11"/>
        <v>18</v>
      </c>
      <c r="S19">
        <f>'All Strength Simple Look Math'!V19</f>
        <v>23</v>
      </c>
      <c r="T19">
        <f t="shared" si="12"/>
        <v>6</v>
      </c>
      <c r="U19">
        <f t="shared" si="13"/>
        <v>15</v>
      </c>
      <c r="X19">
        <f>'Raw All Strength'!AL19</f>
        <v>88.17</v>
      </c>
      <c r="Y19">
        <f t="shared" si="14"/>
        <v>-0.35999999999999988</v>
      </c>
      <c r="AA19">
        <f t="shared" si="15"/>
        <v>7.666666666666667</v>
      </c>
      <c r="AB19">
        <f t="shared" si="16"/>
        <v>15.5</v>
      </c>
      <c r="AC19">
        <f t="shared" si="2"/>
        <v>61</v>
      </c>
      <c r="AE19">
        <f t="shared" si="3"/>
        <v>31</v>
      </c>
      <c r="AF19">
        <f t="shared" si="4"/>
        <v>30</v>
      </c>
      <c r="AJ19">
        <v>0</v>
      </c>
      <c r="AK19">
        <f t="shared" si="17"/>
        <v>82</v>
      </c>
      <c r="AL19">
        <f t="shared" si="18"/>
        <v>15</v>
      </c>
    </row>
    <row r="20" spans="1:38" x14ac:dyDescent="0.3">
      <c r="A20" s="4" t="str">
        <f>'All Strength Simple Look Math'!A20</f>
        <v>New York Islanders</v>
      </c>
      <c r="B20">
        <f>'All Strength Simple Look Math'!AA20</f>
        <v>42.46</v>
      </c>
      <c r="C20">
        <f>'All Strength Simple Look Math'!AB20</f>
        <v>47.12</v>
      </c>
      <c r="D20">
        <f>'All Strength Simple Look Math'!D20</f>
        <v>2.99</v>
      </c>
      <c r="E20">
        <f>'All Strength Simple Look Math'!E20</f>
        <v>3.25</v>
      </c>
      <c r="F20">
        <f>'All Strength Simple Look Math'!F20</f>
        <v>2.96</v>
      </c>
      <c r="G20">
        <f>'All Strength Simple Look Math'!G20</f>
        <v>3.22</v>
      </c>
      <c r="H20" s="3" t="str">
        <f t="shared" si="0"/>
        <v>New York Islanders</v>
      </c>
      <c r="I20">
        <f t="shared" si="5"/>
        <v>20</v>
      </c>
      <c r="J20">
        <f t="shared" si="6"/>
        <v>30</v>
      </c>
      <c r="K20">
        <f t="shared" si="7"/>
        <v>19</v>
      </c>
      <c r="L20">
        <f t="shared" si="8"/>
        <v>25</v>
      </c>
      <c r="M20">
        <f t="shared" si="9"/>
        <v>20</v>
      </c>
      <c r="N20">
        <f t="shared" si="10"/>
        <v>21</v>
      </c>
      <c r="O20">
        <f>RANK(AC20,$AC$2:AC$33,1)</f>
        <v>13</v>
      </c>
      <c r="P20">
        <f t="shared" si="1"/>
        <v>148</v>
      </c>
      <c r="Q20">
        <f t="shared" si="11"/>
        <v>24</v>
      </c>
      <c r="S20">
        <f>'All Strength Simple Look Math'!V20</f>
        <v>17</v>
      </c>
      <c r="T20">
        <f t="shared" si="12"/>
        <v>21</v>
      </c>
      <c r="U20">
        <f t="shared" si="13"/>
        <v>27</v>
      </c>
      <c r="X20">
        <f>'Raw All Strength'!AL20</f>
        <v>90.27</v>
      </c>
      <c r="Y20">
        <f t="shared" si="14"/>
        <v>2.9999999999999805E-2</v>
      </c>
      <c r="AA20">
        <f t="shared" si="15"/>
        <v>19.666666666666668</v>
      </c>
      <c r="AB20">
        <f t="shared" si="16"/>
        <v>27.5</v>
      </c>
      <c r="AC20">
        <f t="shared" si="2"/>
        <v>26</v>
      </c>
      <c r="AE20">
        <f t="shared" si="3"/>
        <v>11</v>
      </c>
      <c r="AF20">
        <f t="shared" si="4"/>
        <v>15</v>
      </c>
      <c r="AJ20">
        <v>0</v>
      </c>
      <c r="AK20">
        <f t="shared" si="17"/>
        <v>135</v>
      </c>
      <c r="AL20">
        <f t="shared" si="18"/>
        <v>24</v>
      </c>
    </row>
    <row r="21" spans="1:38" x14ac:dyDescent="0.3">
      <c r="A21" s="4" t="str">
        <f>'All Strength Simple Look Math'!A21</f>
        <v>New York Rangers</v>
      </c>
      <c r="B21">
        <f>'All Strength Simple Look Math'!AA21</f>
        <v>44.82</v>
      </c>
      <c r="C21">
        <f>'All Strength Simple Look Math'!AB21</f>
        <v>43.11</v>
      </c>
      <c r="D21">
        <f>'All Strength Simple Look Math'!D21</f>
        <v>3.18</v>
      </c>
      <c r="E21">
        <f>'All Strength Simple Look Math'!E21</f>
        <v>3.1</v>
      </c>
      <c r="F21">
        <f>'All Strength Simple Look Math'!F21</f>
        <v>3.27</v>
      </c>
      <c r="G21">
        <f>'All Strength Simple Look Math'!G21</f>
        <v>2.7</v>
      </c>
      <c r="H21" s="3" t="str">
        <f t="shared" si="0"/>
        <v>New York Rangers</v>
      </c>
      <c r="I21">
        <f t="shared" si="5"/>
        <v>13</v>
      </c>
      <c r="J21">
        <f t="shared" si="6"/>
        <v>17</v>
      </c>
      <c r="K21">
        <f t="shared" si="7"/>
        <v>13</v>
      </c>
      <c r="L21">
        <f t="shared" si="8"/>
        <v>19</v>
      </c>
      <c r="M21">
        <f t="shared" si="9"/>
        <v>10</v>
      </c>
      <c r="N21">
        <f t="shared" si="10"/>
        <v>5</v>
      </c>
      <c r="O21">
        <f>RANK(AC21,$AC$2:AC$33,1)</f>
        <v>2</v>
      </c>
      <c r="P21">
        <f t="shared" si="1"/>
        <v>79</v>
      </c>
      <c r="Q21">
        <f t="shared" si="11"/>
        <v>10</v>
      </c>
      <c r="S21">
        <f>'All Strength Simple Look Math'!V21</f>
        <v>5</v>
      </c>
      <c r="T21">
        <f t="shared" si="12"/>
        <v>13</v>
      </c>
      <c r="U21">
        <f t="shared" si="13"/>
        <v>19</v>
      </c>
      <c r="X21">
        <f>'Raw All Strength'!AL21</f>
        <v>90.81</v>
      </c>
      <c r="Y21">
        <f t="shared" si="14"/>
        <v>0.39999999999999991</v>
      </c>
      <c r="AA21">
        <f t="shared" si="15"/>
        <v>12</v>
      </c>
      <c r="AB21">
        <f t="shared" si="16"/>
        <v>18</v>
      </c>
      <c r="AC21">
        <f t="shared" si="2"/>
        <v>6</v>
      </c>
      <c r="AE21">
        <f t="shared" si="3"/>
        <v>4</v>
      </c>
      <c r="AF21">
        <f t="shared" si="4"/>
        <v>2</v>
      </c>
      <c r="AJ21">
        <v>0</v>
      </c>
      <c r="AK21">
        <f t="shared" si="17"/>
        <v>77</v>
      </c>
      <c r="AL21">
        <f t="shared" si="18"/>
        <v>11</v>
      </c>
    </row>
    <row r="22" spans="1:38" x14ac:dyDescent="0.3">
      <c r="A22" s="4" t="str">
        <f>'All Strength Simple Look Math'!A22</f>
        <v>Ottawa Senators</v>
      </c>
      <c r="B22">
        <f>'All Strength Simple Look Math'!AA22</f>
        <v>45.53</v>
      </c>
      <c r="C22">
        <f>'All Strength Simple Look Math'!AB22</f>
        <v>41.36</v>
      </c>
      <c r="D22">
        <f>'All Strength Simple Look Math'!D22</f>
        <v>3.21</v>
      </c>
      <c r="E22">
        <f>'All Strength Simple Look Math'!E22</f>
        <v>2.93</v>
      </c>
      <c r="F22">
        <f>'All Strength Simple Look Math'!F22</f>
        <v>3.21</v>
      </c>
      <c r="G22">
        <f>'All Strength Simple Look Math'!G22</f>
        <v>3.54</v>
      </c>
      <c r="H22" s="3" t="str">
        <f t="shared" si="0"/>
        <v>Ottawa Senators</v>
      </c>
      <c r="I22">
        <f t="shared" si="5"/>
        <v>9</v>
      </c>
      <c r="J22">
        <f t="shared" si="6"/>
        <v>8</v>
      </c>
      <c r="K22">
        <f t="shared" si="7"/>
        <v>10</v>
      </c>
      <c r="L22">
        <f t="shared" si="8"/>
        <v>9</v>
      </c>
      <c r="M22">
        <f t="shared" si="9"/>
        <v>13</v>
      </c>
      <c r="N22">
        <f t="shared" si="10"/>
        <v>30</v>
      </c>
      <c r="O22">
        <f>RANK(AC22,$AC$2:AC$33,1)</f>
        <v>32</v>
      </c>
      <c r="P22">
        <f t="shared" si="1"/>
        <v>111</v>
      </c>
      <c r="Q22">
        <f t="shared" si="11"/>
        <v>16</v>
      </c>
      <c r="S22">
        <f>'All Strength Simple Look Math'!V22</f>
        <v>28</v>
      </c>
      <c r="T22">
        <f t="shared" si="12"/>
        <v>10</v>
      </c>
      <c r="U22">
        <f t="shared" si="13"/>
        <v>8</v>
      </c>
      <c r="X22">
        <f>'Raw All Strength'!AL22</f>
        <v>88.04</v>
      </c>
      <c r="Y22">
        <f t="shared" si="14"/>
        <v>-0.60999999999999988</v>
      </c>
      <c r="AA22">
        <f t="shared" si="15"/>
        <v>10.666666666666666</v>
      </c>
      <c r="AB22">
        <f t="shared" si="16"/>
        <v>8.5</v>
      </c>
      <c r="AC22">
        <f t="shared" si="2"/>
        <v>64</v>
      </c>
      <c r="AE22">
        <f t="shared" si="3"/>
        <v>32</v>
      </c>
      <c r="AF22">
        <f t="shared" si="4"/>
        <v>32</v>
      </c>
      <c r="AJ22">
        <v>0</v>
      </c>
      <c r="AK22">
        <f t="shared" si="17"/>
        <v>79</v>
      </c>
      <c r="AL22">
        <f t="shared" si="18"/>
        <v>14</v>
      </c>
    </row>
    <row r="23" spans="1:38" x14ac:dyDescent="0.3">
      <c r="A23" s="4" t="str">
        <f>'All Strength Simple Look Math'!A23</f>
        <v>Philadelphia Flyers</v>
      </c>
      <c r="B23">
        <f>'All Strength Simple Look Math'!AA23</f>
        <v>45.99</v>
      </c>
      <c r="C23">
        <f>'All Strength Simple Look Math'!AB23</f>
        <v>40.15</v>
      </c>
      <c r="D23">
        <f>'All Strength Simple Look Math'!D23</f>
        <v>3.02</v>
      </c>
      <c r="E23">
        <f>'All Strength Simple Look Math'!E23</f>
        <v>2.83</v>
      </c>
      <c r="F23">
        <f>'All Strength Simple Look Math'!F23</f>
        <v>2.91</v>
      </c>
      <c r="G23">
        <f>'All Strength Simple Look Math'!G23</f>
        <v>2.86</v>
      </c>
      <c r="H23" s="3" t="str">
        <f t="shared" si="0"/>
        <v>Philadelphia Flyers</v>
      </c>
      <c r="I23">
        <f t="shared" si="5"/>
        <v>7</v>
      </c>
      <c r="J23">
        <f t="shared" si="6"/>
        <v>4</v>
      </c>
      <c r="K23">
        <f t="shared" si="7"/>
        <v>18</v>
      </c>
      <c r="L23">
        <f t="shared" si="8"/>
        <v>5</v>
      </c>
      <c r="M23">
        <f t="shared" si="9"/>
        <v>23</v>
      </c>
      <c r="N23">
        <f t="shared" si="10"/>
        <v>10</v>
      </c>
      <c r="O23">
        <f>RANK(AC23,$AC$2:AC$33,1)</f>
        <v>21</v>
      </c>
      <c r="P23">
        <f t="shared" si="1"/>
        <v>88</v>
      </c>
      <c r="Q23">
        <f t="shared" si="11"/>
        <v>11</v>
      </c>
      <c r="S23">
        <f>'All Strength Simple Look Math'!V23</f>
        <v>15</v>
      </c>
      <c r="T23">
        <f t="shared" si="12"/>
        <v>16</v>
      </c>
      <c r="U23">
        <f t="shared" si="13"/>
        <v>4</v>
      </c>
      <c r="X23">
        <f>'Raw All Strength'!AL23</f>
        <v>89.52</v>
      </c>
      <c r="Y23">
        <f t="shared" si="14"/>
        <v>-2.9999999999999805E-2</v>
      </c>
      <c r="AA23">
        <f t="shared" si="15"/>
        <v>16</v>
      </c>
      <c r="AB23">
        <f t="shared" si="16"/>
        <v>4.5</v>
      </c>
      <c r="AC23">
        <f t="shared" si="2"/>
        <v>42</v>
      </c>
      <c r="AE23">
        <f t="shared" si="3"/>
        <v>22</v>
      </c>
      <c r="AF23">
        <f t="shared" si="4"/>
        <v>20</v>
      </c>
      <c r="AJ23">
        <v>0</v>
      </c>
      <c r="AK23">
        <f t="shared" si="17"/>
        <v>67</v>
      </c>
      <c r="AL23">
        <f t="shared" si="18"/>
        <v>8</v>
      </c>
    </row>
    <row r="24" spans="1:38" x14ac:dyDescent="0.3">
      <c r="A24" s="4" t="str">
        <f>'All Strength Simple Look Math'!A24</f>
        <v>Pittsburgh Penguins</v>
      </c>
      <c r="B24">
        <f>'All Strength Simple Look Math'!AA24</f>
        <v>46.23</v>
      </c>
      <c r="C24">
        <f>'All Strength Simple Look Math'!AB24</f>
        <v>43.64</v>
      </c>
      <c r="D24">
        <f>'All Strength Simple Look Math'!D24</f>
        <v>3.4</v>
      </c>
      <c r="E24">
        <f>'All Strength Simple Look Math'!E24</f>
        <v>2.95</v>
      </c>
      <c r="F24">
        <f>'All Strength Simple Look Math'!F24</f>
        <v>2.92</v>
      </c>
      <c r="G24">
        <f>'All Strength Simple Look Math'!G24</f>
        <v>2.72</v>
      </c>
      <c r="H24" s="3" t="str">
        <f t="shared" si="0"/>
        <v>Pittsburgh Penguins</v>
      </c>
      <c r="I24">
        <f t="shared" si="5"/>
        <v>5</v>
      </c>
      <c r="J24">
        <f t="shared" si="6"/>
        <v>20</v>
      </c>
      <c r="K24">
        <f t="shared" si="7"/>
        <v>3</v>
      </c>
      <c r="L24">
        <f t="shared" si="8"/>
        <v>11</v>
      </c>
      <c r="M24">
        <f t="shared" si="9"/>
        <v>22</v>
      </c>
      <c r="N24">
        <f t="shared" si="10"/>
        <v>7</v>
      </c>
      <c r="O24">
        <f>RANK(AC24,$AC$2:AC$33,1)</f>
        <v>6</v>
      </c>
      <c r="P24">
        <f t="shared" si="1"/>
        <v>74</v>
      </c>
      <c r="Q24">
        <f t="shared" si="11"/>
        <v>5</v>
      </c>
      <c r="S24">
        <f>'All Strength Simple Look Math'!V24</f>
        <v>21</v>
      </c>
      <c r="T24">
        <f t="shared" si="12"/>
        <v>9</v>
      </c>
      <c r="U24">
        <f t="shared" si="13"/>
        <v>15</v>
      </c>
      <c r="X24">
        <f>'Raw All Strength'!AL24</f>
        <v>90.78</v>
      </c>
      <c r="Y24">
        <f t="shared" si="14"/>
        <v>0.22999999999999998</v>
      </c>
      <c r="AA24">
        <f t="shared" si="15"/>
        <v>10</v>
      </c>
      <c r="AB24">
        <f t="shared" si="16"/>
        <v>15.5</v>
      </c>
      <c r="AC24">
        <f t="shared" si="2"/>
        <v>13</v>
      </c>
      <c r="AE24">
        <f t="shared" si="3"/>
        <v>6</v>
      </c>
      <c r="AF24">
        <f t="shared" si="4"/>
        <v>7</v>
      </c>
      <c r="AJ24">
        <v>0</v>
      </c>
      <c r="AK24">
        <f t="shared" si="17"/>
        <v>68</v>
      </c>
      <c r="AL24">
        <f t="shared" si="18"/>
        <v>9</v>
      </c>
    </row>
    <row r="25" spans="1:38" x14ac:dyDescent="0.3">
      <c r="A25" s="4" t="str">
        <f>'All Strength Simple Look Math'!A25</f>
        <v>San Jose Sharks</v>
      </c>
      <c r="B25">
        <f>'All Strength Simple Look Math'!AA25</f>
        <v>36.96</v>
      </c>
      <c r="C25">
        <f>'All Strength Simple Look Math'!AB25</f>
        <v>51.14</v>
      </c>
      <c r="D25">
        <f>'All Strength Simple Look Math'!D25</f>
        <v>2.54</v>
      </c>
      <c r="E25">
        <f>'All Strength Simple Look Math'!E25</f>
        <v>3.66</v>
      </c>
      <c r="F25">
        <f>'All Strength Simple Look Math'!F25</f>
        <v>2.17</v>
      </c>
      <c r="G25">
        <f>'All Strength Simple Look Math'!G25</f>
        <v>3.84</v>
      </c>
      <c r="H25" s="3" t="str">
        <f t="shared" si="0"/>
        <v>San Jose Sharks</v>
      </c>
      <c r="I25">
        <f t="shared" si="5"/>
        <v>32</v>
      </c>
      <c r="J25">
        <f t="shared" si="6"/>
        <v>32</v>
      </c>
      <c r="K25">
        <f t="shared" si="7"/>
        <v>31</v>
      </c>
      <c r="L25">
        <f t="shared" si="8"/>
        <v>32</v>
      </c>
      <c r="M25">
        <f t="shared" si="9"/>
        <v>31</v>
      </c>
      <c r="N25">
        <f t="shared" si="10"/>
        <v>32</v>
      </c>
      <c r="O25">
        <f>RANK(AC25,$AC$2:AC$33,1)</f>
        <v>26</v>
      </c>
      <c r="P25">
        <f t="shared" si="1"/>
        <v>216</v>
      </c>
      <c r="Q25">
        <f t="shared" si="11"/>
        <v>32</v>
      </c>
      <c r="S25">
        <f>'All Strength Simple Look Math'!V25</f>
        <v>31</v>
      </c>
      <c r="T25">
        <f t="shared" si="12"/>
        <v>31</v>
      </c>
      <c r="U25">
        <f t="shared" si="13"/>
        <v>32</v>
      </c>
      <c r="X25">
        <f>'Raw All Strength'!AL25</f>
        <v>89.06</v>
      </c>
      <c r="Y25">
        <f t="shared" si="14"/>
        <v>-0.17999999999999972</v>
      </c>
      <c r="AA25">
        <f t="shared" si="15"/>
        <v>31.333333333333332</v>
      </c>
      <c r="AB25">
        <f t="shared" si="16"/>
        <v>32</v>
      </c>
      <c r="AC25">
        <f t="shared" si="2"/>
        <v>52</v>
      </c>
      <c r="AE25">
        <f t="shared" si="3"/>
        <v>27</v>
      </c>
      <c r="AF25">
        <f t="shared" si="4"/>
        <v>25</v>
      </c>
      <c r="AJ25">
        <v>0</v>
      </c>
      <c r="AK25">
        <f t="shared" si="17"/>
        <v>190</v>
      </c>
      <c r="AL25">
        <f t="shared" si="18"/>
        <v>32</v>
      </c>
    </row>
    <row r="26" spans="1:38" x14ac:dyDescent="0.3">
      <c r="A26" s="4" t="str">
        <f>'All Strength Simple Look Math'!A26</f>
        <v>Seattle Kraken</v>
      </c>
      <c r="B26">
        <f>'All Strength Simple Look Math'!AA26</f>
        <v>41.88</v>
      </c>
      <c r="C26">
        <f>'All Strength Simple Look Math'!AB26</f>
        <v>43.4</v>
      </c>
      <c r="D26">
        <f>'All Strength Simple Look Math'!D26</f>
        <v>2.8</v>
      </c>
      <c r="E26">
        <f>'All Strength Simple Look Math'!E26</f>
        <v>2.93</v>
      </c>
      <c r="F26">
        <f>'All Strength Simple Look Math'!F26</f>
        <v>2.71</v>
      </c>
      <c r="G26">
        <f>'All Strength Simple Look Math'!G26</f>
        <v>2.73</v>
      </c>
      <c r="H26" s="3" t="str">
        <f t="shared" si="0"/>
        <v>Seattle Kraken</v>
      </c>
      <c r="I26">
        <f t="shared" si="5"/>
        <v>22</v>
      </c>
      <c r="J26">
        <f t="shared" si="6"/>
        <v>18</v>
      </c>
      <c r="K26">
        <f t="shared" si="7"/>
        <v>29</v>
      </c>
      <c r="L26">
        <f t="shared" si="8"/>
        <v>9</v>
      </c>
      <c r="M26">
        <f t="shared" si="9"/>
        <v>28</v>
      </c>
      <c r="N26">
        <f t="shared" si="10"/>
        <v>9</v>
      </c>
      <c r="O26">
        <f>RANK(AC26,$AC$2:AC$33,1)</f>
        <v>8</v>
      </c>
      <c r="P26">
        <f t="shared" si="1"/>
        <v>123</v>
      </c>
      <c r="Q26">
        <f t="shared" si="11"/>
        <v>20</v>
      </c>
      <c r="S26">
        <f>'All Strength Simple Look Math'!V26</f>
        <v>19</v>
      </c>
      <c r="T26">
        <f t="shared" si="12"/>
        <v>26</v>
      </c>
      <c r="U26">
        <f t="shared" si="13"/>
        <v>14</v>
      </c>
      <c r="X26">
        <f>'Raw All Strength'!AL26</f>
        <v>90.75</v>
      </c>
      <c r="Y26">
        <f t="shared" si="14"/>
        <v>0.20000000000000018</v>
      </c>
      <c r="AA26">
        <f t="shared" si="15"/>
        <v>26.333333333333332</v>
      </c>
      <c r="AB26">
        <f t="shared" si="16"/>
        <v>13.5</v>
      </c>
      <c r="AC26">
        <f t="shared" si="2"/>
        <v>15</v>
      </c>
      <c r="AE26">
        <f t="shared" si="3"/>
        <v>7</v>
      </c>
      <c r="AF26">
        <f t="shared" si="4"/>
        <v>8</v>
      </c>
      <c r="AJ26">
        <v>0</v>
      </c>
      <c r="AK26">
        <f t="shared" si="17"/>
        <v>115</v>
      </c>
      <c r="AL26">
        <f t="shared" si="18"/>
        <v>22</v>
      </c>
    </row>
    <row r="27" spans="1:38" x14ac:dyDescent="0.3">
      <c r="A27" s="4" t="str">
        <f>'All Strength Simple Look Math'!A27</f>
        <v>St Louis Blues</v>
      </c>
      <c r="B27">
        <f>'All Strength Simple Look Math'!AA27</f>
        <v>40.299999999999997</v>
      </c>
      <c r="C27">
        <f>'All Strength Simple Look Math'!AB27</f>
        <v>46.25</v>
      </c>
      <c r="D27">
        <f>'All Strength Simple Look Math'!D27</f>
        <v>2.87</v>
      </c>
      <c r="E27">
        <f>'All Strength Simple Look Math'!E27</f>
        <v>3.4</v>
      </c>
      <c r="F27">
        <f>'All Strength Simple Look Math'!F27</f>
        <v>2.8</v>
      </c>
      <c r="G27">
        <f>'All Strength Simple Look Math'!G27</f>
        <v>3.04</v>
      </c>
      <c r="H27" s="3" t="str">
        <f t="shared" si="0"/>
        <v>St Louis Blues</v>
      </c>
      <c r="I27">
        <f t="shared" si="5"/>
        <v>27</v>
      </c>
      <c r="J27">
        <f t="shared" si="6"/>
        <v>26</v>
      </c>
      <c r="K27">
        <f t="shared" si="7"/>
        <v>26</v>
      </c>
      <c r="L27">
        <f t="shared" si="8"/>
        <v>29</v>
      </c>
      <c r="M27">
        <f t="shared" si="9"/>
        <v>26</v>
      </c>
      <c r="N27">
        <f t="shared" si="10"/>
        <v>17</v>
      </c>
      <c r="O27">
        <f>RANK(AC27,$AC$2:AC$33,1)</f>
        <v>6</v>
      </c>
      <c r="P27">
        <f t="shared" si="1"/>
        <v>157</v>
      </c>
      <c r="Q27">
        <f t="shared" si="11"/>
        <v>25</v>
      </c>
      <c r="S27">
        <f>'All Strength Simple Look Math'!V27</f>
        <v>19</v>
      </c>
      <c r="T27">
        <f t="shared" si="12"/>
        <v>26</v>
      </c>
      <c r="U27">
        <f t="shared" si="13"/>
        <v>27</v>
      </c>
      <c r="X27">
        <f>'Raw All Strength'!AL27</f>
        <v>90.46</v>
      </c>
      <c r="Y27">
        <f t="shared" si="14"/>
        <v>0.35999999999999988</v>
      </c>
      <c r="AA27">
        <f t="shared" si="15"/>
        <v>26.333333333333332</v>
      </c>
      <c r="AB27">
        <f t="shared" si="16"/>
        <v>27.5</v>
      </c>
      <c r="AC27">
        <f t="shared" si="2"/>
        <v>13</v>
      </c>
      <c r="AE27">
        <f t="shared" si="3"/>
        <v>10</v>
      </c>
      <c r="AF27">
        <f t="shared" si="4"/>
        <v>3</v>
      </c>
      <c r="AJ27">
        <v>0</v>
      </c>
      <c r="AK27">
        <f t="shared" si="17"/>
        <v>151</v>
      </c>
      <c r="AL27">
        <f t="shared" si="18"/>
        <v>28</v>
      </c>
    </row>
    <row r="28" spans="1:38" x14ac:dyDescent="0.3">
      <c r="A28" s="4" t="str">
        <f>'All Strength Simple Look Math'!A28</f>
        <v>Tampa Bay Lightning</v>
      </c>
      <c r="B28">
        <f>'All Strength Simple Look Math'!AA28</f>
        <v>43.24</v>
      </c>
      <c r="C28">
        <f>'All Strength Simple Look Math'!AB28</f>
        <v>40.94</v>
      </c>
      <c r="D28">
        <f>'All Strength Simple Look Math'!D28</f>
        <v>3.13</v>
      </c>
      <c r="E28">
        <f>'All Strength Simple Look Math'!E28</f>
        <v>3.06</v>
      </c>
      <c r="F28">
        <f>'All Strength Simple Look Math'!F28</f>
        <v>3.32</v>
      </c>
      <c r="G28">
        <f>'All Strength Simple Look Math'!G28</f>
        <v>3.35</v>
      </c>
      <c r="H28" s="3" t="str">
        <f t="shared" si="0"/>
        <v>Tampa Bay Lightning</v>
      </c>
      <c r="I28">
        <f t="shared" si="5"/>
        <v>18</v>
      </c>
      <c r="J28">
        <f t="shared" si="6"/>
        <v>6</v>
      </c>
      <c r="K28">
        <f t="shared" si="7"/>
        <v>14</v>
      </c>
      <c r="L28">
        <f t="shared" si="8"/>
        <v>17</v>
      </c>
      <c r="M28">
        <f t="shared" si="9"/>
        <v>7</v>
      </c>
      <c r="N28">
        <f t="shared" si="10"/>
        <v>25</v>
      </c>
      <c r="O28">
        <f>RANK(AC28,$AC$2:AC$33,1)</f>
        <v>29</v>
      </c>
      <c r="P28">
        <f t="shared" si="1"/>
        <v>116</v>
      </c>
      <c r="Q28">
        <f t="shared" si="11"/>
        <v>19</v>
      </c>
      <c r="S28">
        <f>'All Strength Simple Look Math'!V28</f>
        <v>15</v>
      </c>
      <c r="T28">
        <f t="shared" si="12"/>
        <v>14</v>
      </c>
      <c r="U28">
        <f t="shared" si="13"/>
        <v>10</v>
      </c>
      <c r="X28">
        <f>'Raw All Strength'!AL28</f>
        <v>88.58</v>
      </c>
      <c r="Y28">
        <f t="shared" si="14"/>
        <v>-0.29000000000000004</v>
      </c>
      <c r="AA28">
        <f t="shared" si="15"/>
        <v>13</v>
      </c>
      <c r="AB28">
        <f t="shared" si="16"/>
        <v>11.5</v>
      </c>
      <c r="AC28">
        <f t="shared" si="2"/>
        <v>59</v>
      </c>
      <c r="AE28">
        <f t="shared" si="3"/>
        <v>30</v>
      </c>
      <c r="AF28">
        <f t="shared" si="4"/>
        <v>29</v>
      </c>
      <c r="AJ28">
        <v>0</v>
      </c>
      <c r="AK28">
        <f t="shared" si="17"/>
        <v>87</v>
      </c>
      <c r="AL28">
        <f t="shared" si="18"/>
        <v>17</v>
      </c>
    </row>
    <row r="29" spans="1:38" x14ac:dyDescent="0.3">
      <c r="A29" s="4" t="str">
        <f>'All Strength Simple Look Math'!A29</f>
        <v>Toronto Maple Leafs</v>
      </c>
      <c r="B29">
        <f>'All Strength Simple Look Math'!AA29</f>
        <v>46.04</v>
      </c>
      <c r="C29">
        <f>'All Strength Simple Look Math'!AB29</f>
        <v>43.46</v>
      </c>
      <c r="D29">
        <f>'All Strength Simple Look Math'!D29</f>
        <v>3.39</v>
      </c>
      <c r="E29">
        <f>'All Strength Simple Look Math'!E29</f>
        <v>3.07</v>
      </c>
      <c r="F29">
        <f>'All Strength Simple Look Math'!F29</f>
        <v>3.52</v>
      </c>
      <c r="G29">
        <f>'All Strength Simple Look Math'!G29</f>
        <v>3.07</v>
      </c>
      <c r="H29" s="3" t="str">
        <f t="shared" si="0"/>
        <v>Toronto Maple Leafs</v>
      </c>
      <c r="I29">
        <f t="shared" si="5"/>
        <v>6</v>
      </c>
      <c r="J29">
        <f t="shared" si="6"/>
        <v>19</v>
      </c>
      <c r="K29">
        <f t="shared" si="7"/>
        <v>5</v>
      </c>
      <c r="L29">
        <f t="shared" si="8"/>
        <v>18</v>
      </c>
      <c r="M29">
        <f t="shared" si="9"/>
        <v>3</v>
      </c>
      <c r="N29">
        <f t="shared" si="10"/>
        <v>19</v>
      </c>
      <c r="O29">
        <f>RANK(AC29,$AC$2:AC$33,1)</f>
        <v>21</v>
      </c>
      <c r="P29">
        <f t="shared" si="1"/>
        <v>91</v>
      </c>
      <c r="Q29">
        <f t="shared" si="11"/>
        <v>12</v>
      </c>
      <c r="S29">
        <f>'All Strength Simple Look Math'!V29</f>
        <v>9</v>
      </c>
      <c r="T29">
        <f t="shared" si="12"/>
        <v>3</v>
      </c>
      <c r="U29">
        <f t="shared" si="13"/>
        <v>22</v>
      </c>
      <c r="X29">
        <f>'Raw All Strength'!AL29</f>
        <v>89.49</v>
      </c>
      <c r="Y29">
        <f t="shared" si="14"/>
        <v>0</v>
      </c>
      <c r="AA29">
        <f t="shared" si="15"/>
        <v>4.666666666666667</v>
      </c>
      <c r="AB29">
        <f t="shared" si="16"/>
        <v>18.5</v>
      </c>
      <c r="AC29">
        <f t="shared" si="2"/>
        <v>42</v>
      </c>
      <c r="AE29">
        <f t="shared" si="3"/>
        <v>24</v>
      </c>
      <c r="AF29">
        <f t="shared" si="4"/>
        <v>18</v>
      </c>
      <c r="AJ29">
        <v>0</v>
      </c>
      <c r="AK29">
        <f t="shared" si="17"/>
        <v>70</v>
      </c>
      <c r="AL29">
        <f t="shared" si="18"/>
        <v>10</v>
      </c>
    </row>
    <row r="30" spans="1:38" x14ac:dyDescent="0.3">
      <c r="A30" s="4" t="str">
        <f>'All Strength Simple Look Math'!A30</f>
        <v>Vancouver Canucks</v>
      </c>
      <c r="B30">
        <f>'All Strength Simple Look Math'!AA30</f>
        <v>41.32</v>
      </c>
      <c r="C30">
        <f>'All Strength Simple Look Math'!AB30</f>
        <v>41.15</v>
      </c>
      <c r="D30">
        <f>'All Strength Simple Look Math'!D30</f>
        <v>3.11</v>
      </c>
      <c r="E30">
        <f>'All Strength Simple Look Math'!E30</f>
        <v>2.91</v>
      </c>
      <c r="F30">
        <f>'All Strength Simple Look Math'!F30</f>
        <v>3.49</v>
      </c>
      <c r="G30">
        <f>'All Strength Simple Look Math'!G30</f>
        <v>2.71</v>
      </c>
      <c r="H30" s="3" t="str">
        <f t="shared" si="0"/>
        <v>Vancouver Canucks</v>
      </c>
      <c r="I30">
        <f t="shared" si="5"/>
        <v>24</v>
      </c>
      <c r="J30">
        <f t="shared" si="6"/>
        <v>7</v>
      </c>
      <c r="K30">
        <f t="shared" si="7"/>
        <v>15</v>
      </c>
      <c r="L30">
        <f t="shared" si="8"/>
        <v>8</v>
      </c>
      <c r="M30">
        <f t="shared" si="9"/>
        <v>5</v>
      </c>
      <c r="N30">
        <f t="shared" si="10"/>
        <v>6</v>
      </c>
      <c r="O30">
        <f>RANK(AC30,$AC$2:AC$33,1)</f>
        <v>9</v>
      </c>
      <c r="P30">
        <f t="shared" si="1"/>
        <v>74</v>
      </c>
      <c r="Q30">
        <f t="shared" si="11"/>
        <v>5</v>
      </c>
      <c r="S30">
        <f>'All Strength Simple Look Math'!V30</f>
        <v>2</v>
      </c>
      <c r="T30">
        <f t="shared" si="12"/>
        <v>15</v>
      </c>
      <c r="U30">
        <f t="shared" si="13"/>
        <v>6</v>
      </c>
      <c r="X30">
        <f>'Raw All Strength'!AL30</f>
        <v>90.7</v>
      </c>
      <c r="Y30">
        <f t="shared" si="14"/>
        <v>0.20000000000000018</v>
      </c>
      <c r="AA30">
        <f t="shared" si="15"/>
        <v>14.666666666666666</v>
      </c>
      <c r="AB30">
        <f t="shared" si="16"/>
        <v>7.5</v>
      </c>
      <c r="AC30">
        <f t="shared" si="2"/>
        <v>16</v>
      </c>
      <c r="AE30">
        <f t="shared" si="3"/>
        <v>8</v>
      </c>
      <c r="AF30">
        <f t="shared" si="4"/>
        <v>8</v>
      </c>
      <c r="AJ30">
        <v>0</v>
      </c>
      <c r="AK30">
        <f t="shared" si="17"/>
        <v>65</v>
      </c>
      <c r="AL30">
        <f t="shared" si="18"/>
        <v>7</v>
      </c>
    </row>
    <row r="31" spans="1:38" x14ac:dyDescent="0.3">
      <c r="A31" s="4" t="str">
        <f>'All Strength Simple Look Math'!A31</f>
        <v>Vegas Golden Knights</v>
      </c>
      <c r="B31">
        <f>'All Strength Simple Look Math'!AA31</f>
        <v>42.29</v>
      </c>
      <c r="C31">
        <f>'All Strength Simple Look Math'!AB31</f>
        <v>44.95</v>
      </c>
      <c r="D31">
        <f>'All Strength Simple Look Math'!D31</f>
        <v>2.98</v>
      </c>
      <c r="E31">
        <f>'All Strength Simple Look Math'!E31</f>
        <v>2.95</v>
      </c>
      <c r="F31">
        <f>'All Strength Simple Look Math'!F31</f>
        <v>3.14</v>
      </c>
      <c r="G31">
        <f>'All Strength Simple Look Math'!G31</f>
        <v>2.92</v>
      </c>
      <c r="H31" s="3" t="str">
        <f t="shared" si="0"/>
        <v>Vegas Golden Knights</v>
      </c>
      <c r="I31">
        <f t="shared" si="5"/>
        <v>21</v>
      </c>
      <c r="J31">
        <f t="shared" si="6"/>
        <v>23</v>
      </c>
      <c r="K31">
        <f t="shared" si="7"/>
        <v>20</v>
      </c>
      <c r="L31">
        <f t="shared" si="8"/>
        <v>11</v>
      </c>
      <c r="M31">
        <f t="shared" si="9"/>
        <v>15</v>
      </c>
      <c r="N31">
        <f t="shared" si="10"/>
        <v>12</v>
      </c>
      <c r="O31">
        <f>RANK(AC31,$AC$2:AC$33,1)</f>
        <v>10</v>
      </c>
      <c r="P31">
        <f t="shared" si="1"/>
        <v>112</v>
      </c>
      <c r="Q31">
        <f t="shared" si="11"/>
        <v>17</v>
      </c>
      <c r="S31">
        <f>'All Strength Simple Look Math'!V31</f>
        <v>12</v>
      </c>
      <c r="T31">
        <f t="shared" si="12"/>
        <v>19</v>
      </c>
      <c r="U31">
        <f t="shared" si="13"/>
        <v>17</v>
      </c>
      <c r="X31">
        <f>'Raw All Strength'!AL31</f>
        <v>90.47</v>
      </c>
      <c r="Y31">
        <f t="shared" si="14"/>
        <v>3.0000000000000249E-2</v>
      </c>
      <c r="AA31">
        <f t="shared" si="15"/>
        <v>18.666666666666668</v>
      </c>
      <c r="AB31">
        <f t="shared" si="16"/>
        <v>17</v>
      </c>
      <c r="AC31">
        <f t="shared" si="2"/>
        <v>23</v>
      </c>
      <c r="AE31">
        <f t="shared" si="3"/>
        <v>9</v>
      </c>
      <c r="AF31">
        <f t="shared" si="4"/>
        <v>14</v>
      </c>
      <c r="AJ31">
        <v>0</v>
      </c>
      <c r="AK31">
        <f t="shared" si="17"/>
        <v>102</v>
      </c>
      <c r="AL31">
        <f t="shared" si="18"/>
        <v>19</v>
      </c>
    </row>
    <row r="32" spans="1:38" x14ac:dyDescent="0.3">
      <c r="A32" s="4" t="str">
        <f>'All Strength Simple Look Math'!A32</f>
        <v>Washington Capitals</v>
      </c>
      <c r="B32">
        <f>'All Strength Simple Look Math'!AA32</f>
        <v>39.229999999999997</v>
      </c>
      <c r="C32">
        <f>'All Strength Simple Look Math'!AB32</f>
        <v>44.24</v>
      </c>
      <c r="D32">
        <f>'All Strength Simple Look Math'!D32</f>
        <v>2.94</v>
      </c>
      <c r="E32">
        <f>'All Strength Simple Look Math'!E32</f>
        <v>3.1</v>
      </c>
      <c r="F32">
        <f>'All Strength Simple Look Math'!F32</f>
        <v>2.57</v>
      </c>
      <c r="G32">
        <f>'All Strength Simple Look Math'!G32</f>
        <v>3.1</v>
      </c>
      <c r="H32" s="3" t="str">
        <f>A32</f>
        <v>Washington Capitals</v>
      </c>
      <c r="I32">
        <f t="shared" si="5"/>
        <v>29</v>
      </c>
      <c r="J32">
        <f t="shared" si="6"/>
        <v>21</v>
      </c>
      <c r="K32">
        <f t="shared" si="7"/>
        <v>22</v>
      </c>
      <c r="L32">
        <f t="shared" si="8"/>
        <v>19</v>
      </c>
      <c r="M32">
        <f t="shared" si="9"/>
        <v>30</v>
      </c>
      <c r="N32">
        <f t="shared" si="10"/>
        <v>20</v>
      </c>
      <c r="O32">
        <f>RANK(AC32,$AC$2:AC$33,1)</f>
        <v>19</v>
      </c>
      <c r="P32">
        <f t="shared" si="1"/>
        <v>160</v>
      </c>
      <c r="Q32">
        <f t="shared" si="11"/>
        <v>26</v>
      </c>
      <c r="S32">
        <f>'All Strength Simple Look Math'!V32</f>
        <v>18</v>
      </c>
      <c r="T32">
        <f t="shared" si="12"/>
        <v>28</v>
      </c>
      <c r="U32">
        <f t="shared" si="13"/>
        <v>23</v>
      </c>
      <c r="X32">
        <f>'Raw All Strength'!AL32</f>
        <v>89.64</v>
      </c>
      <c r="Y32">
        <f t="shared" si="14"/>
        <v>0</v>
      </c>
      <c r="AA32">
        <f t="shared" si="15"/>
        <v>27</v>
      </c>
      <c r="AB32">
        <f t="shared" si="16"/>
        <v>20</v>
      </c>
      <c r="AC32">
        <f t="shared" si="2"/>
        <v>37</v>
      </c>
      <c r="AE32">
        <f t="shared" si="3"/>
        <v>19</v>
      </c>
      <c r="AF32">
        <f t="shared" si="4"/>
        <v>18</v>
      </c>
      <c r="AJ32">
        <v>0</v>
      </c>
      <c r="AK32">
        <f t="shared" si="17"/>
        <v>141</v>
      </c>
      <c r="AL32">
        <f t="shared" si="18"/>
        <v>25</v>
      </c>
    </row>
    <row r="33" spans="1:38" x14ac:dyDescent="0.3">
      <c r="A33" s="4" t="str">
        <f>'All Strength Simple Look Math'!A33</f>
        <v>Winnipeg Jets</v>
      </c>
      <c r="B33">
        <f>'All Strength Simple Look Math'!AA33</f>
        <v>43.99</v>
      </c>
      <c r="C33">
        <f>'All Strength Simple Look Math'!AB33</f>
        <v>42.37</v>
      </c>
      <c r="D33">
        <f>'All Strength Simple Look Math'!D33</f>
        <v>3.05</v>
      </c>
      <c r="E33">
        <f>'All Strength Simple Look Math'!E33</f>
        <v>3.02</v>
      </c>
      <c r="F33">
        <f>'All Strength Simple Look Math'!F33</f>
        <v>3.09</v>
      </c>
      <c r="G33">
        <f>'All Strength Simple Look Math'!G33</f>
        <v>2.39</v>
      </c>
      <c r="H33" s="3" t="str">
        <f>A33</f>
        <v>Winnipeg Jets</v>
      </c>
      <c r="I33">
        <f t="shared" si="5"/>
        <v>16</v>
      </c>
      <c r="J33">
        <f t="shared" si="6"/>
        <v>13</v>
      </c>
      <c r="K33">
        <f t="shared" si="7"/>
        <v>16</v>
      </c>
      <c r="L33">
        <f t="shared" si="8"/>
        <v>13</v>
      </c>
      <c r="M33">
        <f t="shared" si="9"/>
        <v>17</v>
      </c>
      <c r="N33">
        <f t="shared" si="10"/>
        <v>2</v>
      </c>
      <c r="O33">
        <f>RANK(AC33,$AC$2:AC$33,1)</f>
        <v>1</v>
      </c>
      <c r="P33">
        <f t="shared" si="1"/>
        <v>78</v>
      </c>
      <c r="Q33">
        <f t="shared" si="11"/>
        <v>7</v>
      </c>
      <c r="S33">
        <f>'All Strength Simple Look Math'!V33</f>
        <v>2</v>
      </c>
      <c r="T33">
        <f t="shared" si="12"/>
        <v>17</v>
      </c>
      <c r="U33">
        <f t="shared" si="13"/>
        <v>12</v>
      </c>
      <c r="X33">
        <f>'Raw All Strength'!AL33</f>
        <v>91.8</v>
      </c>
      <c r="Y33">
        <f t="shared" si="14"/>
        <v>0.62999999999999989</v>
      </c>
      <c r="AA33">
        <f t="shared" si="15"/>
        <v>16.333333333333332</v>
      </c>
      <c r="AB33">
        <f t="shared" si="16"/>
        <v>13</v>
      </c>
      <c r="AC33">
        <f t="shared" si="2"/>
        <v>2</v>
      </c>
      <c r="AE33">
        <f t="shared" si="3"/>
        <v>1</v>
      </c>
      <c r="AF33">
        <f t="shared" si="4"/>
        <v>1</v>
      </c>
      <c r="AJ33">
        <v>0</v>
      </c>
      <c r="AK33">
        <f t="shared" si="17"/>
        <v>77</v>
      </c>
      <c r="AL33">
        <f t="shared" si="18"/>
        <v>11</v>
      </c>
    </row>
    <row r="35" spans="1:38" x14ac:dyDescent="0.3">
      <c r="AK35">
        <f>SUM(AK2:AK33)</f>
        <v>3149</v>
      </c>
    </row>
  </sheetData>
  <sheetProtection algorithmName="SHA-512" hashValue="ufJ6H/Xxzfgh5UfJJw5vIyBavr9W0JxoZikr5xFBpN1iXNqC6e52PR0BbERhtk/L5IYuLDAPPOMUIs4vVdYHTQ==" saltValue="B6qxi+gB2knAq9o3yTiTVw==" spinCount="100000" sheet="1" objects="1" scenarios="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94325A-B125-4C4B-A6E7-B11F4785DCA8}">
  <sheetPr>
    <tabColor rgb="FFFFFF00"/>
  </sheetPr>
  <dimension ref="A1:N33"/>
  <sheetViews>
    <sheetView workbookViewId="0">
      <selection activeCell="K29" sqref="K29"/>
    </sheetView>
  </sheetViews>
  <sheetFormatPr defaultRowHeight="14.4" x14ac:dyDescent="0.3"/>
  <cols>
    <col min="1" max="1" width="19.6640625" customWidth="1"/>
    <col min="6" max="6" width="15.33203125" customWidth="1"/>
    <col min="7" max="7" width="13.44140625" customWidth="1"/>
    <col min="8" max="8" width="12.5546875" customWidth="1"/>
    <col min="10" max="10" width="23.109375" customWidth="1"/>
    <col min="11" max="11" width="13.77734375" customWidth="1"/>
    <col min="13" max="13" width="16.6640625" customWidth="1"/>
    <col min="14" max="14" width="20.44140625" customWidth="1"/>
  </cols>
  <sheetData>
    <row r="1" spans="1:14" x14ac:dyDescent="0.3">
      <c r="A1" t="str">
        <f>'Raw All Strength'!B1</f>
        <v>Team</v>
      </c>
      <c r="B1" t="str">
        <f>'Raw All Strength'!AC1</f>
        <v>HDCF/60</v>
      </c>
      <c r="C1" t="str">
        <f>'Raw All Strength'!AD1</f>
        <v>HDCA/60</v>
      </c>
      <c r="D1" t="str">
        <f>'Raw All Strength'!AJ1</f>
        <v>HDSV%</v>
      </c>
      <c r="F1" t="s">
        <v>126</v>
      </c>
      <c r="G1" t="s">
        <v>127</v>
      </c>
      <c r="H1" t="s">
        <v>128</v>
      </c>
      <c r="J1" t="s">
        <v>122</v>
      </c>
      <c r="K1" t="s">
        <v>123</v>
      </c>
      <c r="M1" t="s">
        <v>124</v>
      </c>
      <c r="N1" t="s">
        <v>125</v>
      </c>
    </row>
    <row r="2" spans="1:14" x14ac:dyDescent="0.3">
      <c r="A2" t="str">
        <f>'Raw All Strength'!B2</f>
        <v>Anaheim Ducks</v>
      </c>
      <c r="B2">
        <f>'Raw All Strength'!AC2</f>
        <v>10.11</v>
      </c>
      <c r="C2">
        <f>'Raw All Strength'!AD2</f>
        <v>13.95</v>
      </c>
      <c r="D2">
        <f>'Raw All Strength'!AJ2</f>
        <v>82.37</v>
      </c>
      <c r="F2">
        <f>RANK(B2,$B$2:$B$33,0)</f>
        <v>29</v>
      </c>
      <c r="G2">
        <f>RANK(C2,$C$2:$C$33,1)</f>
        <v>31</v>
      </c>
      <c r="H2">
        <f>RANK(D2,$D$2:$D$33,0)</f>
        <v>6</v>
      </c>
      <c r="J2">
        <f>F2+G2</f>
        <v>60</v>
      </c>
      <c r="K2">
        <f>F2+G2+H2</f>
        <v>66</v>
      </c>
      <c r="M2">
        <f>RANK(J2,$J$2:$J$33,1)</f>
        <v>30</v>
      </c>
      <c r="N2">
        <f>RANK(K2,$K$2:$K$33,1)</f>
        <v>27</v>
      </c>
    </row>
    <row r="3" spans="1:14" x14ac:dyDescent="0.3">
      <c r="A3" t="str">
        <f>'Raw All Strength'!B3</f>
        <v>Arizona Coyotes</v>
      </c>
      <c r="B3">
        <f>'Raw All Strength'!AC3</f>
        <v>11.3</v>
      </c>
      <c r="C3">
        <f>'Raw All Strength'!AD3</f>
        <v>12.61</v>
      </c>
      <c r="D3">
        <f>'Raw All Strength'!AJ3</f>
        <v>81.540000000000006</v>
      </c>
      <c r="F3">
        <f t="shared" ref="F3:F33" si="0">RANK(B3,$B$2:$B$33,0)</f>
        <v>23</v>
      </c>
      <c r="G3">
        <f t="shared" ref="G3:G33" si="1">RANK(C3,$C$2:$C$33,1)</f>
        <v>26</v>
      </c>
      <c r="H3">
        <f t="shared" ref="H3:H33" si="2">RANK(D3,$D$2:$D$33,0)</f>
        <v>10</v>
      </c>
      <c r="J3">
        <f t="shared" ref="J3:J33" si="3">F3+G3</f>
        <v>49</v>
      </c>
      <c r="K3">
        <f t="shared" ref="K3:K33" si="4">F3+G3+H3</f>
        <v>59</v>
      </c>
      <c r="M3">
        <f t="shared" ref="M3:M33" si="5">RANK(J3,$J$2:$J$33,1)</f>
        <v>25</v>
      </c>
      <c r="N3">
        <f t="shared" ref="N3:N33" si="6">RANK(K3,$K$2:$K$33,1)</f>
        <v>24</v>
      </c>
    </row>
    <row r="4" spans="1:14" x14ac:dyDescent="0.3">
      <c r="A4" t="str">
        <f>'Raw All Strength'!B4</f>
        <v>Boston Bruins</v>
      </c>
      <c r="B4">
        <f>'Raw All Strength'!AC4</f>
        <v>12.38</v>
      </c>
      <c r="C4">
        <f>'Raw All Strength'!AD4</f>
        <v>12.23</v>
      </c>
      <c r="D4">
        <f>'Raw All Strength'!AJ4</f>
        <v>82.71</v>
      </c>
      <c r="F4">
        <f t="shared" si="0"/>
        <v>10</v>
      </c>
      <c r="G4">
        <f t="shared" si="1"/>
        <v>23</v>
      </c>
      <c r="H4">
        <f t="shared" si="2"/>
        <v>3</v>
      </c>
      <c r="J4">
        <f t="shared" si="3"/>
        <v>33</v>
      </c>
      <c r="K4">
        <f t="shared" si="4"/>
        <v>36</v>
      </c>
      <c r="M4">
        <f t="shared" si="5"/>
        <v>19</v>
      </c>
      <c r="N4">
        <f t="shared" si="6"/>
        <v>7</v>
      </c>
    </row>
    <row r="5" spans="1:14" x14ac:dyDescent="0.3">
      <c r="A5" t="str">
        <f>'Raw All Strength'!B5</f>
        <v>Buffalo Sabres</v>
      </c>
      <c r="B5">
        <f>'Raw All Strength'!AC5</f>
        <v>10.8</v>
      </c>
      <c r="C5">
        <f>'Raw All Strength'!AD5</f>
        <v>12.08</v>
      </c>
      <c r="D5">
        <f>'Raw All Strength'!AJ5</f>
        <v>81.7</v>
      </c>
      <c r="F5">
        <f t="shared" si="0"/>
        <v>27</v>
      </c>
      <c r="G5">
        <f t="shared" si="1"/>
        <v>20</v>
      </c>
      <c r="H5">
        <f t="shared" si="2"/>
        <v>8</v>
      </c>
      <c r="J5">
        <f t="shared" si="3"/>
        <v>47</v>
      </c>
      <c r="K5">
        <f t="shared" si="4"/>
        <v>55</v>
      </c>
      <c r="M5">
        <f t="shared" si="5"/>
        <v>24</v>
      </c>
      <c r="N5">
        <f t="shared" si="6"/>
        <v>21</v>
      </c>
    </row>
    <row r="6" spans="1:14" x14ac:dyDescent="0.3">
      <c r="A6" t="str">
        <f>'Raw All Strength'!B6</f>
        <v>Calgary Flames</v>
      </c>
      <c r="B6">
        <f>'Raw All Strength'!AC6</f>
        <v>11.82</v>
      </c>
      <c r="C6">
        <f>'Raw All Strength'!AD6</f>
        <v>12.1</v>
      </c>
      <c r="D6">
        <f>'Raw All Strength'!AJ6</f>
        <v>82.59</v>
      </c>
      <c r="F6">
        <f t="shared" si="0"/>
        <v>17</v>
      </c>
      <c r="G6">
        <f t="shared" si="1"/>
        <v>21</v>
      </c>
      <c r="H6">
        <f t="shared" si="2"/>
        <v>4</v>
      </c>
      <c r="J6">
        <f t="shared" si="3"/>
        <v>38</v>
      </c>
      <c r="K6">
        <f t="shared" si="4"/>
        <v>42</v>
      </c>
      <c r="M6">
        <f t="shared" si="5"/>
        <v>21</v>
      </c>
      <c r="N6">
        <f t="shared" si="6"/>
        <v>11</v>
      </c>
    </row>
    <row r="7" spans="1:14" x14ac:dyDescent="0.3">
      <c r="A7" t="str">
        <f>'Raw All Strength'!B7</f>
        <v>Carolina Hurricanes</v>
      </c>
      <c r="B7">
        <f>'Raw All Strength'!AC7</f>
        <v>12.37</v>
      </c>
      <c r="C7">
        <f>'Raw All Strength'!AD7</f>
        <v>9.9499999999999993</v>
      </c>
      <c r="D7">
        <f>'Raw All Strength'!AJ7</f>
        <v>80.87</v>
      </c>
      <c r="F7">
        <f t="shared" si="0"/>
        <v>11</v>
      </c>
      <c r="G7">
        <f t="shared" si="1"/>
        <v>1</v>
      </c>
      <c r="H7">
        <f t="shared" si="2"/>
        <v>15</v>
      </c>
      <c r="J7">
        <f t="shared" si="3"/>
        <v>12</v>
      </c>
      <c r="K7">
        <f t="shared" si="4"/>
        <v>27</v>
      </c>
      <c r="M7">
        <f t="shared" si="5"/>
        <v>4</v>
      </c>
      <c r="N7">
        <f t="shared" si="6"/>
        <v>2</v>
      </c>
    </row>
    <row r="8" spans="1:14" x14ac:dyDescent="0.3">
      <c r="A8" t="str">
        <f>'Raw All Strength'!B8</f>
        <v>Chicago Blackhawks</v>
      </c>
      <c r="B8">
        <f>'Raw All Strength'!AC8</f>
        <v>9.94</v>
      </c>
      <c r="C8">
        <f>'Raw All Strength'!AD8</f>
        <v>13.86</v>
      </c>
      <c r="D8">
        <f>'Raw All Strength'!AJ8</f>
        <v>78.66</v>
      </c>
      <c r="F8">
        <f t="shared" si="0"/>
        <v>31</v>
      </c>
      <c r="G8">
        <f t="shared" si="1"/>
        <v>30</v>
      </c>
      <c r="H8">
        <f t="shared" si="2"/>
        <v>27</v>
      </c>
      <c r="J8">
        <f t="shared" si="3"/>
        <v>61</v>
      </c>
      <c r="K8">
        <f t="shared" si="4"/>
        <v>88</v>
      </c>
      <c r="M8">
        <f t="shared" si="5"/>
        <v>31</v>
      </c>
      <c r="N8">
        <f t="shared" si="6"/>
        <v>32</v>
      </c>
    </row>
    <row r="9" spans="1:14" x14ac:dyDescent="0.3">
      <c r="A9" t="str">
        <f>'Raw All Strength'!B9</f>
        <v>Colorado Avalanche</v>
      </c>
      <c r="B9">
        <f>'Raw All Strength'!AC9</f>
        <v>12.75</v>
      </c>
      <c r="C9">
        <f>'Raw All Strength'!AD9</f>
        <v>11.94</v>
      </c>
      <c r="D9">
        <f>'Raw All Strength'!AJ9</f>
        <v>80.849999999999994</v>
      </c>
      <c r="F9">
        <f t="shared" si="0"/>
        <v>6</v>
      </c>
      <c r="G9">
        <f t="shared" si="1"/>
        <v>19</v>
      </c>
      <c r="H9">
        <f t="shared" si="2"/>
        <v>16</v>
      </c>
      <c r="J9">
        <f t="shared" si="3"/>
        <v>25</v>
      </c>
      <c r="K9">
        <f t="shared" si="4"/>
        <v>41</v>
      </c>
      <c r="M9">
        <f t="shared" si="5"/>
        <v>13</v>
      </c>
      <c r="N9">
        <f t="shared" si="6"/>
        <v>10</v>
      </c>
    </row>
    <row r="10" spans="1:14" x14ac:dyDescent="0.3">
      <c r="A10" t="str">
        <f>'Raw All Strength'!B10</f>
        <v>Columbus Blue Jackets</v>
      </c>
      <c r="B10">
        <f>'Raw All Strength'!AC10</f>
        <v>10.89</v>
      </c>
      <c r="C10">
        <f>'Raw All Strength'!AD10</f>
        <v>12.39</v>
      </c>
      <c r="D10">
        <f>'Raw All Strength'!AJ10</f>
        <v>80.23</v>
      </c>
      <c r="F10">
        <f t="shared" si="0"/>
        <v>26</v>
      </c>
      <c r="G10">
        <f t="shared" si="1"/>
        <v>25</v>
      </c>
      <c r="H10">
        <f t="shared" si="2"/>
        <v>19</v>
      </c>
      <c r="J10">
        <f t="shared" si="3"/>
        <v>51</v>
      </c>
      <c r="K10">
        <f t="shared" si="4"/>
        <v>70</v>
      </c>
      <c r="M10">
        <f t="shared" si="5"/>
        <v>26</v>
      </c>
      <c r="N10">
        <f t="shared" si="6"/>
        <v>28</v>
      </c>
    </row>
    <row r="11" spans="1:14" x14ac:dyDescent="0.3">
      <c r="A11" t="str">
        <f>'Raw All Strength'!B11</f>
        <v>Dallas Stars</v>
      </c>
      <c r="B11">
        <f>'Raw All Strength'!AC11</f>
        <v>13.07</v>
      </c>
      <c r="C11">
        <f>'Raw All Strength'!AD11</f>
        <v>10.44</v>
      </c>
      <c r="D11">
        <f>'Raw All Strength'!AJ11</f>
        <v>77.63</v>
      </c>
      <c r="F11">
        <f t="shared" si="0"/>
        <v>5</v>
      </c>
      <c r="G11">
        <f t="shared" si="1"/>
        <v>2</v>
      </c>
      <c r="H11">
        <f t="shared" si="2"/>
        <v>30</v>
      </c>
      <c r="J11">
        <f t="shared" si="3"/>
        <v>7</v>
      </c>
      <c r="K11">
        <f t="shared" si="4"/>
        <v>37</v>
      </c>
      <c r="M11">
        <f t="shared" si="5"/>
        <v>2</v>
      </c>
      <c r="N11">
        <f t="shared" si="6"/>
        <v>8</v>
      </c>
    </row>
    <row r="12" spans="1:14" x14ac:dyDescent="0.3">
      <c r="A12" t="str">
        <f>'Raw All Strength'!B12</f>
        <v>Detroit Red Wings</v>
      </c>
      <c r="B12">
        <f>'Raw All Strength'!AC12</f>
        <v>9.7799999999999994</v>
      </c>
      <c r="C12">
        <f>'Raw All Strength'!AD12</f>
        <v>12.33</v>
      </c>
      <c r="D12">
        <f>'Raw All Strength'!AJ12</f>
        <v>80.040000000000006</v>
      </c>
      <c r="F12">
        <f t="shared" si="0"/>
        <v>32</v>
      </c>
      <c r="G12">
        <f t="shared" si="1"/>
        <v>24</v>
      </c>
      <c r="H12">
        <f t="shared" si="2"/>
        <v>20</v>
      </c>
      <c r="J12">
        <f t="shared" si="3"/>
        <v>56</v>
      </c>
      <c r="K12">
        <f t="shared" si="4"/>
        <v>76</v>
      </c>
      <c r="M12">
        <f t="shared" si="5"/>
        <v>28</v>
      </c>
      <c r="N12">
        <f t="shared" si="6"/>
        <v>31</v>
      </c>
    </row>
    <row r="13" spans="1:14" x14ac:dyDescent="0.3">
      <c r="A13" t="str">
        <f>'Raw All Strength'!B13</f>
        <v>Edmonton Oilers</v>
      </c>
      <c r="B13">
        <f>'Raw All Strength'!AC13</f>
        <v>15.15</v>
      </c>
      <c r="C13">
        <f>'Raw All Strength'!AD13</f>
        <v>10.44</v>
      </c>
      <c r="D13">
        <f>'Raw All Strength'!AJ13</f>
        <v>78.599999999999994</v>
      </c>
      <c r="F13">
        <f t="shared" si="0"/>
        <v>1</v>
      </c>
      <c r="G13">
        <f t="shared" si="1"/>
        <v>2</v>
      </c>
      <c r="H13">
        <f t="shared" si="2"/>
        <v>28</v>
      </c>
      <c r="J13">
        <f t="shared" si="3"/>
        <v>3</v>
      </c>
      <c r="K13">
        <f t="shared" si="4"/>
        <v>31</v>
      </c>
      <c r="M13">
        <f t="shared" si="5"/>
        <v>1</v>
      </c>
      <c r="N13">
        <f t="shared" si="6"/>
        <v>4</v>
      </c>
    </row>
    <row r="14" spans="1:14" x14ac:dyDescent="0.3">
      <c r="A14" t="str">
        <f>'Raw All Strength'!B14</f>
        <v>Florida Panthers</v>
      </c>
      <c r="B14">
        <f>'Raw All Strength'!AC14</f>
        <v>13.7</v>
      </c>
      <c r="C14">
        <f>'Raw All Strength'!AD14</f>
        <v>10.6</v>
      </c>
      <c r="D14">
        <f>'Raw All Strength'!AJ14</f>
        <v>82.45</v>
      </c>
      <c r="F14">
        <f t="shared" si="0"/>
        <v>3</v>
      </c>
      <c r="G14">
        <f t="shared" si="1"/>
        <v>4</v>
      </c>
      <c r="H14">
        <f t="shared" si="2"/>
        <v>5</v>
      </c>
      <c r="J14">
        <f t="shared" si="3"/>
        <v>7</v>
      </c>
      <c r="K14">
        <f t="shared" si="4"/>
        <v>12</v>
      </c>
      <c r="M14">
        <f t="shared" si="5"/>
        <v>2</v>
      </c>
      <c r="N14">
        <f t="shared" si="6"/>
        <v>1</v>
      </c>
    </row>
    <row r="15" spans="1:14" x14ac:dyDescent="0.3">
      <c r="A15" t="str">
        <f>'Raw All Strength'!B15</f>
        <v>Los Angeles Kings</v>
      </c>
      <c r="B15">
        <f>'Raw All Strength'!AC15</f>
        <v>12</v>
      </c>
      <c r="C15">
        <f>'Raw All Strength'!AD15</f>
        <v>10.79</v>
      </c>
      <c r="D15">
        <f>'Raw All Strength'!AJ15</f>
        <v>81.52</v>
      </c>
      <c r="F15">
        <f t="shared" si="0"/>
        <v>15</v>
      </c>
      <c r="G15">
        <f t="shared" si="1"/>
        <v>6</v>
      </c>
      <c r="H15">
        <f t="shared" si="2"/>
        <v>11</v>
      </c>
      <c r="J15">
        <f t="shared" si="3"/>
        <v>21</v>
      </c>
      <c r="K15">
        <f t="shared" si="4"/>
        <v>32</v>
      </c>
      <c r="M15">
        <f t="shared" si="5"/>
        <v>8</v>
      </c>
      <c r="N15">
        <f t="shared" si="6"/>
        <v>5</v>
      </c>
    </row>
    <row r="16" spans="1:14" x14ac:dyDescent="0.3">
      <c r="A16" t="str">
        <f>'Raw All Strength'!B16</f>
        <v>Minnesota Wild</v>
      </c>
      <c r="B16">
        <f>'Raw All Strength'!AC16</f>
        <v>11.66</v>
      </c>
      <c r="C16">
        <f>'Raw All Strength'!AD16</f>
        <v>11.12</v>
      </c>
      <c r="D16">
        <f>'Raw All Strength'!AJ16</f>
        <v>78.900000000000006</v>
      </c>
      <c r="F16">
        <f t="shared" si="0"/>
        <v>20</v>
      </c>
      <c r="G16">
        <f t="shared" si="1"/>
        <v>9</v>
      </c>
      <c r="H16">
        <f t="shared" si="2"/>
        <v>26</v>
      </c>
      <c r="J16">
        <f t="shared" si="3"/>
        <v>29</v>
      </c>
      <c r="K16">
        <f t="shared" si="4"/>
        <v>55</v>
      </c>
      <c r="M16">
        <f t="shared" si="5"/>
        <v>14</v>
      </c>
      <c r="N16">
        <f t="shared" si="6"/>
        <v>21</v>
      </c>
    </row>
    <row r="17" spans="1:14" x14ac:dyDescent="0.3">
      <c r="A17" t="str">
        <f>'Raw All Strength'!B17</f>
        <v>Montreal Canadiens</v>
      </c>
      <c r="B17">
        <f>'Raw All Strength'!AC17</f>
        <v>11.17</v>
      </c>
      <c r="C17">
        <f>'Raw All Strength'!AD17</f>
        <v>13.52</v>
      </c>
      <c r="D17">
        <f>'Raw All Strength'!AJ17</f>
        <v>79.89</v>
      </c>
      <c r="F17">
        <f t="shared" si="0"/>
        <v>25</v>
      </c>
      <c r="G17">
        <f t="shared" si="1"/>
        <v>29</v>
      </c>
      <c r="H17">
        <f t="shared" si="2"/>
        <v>21</v>
      </c>
      <c r="J17">
        <f t="shared" si="3"/>
        <v>54</v>
      </c>
      <c r="K17">
        <f t="shared" si="4"/>
        <v>75</v>
      </c>
      <c r="M17">
        <f t="shared" si="5"/>
        <v>27</v>
      </c>
      <c r="N17">
        <f t="shared" si="6"/>
        <v>30</v>
      </c>
    </row>
    <row r="18" spans="1:14" x14ac:dyDescent="0.3">
      <c r="A18" t="str">
        <f>'Raw All Strength'!B18</f>
        <v>Nashville Predators</v>
      </c>
      <c r="B18">
        <f>'Raw All Strength'!AC18</f>
        <v>12.53</v>
      </c>
      <c r="C18">
        <f>'Raw All Strength'!AD18</f>
        <v>11.38</v>
      </c>
      <c r="D18">
        <f>'Raw All Strength'!AJ18</f>
        <v>81.14</v>
      </c>
      <c r="F18">
        <f t="shared" si="0"/>
        <v>9</v>
      </c>
      <c r="G18">
        <f t="shared" si="1"/>
        <v>12</v>
      </c>
      <c r="H18">
        <f t="shared" si="2"/>
        <v>14</v>
      </c>
      <c r="J18">
        <f t="shared" si="3"/>
        <v>21</v>
      </c>
      <c r="K18">
        <f t="shared" si="4"/>
        <v>35</v>
      </c>
      <c r="M18">
        <f t="shared" si="5"/>
        <v>8</v>
      </c>
      <c r="N18">
        <f t="shared" si="6"/>
        <v>6</v>
      </c>
    </row>
    <row r="19" spans="1:14" x14ac:dyDescent="0.3">
      <c r="A19" t="str">
        <f>'Raw All Strength'!B19</f>
        <v>New Jersey Devils</v>
      </c>
      <c r="B19">
        <f>'Raw All Strength'!AC19</f>
        <v>12.74</v>
      </c>
      <c r="C19">
        <f>'Raw All Strength'!AD19</f>
        <v>11.47</v>
      </c>
      <c r="D19">
        <f>'Raw All Strength'!AJ19</f>
        <v>76.09</v>
      </c>
      <c r="F19">
        <f t="shared" si="0"/>
        <v>7</v>
      </c>
      <c r="G19">
        <f t="shared" si="1"/>
        <v>13</v>
      </c>
      <c r="H19">
        <f t="shared" si="2"/>
        <v>32</v>
      </c>
      <c r="J19">
        <f t="shared" si="3"/>
        <v>20</v>
      </c>
      <c r="K19">
        <f t="shared" si="4"/>
        <v>52</v>
      </c>
      <c r="M19">
        <f t="shared" si="5"/>
        <v>6</v>
      </c>
      <c r="N19">
        <f t="shared" si="6"/>
        <v>19</v>
      </c>
    </row>
    <row r="20" spans="1:14" x14ac:dyDescent="0.3">
      <c r="A20" t="str">
        <f>'Raw All Strength'!B20</f>
        <v>New York Islanders</v>
      </c>
      <c r="B20">
        <f>'Raw All Strength'!AC20</f>
        <v>12.13</v>
      </c>
      <c r="C20">
        <f>'Raw All Strength'!AD20</f>
        <v>12.64</v>
      </c>
      <c r="D20">
        <f>'Raw All Strength'!AJ20</f>
        <v>82.95</v>
      </c>
      <c r="F20">
        <f t="shared" si="0"/>
        <v>13</v>
      </c>
      <c r="G20">
        <f t="shared" si="1"/>
        <v>27</v>
      </c>
      <c r="H20">
        <f t="shared" si="2"/>
        <v>2</v>
      </c>
      <c r="J20">
        <f t="shared" si="3"/>
        <v>40</v>
      </c>
      <c r="K20">
        <f t="shared" si="4"/>
        <v>42</v>
      </c>
      <c r="M20">
        <f t="shared" si="5"/>
        <v>22</v>
      </c>
      <c r="N20">
        <f t="shared" si="6"/>
        <v>11</v>
      </c>
    </row>
    <row r="21" spans="1:14" x14ac:dyDescent="0.3">
      <c r="A21" t="str">
        <f>'Raw All Strength'!B21</f>
        <v>New York Rangers</v>
      </c>
      <c r="B21">
        <f>'Raw All Strength'!AC21</f>
        <v>12.1</v>
      </c>
      <c r="C21">
        <f>'Raw All Strength'!AD21</f>
        <v>11.84</v>
      </c>
      <c r="D21">
        <f>'Raw All Strength'!AJ21</f>
        <v>81.260000000000005</v>
      </c>
      <c r="F21">
        <f t="shared" si="0"/>
        <v>14</v>
      </c>
      <c r="G21">
        <f t="shared" si="1"/>
        <v>17</v>
      </c>
      <c r="H21">
        <f t="shared" si="2"/>
        <v>13</v>
      </c>
      <c r="J21">
        <f t="shared" si="3"/>
        <v>31</v>
      </c>
      <c r="K21">
        <f t="shared" si="4"/>
        <v>44</v>
      </c>
      <c r="M21">
        <f t="shared" si="5"/>
        <v>17</v>
      </c>
      <c r="N21">
        <f t="shared" si="6"/>
        <v>14</v>
      </c>
    </row>
    <row r="22" spans="1:14" x14ac:dyDescent="0.3">
      <c r="A22" t="str">
        <f>'Raw All Strength'!B22</f>
        <v>Ottawa Senators</v>
      </c>
      <c r="B22">
        <f>'Raw All Strength'!AC22</f>
        <v>12.2</v>
      </c>
      <c r="C22">
        <f>'Raw All Strength'!AD22</f>
        <v>11.21</v>
      </c>
      <c r="D22">
        <f>'Raw All Strength'!AJ22</f>
        <v>79.260000000000005</v>
      </c>
      <c r="F22">
        <f t="shared" si="0"/>
        <v>12</v>
      </c>
      <c r="G22">
        <f t="shared" si="1"/>
        <v>10</v>
      </c>
      <c r="H22">
        <f t="shared" si="2"/>
        <v>24</v>
      </c>
      <c r="J22">
        <f t="shared" si="3"/>
        <v>22</v>
      </c>
      <c r="K22">
        <f t="shared" si="4"/>
        <v>46</v>
      </c>
      <c r="M22">
        <f t="shared" si="5"/>
        <v>10</v>
      </c>
      <c r="N22">
        <f t="shared" si="6"/>
        <v>16</v>
      </c>
    </row>
    <row r="23" spans="1:14" x14ac:dyDescent="0.3">
      <c r="A23" t="str">
        <f>'Raw All Strength'!B23</f>
        <v>Philadelphia Flyers</v>
      </c>
      <c r="B23">
        <f>'Raw All Strength'!AC23</f>
        <v>11.94</v>
      </c>
      <c r="C23">
        <f>'Raw All Strength'!AD23</f>
        <v>11</v>
      </c>
      <c r="D23">
        <f>'Raw All Strength'!AJ23</f>
        <v>79.02</v>
      </c>
      <c r="F23">
        <f t="shared" si="0"/>
        <v>16</v>
      </c>
      <c r="G23">
        <f t="shared" si="1"/>
        <v>7</v>
      </c>
      <c r="H23">
        <f t="shared" si="2"/>
        <v>25</v>
      </c>
      <c r="J23">
        <f t="shared" si="3"/>
        <v>23</v>
      </c>
      <c r="K23">
        <f t="shared" si="4"/>
        <v>48</v>
      </c>
      <c r="M23">
        <f t="shared" si="5"/>
        <v>11</v>
      </c>
      <c r="N23">
        <f t="shared" si="6"/>
        <v>18</v>
      </c>
    </row>
    <row r="24" spans="1:14" x14ac:dyDescent="0.3">
      <c r="A24" t="str">
        <f>'Raw All Strength'!B24</f>
        <v>Pittsburgh Penguins</v>
      </c>
      <c r="B24">
        <f>'Raw All Strength'!AC24</f>
        <v>13.21</v>
      </c>
      <c r="C24">
        <f>'Raw All Strength'!AD24</f>
        <v>11.06</v>
      </c>
      <c r="D24">
        <f>'Raw All Strength'!AJ24</f>
        <v>77.23</v>
      </c>
      <c r="F24">
        <f t="shared" si="0"/>
        <v>4</v>
      </c>
      <c r="G24">
        <f t="shared" si="1"/>
        <v>8</v>
      </c>
      <c r="H24">
        <f t="shared" si="2"/>
        <v>31</v>
      </c>
      <c r="J24">
        <f t="shared" si="3"/>
        <v>12</v>
      </c>
      <c r="K24">
        <f t="shared" si="4"/>
        <v>43</v>
      </c>
      <c r="M24">
        <f t="shared" si="5"/>
        <v>4</v>
      </c>
      <c r="N24">
        <f t="shared" si="6"/>
        <v>13</v>
      </c>
    </row>
    <row r="25" spans="1:14" x14ac:dyDescent="0.3">
      <c r="A25" t="str">
        <f>'Raw All Strength'!B25</f>
        <v>San Jose Sharks</v>
      </c>
      <c r="B25">
        <f>'Raw All Strength'!AC25</f>
        <v>10.01</v>
      </c>
      <c r="C25">
        <f>'Raw All Strength'!AD25</f>
        <v>14.52</v>
      </c>
      <c r="D25">
        <f>'Raw All Strength'!AJ25</f>
        <v>81.430000000000007</v>
      </c>
      <c r="F25">
        <f t="shared" si="0"/>
        <v>30</v>
      </c>
      <c r="G25">
        <f t="shared" si="1"/>
        <v>32</v>
      </c>
      <c r="H25">
        <f t="shared" si="2"/>
        <v>12</v>
      </c>
      <c r="J25">
        <f t="shared" si="3"/>
        <v>62</v>
      </c>
      <c r="K25">
        <f t="shared" si="4"/>
        <v>74</v>
      </c>
      <c r="M25">
        <f t="shared" si="5"/>
        <v>32</v>
      </c>
      <c r="N25">
        <f t="shared" si="6"/>
        <v>29</v>
      </c>
    </row>
    <row r="26" spans="1:14" x14ac:dyDescent="0.3">
      <c r="A26" t="str">
        <f>'Raw All Strength'!B26</f>
        <v>Seattle Kraken</v>
      </c>
      <c r="B26">
        <f>'Raw All Strength'!AC26</f>
        <v>11.2</v>
      </c>
      <c r="C26">
        <f>'Raw All Strength'!AD26</f>
        <v>10.71</v>
      </c>
      <c r="D26">
        <f>'Raw All Strength'!AJ26</f>
        <v>77.94</v>
      </c>
      <c r="F26">
        <f t="shared" si="0"/>
        <v>24</v>
      </c>
      <c r="G26">
        <f t="shared" si="1"/>
        <v>5</v>
      </c>
      <c r="H26">
        <f t="shared" si="2"/>
        <v>29</v>
      </c>
      <c r="J26">
        <f t="shared" si="3"/>
        <v>29</v>
      </c>
      <c r="K26">
        <f t="shared" si="4"/>
        <v>58</v>
      </c>
      <c r="M26">
        <f t="shared" si="5"/>
        <v>14</v>
      </c>
      <c r="N26">
        <f t="shared" si="6"/>
        <v>23</v>
      </c>
    </row>
    <row r="27" spans="1:14" x14ac:dyDescent="0.3">
      <c r="A27" t="str">
        <f>'Raw All Strength'!B27</f>
        <v>St Louis Blues</v>
      </c>
      <c r="B27">
        <f>'Raw All Strength'!AC27</f>
        <v>10.61</v>
      </c>
      <c r="C27">
        <f>'Raw All Strength'!AD27</f>
        <v>13.49</v>
      </c>
      <c r="D27">
        <f>'Raw All Strength'!AJ27</f>
        <v>81.61</v>
      </c>
      <c r="F27">
        <f t="shared" si="0"/>
        <v>28</v>
      </c>
      <c r="G27">
        <f t="shared" si="1"/>
        <v>28</v>
      </c>
      <c r="H27">
        <f t="shared" si="2"/>
        <v>9</v>
      </c>
      <c r="J27">
        <f t="shared" si="3"/>
        <v>56</v>
      </c>
      <c r="K27">
        <f t="shared" si="4"/>
        <v>65</v>
      </c>
      <c r="M27">
        <f t="shared" si="5"/>
        <v>28</v>
      </c>
      <c r="N27">
        <f t="shared" si="6"/>
        <v>26</v>
      </c>
    </row>
    <row r="28" spans="1:14" x14ac:dyDescent="0.3">
      <c r="A28" t="str">
        <f>'Raw All Strength'!B28</f>
        <v>Tampa Bay Lightning</v>
      </c>
      <c r="B28">
        <f>'Raw All Strength'!AC28</f>
        <v>11.73</v>
      </c>
      <c r="C28">
        <f>'Raw All Strength'!AD28</f>
        <v>11.37</v>
      </c>
      <c r="D28">
        <f>'Raw All Strength'!AJ28</f>
        <v>80.83</v>
      </c>
      <c r="F28">
        <f t="shared" si="0"/>
        <v>19</v>
      </c>
      <c r="G28">
        <f t="shared" si="1"/>
        <v>11</v>
      </c>
      <c r="H28">
        <f t="shared" si="2"/>
        <v>17</v>
      </c>
      <c r="J28">
        <f t="shared" si="3"/>
        <v>30</v>
      </c>
      <c r="K28">
        <f t="shared" si="4"/>
        <v>47</v>
      </c>
      <c r="M28">
        <f t="shared" si="5"/>
        <v>16</v>
      </c>
      <c r="N28">
        <f t="shared" si="6"/>
        <v>17</v>
      </c>
    </row>
    <row r="29" spans="1:14" x14ac:dyDescent="0.3">
      <c r="A29" t="str">
        <f>'Raw All Strength'!B29</f>
        <v>Toronto Maple Leafs</v>
      </c>
      <c r="B29">
        <f>'Raw All Strength'!AC29</f>
        <v>13.89</v>
      </c>
      <c r="C29">
        <f>'Raw All Strength'!AD29</f>
        <v>11.85</v>
      </c>
      <c r="D29">
        <f>'Raw All Strength'!AJ29</f>
        <v>80.430000000000007</v>
      </c>
      <c r="F29">
        <f t="shared" si="0"/>
        <v>2</v>
      </c>
      <c r="G29">
        <f t="shared" si="1"/>
        <v>18</v>
      </c>
      <c r="H29">
        <f t="shared" si="2"/>
        <v>18</v>
      </c>
      <c r="J29">
        <f t="shared" si="3"/>
        <v>20</v>
      </c>
      <c r="K29">
        <f t="shared" si="4"/>
        <v>38</v>
      </c>
      <c r="M29">
        <f t="shared" si="5"/>
        <v>6</v>
      </c>
      <c r="N29">
        <f t="shared" si="6"/>
        <v>9</v>
      </c>
    </row>
    <row r="30" spans="1:14" x14ac:dyDescent="0.3">
      <c r="A30" t="str">
        <f>'Raw All Strength'!B30</f>
        <v>Vancouver Canucks</v>
      </c>
      <c r="B30">
        <f>'Raw All Strength'!AC30</f>
        <v>12.57</v>
      </c>
      <c r="C30">
        <f>'Raw All Strength'!AD30</f>
        <v>11.66</v>
      </c>
      <c r="D30">
        <f>'Raw All Strength'!AJ30</f>
        <v>82.08</v>
      </c>
      <c r="F30">
        <f t="shared" si="0"/>
        <v>8</v>
      </c>
      <c r="G30">
        <f t="shared" si="1"/>
        <v>15</v>
      </c>
      <c r="H30">
        <f t="shared" si="2"/>
        <v>7</v>
      </c>
      <c r="J30">
        <f t="shared" si="3"/>
        <v>23</v>
      </c>
      <c r="K30">
        <f t="shared" si="4"/>
        <v>30</v>
      </c>
      <c r="M30">
        <f t="shared" si="5"/>
        <v>11</v>
      </c>
      <c r="N30">
        <f t="shared" si="6"/>
        <v>3</v>
      </c>
    </row>
    <row r="31" spans="1:14" x14ac:dyDescent="0.3">
      <c r="A31" t="str">
        <f>'Raw All Strength'!B31</f>
        <v>Vegas Golden Knights</v>
      </c>
      <c r="B31">
        <f>'Raw All Strength'!AC31</f>
        <v>11.77</v>
      </c>
      <c r="C31">
        <f>'Raw All Strength'!AD31</f>
        <v>11.61</v>
      </c>
      <c r="D31">
        <f>'Raw All Strength'!AJ31</f>
        <v>79.86</v>
      </c>
      <c r="F31">
        <f t="shared" si="0"/>
        <v>18</v>
      </c>
      <c r="G31">
        <f t="shared" si="1"/>
        <v>14</v>
      </c>
      <c r="H31">
        <f t="shared" si="2"/>
        <v>22</v>
      </c>
      <c r="J31">
        <f t="shared" si="3"/>
        <v>32</v>
      </c>
      <c r="K31">
        <f t="shared" si="4"/>
        <v>54</v>
      </c>
      <c r="M31">
        <f t="shared" si="5"/>
        <v>18</v>
      </c>
      <c r="N31">
        <f t="shared" si="6"/>
        <v>20</v>
      </c>
    </row>
    <row r="32" spans="1:14" x14ac:dyDescent="0.3">
      <c r="A32" t="str">
        <f>'Raw All Strength'!B32</f>
        <v>Washington Capitals</v>
      </c>
      <c r="B32">
        <f>'Raw All Strength'!AC32</f>
        <v>11.45</v>
      </c>
      <c r="C32">
        <f>'Raw All Strength'!AD32</f>
        <v>11.82</v>
      </c>
      <c r="D32">
        <f>'Raw All Strength'!AJ32</f>
        <v>79.709999999999994</v>
      </c>
      <c r="F32">
        <f t="shared" si="0"/>
        <v>21</v>
      </c>
      <c r="G32">
        <f t="shared" si="1"/>
        <v>16</v>
      </c>
      <c r="H32">
        <f t="shared" si="2"/>
        <v>23</v>
      </c>
      <c r="J32">
        <f t="shared" si="3"/>
        <v>37</v>
      </c>
      <c r="K32">
        <f t="shared" si="4"/>
        <v>60</v>
      </c>
      <c r="M32">
        <f t="shared" si="5"/>
        <v>20</v>
      </c>
      <c r="N32">
        <f t="shared" si="6"/>
        <v>25</v>
      </c>
    </row>
    <row r="33" spans="1:14" x14ac:dyDescent="0.3">
      <c r="A33" t="str">
        <f>'Raw All Strength'!B33</f>
        <v>Winnipeg Jets</v>
      </c>
      <c r="B33">
        <f>'Raw All Strength'!AC33</f>
        <v>11.45</v>
      </c>
      <c r="C33">
        <f>'Raw All Strength'!AD33</f>
        <v>12.19</v>
      </c>
      <c r="D33">
        <f>'Raw All Strength'!AJ33</f>
        <v>83.57</v>
      </c>
      <c r="F33">
        <f t="shared" si="0"/>
        <v>21</v>
      </c>
      <c r="G33">
        <f t="shared" si="1"/>
        <v>22</v>
      </c>
      <c r="H33">
        <f t="shared" si="2"/>
        <v>1</v>
      </c>
      <c r="J33">
        <f t="shared" si="3"/>
        <v>43</v>
      </c>
      <c r="K33">
        <f t="shared" si="4"/>
        <v>44</v>
      </c>
      <c r="M33">
        <f t="shared" si="5"/>
        <v>23</v>
      </c>
      <c r="N33">
        <f t="shared" si="6"/>
        <v>14</v>
      </c>
    </row>
  </sheetData>
  <sheetProtection algorithmName="SHA-512" hashValue="CfP6xDz2KykiU2Fp3uKb/J9jP63kYY5zIjZ9FIGHtWR8mBWbVZA6XdRYOQ3HcqwsvkPphZeRTSHNnUjU2KXdRA==" saltValue="B/NiOVQ/9fP0akNkobozMg==" spinCount="100000" sheet="1" objects="1" scenarios="1"/>
  <phoneticPr fontId="1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7C605-84EB-48D3-8FA3-2A7778D08B45}">
  <sheetPr>
    <tabColor rgb="FFFFFF00"/>
  </sheetPr>
  <dimension ref="A1:L33"/>
  <sheetViews>
    <sheetView workbookViewId="0">
      <selection activeCell="Q17" sqref="Q17"/>
    </sheetView>
  </sheetViews>
  <sheetFormatPr defaultRowHeight="14.4" x14ac:dyDescent="0.3"/>
  <cols>
    <col min="2" max="2" width="15.33203125" customWidth="1"/>
    <col min="3" max="3" width="11" customWidth="1"/>
  </cols>
  <sheetData>
    <row r="1" spans="1:12" x14ac:dyDescent="0.3">
      <c r="A1" t="s">
        <v>0</v>
      </c>
      <c r="B1" t="s">
        <v>79</v>
      </c>
      <c r="C1" t="s">
        <v>86</v>
      </c>
      <c r="D1" t="s">
        <v>88</v>
      </c>
      <c r="E1" t="s">
        <v>130</v>
      </c>
      <c r="F1" t="s">
        <v>82</v>
      </c>
      <c r="G1" t="s">
        <v>80</v>
      </c>
      <c r="H1" t="s">
        <v>89</v>
      </c>
      <c r="I1" t="s">
        <v>131</v>
      </c>
      <c r="J1" t="s">
        <v>83</v>
      </c>
      <c r="K1" t="s">
        <v>81</v>
      </c>
      <c r="L1" t="s">
        <v>85</v>
      </c>
    </row>
    <row r="2" spans="1:12" x14ac:dyDescent="0.3">
      <c r="A2" t="str">
        <f>'All strength team card math'!H2</f>
        <v>Anaheim Ducks</v>
      </c>
      <c r="B2">
        <f>'All strength team card math'!Q2</f>
        <v>30</v>
      </c>
      <c r="C2">
        <f>'All strength team card math'!S2</f>
        <v>30</v>
      </c>
      <c r="D2">
        <f>'All strength team card math'!T2</f>
        <v>30</v>
      </c>
      <c r="E2">
        <f>'All strength team card math'!I2</f>
        <v>30</v>
      </c>
      <c r="F2">
        <f>'All strength team card math'!K2</f>
        <v>30</v>
      </c>
      <c r="G2">
        <f>'All strength team card math'!M2</f>
        <v>29</v>
      </c>
      <c r="H2">
        <f>'All strength team card math'!U2</f>
        <v>31</v>
      </c>
      <c r="I2">
        <f>'All strength team card math'!J2</f>
        <v>31</v>
      </c>
      <c r="J2">
        <f>'All strength team card math'!L2</f>
        <v>31</v>
      </c>
      <c r="K2">
        <f>'All strength team card math'!N2</f>
        <v>27</v>
      </c>
      <c r="L2">
        <f>'All strength team card math'!O2</f>
        <v>16</v>
      </c>
    </row>
    <row r="3" spans="1:12" x14ac:dyDescent="0.3">
      <c r="A3" t="str">
        <f>'All strength team card math'!H3</f>
        <v>Arizona Coyotes</v>
      </c>
      <c r="B3">
        <f>'All strength team card math'!Q3</f>
        <v>27</v>
      </c>
      <c r="C3">
        <f>'All strength team card math'!S3</f>
        <v>27</v>
      </c>
      <c r="D3">
        <f>'All strength team card math'!T3</f>
        <v>25</v>
      </c>
      <c r="E3">
        <f>'All strength team card math'!I3</f>
        <v>26</v>
      </c>
      <c r="F3">
        <f>'All strength team card math'!K3</f>
        <v>24</v>
      </c>
      <c r="G3">
        <f>'All strength team card math'!M3</f>
        <v>24</v>
      </c>
      <c r="H3">
        <f>'All strength team card math'!U3</f>
        <v>24</v>
      </c>
      <c r="I3">
        <f>'All strength team card math'!J3</f>
        <v>24</v>
      </c>
      <c r="J3">
        <f>'All strength team card math'!L3</f>
        <v>24</v>
      </c>
      <c r="K3">
        <f>'All strength team card math'!N3</f>
        <v>24</v>
      </c>
      <c r="L3">
        <f>'All strength team card math'!O3</f>
        <v>23</v>
      </c>
    </row>
    <row r="4" spans="1:12" x14ac:dyDescent="0.3">
      <c r="A4" t="str">
        <f>'All strength team card math'!H4</f>
        <v>Boston Bruins</v>
      </c>
      <c r="B4">
        <f>'All strength team card math'!Q4</f>
        <v>14</v>
      </c>
      <c r="C4">
        <f>'All strength team card math'!S4</f>
        <v>2</v>
      </c>
      <c r="D4">
        <f>'All strength team card math'!T4</f>
        <v>18</v>
      </c>
      <c r="E4">
        <f>'All strength team card math'!I4</f>
        <v>23</v>
      </c>
      <c r="F4">
        <f>'All strength team card math'!K4</f>
        <v>17</v>
      </c>
      <c r="G4">
        <f>'All strength team card math'!M4</f>
        <v>12</v>
      </c>
      <c r="H4">
        <f>'All strength team card math'!U4</f>
        <v>18</v>
      </c>
      <c r="I4">
        <f>'All strength team card math'!J4</f>
        <v>22</v>
      </c>
      <c r="J4">
        <f>'All strength team card math'!L4</f>
        <v>13</v>
      </c>
      <c r="K4">
        <f>'All strength team card math'!N4</f>
        <v>4</v>
      </c>
      <c r="L4">
        <f>'All strength team card math'!O4</f>
        <v>3</v>
      </c>
    </row>
    <row r="5" spans="1:12" x14ac:dyDescent="0.3">
      <c r="A5" t="str">
        <f>'All strength team card math'!H5</f>
        <v>Buffalo Sabres</v>
      </c>
      <c r="B5">
        <f>'All strength team card math'!Q5</f>
        <v>21</v>
      </c>
      <c r="C5">
        <f>'All strength team card math'!S5</f>
        <v>25</v>
      </c>
      <c r="D5">
        <f>'All strength team card math'!T5</f>
        <v>24</v>
      </c>
      <c r="E5">
        <f>'All strength team card math'!I5</f>
        <v>15</v>
      </c>
      <c r="F5">
        <f>'All strength team card math'!K5</f>
        <v>24</v>
      </c>
      <c r="G5">
        <f>'All strength team card math'!M5</f>
        <v>24</v>
      </c>
      <c r="H5">
        <f>'All strength team card math'!U5</f>
        <v>19</v>
      </c>
      <c r="I5">
        <f>'All strength team card math'!J5</f>
        <v>14</v>
      </c>
      <c r="J5">
        <f>'All strength team card math'!L5</f>
        <v>22</v>
      </c>
      <c r="K5">
        <f>'All strength team card math'!N5</f>
        <v>13</v>
      </c>
      <c r="L5">
        <f>'All strength team card math'!O5</f>
        <v>14</v>
      </c>
    </row>
    <row r="6" spans="1:12" x14ac:dyDescent="0.3">
      <c r="A6" t="str">
        <f>'All strength team card math'!H6</f>
        <v>Calgary Flames</v>
      </c>
      <c r="B6">
        <f>'All strength team card math'!Q6</f>
        <v>15</v>
      </c>
      <c r="C6">
        <f>'All strength team card math'!S6</f>
        <v>21</v>
      </c>
      <c r="D6">
        <f>'All strength team card math'!T6</f>
        <v>10</v>
      </c>
      <c r="E6">
        <f>'All strength team card math'!I6</f>
        <v>8</v>
      </c>
      <c r="F6">
        <f>'All strength team card math'!K6</f>
        <v>8</v>
      </c>
      <c r="G6">
        <f>'All strength team card math'!M6</f>
        <v>16</v>
      </c>
      <c r="H6">
        <f>'All strength team card math'!U6</f>
        <v>19</v>
      </c>
      <c r="I6">
        <f>'All strength team card math'!J6</f>
        <v>15</v>
      </c>
      <c r="J6">
        <f>'All strength team card math'!L6</f>
        <v>21</v>
      </c>
      <c r="K6">
        <f>'All strength team card math'!N6</f>
        <v>16</v>
      </c>
      <c r="L6">
        <f>'All strength team card math'!O6</f>
        <v>12</v>
      </c>
    </row>
    <row r="7" spans="1:12" x14ac:dyDescent="0.3">
      <c r="A7" t="str">
        <f>'All strength team card math'!H7</f>
        <v>Carolina Hurricanes</v>
      </c>
      <c r="B7">
        <f>'All strength team card math'!Q7</f>
        <v>4</v>
      </c>
      <c r="C7">
        <f>'All strength team card math'!S7</f>
        <v>10</v>
      </c>
      <c r="D7">
        <f>'All strength team card math'!T7</f>
        <v>4</v>
      </c>
      <c r="E7">
        <f>'All strength team card math'!I7</f>
        <v>1</v>
      </c>
      <c r="F7">
        <f>'All strength team card math'!K7</f>
        <v>8</v>
      </c>
      <c r="G7">
        <f>'All strength team card math'!M7</f>
        <v>11</v>
      </c>
      <c r="H7">
        <f>'All strength team card math'!U7</f>
        <v>1</v>
      </c>
      <c r="I7">
        <f>'All strength team card math'!J7</f>
        <v>1</v>
      </c>
      <c r="J7">
        <f>'All strength team card math'!L7</f>
        <v>1</v>
      </c>
      <c r="K7">
        <f>'All strength team card math'!N7</f>
        <v>7</v>
      </c>
      <c r="L7">
        <f>'All strength team card math'!O7</f>
        <v>25</v>
      </c>
    </row>
    <row r="8" spans="1:12" x14ac:dyDescent="0.3">
      <c r="A8" t="str">
        <f>'All strength team card math'!H8</f>
        <v>Chicago Blackhawks</v>
      </c>
      <c r="B8">
        <f>'All strength team card math'!Q8</f>
        <v>31</v>
      </c>
      <c r="C8">
        <f>'All strength team card math'!S8</f>
        <v>32</v>
      </c>
      <c r="D8">
        <f>'All strength team card math'!T8</f>
        <v>31</v>
      </c>
      <c r="E8">
        <f>'All strength team card math'!I8</f>
        <v>31</v>
      </c>
      <c r="F8">
        <f>'All strength team card math'!K8</f>
        <v>31</v>
      </c>
      <c r="G8">
        <f>'All strength team card math'!M8</f>
        <v>32</v>
      </c>
      <c r="H8">
        <f>'All strength team card math'!U8</f>
        <v>25</v>
      </c>
      <c r="I8">
        <f>'All strength team card math'!J8</f>
        <v>25</v>
      </c>
      <c r="J8">
        <f>'All strength team card math'!L8</f>
        <v>26</v>
      </c>
      <c r="K8">
        <f>'All strength team card math'!N8</f>
        <v>29</v>
      </c>
      <c r="L8">
        <f>'All strength team card math'!O8</f>
        <v>27</v>
      </c>
    </row>
    <row r="9" spans="1:12" x14ac:dyDescent="0.3">
      <c r="A9" t="str">
        <f>'All strength team card math'!H9</f>
        <v>Colorado Avalanche</v>
      </c>
      <c r="B9">
        <f>'All strength team card math'!Q9</f>
        <v>7</v>
      </c>
      <c r="C9">
        <f>'All strength team card math'!S9</f>
        <v>8</v>
      </c>
      <c r="D9">
        <f>'All strength team card math'!T9</f>
        <v>5</v>
      </c>
      <c r="E9">
        <f>'All strength team card math'!I9</f>
        <v>10</v>
      </c>
      <c r="F9">
        <f>'All strength team card math'!K9</f>
        <v>11</v>
      </c>
      <c r="G9">
        <f>'All strength team card math'!M9</f>
        <v>1</v>
      </c>
      <c r="H9">
        <f>'All strength team card math'!U9</f>
        <v>12</v>
      </c>
      <c r="I9">
        <f>'All strength team card math'!J9</f>
        <v>10</v>
      </c>
      <c r="J9">
        <f>'All strength team card math'!L9</f>
        <v>16</v>
      </c>
      <c r="K9">
        <f>'All strength team card math'!N9</f>
        <v>15</v>
      </c>
      <c r="L9">
        <f>'All strength team card math'!O9</f>
        <v>15</v>
      </c>
    </row>
    <row r="10" spans="1:12" x14ac:dyDescent="0.3">
      <c r="A10" t="str">
        <f>'All strength team card math'!H10</f>
        <v>Columbus Blue Jackets</v>
      </c>
      <c r="B10">
        <f>'All strength team card math'!Q10</f>
        <v>28</v>
      </c>
      <c r="C10">
        <f>'All strength team card math'!S10</f>
        <v>29</v>
      </c>
      <c r="D10">
        <f>'All strength team card math'!T10</f>
        <v>23</v>
      </c>
      <c r="E10">
        <f>'All strength team card math'!I10</f>
        <v>17</v>
      </c>
      <c r="F10">
        <f>'All strength team card math'!K10</f>
        <v>23</v>
      </c>
      <c r="G10">
        <f>'All strength team card math'!M10</f>
        <v>21</v>
      </c>
      <c r="H10">
        <f>'All strength team card math'!U10</f>
        <v>29</v>
      </c>
      <c r="I10">
        <f>'All strength team card math'!J10</f>
        <v>29</v>
      </c>
      <c r="J10">
        <f>'All strength team card math'!L10</f>
        <v>28</v>
      </c>
      <c r="K10">
        <f>'All strength team card math'!N10</f>
        <v>31</v>
      </c>
      <c r="L10">
        <f>'All strength team card math'!O10</f>
        <v>28</v>
      </c>
    </row>
    <row r="11" spans="1:12" x14ac:dyDescent="0.3">
      <c r="A11" t="str">
        <f>'All strength team card math'!H11</f>
        <v>Dallas Stars</v>
      </c>
      <c r="B11">
        <f>'All strength team card math'!Q11</f>
        <v>7</v>
      </c>
      <c r="C11">
        <f>'All strength team card math'!S11</f>
        <v>6</v>
      </c>
      <c r="D11">
        <f>'All strength team card math'!T11</f>
        <v>7</v>
      </c>
      <c r="E11">
        <f>'All strength team card math'!I11</f>
        <v>12</v>
      </c>
      <c r="F11">
        <f>'All strength team card math'!K11</f>
        <v>11</v>
      </c>
      <c r="G11">
        <f>'All strength team card math'!M11</f>
        <v>2</v>
      </c>
      <c r="H11">
        <f>'All strength team card math'!U11</f>
        <v>6</v>
      </c>
      <c r="I11">
        <f>'All strength team card math'!J11</f>
        <v>12</v>
      </c>
      <c r="J11">
        <f>'All strength team card math'!L11</f>
        <v>3</v>
      </c>
      <c r="K11">
        <f>'All strength team card math'!N11</f>
        <v>14</v>
      </c>
      <c r="L11">
        <f>'All strength team card math'!O11</f>
        <v>24</v>
      </c>
    </row>
    <row r="12" spans="1:12" x14ac:dyDescent="0.3">
      <c r="A12" t="str">
        <f>'All strength team card math'!H12</f>
        <v>Detroit Red Wings</v>
      </c>
      <c r="B12">
        <f>'All strength team card math'!Q12</f>
        <v>23</v>
      </c>
      <c r="C12">
        <f>'All strength team card math'!S12</f>
        <v>13</v>
      </c>
      <c r="D12">
        <f>'All strength team card math'!T12</f>
        <v>21</v>
      </c>
      <c r="E12">
        <f>'All strength team card math'!I12</f>
        <v>25</v>
      </c>
      <c r="F12">
        <f>'All strength team card math'!K12</f>
        <v>28</v>
      </c>
      <c r="G12">
        <f>'All strength team card math'!M12</f>
        <v>6</v>
      </c>
      <c r="H12">
        <f>'All strength team card math'!U12</f>
        <v>26</v>
      </c>
      <c r="I12">
        <f>'All strength team card math'!J12</f>
        <v>28</v>
      </c>
      <c r="J12">
        <f>'All strength team card math'!L12</f>
        <v>26</v>
      </c>
      <c r="K12">
        <f>'All strength team card math'!N12</f>
        <v>21</v>
      </c>
      <c r="L12">
        <f>'All strength team card math'!O12</f>
        <v>11</v>
      </c>
    </row>
    <row r="13" spans="1:12" x14ac:dyDescent="0.3">
      <c r="A13" t="str">
        <f>'All strength team card math'!H13</f>
        <v>Edmonton Oilers</v>
      </c>
      <c r="B13">
        <f>'All strength team card math'!Q13</f>
        <v>2</v>
      </c>
      <c r="C13">
        <f>'All strength team card math'!S13</f>
        <v>7</v>
      </c>
      <c r="D13">
        <f>'All strength team card math'!T13</f>
        <v>1</v>
      </c>
      <c r="E13">
        <f>'All strength team card math'!I13</f>
        <v>4</v>
      </c>
      <c r="F13">
        <f>'All strength team card math'!K13</f>
        <v>1</v>
      </c>
      <c r="G13">
        <f>'All strength team card math'!M13</f>
        <v>4</v>
      </c>
      <c r="H13">
        <f>'All strength team card math'!U13</f>
        <v>3</v>
      </c>
      <c r="I13">
        <f>'All strength team card math'!J13</f>
        <v>2</v>
      </c>
      <c r="J13">
        <f>'All strength team card math'!L13</f>
        <v>4</v>
      </c>
      <c r="K13">
        <f>'All strength team card math'!N13</f>
        <v>10</v>
      </c>
      <c r="L13">
        <f>'All strength team card math'!O13</f>
        <v>18</v>
      </c>
    </row>
    <row r="14" spans="1:12" x14ac:dyDescent="0.3">
      <c r="A14" t="str">
        <f>'All strength team card math'!H14</f>
        <v>Florida Panthers</v>
      </c>
      <c r="B14">
        <f>'All strength team card math'!Q14</f>
        <v>1</v>
      </c>
      <c r="C14">
        <f>'All strength team card math'!S14</f>
        <v>1</v>
      </c>
      <c r="D14">
        <f>'All strength team card math'!T14</f>
        <v>2</v>
      </c>
      <c r="E14">
        <f>'All strength team card math'!I14</f>
        <v>2</v>
      </c>
      <c r="F14">
        <f>'All strength team card math'!K14</f>
        <v>2</v>
      </c>
      <c r="G14">
        <f>'All strength team card math'!M14</f>
        <v>8</v>
      </c>
      <c r="H14">
        <f>'All strength team card math'!U14</f>
        <v>2</v>
      </c>
      <c r="I14">
        <f>'All strength team card math'!J14</f>
        <v>3</v>
      </c>
      <c r="J14">
        <f>'All strength team card math'!L14</f>
        <v>2</v>
      </c>
      <c r="K14">
        <f>'All strength team card math'!N14</f>
        <v>1</v>
      </c>
      <c r="L14">
        <f>'All strength team card math'!O14</f>
        <v>3</v>
      </c>
    </row>
    <row r="15" spans="1:12" x14ac:dyDescent="0.3">
      <c r="A15" t="str">
        <f>'All strength team card math'!H15</f>
        <v>Los Angeles Kings</v>
      </c>
      <c r="B15">
        <f>'All strength team card math'!Q15</f>
        <v>3</v>
      </c>
      <c r="C15">
        <f>'All strength team card math'!S15</f>
        <v>11</v>
      </c>
      <c r="D15">
        <f>'All strength team card math'!T15</f>
        <v>8</v>
      </c>
      <c r="E15">
        <f>'All strength team card math'!I15</f>
        <v>3</v>
      </c>
      <c r="F15">
        <f>'All strength team card math'!K15</f>
        <v>6</v>
      </c>
      <c r="G15">
        <f>'All strength team card math'!M15</f>
        <v>19</v>
      </c>
      <c r="H15">
        <f>'All strength team card math'!U15</f>
        <v>5</v>
      </c>
      <c r="I15">
        <f>'All strength team card math'!J15</f>
        <v>5</v>
      </c>
      <c r="J15">
        <f>'All strength team card math'!L15</f>
        <v>7</v>
      </c>
      <c r="K15">
        <f>'All strength team card math'!N15</f>
        <v>3</v>
      </c>
      <c r="L15">
        <f>'All strength team card math'!O15</f>
        <v>5</v>
      </c>
    </row>
    <row r="16" spans="1:12" x14ac:dyDescent="0.3">
      <c r="A16" t="str">
        <f>'All strength team card math'!H16</f>
        <v>Minnesota Wild</v>
      </c>
      <c r="B16">
        <f>'All strength team card math'!Q16</f>
        <v>22</v>
      </c>
      <c r="C16">
        <f>'All strength team card math'!S16</f>
        <v>23</v>
      </c>
      <c r="D16">
        <f>'All strength team card math'!T16</f>
        <v>20</v>
      </c>
      <c r="E16">
        <f>'All strength team card math'!I16</f>
        <v>18</v>
      </c>
      <c r="F16">
        <f>'All strength team card math'!K16</f>
        <v>21</v>
      </c>
      <c r="G16">
        <f>'All strength team card math'!M16</f>
        <v>18</v>
      </c>
      <c r="H16">
        <f>'All strength team card math'!U16</f>
        <v>9</v>
      </c>
      <c r="I16">
        <f>'All strength team card math'!J16</f>
        <v>16</v>
      </c>
      <c r="J16">
        <f>'All strength team card math'!L16</f>
        <v>6</v>
      </c>
      <c r="K16">
        <f>'All strength team card math'!N16</f>
        <v>23</v>
      </c>
      <c r="L16">
        <f>'All strength team card math'!O16</f>
        <v>30</v>
      </c>
    </row>
    <row r="17" spans="1:12" x14ac:dyDescent="0.3">
      <c r="A17" t="str">
        <f>'All strength team card math'!H17</f>
        <v>Montreal Canadiens</v>
      </c>
      <c r="B17">
        <f>'All strength team card math'!Q17</f>
        <v>29</v>
      </c>
      <c r="C17">
        <f>'All strength team card math'!S17</f>
        <v>26</v>
      </c>
      <c r="D17">
        <f>'All strength team card math'!T17</f>
        <v>28</v>
      </c>
      <c r="E17">
        <f>'All strength team card math'!I17</f>
        <v>28</v>
      </c>
      <c r="F17">
        <f>'All strength team card math'!K17</f>
        <v>26</v>
      </c>
      <c r="G17">
        <f>'All strength team card math'!M17</f>
        <v>27</v>
      </c>
      <c r="H17">
        <f>'All strength team card math'!U17</f>
        <v>29</v>
      </c>
      <c r="I17">
        <f>'All strength team card math'!J17</f>
        <v>27</v>
      </c>
      <c r="J17">
        <f>'All strength team card math'!L17</f>
        <v>30</v>
      </c>
      <c r="K17">
        <f>'All strength team card math'!N17</f>
        <v>26</v>
      </c>
      <c r="L17">
        <f>'All strength team card math'!O17</f>
        <v>20</v>
      </c>
    </row>
    <row r="18" spans="1:12" x14ac:dyDescent="0.3">
      <c r="A18" t="str">
        <f>'All strength team card math'!H18</f>
        <v>Nashville Predators</v>
      </c>
      <c r="B18">
        <f>'All strength team card math'!Q18</f>
        <v>13</v>
      </c>
      <c r="C18">
        <f>'All strength team card math'!S18</f>
        <v>14</v>
      </c>
      <c r="D18">
        <f>'All strength team card math'!T18</f>
        <v>12</v>
      </c>
      <c r="E18">
        <f>'All strength team card math'!I18</f>
        <v>14</v>
      </c>
      <c r="F18">
        <f>'All strength team card math'!K18</f>
        <v>7</v>
      </c>
      <c r="G18">
        <f>'All strength team card math'!M18</f>
        <v>14</v>
      </c>
      <c r="H18">
        <f>'All strength team card math'!U18</f>
        <v>11</v>
      </c>
      <c r="I18">
        <f>'All strength team card math'!J18</f>
        <v>11</v>
      </c>
      <c r="J18">
        <f>'All strength team card math'!L18</f>
        <v>13</v>
      </c>
      <c r="K18">
        <f>'All strength team card math'!N18</f>
        <v>18</v>
      </c>
      <c r="L18">
        <f>'All strength team card math'!O18</f>
        <v>16</v>
      </c>
    </row>
    <row r="19" spans="1:12" x14ac:dyDescent="0.3">
      <c r="A19" t="str">
        <f>'All strength team card math'!H19</f>
        <v>New Jersey Devils</v>
      </c>
      <c r="B19">
        <f>'All strength team card math'!Q19</f>
        <v>18</v>
      </c>
      <c r="C19">
        <f>'All strength team card math'!S19</f>
        <v>23</v>
      </c>
      <c r="D19">
        <f>'All strength team card math'!T19</f>
        <v>6</v>
      </c>
      <c r="E19">
        <f>'All strength team card math'!I19</f>
        <v>11</v>
      </c>
      <c r="F19">
        <f>'All strength team card math'!K19</f>
        <v>3</v>
      </c>
      <c r="G19">
        <f>'All strength team card math'!M19</f>
        <v>9</v>
      </c>
      <c r="H19">
        <f>'All strength team card math'!U19</f>
        <v>15</v>
      </c>
      <c r="I19">
        <f>'All strength team card math'!J19</f>
        <v>9</v>
      </c>
      <c r="J19">
        <f>'All strength team card math'!L19</f>
        <v>22</v>
      </c>
      <c r="K19">
        <f>'All strength team card math'!N19</f>
        <v>28</v>
      </c>
      <c r="L19">
        <f>'All strength team card math'!O19</f>
        <v>31</v>
      </c>
    </row>
    <row r="20" spans="1:12" x14ac:dyDescent="0.3">
      <c r="A20" t="str">
        <f>'All strength team card math'!H20</f>
        <v>New York Islanders</v>
      </c>
      <c r="B20">
        <f>'All strength team card math'!Q20</f>
        <v>24</v>
      </c>
      <c r="C20">
        <f>'All strength team card math'!S20</f>
        <v>17</v>
      </c>
      <c r="D20">
        <f>'All strength team card math'!T20</f>
        <v>21</v>
      </c>
      <c r="E20">
        <f>'All strength team card math'!I20</f>
        <v>20</v>
      </c>
      <c r="F20">
        <f>'All strength team card math'!K20</f>
        <v>19</v>
      </c>
      <c r="G20">
        <f>'All strength team card math'!M20</f>
        <v>20</v>
      </c>
      <c r="H20">
        <f>'All strength team card math'!U20</f>
        <v>27</v>
      </c>
      <c r="I20">
        <f>'All strength team card math'!J20</f>
        <v>30</v>
      </c>
      <c r="J20">
        <f>'All strength team card math'!L20</f>
        <v>25</v>
      </c>
      <c r="K20">
        <f>'All strength team card math'!N20</f>
        <v>21</v>
      </c>
      <c r="L20">
        <f>'All strength team card math'!O20</f>
        <v>13</v>
      </c>
    </row>
    <row r="21" spans="1:12" x14ac:dyDescent="0.3">
      <c r="A21" t="str">
        <f>'All strength team card math'!H21</f>
        <v>New York Rangers</v>
      </c>
      <c r="B21">
        <f>'All strength team card math'!Q21</f>
        <v>10</v>
      </c>
      <c r="C21">
        <f>'All strength team card math'!S21</f>
        <v>5</v>
      </c>
      <c r="D21">
        <f>'All strength team card math'!T21</f>
        <v>13</v>
      </c>
      <c r="E21">
        <f>'All strength team card math'!I21</f>
        <v>13</v>
      </c>
      <c r="F21">
        <f>'All strength team card math'!K21</f>
        <v>13</v>
      </c>
      <c r="G21">
        <f>'All strength team card math'!M21</f>
        <v>10</v>
      </c>
      <c r="H21">
        <f>'All strength team card math'!U21</f>
        <v>19</v>
      </c>
      <c r="I21">
        <f>'All strength team card math'!J21</f>
        <v>17</v>
      </c>
      <c r="J21">
        <f>'All strength team card math'!L21</f>
        <v>19</v>
      </c>
      <c r="K21">
        <f>'All strength team card math'!N21</f>
        <v>5</v>
      </c>
      <c r="L21">
        <f>'All strength team card math'!O21</f>
        <v>2</v>
      </c>
    </row>
    <row r="22" spans="1:12" x14ac:dyDescent="0.3">
      <c r="A22" t="str">
        <f>'All strength team card math'!H22</f>
        <v>Ottawa Senators</v>
      </c>
      <c r="B22">
        <f>'All strength team card math'!Q22</f>
        <v>16</v>
      </c>
      <c r="C22">
        <f>'All strength team card math'!S22</f>
        <v>28</v>
      </c>
      <c r="D22">
        <f>'All strength team card math'!T22</f>
        <v>10</v>
      </c>
      <c r="E22">
        <f>'All strength team card math'!I22</f>
        <v>9</v>
      </c>
      <c r="F22">
        <f>'All strength team card math'!K22</f>
        <v>10</v>
      </c>
      <c r="G22">
        <f>'All strength team card math'!M22</f>
        <v>13</v>
      </c>
      <c r="H22">
        <f>'All strength team card math'!U22</f>
        <v>8</v>
      </c>
      <c r="I22">
        <f>'All strength team card math'!J22</f>
        <v>8</v>
      </c>
      <c r="J22">
        <f>'All strength team card math'!L22</f>
        <v>9</v>
      </c>
      <c r="K22">
        <f>'All strength team card math'!N22</f>
        <v>30</v>
      </c>
      <c r="L22">
        <f>'All strength team card math'!O22</f>
        <v>32</v>
      </c>
    </row>
    <row r="23" spans="1:12" x14ac:dyDescent="0.3">
      <c r="A23" t="str">
        <f>'All strength team card math'!H23</f>
        <v>Philadelphia Flyers</v>
      </c>
      <c r="B23">
        <f>'All strength team card math'!Q23</f>
        <v>11</v>
      </c>
      <c r="C23">
        <f>'All strength team card math'!S23</f>
        <v>15</v>
      </c>
      <c r="D23">
        <f>'All strength team card math'!T23</f>
        <v>16</v>
      </c>
      <c r="E23">
        <f>'All strength team card math'!I23</f>
        <v>7</v>
      </c>
      <c r="F23">
        <f>'All strength team card math'!K23</f>
        <v>18</v>
      </c>
      <c r="G23">
        <f>'All strength team card math'!M23</f>
        <v>23</v>
      </c>
      <c r="H23">
        <f>'All strength team card math'!U23</f>
        <v>4</v>
      </c>
      <c r="I23">
        <f>'All strength team card math'!J23</f>
        <v>4</v>
      </c>
      <c r="J23">
        <f>'All strength team card math'!L23</f>
        <v>5</v>
      </c>
      <c r="K23">
        <f>'All strength team card math'!N23</f>
        <v>10</v>
      </c>
      <c r="L23">
        <f>'All strength team card math'!O23</f>
        <v>21</v>
      </c>
    </row>
    <row r="24" spans="1:12" x14ac:dyDescent="0.3">
      <c r="A24" t="str">
        <f>'All strength team card math'!H24</f>
        <v>Pittsburgh Penguins</v>
      </c>
      <c r="B24">
        <f>'All strength team card math'!Q24</f>
        <v>5</v>
      </c>
      <c r="C24">
        <f>'All strength team card math'!S24</f>
        <v>21</v>
      </c>
      <c r="D24">
        <f>'All strength team card math'!T24</f>
        <v>9</v>
      </c>
      <c r="E24">
        <f>'All strength team card math'!I24</f>
        <v>5</v>
      </c>
      <c r="F24">
        <f>'All strength team card math'!K24</f>
        <v>3</v>
      </c>
      <c r="G24">
        <f>'All strength team card math'!M24</f>
        <v>22</v>
      </c>
      <c r="H24">
        <f>'All strength team card math'!U24</f>
        <v>15</v>
      </c>
      <c r="I24">
        <f>'All strength team card math'!J24</f>
        <v>20</v>
      </c>
      <c r="J24">
        <f>'All strength team card math'!L24</f>
        <v>11</v>
      </c>
      <c r="K24">
        <f>'All strength team card math'!N24</f>
        <v>7</v>
      </c>
      <c r="L24">
        <f>'All strength team card math'!O24</f>
        <v>6</v>
      </c>
    </row>
    <row r="25" spans="1:12" x14ac:dyDescent="0.3">
      <c r="A25" t="str">
        <f>'All strength team card math'!H25</f>
        <v>San Jose Sharks</v>
      </c>
      <c r="B25">
        <f>'All strength team card math'!Q25</f>
        <v>32</v>
      </c>
      <c r="C25">
        <f>'All strength team card math'!S25</f>
        <v>31</v>
      </c>
      <c r="D25">
        <f>'All strength team card math'!T25</f>
        <v>31</v>
      </c>
      <c r="E25">
        <f>'All strength team card math'!I25</f>
        <v>32</v>
      </c>
      <c r="F25">
        <f>'All strength team card math'!K25</f>
        <v>31</v>
      </c>
      <c r="G25">
        <f>'All strength team card math'!M25</f>
        <v>31</v>
      </c>
      <c r="H25">
        <f>'All strength team card math'!U25</f>
        <v>32</v>
      </c>
      <c r="I25">
        <f>'All strength team card math'!J25</f>
        <v>32</v>
      </c>
      <c r="J25">
        <f>'All strength team card math'!L25</f>
        <v>32</v>
      </c>
      <c r="K25">
        <f>'All strength team card math'!N25</f>
        <v>32</v>
      </c>
      <c r="L25">
        <f>'All strength team card math'!O25</f>
        <v>26</v>
      </c>
    </row>
    <row r="26" spans="1:12" x14ac:dyDescent="0.3">
      <c r="A26" t="str">
        <f>'All strength team card math'!H26</f>
        <v>Seattle Kraken</v>
      </c>
      <c r="B26">
        <f>'All strength team card math'!Q26</f>
        <v>20</v>
      </c>
      <c r="C26">
        <f>'All strength team card math'!S26</f>
        <v>19</v>
      </c>
      <c r="D26">
        <f>'All strength team card math'!T26</f>
        <v>26</v>
      </c>
      <c r="E26">
        <f>'All strength team card math'!I26</f>
        <v>22</v>
      </c>
      <c r="F26">
        <f>'All strength team card math'!K26</f>
        <v>29</v>
      </c>
      <c r="G26">
        <f>'All strength team card math'!M26</f>
        <v>28</v>
      </c>
      <c r="H26">
        <f>'All strength team card math'!U26</f>
        <v>14</v>
      </c>
      <c r="I26">
        <f>'All strength team card math'!J26</f>
        <v>18</v>
      </c>
      <c r="J26">
        <f>'All strength team card math'!L26</f>
        <v>9</v>
      </c>
      <c r="K26">
        <f>'All strength team card math'!N26</f>
        <v>9</v>
      </c>
      <c r="L26">
        <f>'All strength team card math'!O26</f>
        <v>8</v>
      </c>
    </row>
    <row r="27" spans="1:12" x14ac:dyDescent="0.3">
      <c r="A27" t="str">
        <f>'All strength team card math'!H27</f>
        <v>St Louis Blues</v>
      </c>
      <c r="B27">
        <f>'All strength team card math'!Q27</f>
        <v>25</v>
      </c>
      <c r="C27">
        <f>'All strength team card math'!S27</f>
        <v>19</v>
      </c>
      <c r="D27">
        <f>'All strength team card math'!T27</f>
        <v>26</v>
      </c>
      <c r="E27">
        <f>'All strength team card math'!I27</f>
        <v>27</v>
      </c>
      <c r="F27">
        <f>'All strength team card math'!K27</f>
        <v>26</v>
      </c>
      <c r="G27">
        <f>'All strength team card math'!M27</f>
        <v>26</v>
      </c>
      <c r="H27">
        <f>'All strength team card math'!U27</f>
        <v>27</v>
      </c>
      <c r="I27">
        <f>'All strength team card math'!J27</f>
        <v>26</v>
      </c>
      <c r="J27">
        <f>'All strength team card math'!L27</f>
        <v>29</v>
      </c>
      <c r="K27">
        <f>'All strength team card math'!N27</f>
        <v>17</v>
      </c>
      <c r="L27">
        <f>'All strength team card math'!O27</f>
        <v>6</v>
      </c>
    </row>
    <row r="28" spans="1:12" x14ac:dyDescent="0.3">
      <c r="A28" t="str">
        <f>'All strength team card math'!H28</f>
        <v>Tampa Bay Lightning</v>
      </c>
      <c r="B28">
        <f>'All strength team card math'!Q28</f>
        <v>19</v>
      </c>
      <c r="C28">
        <f>'All strength team card math'!S28</f>
        <v>15</v>
      </c>
      <c r="D28">
        <f>'All strength team card math'!T28</f>
        <v>14</v>
      </c>
      <c r="E28">
        <f>'All strength team card math'!I28</f>
        <v>18</v>
      </c>
      <c r="F28">
        <f>'All strength team card math'!K28</f>
        <v>14</v>
      </c>
      <c r="G28">
        <f>'All strength team card math'!M28</f>
        <v>7</v>
      </c>
      <c r="H28">
        <f>'All strength team card math'!U28</f>
        <v>10</v>
      </c>
      <c r="I28">
        <f>'All strength team card math'!J28</f>
        <v>6</v>
      </c>
      <c r="J28">
        <f>'All strength team card math'!L28</f>
        <v>17</v>
      </c>
      <c r="K28">
        <f>'All strength team card math'!N28</f>
        <v>25</v>
      </c>
      <c r="L28">
        <f>'All strength team card math'!O28</f>
        <v>29</v>
      </c>
    </row>
    <row r="29" spans="1:12" x14ac:dyDescent="0.3">
      <c r="A29" t="str">
        <f>'All strength team card math'!H29</f>
        <v>Toronto Maple Leafs</v>
      </c>
      <c r="B29">
        <f>'All strength team card math'!Q29</f>
        <v>12</v>
      </c>
      <c r="C29">
        <f>'All strength team card math'!S29</f>
        <v>9</v>
      </c>
      <c r="D29">
        <f>'All strength team card math'!T29</f>
        <v>3</v>
      </c>
      <c r="E29">
        <f>'All strength team card math'!I29</f>
        <v>6</v>
      </c>
      <c r="F29">
        <f>'All strength team card math'!K29</f>
        <v>5</v>
      </c>
      <c r="G29">
        <f>'All strength team card math'!M29</f>
        <v>3</v>
      </c>
      <c r="H29">
        <f>'All strength team card math'!U29</f>
        <v>22</v>
      </c>
      <c r="I29">
        <f>'All strength team card math'!J29</f>
        <v>19</v>
      </c>
      <c r="J29">
        <f>'All strength team card math'!L29</f>
        <v>18</v>
      </c>
      <c r="K29">
        <f>'All strength team card math'!N29</f>
        <v>19</v>
      </c>
      <c r="L29">
        <f>'All strength team card math'!O29</f>
        <v>21</v>
      </c>
    </row>
    <row r="30" spans="1:12" x14ac:dyDescent="0.3">
      <c r="A30" t="str">
        <f>'All strength team card math'!H30</f>
        <v>Vancouver Canucks</v>
      </c>
      <c r="B30">
        <f>'All strength team card math'!Q30</f>
        <v>5</v>
      </c>
      <c r="C30">
        <f>'All strength team card math'!S30</f>
        <v>2</v>
      </c>
      <c r="D30">
        <f>'All strength team card math'!T30</f>
        <v>15</v>
      </c>
      <c r="E30">
        <f>'All strength team card math'!I30</f>
        <v>24</v>
      </c>
      <c r="F30">
        <f>'All strength team card math'!K30</f>
        <v>15</v>
      </c>
      <c r="G30">
        <f>'All strength team card math'!M30</f>
        <v>5</v>
      </c>
      <c r="H30">
        <f>'All strength team card math'!U30</f>
        <v>6</v>
      </c>
      <c r="I30">
        <f>'All strength team card math'!J30</f>
        <v>7</v>
      </c>
      <c r="J30">
        <f>'All strength team card math'!L30</f>
        <v>8</v>
      </c>
      <c r="K30">
        <f>'All strength team card math'!N30</f>
        <v>6</v>
      </c>
      <c r="L30">
        <f>'All strength team card math'!O30</f>
        <v>9</v>
      </c>
    </row>
    <row r="31" spans="1:12" x14ac:dyDescent="0.3">
      <c r="A31" t="str">
        <f>'All strength team card math'!H31</f>
        <v>Vegas Golden Knights</v>
      </c>
      <c r="B31">
        <f>'All strength team card math'!Q31</f>
        <v>17</v>
      </c>
      <c r="C31">
        <f>'All strength team card math'!S31</f>
        <v>12</v>
      </c>
      <c r="D31">
        <f>'All strength team card math'!T31</f>
        <v>19</v>
      </c>
      <c r="E31">
        <f>'All strength team card math'!I31</f>
        <v>21</v>
      </c>
      <c r="F31">
        <f>'All strength team card math'!K31</f>
        <v>20</v>
      </c>
      <c r="G31">
        <f>'All strength team card math'!M31</f>
        <v>15</v>
      </c>
      <c r="H31">
        <f>'All strength team card math'!U31</f>
        <v>17</v>
      </c>
      <c r="I31">
        <f>'All strength team card math'!J31</f>
        <v>23</v>
      </c>
      <c r="J31">
        <f>'All strength team card math'!L31</f>
        <v>11</v>
      </c>
      <c r="K31">
        <f>'All strength team card math'!N31</f>
        <v>12</v>
      </c>
      <c r="L31">
        <f>'All strength team card math'!O31</f>
        <v>10</v>
      </c>
    </row>
    <row r="32" spans="1:12" x14ac:dyDescent="0.3">
      <c r="A32" t="str">
        <f>'All strength team card math'!H32</f>
        <v>Washington Capitals</v>
      </c>
      <c r="B32">
        <f>'All strength team card math'!Q32</f>
        <v>26</v>
      </c>
      <c r="C32">
        <f>'All strength team card math'!S32</f>
        <v>18</v>
      </c>
      <c r="D32">
        <f>'All strength team card math'!T32</f>
        <v>28</v>
      </c>
      <c r="E32">
        <f>'All strength team card math'!I32</f>
        <v>29</v>
      </c>
      <c r="F32">
        <f>'All strength team card math'!K32</f>
        <v>22</v>
      </c>
      <c r="G32">
        <f>'All strength team card math'!M32</f>
        <v>30</v>
      </c>
      <c r="H32">
        <f>'All strength team card math'!U32</f>
        <v>23</v>
      </c>
      <c r="I32">
        <f>'All strength team card math'!J32</f>
        <v>21</v>
      </c>
      <c r="J32">
        <f>'All strength team card math'!L32</f>
        <v>19</v>
      </c>
      <c r="K32">
        <f>'All strength team card math'!N32</f>
        <v>20</v>
      </c>
      <c r="L32">
        <f>'All strength team card math'!O32</f>
        <v>19</v>
      </c>
    </row>
    <row r="33" spans="1:12" x14ac:dyDescent="0.3">
      <c r="A33" t="str">
        <f>'All strength team card math'!H33</f>
        <v>Winnipeg Jets</v>
      </c>
      <c r="B33">
        <f>'All strength team card math'!Q33</f>
        <v>7</v>
      </c>
      <c r="C33">
        <f>'All strength team card math'!S33</f>
        <v>2</v>
      </c>
      <c r="D33">
        <f>'All strength team card math'!T33</f>
        <v>17</v>
      </c>
      <c r="E33">
        <f>'All strength team card math'!I33</f>
        <v>16</v>
      </c>
      <c r="F33">
        <f>'All strength team card math'!K33</f>
        <v>16</v>
      </c>
      <c r="G33">
        <f>'All strength team card math'!M33</f>
        <v>17</v>
      </c>
      <c r="H33">
        <f>'All strength team card math'!U33</f>
        <v>12</v>
      </c>
      <c r="I33">
        <f>'All strength team card math'!J33</f>
        <v>13</v>
      </c>
      <c r="J33">
        <f>'All strength team card math'!L33</f>
        <v>13</v>
      </c>
      <c r="K33">
        <f>'All strength team card math'!N33</f>
        <v>2</v>
      </c>
      <c r="L33">
        <f>'All strength team card math'!O33</f>
        <v>1</v>
      </c>
    </row>
  </sheetData>
  <sheetProtection algorithmName="SHA-512" hashValue="vdYXw+i0vMa6qLaFi0OA/jQcUnrh7DKRQngGuTPDPmiOM5cs6aLJyFy6YuIUtOVEwSWGDjz1NsMpAHGVuzTyKg==" saltValue="2X3GzFcwIs4f6B+/JH85sg=="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tabColor rgb="FF7030A0"/>
  </sheetPr>
  <dimension ref="A1:AM35"/>
  <sheetViews>
    <sheetView workbookViewId="0">
      <selection sqref="A1:AM33"/>
    </sheetView>
  </sheetViews>
  <sheetFormatPr defaultRowHeight="14.4" x14ac:dyDescent="0.3"/>
  <sheetData>
    <row r="1" spans="1:39" x14ac:dyDescent="0.3">
      <c r="B1" t="s">
        <v>0</v>
      </c>
      <c r="C1" t="s">
        <v>1</v>
      </c>
      <c r="D1" t="s">
        <v>62</v>
      </c>
      <c r="E1" t="s">
        <v>2</v>
      </c>
      <c r="F1" t="s">
        <v>3</v>
      </c>
      <c r="G1" t="s">
        <v>4</v>
      </c>
      <c r="H1" t="s">
        <v>5</v>
      </c>
      <c r="I1" t="s">
        <v>6</v>
      </c>
      <c r="J1" t="s">
        <v>7</v>
      </c>
      <c r="K1" t="s">
        <v>63</v>
      </c>
      <c r="L1" t="s">
        <v>64</v>
      </c>
      <c r="M1" t="s">
        <v>8</v>
      </c>
      <c r="N1" t="s">
        <v>65</v>
      </c>
      <c r="O1" t="s">
        <v>66</v>
      </c>
      <c r="P1" t="s">
        <v>9</v>
      </c>
      <c r="Q1" t="s">
        <v>67</v>
      </c>
      <c r="R1" t="s">
        <v>68</v>
      </c>
      <c r="S1" t="s">
        <v>10</v>
      </c>
      <c r="T1" t="s">
        <v>69</v>
      </c>
      <c r="U1" t="s">
        <v>70</v>
      </c>
      <c r="V1" t="s">
        <v>11</v>
      </c>
      <c r="W1" t="s">
        <v>71</v>
      </c>
      <c r="X1" t="s">
        <v>72</v>
      </c>
      <c r="Y1" t="s">
        <v>12</v>
      </c>
      <c r="Z1" t="s">
        <v>73</v>
      </c>
      <c r="AA1" t="s">
        <v>74</v>
      </c>
      <c r="AB1" t="s">
        <v>13</v>
      </c>
      <c r="AC1" t="s">
        <v>75</v>
      </c>
      <c r="AD1" t="s">
        <v>76</v>
      </c>
      <c r="AE1" t="s">
        <v>14</v>
      </c>
      <c r="AF1" t="s">
        <v>77</v>
      </c>
      <c r="AG1" t="s">
        <v>78</v>
      </c>
      <c r="AH1" t="s">
        <v>15</v>
      </c>
      <c r="AI1" t="s">
        <v>16</v>
      </c>
      <c r="AJ1" t="s">
        <v>17</v>
      </c>
      <c r="AK1" t="s">
        <v>18</v>
      </c>
      <c r="AL1" t="s">
        <v>19</v>
      </c>
      <c r="AM1" t="s">
        <v>20</v>
      </c>
    </row>
    <row r="2" spans="1:39" x14ac:dyDescent="0.3">
      <c r="A2">
        <v>1</v>
      </c>
      <c r="B2" t="s">
        <v>21</v>
      </c>
      <c r="C2">
        <v>62</v>
      </c>
      <c r="D2">
        <v>60.414000000000001</v>
      </c>
      <c r="E2">
        <v>23</v>
      </c>
      <c r="F2">
        <v>36</v>
      </c>
      <c r="G2">
        <v>3</v>
      </c>
      <c r="H2">
        <v>22</v>
      </c>
      <c r="I2">
        <v>49</v>
      </c>
      <c r="J2">
        <v>0.39500000000000002</v>
      </c>
      <c r="K2">
        <v>53.33</v>
      </c>
      <c r="L2">
        <v>65.150000000000006</v>
      </c>
      <c r="M2">
        <v>45.01</v>
      </c>
      <c r="N2">
        <v>38.97</v>
      </c>
      <c r="O2">
        <v>47.41</v>
      </c>
      <c r="P2">
        <v>45.11</v>
      </c>
      <c r="Q2">
        <v>27.22</v>
      </c>
      <c r="R2">
        <v>32.92</v>
      </c>
      <c r="S2">
        <v>45.26</v>
      </c>
      <c r="T2">
        <v>2.61</v>
      </c>
      <c r="U2">
        <v>3.44</v>
      </c>
      <c r="V2">
        <v>43.12</v>
      </c>
      <c r="W2">
        <v>2.63</v>
      </c>
      <c r="X2">
        <v>3.48</v>
      </c>
      <c r="Y2">
        <v>43.03</v>
      </c>
      <c r="Z2">
        <v>24.19</v>
      </c>
      <c r="AA2">
        <v>31.44</v>
      </c>
      <c r="AB2">
        <v>43.48</v>
      </c>
      <c r="AC2">
        <v>10.11</v>
      </c>
      <c r="AD2">
        <v>13.95</v>
      </c>
      <c r="AE2">
        <v>42.01</v>
      </c>
      <c r="AF2">
        <v>1.36</v>
      </c>
      <c r="AG2">
        <v>1.67</v>
      </c>
      <c r="AH2">
        <v>44.97</v>
      </c>
      <c r="AI2">
        <v>19.72</v>
      </c>
      <c r="AJ2">
        <v>82.37</v>
      </c>
      <c r="AK2">
        <v>9.59</v>
      </c>
      <c r="AL2">
        <v>89.54</v>
      </c>
      <c r="AM2">
        <v>0.99099999999999999</v>
      </c>
    </row>
    <row r="3" spans="1:39" x14ac:dyDescent="0.3">
      <c r="A3">
        <v>2</v>
      </c>
      <c r="B3" t="s">
        <v>22</v>
      </c>
      <c r="C3">
        <v>62</v>
      </c>
      <c r="D3">
        <v>60.5548</v>
      </c>
      <c r="E3">
        <v>25</v>
      </c>
      <c r="F3">
        <v>32</v>
      </c>
      <c r="G3">
        <v>5</v>
      </c>
      <c r="H3">
        <v>23</v>
      </c>
      <c r="I3">
        <v>55</v>
      </c>
      <c r="J3">
        <v>0.44400000000000001</v>
      </c>
      <c r="K3">
        <v>56.17</v>
      </c>
      <c r="L3">
        <v>61.58</v>
      </c>
      <c r="M3">
        <v>47.71</v>
      </c>
      <c r="N3">
        <v>40.479999999999997</v>
      </c>
      <c r="O3">
        <v>45.39</v>
      </c>
      <c r="P3">
        <v>47.14</v>
      </c>
      <c r="Q3">
        <v>27.14</v>
      </c>
      <c r="R3">
        <v>31.56</v>
      </c>
      <c r="S3">
        <v>46.23</v>
      </c>
      <c r="T3">
        <v>2.88</v>
      </c>
      <c r="U3">
        <v>3.29</v>
      </c>
      <c r="V3">
        <v>46.63</v>
      </c>
      <c r="W3">
        <v>2.92</v>
      </c>
      <c r="X3">
        <v>3.23</v>
      </c>
      <c r="Y3">
        <v>47.53</v>
      </c>
      <c r="Z3">
        <v>27.94</v>
      </c>
      <c r="AA3">
        <v>30.43</v>
      </c>
      <c r="AB3">
        <v>47.86</v>
      </c>
      <c r="AC3">
        <v>11.3</v>
      </c>
      <c r="AD3">
        <v>12.61</v>
      </c>
      <c r="AE3">
        <v>47.26</v>
      </c>
      <c r="AF3">
        <v>1.45</v>
      </c>
      <c r="AG3">
        <v>1.53</v>
      </c>
      <c r="AH3">
        <v>48.66</v>
      </c>
      <c r="AI3">
        <v>19.16</v>
      </c>
      <c r="AJ3">
        <v>81.540000000000006</v>
      </c>
      <c r="AK3">
        <v>10.6</v>
      </c>
      <c r="AL3">
        <v>89.57</v>
      </c>
      <c r="AM3">
        <v>1.002</v>
      </c>
    </row>
    <row r="4" spans="1:39" x14ac:dyDescent="0.3">
      <c r="A4">
        <v>3</v>
      </c>
      <c r="B4" t="s">
        <v>23</v>
      </c>
      <c r="C4">
        <v>64</v>
      </c>
      <c r="D4">
        <v>61.174700000000001</v>
      </c>
      <c r="E4">
        <v>36</v>
      </c>
      <c r="F4">
        <v>13</v>
      </c>
      <c r="G4">
        <v>15</v>
      </c>
      <c r="H4">
        <v>33</v>
      </c>
      <c r="I4">
        <v>87</v>
      </c>
      <c r="J4">
        <v>0.68</v>
      </c>
      <c r="K4">
        <v>56.41</v>
      </c>
      <c r="L4">
        <v>61.48</v>
      </c>
      <c r="M4">
        <v>47.85</v>
      </c>
      <c r="N4">
        <v>41.38</v>
      </c>
      <c r="O4">
        <v>44.78</v>
      </c>
      <c r="P4">
        <v>48.03</v>
      </c>
      <c r="Q4">
        <v>29.41</v>
      </c>
      <c r="R4">
        <v>30.83</v>
      </c>
      <c r="S4">
        <v>48.82</v>
      </c>
      <c r="T4">
        <v>3.22</v>
      </c>
      <c r="U4">
        <v>2.67</v>
      </c>
      <c r="V4">
        <v>54.69</v>
      </c>
      <c r="W4">
        <v>3.04</v>
      </c>
      <c r="X4">
        <v>3.02</v>
      </c>
      <c r="Y4">
        <v>50.17</v>
      </c>
      <c r="Z4">
        <v>28.66</v>
      </c>
      <c r="AA4">
        <v>28.96</v>
      </c>
      <c r="AB4">
        <v>49.73</v>
      </c>
      <c r="AC4">
        <v>12.38</v>
      </c>
      <c r="AD4">
        <v>12.23</v>
      </c>
      <c r="AE4">
        <v>50.31</v>
      </c>
      <c r="AF4">
        <v>1.75</v>
      </c>
      <c r="AG4">
        <v>1.41</v>
      </c>
      <c r="AH4">
        <v>55.34</v>
      </c>
      <c r="AI4">
        <v>19.72</v>
      </c>
      <c r="AJ4">
        <v>82.71</v>
      </c>
      <c r="AK4">
        <v>10.94</v>
      </c>
      <c r="AL4">
        <v>91.35</v>
      </c>
      <c r="AM4">
        <v>1.0229999999999999</v>
      </c>
    </row>
    <row r="5" spans="1:39" x14ac:dyDescent="0.3">
      <c r="A5">
        <v>4</v>
      </c>
      <c r="B5" t="s">
        <v>24</v>
      </c>
      <c r="C5">
        <v>63</v>
      </c>
      <c r="D5">
        <v>60.467500000000001</v>
      </c>
      <c r="E5">
        <v>29</v>
      </c>
      <c r="F5">
        <v>29</v>
      </c>
      <c r="G5">
        <v>5</v>
      </c>
      <c r="H5">
        <v>28</v>
      </c>
      <c r="I5">
        <v>63</v>
      </c>
      <c r="J5">
        <v>0.5</v>
      </c>
      <c r="K5">
        <v>60.18</v>
      </c>
      <c r="L5">
        <v>58.24</v>
      </c>
      <c r="M5">
        <v>50.82</v>
      </c>
      <c r="N5">
        <v>44.12</v>
      </c>
      <c r="O5">
        <v>42.4</v>
      </c>
      <c r="P5">
        <v>50.99</v>
      </c>
      <c r="Q5">
        <v>31.09</v>
      </c>
      <c r="R5">
        <v>28.87</v>
      </c>
      <c r="S5">
        <v>51.85</v>
      </c>
      <c r="T5">
        <v>2.88</v>
      </c>
      <c r="U5">
        <v>2.96</v>
      </c>
      <c r="V5">
        <v>49.33</v>
      </c>
      <c r="W5">
        <v>2.92</v>
      </c>
      <c r="X5">
        <v>3.12</v>
      </c>
      <c r="Y5">
        <v>48.34</v>
      </c>
      <c r="Z5">
        <v>27.59</v>
      </c>
      <c r="AA5">
        <v>28.38</v>
      </c>
      <c r="AB5">
        <v>49.3</v>
      </c>
      <c r="AC5">
        <v>10.8</v>
      </c>
      <c r="AD5">
        <v>12.08</v>
      </c>
      <c r="AE5">
        <v>47.21</v>
      </c>
      <c r="AF5">
        <v>1.02</v>
      </c>
      <c r="AG5">
        <v>1.5</v>
      </c>
      <c r="AH5">
        <v>40.630000000000003</v>
      </c>
      <c r="AI5">
        <v>14.54</v>
      </c>
      <c r="AJ5">
        <v>81.7</v>
      </c>
      <c r="AK5">
        <v>9.27</v>
      </c>
      <c r="AL5">
        <v>89.74</v>
      </c>
      <c r="AM5">
        <v>0.99</v>
      </c>
    </row>
    <row r="6" spans="1:39" x14ac:dyDescent="0.3">
      <c r="A6">
        <v>5</v>
      </c>
      <c r="B6" t="s">
        <v>25</v>
      </c>
      <c r="C6">
        <v>61</v>
      </c>
      <c r="D6">
        <v>60.6432</v>
      </c>
      <c r="E6">
        <v>30</v>
      </c>
      <c r="F6">
        <v>26</v>
      </c>
      <c r="G6">
        <v>5</v>
      </c>
      <c r="H6">
        <v>30</v>
      </c>
      <c r="I6">
        <v>65</v>
      </c>
      <c r="J6">
        <v>0.53300000000000003</v>
      </c>
      <c r="K6">
        <v>63.14</v>
      </c>
      <c r="L6">
        <v>60.71</v>
      </c>
      <c r="M6">
        <v>50.98</v>
      </c>
      <c r="N6">
        <v>45.59</v>
      </c>
      <c r="O6">
        <v>42.66</v>
      </c>
      <c r="P6">
        <v>51.66</v>
      </c>
      <c r="Q6">
        <v>31.06</v>
      </c>
      <c r="R6">
        <v>29.7</v>
      </c>
      <c r="S6">
        <v>51.12</v>
      </c>
      <c r="T6">
        <v>3.1</v>
      </c>
      <c r="U6">
        <v>3.03</v>
      </c>
      <c r="V6">
        <v>50.53</v>
      </c>
      <c r="W6">
        <v>3.26</v>
      </c>
      <c r="X6">
        <v>3.11</v>
      </c>
      <c r="Y6">
        <v>51.14</v>
      </c>
      <c r="Z6">
        <v>28.71</v>
      </c>
      <c r="AA6">
        <v>29.99</v>
      </c>
      <c r="AB6">
        <v>48.91</v>
      </c>
      <c r="AC6">
        <v>11.82</v>
      </c>
      <c r="AD6">
        <v>12.1</v>
      </c>
      <c r="AE6">
        <v>49.42</v>
      </c>
      <c r="AF6">
        <v>1.59</v>
      </c>
      <c r="AG6">
        <v>1.46</v>
      </c>
      <c r="AH6">
        <v>52.13</v>
      </c>
      <c r="AI6">
        <v>20.59</v>
      </c>
      <c r="AJ6">
        <v>82.59</v>
      </c>
      <c r="AK6">
        <v>9.9700000000000006</v>
      </c>
      <c r="AL6">
        <v>89.79</v>
      </c>
      <c r="AM6">
        <v>0.998</v>
      </c>
    </row>
    <row r="7" spans="1:39" x14ac:dyDescent="0.3">
      <c r="A7">
        <v>6</v>
      </c>
      <c r="B7" t="s">
        <v>26</v>
      </c>
      <c r="C7">
        <v>61</v>
      </c>
      <c r="D7">
        <v>60.676000000000002</v>
      </c>
      <c r="E7">
        <v>36</v>
      </c>
      <c r="F7">
        <v>19</v>
      </c>
      <c r="G7">
        <v>6</v>
      </c>
      <c r="H7">
        <v>35</v>
      </c>
      <c r="I7">
        <v>78</v>
      </c>
      <c r="J7">
        <v>0.63900000000000001</v>
      </c>
      <c r="K7">
        <v>69.63</v>
      </c>
      <c r="L7">
        <v>47.68</v>
      </c>
      <c r="M7">
        <v>59.36</v>
      </c>
      <c r="N7">
        <v>49.04</v>
      </c>
      <c r="O7">
        <v>35.53</v>
      </c>
      <c r="P7">
        <v>57.98</v>
      </c>
      <c r="Q7">
        <v>32.29</v>
      </c>
      <c r="R7">
        <v>25.27</v>
      </c>
      <c r="S7">
        <v>56.1</v>
      </c>
      <c r="T7">
        <v>3.24</v>
      </c>
      <c r="U7">
        <v>2.72</v>
      </c>
      <c r="V7">
        <v>54.35</v>
      </c>
      <c r="W7">
        <v>3.26</v>
      </c>
      <c r="X7">
        <v>2.58</v>
      </c>
      <c r="Y7">
        <v>55.87</v>
      </c>
      <c r="Z7">
        <v>30.56</v>
      </c>
      <c r="AA7">
        <v>22.76</v>
      </c>
      <c r="AB7">
        <v>57.31</v>
      </c>
      <c r="AC7">
        <v>12.37</v>
      </c>
      <c r="AD7">
        <v>9.9499999999999993</v>
      </c>
      <c r="AE7">
        <v>55.41</v>
      </c>
      <c r="AF7">
        <v>1.72</v>
      </c>
      <c r="AG7">
        <v>1.36</v>
      </c>
      <c r="AH7">
        <v>55.79</v>
      </c>
      <c r="AI7">
        <v>21.81</v>
      </c>
      <c r="AJ7">
        <v>80.87</v>
      </c>
      <c r="AK7">
        <v>10.039999999999999</v>
      </c>
      <c r="AL7">
        <v>89.22</v>
      </c>
      <c r="AM7">
        <v>0.99299999999999999</v>
      </c>
    </row>
    <row r="8" spans="1:39" x14ac:dyDescent="0.3">
      <c r="A8">
        <v>7</v>
      </c>
      <c r="B8" t="s">
        <v>27</v>
      </c>
      <c r="C8">
        <v>63</v>
      </c>
      <c r="D8">
        <v>60.469299999999997</v>
      </c>
      <c r="E8">
        <v>16</v>
      </c>
      <c r="F8">
        <v>42</v>
      </c>
      <c r="G8">
        <v>5</v>
      </c>
      <c r="H8">
        <v>15</v>
      </c>
      <c r="I8">
        <v>37</v>
      </c>
      <c r="J8">
        <v>0.29399999999999998</v>
      </c>
      <c r="K8">
        <v>52.16</v>
      </c>
      <c r="L8">
        <v>63.94</v>
      </c>
      <c r="M8">
        <v>44.93</v>
      </c>
      <c r="N8">
        <v>37.22</v>
      </c>
      <c r="O8">
        <v>46.08</v>
      </c>
      <c r="P8">
        <v>44.68</v>
      </c>
      <c r="Q8">
        <v>26.41</v>
      </c>
      <c r="R8">
        <v>32.479999999999997</v>
      </c>
      <c r="S8">
        <v>44.85</v>
      </c>
      <c r="T8">
        <v>2.0299999999999998</v>
      </c>
      <c r="U8">
        <v>3.53</v>
      </c>
      <c r="V8">
        <v>36.54</v>
      </c>
      <c r="W8">
        <v>2.54</v>
      </c>
      <c r="X8">
        <v>3.29</v>
      </c>
      <c r="Y8">
        <v>43.54</v>
      </c>
      <c r="Z8">
        <v>24.51</v>
      </c>
      <c r="AA8">
        <v>32.04</v>
      </c>
      <c r="AB8">
        <v>43.34</v>
      </c>
      <c r="AC8">
        <v>9.94</v>
      </c>
      <c r="AD8">
        <v>13.86</v>
      </c>
      <c r="AE8">
        <v>41.76</v>
      </c>
      <c r="AF8">
        <v>1.21</v>
      </c>
      <c r="AG8">
        <v>1.95</v>
      </c>
      <c r="AH8">
        <v>38.31</v>
      </c>
      <c r="AI8">
        <v>18.03</v>
      </c>
      <c r="AJ8">
        <v>78.66</v>
      </c>
      <c r="AK8">
        <v>7.69</v>
      </c>
      <c r="AL8">
        <v>89.14</v>
      </c>
      <c r="AM8">
        <v>0.96799999999999997</v>
      </c>
    </row>
    <row r="9" spans="1:39" x14ac:dyDescent="0.3">
      <c r="A9">
        <v>8</v>
      </c>
      <c r="B9" t="s">
        <v>28</v>
      </c>
      <c r="C9">
        <v>64</v>
      </c>
      <c r="D9">
        <v>60.532800000000002</v>
      </c>
      <c r="E9">
        <v>39</v>
      </c>
      <c r="F9">
        <v>20</v>
      </c>
      <c r="G9">
        <v>5</v>
      </c>
      <c r="H9">
        <v>37</v>
      </c>
      <c r="I9">
        <v>83</v>
      </c>
      <c r="J9">
        <v>0.64800000000000002</v>
      </c>
      <c r="K9">
        <v>63.17</v>
      </c>
      <c r="L9">
        <v>57.89</v>
      </c>
      <c r="M9">
        <v>52.18</v>
      </c>
      <c r="N9">
        <v>45.44</v>
      </c>
      <c r="O9">
        <v>41.79</v>
      </c>
      <c r="P9">
        <v>52.1</v>
      </c>
      <c r="Q9">
        <v>32.06</v>
      </c>
      <c r="R9">
        <v>29.41</v>
      </c>
      <c r="S9">
        <v>52.15</v>
      </c>
      <c r="T9">
        <v>3.67</v>
      </c>
      <c r="U9">
        <v>3.02</v>
      </c>
      <c r="V9">
        <v>54.86</v>
      </c>
      <c r="W9">
        <v>3.19</v>
      </c>
      <c r="X9">
        <v>3.05</v>
      </c>
      <c r="Y9">
        <v>51.13</v>
      </c>
      <c r="Z9">
        <v>30.46</v>
      </c>
      <c r="AA9">
        <v>26.64</v>
      </c>
      <c r="AB9">
        <v>53.35</v>
      </c>
      <c r="AC9">
        <v>12.75</v>
      </c>
      <c r="AD9">
        <v>11.94</v>
      </c>
      <c r="AE9">
        <v>51.63</v>
      </c>
      <c r="AF9">
        <v>1.8</v>
      </c>
      <c r="AG9">
        <v>1.61</v>
      </c>
      <c r="AH9">
        <v>52.73</v>
      </c>
      <c r="AI9">
        <v>21.4</v>
      </c>
      <c r="AJ9">
        <v>80.849999999999994</v>
      </c>
      <c r="AK9">
        <v>11.45</v>
      </c>
      <c r="AL9">
        <v>89.73</v>
      </c>
      <c r="AM9">
        <v>1.012</v>
      </c>
    </row>
    <row r="10" spans="1:39" x14ac:dyDescent="0.3">
      <c r="A10">
        <v>9</v>
      </c>
      <c r="B10" t="s">
        <v>29</v>
      </c>
      <c r="C10">
        <v>62</v>
      </c>
      <c r="D10">
        <v>60.771500000000003</v>
      </c>
      <c r="E10">
        <v>21</v>
      </c>
      <c r="F10">
        <v>31</v>
      </c>
      <c r="G10">
        <v>10</v>
      </c>
      <c r="H10">
        <v>19</v>
      </c>
      <c r="I10">
        <v>52</v>
      </c>
      <c r="J10">
        <v>0.41899999999999998</v>
      </c>
      <c r="K10">
        <v>61.32</v>
      </c>
      <c r="L10">
        <v>65.66</v>
      </c>
      <c r="M10">
        <v>48.29</v>
      </c>
      <c r="N10">
        <v>43.57</v>
      </c>
      <c r="O10">
        <v>46.69</v>
      </c>
      <c r="P10">
        <v>48.27</v>
      </c>
      <c r="Q10">
        <v>29.78</v>
      </c>
      <c r="R10">
        <v>32.93</v>
      </c>
      <c r="S10">
        <v>47.49</v>
      </c>
      <c r="T10">
        <v>2.95</v>
      </c>
      <c r="U10">
        <v>3.61</v>
      </c>
      <c r="V10">
        <v>44.9</v>
      </c>
      <c r="W10">
        <v>2.93</v>
      </c>
      <c r="X10">
        <v>3.38</v>
      </c>
      <c r="Y10">
        <v>46.38</v>
      </c>
      <c r="Z10">
        <v>28.28</v>
      </c>
      <c r="AA10">
        <v>30.99</v>
      </c>
      <c r="AB10">
        <v>47.72</v>
      </c>
      <c r="AC10">
        <v>10.89</v>
      </c>
      <c r="AD10">
        <v>12.39</v>
      </c>
      <c r="AE10">
        <v>46.79</v>
      </c>
      <c r="AF10">
        <v>1.51</v>
      </c>
      <c r="AG10">
        <v>1.64</v>
      </c>
      <c r="AH10">
        <v>47.98</v>
      </c>
      <c r="AI10">
        <v>21.25</v>
      </c>
      <c r="AJ10">
        <v>80.23</v>
      </c>
      <c r="AK10">
        <v>9.89</v>
      </c>
      <c r="AL10">
        <v>89.02</v>
      </c>
      <c r="AM10">
        <v>0.98899999999999999</v>
      </c>
    </row>
    <row r="11" spans="1:39" x14ac:dyDescent="0.3">
      <c r="A11">
        <v>10</v>
      </c>
      <c r="B11" t="s">
        <v>30</v>
      </c>
      <c r="C11">
        <v>64</v>
      </c>
      <c r="D11">
        <v>60.892400000000002</v>
      </c>
      <c r="E11">
        <v>38</v>
      </c>
      <c r="F11">
        <v>17</v>
      </c>
      <c r="G11">
        <v>9</v>
      </c>
      <c r="H11">
        <v>35</v>
      </c>
      <c r="I11">
        <v>85</v>
      </c>
      <c r="J11">
        <v>0.66400000000000003</v>
      </c>
      <c r="K11">
        <v>63.06</v>
      </c>
      <c r="L11">
        <v>58.35</v>
      </c>
      <c r="M11">
        <v>51.94</v>
      </c>
      <c r="N11">
        <v>44.83</v>
      </c>
      <c r="O11">
        <v>42.2</v>
      </c>
      <c r="P11">
        <v>51.51</v>
      </c>
      <c r="Q11">
        <v>30.75</v>
      </c>
      <c r="R11">
        <v>29.13</v>
      </c>
      <c r="S11">
        <v>51.35</v>
      </c>
      <c r="T11">
        <v>3.53</v>
      </c>
      <c r="U11">
        <v>2.99</v>
      </c>
      <c r="V11">
        <v>54.14</v>
      </c>
      <c r="W11">
        <v>3.19</v>
      </c>
      <c r="X11">
        <v>2.74</v>
      </c>
      <c r="Y11">
        <v>53.8</v>
      </c>
      <c r="Z11">
        <v>30.87</v>
      </c>
      <c r="AA11">
        <v>26.4</v>
      </c>
      <c r="AB11">
        <v>53.9</v>
      </c>
      <c r="AC11">
        <v>13.07</v>
      </c>
      <c r="AD11">
        <v>10.44</v>
      </c>
      <c r="AE11">
        <v>55.6</v>
      </c>
      <c r="AF11">
        <v>1.89</v>
      </c>
      <c r="AG11">
        <v>1.57</v>
      </c>
      <c r="AH11">
        <v>54.67</v>
      </c>
      <c r="AI11">
        <v>21.81</v>
      </c>
      <c r="AJ11">
        <v>77.63</v>
      </c>
      <c r="AK11">
        <v>11.47</v>
      </c>
      <c r="AL11">
        <v>89.75</v>
      </c>
      <c r="AM11">
        <v>1.012</v>
      </c>
    </row>
    <row r="12" spans="1:39" x14ac:dyDescent="0.3">
      <c r="A12">
        <v>11</v>
      </c>
      <c r="B12" t="s">
        <v>31</v>
      </c>
      <c r="C12">
        <v>62</v>
      </c>
      <c r="D12">
        <v>60.657800000000002</v>
      </c>
      <c r="E12">
        <v>33</v>
      </c>
      <c r="F12">
        <v>23</v>
      </c>
      <c r="G12">
        <v>6</v>
      </c>
      <c r="H12">
        <v>31</v>
      </c>
      <c r="I12">
        <v>72</v>
      </c>
      <c r="J12">
        <v>0.58099999999999996</v>
      </c>
      <c r="K12">
        <v>56.21</v>
      </c>
      <c r="L12">
        <v>64.09</v>
      </c>
      <c r="M12">
        <v>46.72</v>
      </c>
      <c r="N12">
        <v>40.78</v>
      </c>
      <c r="O12">
        <v>46.6</v>
      </c>
      <c r="P12">
        <v>46.67</v>
      </c>
      <c r="Q12">
        <v>28.62</v>
      </c>
      <c r="R12">
        <v>32.07</v>
      </c>
      <c r="S12">
        <v>47.16</v>
      </c>
      <c r="T12">
        <v>3.45</v>
      </c>
      <c r="U12">
        <v>3.22</v>
      </c>
      <c r="V12">
        <v>51.67</v>
      </c>
      <c r="W12">
        <v>2.82</v>
      </c>
      <c r="X12">
        <v>3.29</v>
      </c>
      <c r="Y12">
        <v>46.17</v>
      </c>
      <c r="Z12">
        <v>26.37</v>
      </c>
      <c r="AA12">
        <v>30.94</v>
      </c>
      <c r="AB12">
        <v>46.02</v>
      </c>
      <c r="AC12">
        <v>9.7799999999999994</v>
      </c>
      <c r="AD12">
        <v>12.33</v>
      </c>
      <c r="AE12">
        <v>44.23</v>
      </c>
      <c r="AF12">
        <v>1.56</v>
      </c>
      <c r="AG12">
        <v>1.63</v>
      </c>
      <c r="AH12">
        <v>49</v>
      </c>
      <c r="AI12">
        <v>22.48</v>
      </c>
      <c r="AJ12">
        <v>80.040000000000006</v>
      </c>
      <c r="AK12">
        <v>12.04</v>
      </c>
      <c r="AL12">
        <v>89.95</v>
      </c>
      <c r="AM12">
        <v>1.02</v>
      </c>
    </row>
    <row r="13" spans="1:39" x14ac:dyDescent="0.3">
      <c r="A13">
        <v>12</v>
      </c>
      <c r="B13" t="s">
        <v>32</v>
      </c>
      <c r="C13">
        <v>60</v>
      </c>
      <c r="D13">
        <v>60.511899999999997</v>
      </c>
      <c r="E13">
        <v>38</v>
      </c>
      <c r="F13">
        <v>20</v>
      </c>
      <c r="G13">
        <v>2</v>
      </c>
      <c r="H13">
        <v>36</v>
      </c>
      <c r="I13">
        <v>78</v>
      </c>
      <c r="J13">
        <v>0.65</v>
      </c>
      <c r="K13">
        <v>65.180000000000007</v>
      </c>
      <c r="L13">
        <v>53.96</v>
      </c>
      <c r="M13">
        <v>54.71</v>
      </c>
      <c r="N13">
        <v>47.35</v>
      </c>
      <c r="O13">
        <v>39.43</v>
      </c>
      <c r="P13">
        <v>54.56</v>
      </c>
      <c r="Q13">
        <v>33.15</v>
      </c>
      <c r="R13">
        <v>27.98</v>
      </c>
      <c r="S13">
        <v>54.23</v>
      </c>
      <c r="T13">
        <v>3.5</v>
      </c>
      <c r="U13">
        <v>2.86</v>
      </c>
      <c r="V13">
        <v>55.06</v>
      </c>
      <c r="W13">
        <v>3.73</v>
      </c>
      <c r="X13">
        <v>2.82</v>
      </c>
      <c r="Y13">
        <v>56.92</v>
      </c>
      <c r="Z13">
        <v>33.43</v>
      </c>
      <c r="AA13">
        <v>26.92</v>
      </c>
      <c r="AB13">
        <v>55.39</v>
      </c>
      <c r="AC13">
        <v>15.15</v>
      </c>
      <c r="AD13">
        <v>10.44</v>
      </c>
      <c r="AE13">
        <v>59.2</v>
      </c>
      <c r="AF13">
        <v>1.97</v>
      </c>
      <c r="AG13">
        <v>1.52</v>
      </c>
      <c r="AH13">
        <v>56.4</v>
      </c>
      <c r="AI13">
        <v>19.57</v>
      </c>
      <c r="AJ13">
        <v>78.599999999999994</v>
      </c>
      <c r="AK13">
        <v>10.57</v>
      </c>
      <c r="AL13">
        <v>89.78</v>
      </c>
      <c r="AM13">
        <v>1.0029999999999999</v>
      </c>
    </row>
    <row r="14" spans="1:39" x14ac:dyDescent="0.3">
      <c r="A14">
        <v>13</v>
      </c>
      <c r="B14" t="s">
        <v>33</v>
      </c>
      <c r="C14">
        <v>63</v>
      </c>
      <c r="D14">
        <v>60.546799999999998</v>
      </c>
      <c r="E14">
        <v>43</v>
      </c>
      <c r="F14">
        <v>16</v>
      </c>
      <c r="G14">
        <v>4</v>
      </c>
      <c r="H14">
        <v>41</v>
      </c>
      <c r="I14">
        <v>90</v>
      </c>
      <c r="J14">
        <v>0.71399999999999997</v>
      </c>
      <c r="K14">
        <v>69.010000000000005</v>
      </c>
      <c r="L14">
        <v>53.36</v>
      </c>
      <c r="M14">
        <v>56.4</v>
      </c>
      <c r="N14">
        <v>48.51</v>
      </c>
      <c r="O14">
        <v>39.51</v>
      </c>
      <c r="P14">
        <v>55.11</v>
      </c>
      <c r="Q14">
        <v>33.82</v>
      </c>
      <c r="R14">
        <v>27.35</v>
      </c>
      <c r="S14">
        <v>55.28</v>
      </c>
      <c r="T14">
        <v>3.29</v>
      </c>
      <c r="U14">
        <v>2.34</v>
      </c>
      <c r="V14">
        <v>58.38</v>
      </c>
      <c r="W14">
        <v>3.56</v>
      </c>
      <c r="X14">
        <v>2.68</v>
      </c>
      <c r="Y14">
        <v>56.99</v>
      </c>
      <c r="Z14">
        <v>32.200000000000003</v>
      </c>
      <c r="AA14">
        <v>24.19</v>
      </c>
      <c r="AB14">
        <v>57.1</v>
      </c>
      <c r="AC14">
        <v>13.7</v>
      </c>
      <c r="AD14">
        <v>10.6</v>
      </c>
      <c r="AE14">
        <v>56.38</v>
      </c>
      <c r="AF14">
        <v>1.62</v>
      </c>
      <c r="AG14">
        <v>1.31</v>
      </c>
      <c r="AH14">
        <v>55.38</v>
      </c>
      <c r="AI14">
        <v>18.100000000000001</v>
      </c>
      <c r="AJ14">
        <v>82.45</v>
      </c>
      <c r="AK14">
        <v>9.7200000000000006</v>
      </c>
      <c r="AL14">
        <v>91.43</v>
      </c>
      <c r="AM14">
        <v>1.012</v>
      </c>
    </row>
    <row r="15" spans="1:39" x14ac:dyDescent="0.3">
      <c r="A15">
        <v>14</v>
      </c>
      <c r="B15" t="s">
        <v>34</v>
      </c>
      <c r="C15">
        <v>61</v>
      </c>
      <c r="D15">
        <v>60.881399999999999</v>
      </c>
      <c r="E15">
        <v>31</v>
      </c>
      <c r="F15">
        <v>19</v>
      </c>
      <c r="G15">
        <v>11</v>
      </c>
      <c r="H15">
        <v>29</v>
      </c>
      <c r="I15">
        <v>73</v>
      </c>
      <c r="J15">
        <v>0.59799999999999998</v>
      </c>
      <c r="K15">
        <v>64.819999999999993</v>
      </c>
      <c r="L15">
        <v>57</v>
      </c>
      <c r="M15">
        <v>53.21</v>
      </c>
      <c r="N15">
        <v>47.47</v>
      </c>
      <c r="O15">
        <v>40.58</v>
      </c>
      <c r="P15">
        <v>53.91</v>
      </c>
      <c r="Q15">
        <v>32.590000000000003</v>
      </c>
      <c r="R15">
        <v>27.9</v>
      </c>
      <c r="S15">
        <v>53.87</v>
      </c>
      <c r="T15">
        <v>3.02</v>
      </c>
      <c r="U15">
        <v>2.57</v>
      </c>
      <c r="V15">
        <v>54.05</v>
      </c>
      <c r="W15">
        <v>3.31</v>
      </c>
      <c r="X15">
        <v>2.9</v>
      </c>
      <c r="Y15">
        <v>53.26</v>
      </c>
      <c r="Z15">
        <v>29.73</v>
      </c>
      <c r="AA15">
        <v>26.71</v>
      </c>
      <c r="AB15">
        <v>52.68</v>
      </c>
      <c r="AC15">
        <v>12</v>
      </c>
      <c r="AD15">
        <v>10.79</v>
      </c>
      <c r="AE15">
        <v>52.66</v>
      </c>
      <c r="AF15">
        <v>1.52</v>
      </c>
      <c r="AG15">
        <v>1.29</v>
      </c>
      <c r="AH15">
        <v>54.02</v>
      </c>
      <c r="AI15">
        <v>19.670000000000002</v>
      </c>
      <c r="AJ15">
        <v>81.52</v>
      </c>
      <c r="AK15">
        <v>9.27</v>
      </c>
      <c r="AL15">
        <v>90.79</v>
      </c>
      <c r="AM15">
        <v>1.0009999999999999</v>
      </c>
    </row>
    <row r="16" spans="1:39" x14ac:dyDescent="0.3">
      <c r="A16">
        <v>15</v>
      </c>
      <c r="B16" t="s">
        <v>35</v>
      </c>
      <c r="C16">
        <v>62</v>
      </c>
      <c r="D16">
        <v>60.762099999999997</v>
      </c>
      <c r="E16">
        <v>29</v>
      </c>
      <c r="F16">
        <v>27</v>
      </c>
      <c r="G16">
        <v>6</v>
      </c>
      <c r="H16">
        <v>26</v>
      </c>
      <c r="I16">
        <v>64</v>
      </c>
      <c r="J16">
        <v>0.51600000000000001</v>
      </c>
      <c r="K16">
        <v>60.3</v>
      </c>
      <c r="L16">
        <v>60.11</v>
      </c>
      <c r="M16">
        <v>50.08</v>
      </c>
      <c r="N16">
        <v>43.24</v>
      </c>
      <c r="O16">
        <v>43.03</v>
      </c>
      <c r="P16">
        <v>50.12</v>
      </c>
      <c r="Q16">
        <v>29.67</v>
      </c>
      <c r="R16">
        <v>29.7</v>
      </c>
      <c r="S16">
        <v>49.97</v>
      </c>
      <c r="T16">
        <v>3.03</v>
      </c>
      <c r="U16">
        <v>3.28</v>
      </c>
      <c r="V16">
        <v>47.98</v>
      </c>
      <c r="W16">
        <v>2.96</v>
      </c>
      <c r="X16">
        <v>2.88</v>
      </c>
      <c r="Y16">
        <v>50.7</v>
      </c>
      <c r="Z16">
        <v>28.73</v>
      </c>
      <c r="AA16">
        <v>28.29</v>
      </c>
      <c r="AB16">
        <v>50.39</v>
      </c>
      <c r="AC16">
        <v>11.66</v>
      </c>
      <c r="AD16">
        <v>11.12</v>
      </c>
      <c r="AE16">
        <v>51.19</v>
      </c>
      <c r="AF16">
        <v>1.47</v>
      </c>
      <c r="AG16">
        <v>1.53</v>
      </c>
      <c r="AH16">
        <v>48.94</v>
      </c>
      <c r="AI16">
        <v>18.78</v>
      </c>
      <c r="AJ16">
        <v>78.900000000000006</v>
      </c>
      <c r="AK16">
        <v>10.199999999999999</v>
      </c>
      <c r="AL16">
        <v>88.95</v>
      </c>
      <c r="AM16">
        <v>0.99199999999999999</v>
      </c>
    </row>
    <row r="17" spans="1:39" x14ac:dyDescent="0.3">
      <c r="A17">
        <v>16</v>
      </c>
      <c r="B17" t="s">
        <v>36</v>
      </c>
      <c r="C17">
        <v>62</v>
      </c>
      <c r="D17">
        <v>61.186</v>
      </c>
      <c r="E17">
        <v>24</v>
      </c>
      <c r="F17">
        <v>28</v>
      </c>
      <c r="G17">
        <v>10</v>
      </c>
      <c r="H17">
        <v>20</v>
      </c>
      <c r="I17">
        <v>58</v>
      </c>
      <c r="J17">
        <v>0.46800000000000003</v>
      </c>
      <c r="K17">
        <v>55.06</v>
      </c>
      <c r="L17">
        <v>65.13</v>
      </c>
      <c r="M17">
        <v>45.81</v>
      </c>
      <c r="N17">
        <v>40</v>
      </c>
      <c r="O17">
        <v>46.55</v>
      </c>
      <c r="P17">
        <v>46.22</v>
      </c>
      <c r="Q17">
        <v>27.84</v>
      </c>
      <c r="R17">
        <v>32.6</v>
      </c>
      <c r="S17">
        <v>46.06</v>
      </c>
      <c r="T17">
        <v>2.74</v>
      </c>
      <c r="U17">
        <v>3.42</v>
      </c>
      <c r="V17">
        <v>44.47</v>
      </c>
      <c r="W17">
        <v>2.87</v>
      </c>
      <c r="X17">
        <v>3.43</v>
      </c>
      <c r="Y17">
        <v>45.56</v>
      </c>
      <c r="Z17">
        <v>26.59</v>
      </c>
      <c r="AA17">
        <v>32.5</v>
      </c>
      <c r="AB17">
        <v>44.99</v>
      </c>
      <c r="AC17">
        <v>11.17</v>
      </c>
      <c r="AD17">
        <v>13.52</v>
      </c>
      <c r="AE17">
        <v>45.23</v>
      </c>
      <c r="AF17">
        <v>1.38</v>
      </c>
      <c r="AG17">
        <v>1.69</v>
      </c>
      <c r="AH17">
        <v>44.85</v>
      </c>
      <c r="AI17">
        <v>18.350000000000001</v>
      </c>
      <c r="AJ17">
        <v>79.89</v>
      </c>
      <c r="AK17">
        <v>9.83</v>
      </c>
      <c r="AL17">
        <v>89.52</v>
      </c>
      <c r="AM17">
        <v>0.99299999999999999</v>
      </c>
    </row>
    <row r="18" spans="1:39" x14ac:dyDescent="0.3">
      <c r="A18">
        <v>17</v>
      </c>
      <c r="B18" t="s">
        <v>37</v>
      </c>
      <c r="C18">
        <v>63</v>
      </c>
      <c r="D18">
        <v>60.333300000000001</v>
      </c>
      <c r="E18">
        <v>35</v>
      </c>
      <c r="F18">
        <v>25</v>
      </c>
      <c r="G18">
        <v>3</v>
      </c>
      <c r="H18">
        <v>33</v>
      </c>
      <c r="I18">
        <v>73</v>
      </c>
      <c r="J18">
        <v>0.57899999999999996</v>
      </c>
      <c r="K18">
        <v>62.08</v>
      </c>
      <c r="L18">
        <v>58.41</v>
      </c>
      <c r="M18">
        <v>51.53</v>
      </c>
      <c r="N18">
        <v>44.66</v>
      </c>
      <c r="O18">
        <v>41.97</v>
      </c>
      <c r="P18">
        <v>51.55</v>
      </c>
      <c r="Q18">
        <v>30.97</v>
      </c>
      <c r="R18">
        <v>30.18</v>
      </c>
      <c r="S18">
        <v>50.65</v>
      </c>
      <c r="T18">
        <v>3.16</v>
      </c>
      <c r="U18">
        <v>3.06</v>
      </c>
      <c r="V18">
        <v>50.76</v>
      </c>
      <c r="W18">
        <v>3.27</v>
      </c>
      <c r="X18">
        <v>3.02</v>
      </c>
      <c r="Y18">
        <v>51.98</v>
      </c>
      <c r="Z18">
        <v>30.83</v>
      </c>
      <c r="AA18">
        <v>27.8</v>
      </c>
      <c r="AB18">
        <v>52.58</v>
      </c>
      <c r="AC18">
        <v>12.53</v>
      </c>
      <c r="AD18">
        <v>11.38</v>
      </c>
      <c r="AE18">
        <v>52.41</v>
      </c>
      <c r="AF18">
        <v>1.74</v>
      </c>
      <c r="AG18">
        <v>1.47</v>
      </c>
      <c r="AH18">
        <v>54.19</v>
      </c>
      <c r="AI18">
        <v>20.48</v>
      </c>
      <c r="AJ18">
        <v>81.14</v>
      </c>
      <c r="AK18">
        <v>10.19</v>
      </c>
      <c r="AL18">
        <v>89.85</v>
      </c>
      <c r="AM18">
        <v>1</v>
      </c>
    </row>
    <row r="19" spans="1:39" x14ac:dyDescent="0.3">
      <c r="A19">
        <v>18</v>
      </c>
      <c r="B19" t="s">
        <v>38</v>
      </c>
      <c r="C19">
        <v>62</v>
      </c>
      <c r="D19">
        <v>60.3919</v>
      </c>
      <c r="E19">
        <v>30</v>
      </c>
      <c r="F19">
        <v>28</v>
      </c>
      <c r="G19">
        <v>4</v>
      </c>
      <c r="H19">
        <v>30</v>
      </c>
      <c r="I19">
        <v>64</v>
      </c>
      <c r="J19">
        <v>0.51600000000000001</v>
      </c>
      <c r="K19">
        <v>64.58</v>
      </c>
      <c r="L19">
        <v>56.01</v>
      </c>
      <c r="M19">
        <v>53.55</v>
      </c>
      <c r="N19">
        <v>45.33</v>
      </c>
      <c r="O19">
        <v>41.74</v>
      </c>
      <c r="P19">
        <v>52.06</v>
      </c>
      <c r="Q19">
        <v>31.92</v>
      </c>
      <c r="R19">
        <v>29.4</v>
      </c>
      <c r="S19">
        <v>52.05</v>
      </c>
      <c r="T19">
        <v>3.28</v>
      </c>
      <c r="U19">
        <v>3.48</v>
      </c>
      <c r="V19">
        <v>48.58</v>
      </c>
      <c r="W19">
        <v>3.4</v>
      </c>
      <c r="X19">
        <v>3.12</v>
      </c>
      <c r="Y19">
        <v>52.11</v>
      </c>
      <c r="Z19">
        <v>30.77</v>
      </c>
      <c r="AA19">
        <v>26.84</v>
      </c>
      <c r="AB19">
        <v>53.41</v>
      </c>
      <c r="AC19">
        <v>12.74</v>
      </c>
      <c r="AD19">
        <v>11.47</v>
      </c>
      <c r="AE19">
        <v>52.61</v>
      </c>
      <c r="AF19">
        <v>1.63</v>
      </c>
      <c r="AG19">
        <v>1.94</v>
      </c>
      <c r="AH19">
        <v>45.74</v>
      </c>
      <c r="AI19">
        <v>18.89</v>
      </c>
      <c r="AJ19">
        <v>76.09</v>
      </c>
      <c r="AK19">
        <v>10.29</v>
      </c>
      <c r="AL19">
        <v>88.17</v>
      </c>
      <c r="AM19">
        <v>0.98499999999999999</v>
      </c>
    </row>
    <row r="20" spans="1:39" x14ac:dyDescent="0.3">
      <c r="A20">
        <v>19</v>
      </c>
      <c r="B20" t="s">
        <v>39</v>
      </c>
      <c r="C20">
        <v>61</v>
      </c>
      <c r="D20">
        <v>60.833100000000002</v>
      </c>
      <c r="E20">
        <v>27</v>
      </c>
      <c r="F20">
        <v>20</v>
      </c>
      <c r="G20">
        <v>14</v>
      </c>
      <c r="H20">
        <v>26</v>
      </c>
      <c r="I20">
        <v>68</v>
      </c>
      <c r="J20">
        <v>0.55700000000000005</v>
      </c>
      <c r="K20">
        <v>57.9</v>
      </c>
      <c r="L20">
        <v>67.23</v>
      </c>
      <c r="M20">
        <v>46.27</v>
      </c>
      <c r="N20">
        <v>42.46</v>
      </c>
      <c r="O20">
        <v>47.12</v>
      </c>
      <c r="P20">
        <v>47.4</v>
      </c>
      <c r="Q20">
        <v>29.83</v>
      </c>
      <c r="R20">
        <v>33.08</v>
      </c>
      <c r="S20">
        <v>47.42</v>
      </c>
      <c r="T20">
        <v>2.96</v>
      </c>
      <c r="U20">
        <v>3.22</v>
      </c>
      <c r="V20">
        <v>47.91</v>
      </c>
      <c r="W20">
        <v>2.99</v>
      </c>
      <c r="X20">
        <v>3.25</v>
      </c>
      <c r="Y20">
        <v>47.93</v>
      </c>
      <c r="Z20">
        <v>28.05</v>
      </c>
      <c r="AA20">
        <v>31.89</v>
      </c>
      <c r="AB20">
        <v>46.8</v>
      </c>
      <c r="AC20">
        <v>12.13</v>
      </c>
      <c r="AD20">
        <v>12.64</v>
      </c>
      <c r="AE20">
        <v>48.96</v>
      </c>
      <c r="AF20">
        <v>1.5</v>
      </c>
      <c r="AG20">
        <v>1.46</v>
      </c>
      <c r="AH20">
        <v>50.82</v>
      </c>
      <c r="AI20">
        <v>17.579999999999998</v>
      </c>
      <c r="AJ20">
        <v>82.95</v>
      </c>
      <c r="AK20">
        <v>9.92</v>
      </c>
      <c r="AL20">
        <v>90.27</v>
      </c>
      <c r="AM20">
        <v>1.002</v>
      </c>
    </row>
    <row r="21" spans="1:39" x14ac:dyDescent="0.3">
      <c r="A21">
        <v>20</v>
      </c>
      <c r="B21" t="s">
        <v>40</v>
      </c>
      <c r="C21">
        <v>62</v>
      </c>
      <c r="D21">
        <v>60.629600000000003</v>
      </c>
      <c r="E21">
        <v>40</v>
      </c>
      <c r="F21">
        <v>18</v>
      </c>
      <c r="G21">
        <v>4</v>
      </c>
      <c r="H21">
        <v>39</v>
      </c>
      <c r="I21">
        <v>84</v>
      </c>
      <c r="J21">
        <v>0.67700000000000005</v>
      </c>
      <c r="K21">
        <v>61.07</v>
      </c>
      <c r="L21">
        <v>60.14</v>
      </c>
      <c r="M21">
        <v>50.38</v>
      </c>
      <c r="N21">
        <v>44.82</v>
      </c>
      <c r="O21">
        <v>43.11</v>
      </c>
      <c r="P21">
        <v>50.97</v>
      </c>
      <c r="Q21">
        <v>30.71</v>
      </c>
      <c r="R21">
        <v>29.35</v>
      </c>
      <c r="S21">
        <v>51.13</v>
      </c>
      <c r="T21">
        <v>3.27</v>
      </c>
      <c r="U21">
        <v>2.7</v>
      </c>
      <c r="V21">
        <v>54.81</v>
      </c>
      <c r="W21">
        <v>3.18</v>
      </c>
      <c r="X21">
        <v>3.1</v>
      </c>
      <c r="Y21">
        <v>50.62</v>
      </c>
      <c r="Z21">
        <v>29.7</v>
      </c>
      <c r="AA21">
        <v>28.09</v>
      </c>
      <c r="AB21">
        <v>51.39</v>
      </c>
      <c r="AC21">
        <v>12.1</v>
      </c>
      <c r="AD21">
        <v>11.84</v>
      </c>
      <c r="AE21">
        <v>50.53</v>
      </c>
      <c r="AF21">
        <v>1.45</v>
      </c>
      <c r="AG21">
        <v>1.52</v>
      </c>
      <c r="AH21">
        <v>48.92</v>
      </c>
      <c r="AI21">
        <v>18.84</v>
      </c>
      <c r="AJ21">
        <v>81.260000000000005</v>
      </c>
      <c r="AK21">
        <v>10.65</v>
      </c>
      <c r="AL21">
        <v>90.81</v>
      </c>
      <c r="AM21">
        <v>1.0149999999999999</v>
      </c>
    </row>
    <row r="22" spans="1:39" x14ac:dyDescent="0.3">
      <c r="A22">
        <v>21</v>
      </c>
      <c r="B22" t="s">
        <v>41</v>
      </c>
      <c r="C22">
        <v>60</v>
      </c>
      <c r="D22">
        <v>60.4908</v>
      </c>
      <c r="E22">
        <v>25</v>
      </c>
      <c r="F22">
        <v>32</v>
      </c>
      <c r="G22">
        <v>3</v>
      </c>
      <c r="H22">
        <v>23</v>
      </c>
      <c r="I22">
        <v>53</v>
      </c>
      <c r="J22">
        <v>0.442</v>
      </c>
      <c r="K22">
        <v>62.85</v>
      </c>
      <c r="L22">
        <v>59.3</v>
      </c>
      <c r="M22">
        <v>51.45</v>
      </c>
      <c r="N22">
        <v>45.53</v>
      </c>
      <c r="O22">
        <v>41.36</v>
      </c>
      <c r="P22">
        <v>52.4</v>
      </c>
      <c r="Q22">
        <v>31.97</v>
      </c>
      <c r="R22">
        <v>29.57</v>
      </c>
      <c r="S22">
        <v>51.95</v>
      </c>
      <c r="T22">
        <v>3.21</v>
      </c>
      <c r="U22">
        <v>3.54</v>
      </c>
      <c r="V22">
        <v>47.55</v>
      </c>
      <c r="W22">
        <v>3.21</v>
      </c>
      <c r="X22">
        <v>2.93</v>
      </c>
      <c r="Y22">
        <v>52.25</v>
      </c>
      <c r="Z22">
        <v>28.81</v>
      </c>
      <c r="AA22">
        <v>28.55</v>
      </c>
      <c r="AB22">
        <v>50.23</v>
      </c>
      <c r="AC22">
        <v>12.2</v>
      </c>
      <c r="AD22">
        <v>11.21</v>
      </c>
      <c r="AE22">
        <v>52.12</v>
      </c>
      <c r="AF22">
        <v>1.65</v>
      </c>
      <c r="AG22">
        <v>1.57</v>
      </c>
      <c r="AH22">
        <v>51.28</v>
      </c>
      <c r="AI22">
        <v>19.38</v>
      </c>
      <c r="AJ22">
        <v>79.260000000000005</v>
      </c>
      <c r="AK22">
        <v>10.029999999999999</v>
      </c>
      <c r="AL22">
        <v>88.04</v>
      </c>
      <c r="AM22">
        <v>0.98099999999999998</v>
      </c>
    </row>
    <row r="23" spans="1:39" x14ac:dyDescent="0.3">
      <c r="A23">
        <v>22</v>
      </c>
      <c r="B23" t="s">
        <v>42</v>
      </c>
      <c r="C23">
        <v>63</v>
      </c>
      <c r="D23">
        <v>60.8476</v>
      </c>
      <c r="E23">
        <v>32</v>
      </c>
      <c r="F23">
        <v>23</v>
      </c>
      <c r="G23">
        <v>8</v>
      </c>
      <c r="H23">
        <v>28</v>
      </c>
      <c r="I23">
        <v>72</v>
      </c>
      <c r="J23">
        <v>0.57099999999999995</v>
      </c>
      <c r="K23">
        <v>62.9</v>
      </c>
      <c r="L23">
        <v>59.65</v>
      </c>
      <c r="M23">
        <v>51.33</v>
      </c>
      <c r="N23">
        <v>45.99</v>
      </c>
      <c r="O23">
        <v>40.15</v>
      </c>
      <c r="P23">
        <v>53.39</v>
      </c>
      <c r="Q23">
        <v>33.090000000000003</v>
      </c>
      <c r="R23">
        <v>27.33</v>
      </c>
      <c r="S23">
        <v>54.77</v>
      </c>
      <c r="T23">
        <v>2.91</v>
      </c>
      <c r="U23">
        <v>2.86</v>
      </c>
      <c r="V23">
        <v>50.41</v>
      </c>
      <c r="W23">
        <v>3.02</v>
      </c>
      <c r="X23">
        <v>2.83</v>
      </c>
      <c r="Y23">
        <v>51.63</v>
      </c>
      <c r="Z23">
        <v>28.42</v>
      </c>
      <c r="AA23">
        <v>28.35</v>
      </c>
      <c r="AB23">
        <v>50.07</v>
      </c>
      <c r="AC23">
        <v>11.94</v>
      </c>
      <c r="AD23">
        <v>11</v>
      </c>
      <c r="AE23">
        <v>52.05</v>
      </c>
      <c r="AF23">
        <v>1.5</v>
      </c>
      <c r="AG23">
        <v>1.47</v>
      </c>
      <c r="AH23">
        <v>50.53</v>
      </c>
      <c r="AI23">
        <v>18.600000000000001</v>
      </c>
      <c r="AJ23">
        <v>79.02</v>
      </c>
      <c r="AK23">
        <v>8.8000000000000007</v>
      </c>
      <c r="AL23">
        <v>89.52</v>
      </c>
      <c r="AM23">
        <v>0.98299999999999998</v>
      </c>
    </row>
    <row r="24" spans="1:39" x14ac:dyDescent="0.3">
      <c r="A24">
        <v>23</v>
      </c>
      <c r="B24" t="s">
        <v>43</v>
      </c>
      <c r="C24">
        <v>60</v>
      </c>
      <c r="D24">
        <v>60.653300000000002</v>
      </c>
      <c r="E24">
        <v>28</v>
      </c>
      <c r="F24">
        <v>24</v>
      </c>
      <c r="G24">
        <v>8</v>
      </c>
      <c r="H24">
        <v>26</v>
      </c>
      <c r="I24">
        <v>64</v>
      </c>
      <c r="J24">
        <v>0.53300000000000003</v>
      </c>
      <c r="K24">
        <v>64.58</v>
      </c>
      <c r="L24">
        <v>59.17</v>
      </c>
      <c r="M24">
        <v>52.18</v>
      </c>
      <c r="N24">
        <v>46.23</v>
      </c>
      <c r="O24">
        <v>43.64</v>
      </c>
      <c r="P24">
        <v>51.44</v>
      </c>
      <c r="Q24">
        <v>32.43</v>
      </c>
      <c r="R24">
        <v>29.5</v>
      </c>
      <c r="S24">
        <v>52.37</v>
      </c>
      <c r="T24">
        <v>2.92</v>
      </c>
      <c r="U24">
        <v>2.72</v>
      </c>
      <c r="V24">
        <v>51.75</v>
      </c>
      <c r="W24">
        <v>3.4</v>
      </c>
      <c r="X24">
        <v>2.95</v>
      </c>
      <c r="Y24">
        <v>53.54</v>
      </c>
      <c r="Z24">
        <v>31.23</v>
      </c>
      <c r="AA24">
        <v>28.29</v>
      </c>
      <c r="AB24">
        <v>52.47</v>
      </c>
      <c r="AC24">
        <v>13.21</v>
      </c>
      <c r="AD24">
        <v>11.06</v>
      </c>
      <c r="AE24">
        <v>54.42</v>
      </c>
      <c r="AF24">
        <v>1.43</v>
      </c>
      <c r="AG24">
        <v>1.68</v>
      </c>
      <c r="AH24">
        <v>46.03</v>
      </c>
      <c r="AI24">
        <v>15.88</v>
      </c>
      <c r="AJ24">
        <v>77.23</v>
      </c>
      <c r="AK24">
        <v>9</v>
      </c>
      <c r="AL24">
        <v>90.78</v>
      </c>
      <c r="AM24">
        <v>0.998</v>
      </c>
    </row>
    <row r="25" spans="1:39" x14ac:dyDescent="0.3">
      <c r="A25">
        <v>24</v>
      </c>
      <c r="B25" t="s">
        <v>44</v>
      </c>
      <c r="C25">
        <v>61</v>
      </c>
      <c r="D25">
        <v>60.704099999999997</v>
      </c>
      <c r="E25">
        <v>15</v>
      </c>
      <c r="F25">
        <v>39</v>
      </c>
      <c r="G25">
        <v>7</v>
      </c>
      <c r="H25">
        <v>14</v>
      </c>
      <c r="I25">
        <v>37</v>
      </c>
      <c r="J25">
        <v>0.30299999999999999</v>
      </c>
      <c r="K25">
        <v>52.58</v>
      </c>
      <c r="L25">
        <v>71.540000000000006</v>
      </c>
      <c r="M25">
        <v>42.36</v>
      </c>
      <c r="N25">
        <v>36.96</v>
      </c>
      <c r="O25">
        <v>51.14</v>
      </c>
      <c r="P25">
        <v>41.95</v>
      </c>
      <c r="Q25">
        <v>25.08</v>
      </c>
      <c r="R25">
        <v>35.11</v>
      </c>
      <c r="S25">
        <v>41.67</v>
      </c>
      <c r="T25">
        <v>2.17</v>
      </c>
      <c r="U25">
        <v>3.84</v>
      </c>
      <c r="V25">
        <v>36.119999999999997</v>
      </c>
      <c r="W25">
        <v>2.54</v>
      </c>
      <c r="X25">
        <v>3.66</v>
      </c>
      <c r="Y25">
        <v>40.92</v>
      </c>
      <c r="Z25">
        <v>23.79</v>
      </c>
      <c r="AA25">
        <v>35.94</v>
      </c>
      <c r="AB25">
        <v>39.83</v>
      </c>
      <c r="AC25">
        <v>10.01</v>
      </c>
      <c r="AD25">
        <v>14.52</v>
      </c>
      <c r="AE25">
        <v>40.82</v>
      </c>
      <c r="AF25">
        <v>1.04</v>
      </c>
      <c r="AG25">
        <v>1.77</v>
      </c>
      <c r="AH25">
        <v>36.99</v>
      </c>
      <c r="AI25">
        <v>16.2</v>
      </c>
      <c r="AJ25">
        <v>81.430000000000007</v>
      </c>
      <c r="AK25">
        <v>8.66</v>
      </c>
      <c r="AL25">
        <v>89.06</v>
      </c>
      <c r="AM25">
        <v>0.97699999999999998</v>
      </c>
    </row>
    <row r="26" spans="1:39" x14ac:dyDescent="0.3">
      <c r="A26">
        <v>25</v>
      </c>
      <c r="B26" t="s">
        <v>87</v>
      </c>
      <c r="C26">
        <v>62</v>
      </c>
      <c r="D26">
        <v>61.076300000000003</v>
      </c>
      <c r="E26">
        <v>28</v>
      </c>
      <c r="F26">
        <v>23</v>
      </c>
      <c r="G26">
        <v>11</v>
      </c>
      <c r="H26">
        <v>25</v>
      </c>
      <c r="I26">
        <v>67</v>
      </c>
      <c r="J26">
        <v>0.54</v>
      </c>
      <c r="K26">
        <v>60.34</v>
      </c>
      <c r="L26">
        <v>59.47</v>
      </c>
      <c r="M26">
        <v>50.36</v>
      </c>
      <c r="N26">
        <v>41.88</v>
      </c>
      <c r="O26">
        <v>43.4</v>
      </c>
      <c r="P26">
        <v>49.11</v>
      </c>
      <c r="Q26">
        <v>28.47</v>
      </c>
      <c r="R26">
        <v>29.46</v>
      </c>
      <c r="S26">
        <v>49.15</v>
      </c>
      <c r="T26">
        <v>2.71</v>
      </c>
      <c r="U26">
        <v>2.73</v>
      </c>
      <c r="V26">
        <v>49.85</v>
      </c>
      <c r="W26">
        <v>2.8</v>
      </c>
      <c r="X26">
        <v>2.93</v>
      </c>
      <c r="Y26">
        <v>48.85</v>
      </c>
      <c r="Z26">
        <v>28.62</v>
      </c>
      <c r="AA26">
        <v>26.27</v>
      </c>
      <c r="AB26">
        <v>52.14</v>
      </c>
      <c r="AC26">
        <v>11.2</v>
      </c>
      <c r="AD26">
        <v>10.71</v>
      </c>
      <c r="AE26">
        <v>51.12</v>
      </c>
      <c r="AF26">
        <v>1.36</v>
      </c>
      <c r="AG26">
        <v>1.46</v>
      </c>
      <c r="AH26">
        <v>48.31</v>
      </c>
      <c r="AI26">
        <v>19.5</v>
      </c>
      <c r="AJ26">
        <v>77.94</v>
      </c>
      <c r="AK26">
        <v>9.52</v>
      </c>
      <c r="AL26">
        <v>90.75</v>
      </c>
      <c r="AM26">
        <v>1.0029999999999999</v>
      </c>
    </row>
    <row r="27" spans="1:39" x14ac:dyDescent="0.3">
      <c r="A27">
        <v>26</v>
      </c>
      <c r="B27" t="s">
        <v>45</v>
      </c>
      <c r="C27">
        <v>62</v>
      </c>
      <c r="D27">
        <v>60.5398</v>
      </c>
      <c r="E27">
        <v>32</v>
      </c>
      <c r="F27">
        <v>27</v>
      </c>
      <c r="G27">
        <v>3</v>
      </c>
      <c r="H27">
        <v>29</v>
      </c>
      <c r="I27">
        <v>67</v>
      </c>
      <c r="J27">
        <v>0.54</v>
      </c>
      <c r="K27">
        <v>54.86</v>
      </c>
      <c r="L27">
        <v>62.49</v>
      </c>
      <c r="M27">
        <v>46.75</v>
      </c>
      <c r="N27">
        <v>40.299999999999997</v>
      </c>
      <c r="O27">
        <v>46.25</v>
      </c>
      <c r="P27">
        <v>46.56</v>
      </c>
      <c r="Q27">
        <v>28.41</v>
      </c>
      <c r="R27">
        <v>31.84</v>
      </c>
      <c r="S27">
        <v>47.15</v>
      </c>
      <c r="T27">
        <v>2.8</v>
      </c>
      <c r="U27">
        <v>3.04</v>
      </c>
      <c r="V27">
        <v>47.95</v>
      </c>
      <c r="W27">
        <v>2.87</v>
      </c>
      <c r="X27">
        <v>3.4</v>
      </c>
      <c r="Y27">
        <v>45.75</v>
      </c>
      <c r="Z27">
        <v>26.84</v>
      </c>
      <c r="AA27">
        <v>30.34</v>
      </c>
      <c r="AB27">
        <v>46.94</v>
      </c>
      <c r="AC27">
        <v>10.61</v>
      </c>
      <c r="AD27">
        <v>13.49</v>
      </c>
      <c r="AE27">
        <v>44.03</v>
      </c>
      <c r="AF27">
        <v>1.41</v>
      </c>
      <c r="AG27">
        <v>1.57</v>
      </c>
      <c r="AH27">
        <v>47.31</v>
      </c>
      <c r="AI27">
        <v>19.43</v>
      </c>
      <c r="AJ27">
        <v>81.61</v>
      </c>
      <c r="AK27">
        <v>9.85</v>
      </c>
      <c r="AL27">
        <v>90.46</v>
      </c>
      <c r="AM27">
        <v>1.0029999999999999</v>
      </c>
    </row>
    <row r="28" spans="1:39" x14ac:dyDescent="0.3">
      <c r="A28">
        <v>27</v>
      </c>
      <c r="B28" t="s">
        <v>46</v>
      </c>
      <c r="C28">
        <v>63</v>
      </c>
      <c r="D28">
        <v>60.575899999999997</v>
      </c>
      <c r="E28">
        <v>33</v>
      </c>
      <c r="F28">
        <v>24</v>
      </c>
      <c r="G28">
        <v>6</v>
      </c>
      <c r="H28">
        <v>30</v>
      </c>
      <c r="I28">
        <v>72</v>
      </c>
      <c r="J28">
        <v>0.57099999999999995</v>
      </c>
      <c r="K28">
        <v>60.48</v>
      </c>
      <c r="L28">
        <v>57.12</v>
      </c>
      <c r="M28">
        <v>51.43</v>
      </c>
      <c r="N28">
        <v>43.24</v>
      </c>
      <c r="O28">
        <v>40.94</v>
      </c>
      <c r="P28">
        <v>51.36</v>
      </c>
      <c r="Q28">
        <v>29.21</v>
      </c>
      <c r="R28">
        <v>29.32</v>
      </c>
      <c r="S28">
        <v>49.91</v>
      </c>
      <c r="T28">
        <v>3.32</v>
      </c>
      <c r="U28">
        <v>3.35</v>
      </c>
      <c r="V28">
        <v>49.76</v>
      </c>
      <c r="W28">
        <v>3.13</v>
      </c>
      <c r="X28">
        <v>3.06</v>
      </c>
      <c r="Y28">
        <v>50.55</v>
      </c>
      <c r="Z28">
        <v>29.53</v>
      </c>
      <c r="AA28">
        <v>27.07</v>
      </c>
      <c r="AB28">
        <v>52.17</v>
      </c>
      <c r="AC28">
        <v>11.73</v>
      </c>
      <c r="AD28">
        <v>11.37</v>
      </c>
      <c r="AE28">
        <v>50.78</v>
      </c>
      <c r="AF28">
        <v>1.6</v>
      </c>
      <c r="AG28">
        <v>1.53</v>
      </c>
      <c r="AH28">
        <v>51.26</v>
      </c>
      <c r="AI28">
        <v>20.32</v>
      </c>
      <c r="AJ28">
        <v>80.83</v>
      </c>
      <c r="AK28">
        <v>11.36</v>
      </c>
      <c r="AL28">
        <v>88.58</v>
      </c>
      <c r="AM28">
        <v>0.999</v>
      </c>
    </row>
    <row r="29" spans="1:39" x14ac:dyDescent="0.3">
      <c r="A29">
        <v>28</v>
      </c>
      <c r="B29" t="s">
        <v>47</v>
      </c>
      <c r="C29">
        <v>62</v>
      </c>
      <c r="D29">
        <v>61.1083</v>
      </c>
      <c r="E29">
        <v>36</v>
      </c>
      <c r="F29">
        <v>18</v>
      </c>
      <c r="G29">
        <v>8</v>
      </c>
      <c r="H29">
        <v>31</v>
      </c>
      <c r="I29">
        <v>80</v>
      </c>
      <c r="J29">
        <v>0.64500000000000002</v>
      </c>
      <c r="K29">
        <v>63.24</v>
      </c>
      <c r="L29">
        <v>61.16</v>
      </c>
      <c r="M29">
        <v>50.83</v>
      </c>
      <c r="N29">
        <v>46.04</v>
      </c>
      <c r="O29">
        <v>43.46</v>
      </c>
      <c r="P29">
        <v>51.44</v>
      </c>
      <c r="Q29">
        <v>32.26</v>
      </c>
      <c r="R29">
        <v>29.23</v>
      </c>
      <c r="S29">
        <v>52.46</v>
      </c>
      <c r="T29">
        <v>3.52</v>
      </c>
      <c r="U29">
        <v>3.07</v>
      </c>
      <c r="V29">
        <v>53.37</v>
      </c>
      <c r="W29">
        <v>3.39</v>
      </c>
      <c r="X29">
        <v>3.07</v>
      </c>
      <c r="Y29">
        <v>52.41</v>
      </c>
      <c r="Z29">
        <v>31.82</v>
      </c>
      <c r="AA29">
        <v>29.03</v>
      </c>
      <c r="AB29">
        <v>52.29</v>
      </c>
      <c r="AC29">
        <v>13.89</v>
      </c>
      <c r="AD29">
        <v>11.85</v>
      </c>
      <c r="AE29">
        <v>53.97</v>
      </c>
      <c r="AF29">
        <v>1.74</v>
      </c>
      <c r="AG29">
        <v>1.57</v>
      </c>
      <c r="AH29">
        <v>52.63</v>
      </c>
      <c r="AI29">
        <v>18.93</v>
      </c>
      <c r="AJ29">
        <v>80.430000000000007</v>
      </c>
      <c r="AK29">
        <v>10.9</v>
      </c>
      <c r="AL29">
        <v>89.49</v>
      </c>
      <c r="AM29">
        <v>1.004</v>
      </c>
    </row>
    <row r="30" spans="1:39" x14ac:dyDescent="0.3">
      <c r="A30">
        <v>29</v>
      </c>
      <c r="B30" t="s">
        <v>48</v>
      </c>
      <c r="C30">
        <v>64</v>
      </c>
      <c r="D30">
        <v>60.631300000000003</v>
      </c>
      <c r="E30">
        <v>40</v>
      </c>
      <c r="F30">
        <v>17</v>
      </c>
      <c r="G30">
        <v>7</v>
      </c>
      <c r="H30">
        <v>40</v>
      </c>
      <c r="I30">
        <v>87</v>
      </c>
      <c r="J30">
        <v>0.68</v>
      </c>
      <c r="K30">
        <v>58</v>
      </c>
      <c r="L30">
        <v>56.31</v>
      </c>
      <c r="M30">
        <v>50.74</v>
      </c>
      <c r="N30">
        <v>41.32</v>
      </c>
      <c r="O30">
        <v>41.15</v>
      </c>
      <c r="P30">
        <v>50.1</v>
      </c>
      <c r="Q30">
        <v>27.92</v>
      </c>
      <c r="R30">
        <v>29.08</v>
      </c>
      <c r="S30">
        <v>48.98</v>
      </c>
      <c r="T30">
        <v>3.49</v>
      </c>
      <c r="U30">
        <v>2.71</v>
      </c>
      <c r="V30">
        <v>56.36</v>
      </c>
      <c r="W30">
        <v>3.11</v>
      </c>
      <c r="X30">
        <v>2.91</v>
      </c>
      <c r="Y30">
        <v>51.71</v>
      </c>
      <c r="Z30">
        <v>28.71</v>
      </c>
      <c r="AA30">
        <v>26.73</v>
      </c>
      <c r="AB30">
        <v>51.78</v>
      </c>
      <c r="AC30">
        <v>12.57</v>
      </c>
      <c r="AD30">
        <v>11.66</v>
      </c>
      <c r="AE30">
        <v>51.88</v>
      </c>
      <c r="AF30">
        <v>1.9</v>
      </c>
      <c r="AG30">
        <v>1.47</v>
      </c>
      <c r="AH30">
        <v>56.42</v>
      </c>
      <c r="AI30">
        <v>22.95</v>
      </c>
      <c r="AJ30">
        <v>82.08</v>
      </c>
      <c r="AK30">
        <v>12.51</v>
      </c>
      <c r="AL30">
        <v>90.7</v>
      </c>
      <c r="AM30">
        <v>1.032</v>
      </c>
    </row>
    <row r="31" spans="1:39" x14ac:dyDescent="0.3">
      <c r="A31">
        <v>30</v>
      </c>
      <c r="B31" t="s">
        <v>49</v>
      </c>
      <c r="C31">
        <v>62</v>
      </c>
      <c r="D31">
        <v>60.739800000000002</v>
      </c>
      <c r="E31">
        <v>33</v>
      </c>
      <c r="F31">
        <v>22</v>
      </c>
      <c r="G31">
        <v>7</v>
      </c>
      <c r="H31">
        <v>29</v>
      </c>
      <c r="I31">
        <v>73</v>
      </c>
      <c r="J31">
        <v>0.58899999999999997</v>
      </c>
      <c r="K31">
        <v>58.95</v>
      </c>
      <c r="L31">
        <v>65.05</v>
      </c>
      <c r="M31">
        <v>47.54</v>
      </c>
      <c r="N31">
        <v>42.29</v>
      </c>
      <c r="O31">
        <v>44.95</v>
      </c>
      <c r="P31">
        <v>48.47</v>
      </c>
      <c r="Q31">
        <v>30.59</v>
      </c>
      <c r="R31">
        <v>30.59</v>
      </c>
      <c r="S31">
        <v>50</v>
      </c>
      <c r="T31">
        <v>3.14</v>
      </c>
      <c r="U31">
        <v>2.92</v>
      </c>
      <c r="V31">
        <v>51.84</v>
      </c>
      <c r="W31">
        <v>2.98</v>
      </c>
      <c r="X31">
        <v>2.95</v>
      </c>
      <c r="Y31">
        <v>50.21</v>
      </c>
      <c r="Z31">
        <v>28.66</v>
      </c>
      <c r="AA31">
        <v>30.18</v>
      </c>
      <c r="AB31">
        <v>48.71</v>
      </c>
      <c r="AC31">
        <v>11.77</v>
      </c>
      <c r="AD31">
        <v>11.61</v>
      </c>
      <c r="AE31">
        <v>50.34</v>
      </c>
      <c r="AF31">
        <v>1.64</v>
      </c>
      <c r="AG31">
        <v>1.42</v>
      </c>
      <c r="AH31">
        <v>53.65</v>
      </c>
      <c r="AI31">
        <v>20.079999999999998</v>
      </c>
      <c r="AJ31">
        <v>79.86</v>
      </c>
      <c r="AK31">
        <v>10.26</v>
      </c>
      <c r="AL31">
        <v>90.47</v>
      </c>
      <c r="AM31">
        <v>1.0069999999999999</v>
      </c>
    </row>
    <row r="32" spans="1:39" x14ac:dyDescent="0.3">
      <c r="A32">
        <v>31</v>
      </c>
      <c r="B32" t="s">
        <v>50</v>
      </c>
      <c r="C32">
        <v>60</v>
      </c>
      <c r="D32">
        <v>60.979199999999999</v>
      </c>
      <c r="E32">
        <v>28</v>
      </c>
      <c r="F32">
        <v>23</v>
      </c>
      <c r="G32">
        <v>9</v>
      </c>
      <c r="H32">
        <v>25</v>
      </c>
      <c r="I32">
        <v>65</v>
      </c>
      <c r="J32">
        <v>0.54200000000000004</v>
      </c>
      <c r="K32">
        <v>54.97</v>
      </c>
      <c r="L32">
        <v>62.48</v>
      </c>
      <c r="M32">
        <v>46.8</v>
      </c>
      <c r="N32">
        <v>39.229999999999997</v>
      </c>
      <c r="O32">
        <v>44.24</v>
      </c>
      <c r="P32">
        <v>46.99</v>
      </c>
      <c r="Q32">
        <v>26.73</v>
      </c>
      <c r="R32">
        <v>29.91</v>
      </c>
      <c r="S32">
        <v>47.19</v>
      </c>
      <c r="T32">
        <v>2.57</v>
      </c>
      <c r="U32">
        <v>3.1</v>
      </c>
      <c r="V32">
        <v>45.38</v>
      </c>
      <c r="W32">
        <v>2.94</v>
      </c>
      <c r="X32">
        <v>3.1</v>
      </c>
      <c r="Y32">
        <v>48.66</v>
      </c>
      <c r="Z32">
        <v>26.25</v>
      </c>
      <c r="AA32">
        <v>28.7</v>
      </c>
      <c r="AB32">
        <v>47.78</v>
      </c>
      <c r="AC32">
        <v>11.45</v>
      </c>
      <c r="AD32">
        <v>11.82</v>
      </c>
      <c r="AE32">
        <v>49.19</v>
      </c>
      <c r="AF32">
        <v>1.39</v>
      </c>
      <c r="AG32">
        <v>1.59</v>
      </c>
      <c r="AH32">
        <v>46.7</v>
      </c>
      <c r="AI32">
        <v>19.36</v>
      </c>
      <c r="AJ32">
        <v>79.709999999999994</v>
      </c>
      <c r="AK32">
        <v>9.6300000000000008</v>
      </c>
      <c r="AL32">
        <v>89.64</v>
      </c>
      <c r="AM32">
        <v>0.99299999999999999</v>
      </c>
    </row>
    <row r="33" spans="1:39" x14ac:dyDescent="0.3">
      <c r="A33">
        <v>32</v>
      </c>
      <c r="B33" t="s">
        <v>51</v>
      </c>
      <c r="C33">
        <v>61</v>
      </c>
      <c r="D33">
        <v>60.457700000000003</v>
      </c>
      <c r="E33">
        <v>39</v>
      </c>
      <c r="F33">
        <v>17</v>
      </c>
      <c r="G33">
        <v>5</v>
      </c>
      <c r="H33">
        <v>39</v>
      </c>
      <c r="I33">
        <v>83</v>
      </c>
      <c r="J33">
        <v>0.68</v>
      </c>
      <c r="K33">
        <v>60.68</v>
      </c>
      <c r="L33">
        <v>58.78</v>
      </c>
      <c r="M33">
        <v>50.8</v>
      </c>
      <c r="N33">
        <v>43.99</v>
      </c>
      <c r="O33">
        <v>42.37</v>
      </c>
      <c r="P33">
        <v>50.94</v>
      </c>
      <c r="Q33">
        <v>30.67</v>
      </c>
      <c r="R33">
        <v>29.17</v>
      </c>
      <c r="S33">
        <v>51.25</v>
      </c>
      <c r="T33">
        <v>3.09</v>
      </c>
      <c r="U33">
        <v>2.39</v>
      </c>
      <c r="V33">
        <v>56.38</v>
      </c>
      <c r="W33">
        <v>3.05</v>
      </c>
      <c r="X33">
        <v>3.02</v>
      </c>
      <c r="Y33">
        <v>50.23</v>
      </c>
      <c r="Z33">
        <v>28</v>
      </c>
      <c r="AA33">
        <v>27.1</v>
      </c>
      <c r="AB33">
        <v>50.81</v>
      </c>
      <c r="AC33">
        <v>11.45</v>
      </c>
      <c r="AD33">
        <v>12.19</v>
      </c>
      <c r="AE33">
        <v>48.45</v>
      </c>
      <c r="AF33">
        <v>1.64</v>
      </c>
      <c r="AG33">
        <v>1.33</v>
      </c>
      <c r="AH33">
        <v>55.19</v>
      </c>
      <c r="AI33">
        <v>20.78</v>
      </c>
      <c r="AJ33">
        <v>83.57</v>
      </c>
      <c r="AK33">
        <v>10.08</v>
      </c>
      <c r="AL33">
        <v>91.8</v>
      </c>
      <c r="AM33">
        <v>1.0189999999999999</v>
      </c>
    </row>
    <row r="35" spans="1:39" x14ac:dyDescent="0.3">
      <c r="A35" t="s">
        <v>61</v>
      </c>
    </row>
  </sheetData>
  <pageMargins left="0.7" right="0.7" top="0.75" bottom="0.75" header="0.3" footer="0.3"/>
  <pageSetup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0070C0"/>
  </sheetPr>
  <dimension ref="A1:AS68"/>
  <sheetViews>
    <sheetView tabSelected="1" zoomScale="90" zoomScaleNormal="90" workbookViewId="0">
      <selection activeCell="D18" sqref="D18"/>
    </sheetView>
  </sheetViews>
  <sheetFormatPr defaultRowHeight="14.4" x14ac:dyDescent="0.3"/>
  <cols>
    <col min="1" max="1" width="21.88671875" customWidth="1"/>
    <col min="2" max="2" width="17.88671875" customWidth="1"/>
    <col min="3" max="3" width="12.109375" customWidth="1"/>
    <col min="4" max="4" width="17.88671875" customWidth="1"/>
    <col min="5" max="5" width="3.5546875" customWidth="1"/>
    <col min="11" max="11" width="9.109375" bestFit="1" customWidth="1"/>
    <col min="12" max="12" width="11.6640625" customWidth="1"/>
    <col min="13" max="13" width="9.88671875" bestFit="1" customWidth="1"/>
    <col min="14" max="14" width="20.77734375" customWidth="1"/>
    <col min="15" max="15" width="14.44140625" customWidth="1"/>
    <col min="16" max="16" width="2.88671875" customWidth="1"/>
    <col min="17" max="17" width="20.6640625" customWidth="1"/>
    <col min="20" max="20" width="20.5546875" customWidth="1"/>
    <col min="23" max="23" width="20.77734375" customWidth="1"/>
    <col min="24" max="24" width="8.88671875" customWidth="1"/>
    <col min="25" max="25" width="3.5546875" customWidth="1"/>
    <col min="27" max="27" width="17.77734375" customWidth="1"/>
    <col min="28" max="28" width="11.5546875" customWidth="1"/>
    <col min="29" max="29" width="14.77734375" customWidth="1"/>
    <col min="30" max="30" width="7.6640625" customWidth="1"/>
    <col min="31" max="31" width="10" customWidth="1"/>
    <col min="32" max="32" width="17.88671875" customWidth="1"/>
    <col min="35" max="35" width="8" customWidth="1"/>
    <col min="37" max="37" width="18" customWidth="1"/>
    <col min="39" max="39" width="8.5546875" customWidth="1"/>
    <col min="42" max="42" width="17.88671875" customWidth="1"/>
  </cols>
  <sheetData>
    <row r="1" spans="1:45" x14ac:dyDescent="0.3">
      <c r="A1" t="str">
        <f>'All strength team card math'!H1</f>
        <v>Team</v>
      </c>
      <c r="B1" t="str">
        <f>'All strength team card math'!S1</f>
        <v>League Standings</v>
      </c>
      <c r="C1" t="str">
        <f>'All strength team card math'!Q1</f>
        <v>Rank Score</v>
      </c>
      <c r="P1" s="35"/>
      <c r="Q1" s="41" t="str">
        <f>'All strength team card math'!H1</f>
        <v>Team</v>
      </c>
      <c r="R1" s="41" t="str">
        <f>'All strength team card math'!T1</f>
        <v>Offense</v>
      </c>
      <c r="S1" s="42"/>
      <c r="T1" s="41" t="str">
        <f>'All strength team card math'!H1</f>
        <v>Team</v>
      </c>
      <c r="U1" s="41" t="str">
        <f>'All strength team card math'!U1</f>
        <v>Defense</v>
      </c>
      <c r="V1" s="42"/>
      <c r="W1" s="41" t="str">
        <f>'All strength team card math'!H1</f>
        <v>Team</v>
      </c>
      <c r="X1" s="41" t="s">
        <v>109</v>
      </c>
      <c r="Y1" s="35"/>
      <c r="AA1" t="s">
        <v>94</v>
      </c>
      <c r="AB1" t="s">
        <v>99</v>
      </c>
      <c r="AC1" t="s">
        <v>60</v>
      </c>
      <c r="AD1" t="s">
        <v>100</v>
      </c>
      <c r="AF1" t="s">
        <v>96</v>
      </c>
      <c r="AG1" t="s">
        <v>99</v>
      </c>
      <c r="AH1" t="s">
        <v>60</v>
      </c>
      <c r="AI1" t="s">
        <v>100</v>
      </c>
      <c r="AK1" t="s">
        <v>97</v>
      </c>
      <c r="AL1" t="s">
        <v>99</v>
      </c>
      <c r="AM1" t="s">
        <v>60</v>
      </c>
      <c r="AN1" t="s">
        <v>100</v>
      </c>
      <c r="AP1" t="s">
        <v>98</v>
      </c>
      <c r="AQ1" t="s">
        <v>99</v>
      </c>
      <c r="AR1" t="s">
        <v>60</v>
      </c>
      <c r="AS1" t="s">
        <v>100</v>
      </c>
    </row>
    <row r="2" spans="1:45" x14ac:dyDescent="0.3">
      <c r="A2" t="str">
        <f>'All strength team card math'!H14</f>
        <v>Florida Panthers</v>
      </c>
      <c r="B2">
        <f>'All strength team card math'!S14</f>
        <v>1</v>
      </c>
      <c r="C2">
        <f>'All strength team card math'!Q14</f>
        <v>1</v>
      </c>
      <c r="P2" s="19"/>
      <c r="Q2" s="19" t="str">
        <f>'All strength team card math'!H13</f>
        <v>Edmonton Oilers</v>
      </c>
      <c r="R2" s="45">
        <f>'All strength team card math'!T13</f>
        <v>1</v>
      </c>
      <c r="S2" s="19"/>
      <c r="T2" s="19" t="str">
        <f>'All strength team card math'!H7</f>
        <v>Carolina Hurricanes</v>
      </c>
      <c r="U2" s="45">
        <f>'All strength team card math'!U7</f>
        <v>1</v>
      </c>
      <c r="V2" s="19"/>
      <c r="W2" s="19" t="str">
        <f>'All strength team card math'!H33</f>
        <v>Winnipeg Jets</v>
      </c>
      <c r="X2" s="45">
        <f>'All strength team card math'!O33</f>
        <v>1</v>
      </c>
      <c r="Y2" s="19"/>
      <c r="AA2" t="str">
        <f>'All strength team card math'!H7</f>
        <v>Carolina Hurricanes</v>
      </c>
      <c r="AB2">
        <f>'All strength team card math'!S7</f>
        <v>10</v>
      </c>
      <c r="AC2">
        <f>'All strength team card math'!Q7</f>
        <v>4</v>
      </c>
      <c r="AD2">
        <f t="shared" ref="AD2:AD9" si="0">RANK(AC2,$AC$2:$AC$9,1)</f>
        <v>1</v>
      </c>
      <c r="AF2" t="str">
        <f>'All strength team card math'!H14</f>
        <v>Florida Panthers</v>
      </c>
      <c r="AG2">
        <f>'All strength team card math'!S14</f>
        <v>1</v>
      </c>
      <c r="AH2">
        <f>'All strength team card math'!Q14</f>
        <v>1</v>
      </c>
      <c r="AI2">
        <f t="shared" ref="AI2:AI9" si="1">RANK(AH2,$AH$2:$AH$9,1)</f>
        <v>1</v>
      </c>
      <c r="AK2" t="str">
        <f>'All strength team card math'!H9</f>
        <v>Colorado Avalanche</v>
      </c>
      <c r="AL2">
        <f>'All strength team card math'!S9</f>
        <v>8</v>
      </c>
      <c r="AM2">
        <f>'All strength team card math'!Q9</f>
        <v>7</v>
      </c>
      <c r="AN2">
        <f t="shared" ref="AN2:AN9" si="2">RANK(AM2,$AM$2:$AM$9,1)</f>
        <v>1</v>
      </c>
      <c r="AP2" t="str">
        <f>'All strength team card math'!H15</f>
        <v>Los Angeles Kings</v>
      </c>
      <c r="AQ2">
        <f>'All strength team card math'!S15</f>
        <v>11</v>
      </c>
      <c r="AR2">
        <f>'All strength team card math'!Q15</f>
        <v>3</v>
      </c>
      <c r="AS2">
        <f t="shared" ref="AS2:AS9" si="3">RANK(AR2,$AR$2:$AR$9,1)</f>
        <v>2</v>
      </c>
    </row>
    <row r="3" spans="1:45" x14ac:dyDescent="0.3">
      <c r="A3" t="str">
        <f>'All strength team card math'!H13</f>
        <v>Edmonton Oilers</v>
      </c>
      <c r="B3">
        <f>'All strength team card math'!S13</f>
        <v>7</v>
      </c>
      <c r="C3">
        <f>'All strength team card math'!Q13</f>
        <v>2</v>
      </c>
      <c r="P3" s="19"/>
      <c r="Q3" s="19" t="str">
        <f>'All strength team card math'!H14</f>
        <v>Florida Panthers</v>
      </c>
      <c r="R3" s="45">
        <f>'All strength team card math'!T14</f>
        <v>2</v>
      </c>
      <c r="S3" s="19"/>
      <c r="T3" s="19" t="str">
        <f>'All strength team card math'!H14</f>
        <v>Florida Panthers</v>
      </c>
      <c r="U3" s="45">
        <f>'All strength team card math'!U14</f>
        <v>2</v>
      </c>
      <c r="V3" s="19"/>
      <c r="W3" s="19" t="str">
        <f>'All strength team card math'!H21</f>
        <v>New York Rangers</v>
      </c>
      <c r="X3" s="45">
        <f>'All strength team card math'!O21</f>
        <v>2</v>
      </c>
      <c r="Y3" s="19"/>
      <c r="AA3" t="str">
        <f>'All strength team card math'!H21</f>
        <v>New York Rangers</v>
      </c>
      <c r="AB3">
        <f>'All strength team card math'!S24</f>
        <v>21</v>
      </c>
      <c r="AC3">
        <f>'All strength team card math'!Q24</f>
        <v>5</v>
      </c>
      <c r="AD3">
        <f t="shared" si="0"/>
        <v>2</v>
      </c>
      <c r="AF3" t="str">
        <f>'All strength team card math'!H4</f>
        <v>Boston Bruins</v>
      </c>
      <c r="AG3">
        <f>'All strength team card math'!S4</f>
        <v>2</v>
      </c>
      <c r="AH3">
        <f>'All strength team card math'!Q4</f>
        <v>14</v>
      </c>
      <c r="AI3">
        <f t="shared" si="1"/>
        <v>3</v>
      </c>
      <c r="AK3" t="str">
        <f>'All strength team card math'!H11</f>
        <v>Dallas Stars</v>
      </c>
      <c r="AL3">
        <f>'All strength team card math'!S11</f>
        <v>6</v>
      </c>
      <c r="AM3">
        <f>'All strength team card math'!Q11</f>
        <v>7</v>
      </c>
      <c r="AN3">
        <f t="shared" si="2"/>
        <v>1</v>
      </c>
      <c r="AP3" t="str">
        <f>'All strength team card math'!H30</f>
        <v>Vancouver Canucks</v>
      </c>
      <c r="AQ3">
        <f>'All strength team card math'!S30</f>
        <v>2</v>
      </c>
      <c r="AR3">
        <f>'All strength team card math'!Q30</f>
        <v>5</v>
      </c>
      <c r="AS3">
        <f t="shared" si="3"/>
        <v>3</v>
      </c>
    </row>
    <row r="4" spans="1:45" x14ac:dyDescent="0.3">
      <c r="A4" t="str">
        <f>'All strength team card math'!H15</f>
        <v>Los Angeles Kings</v>
      </c>
      <c r="B4">
        <f>'All strength team card math'!S15</f>
        <v>11</v>
      </c>
      <c r="C4">
        <f>'All strength team card math'!Q15</f>
        <v>3</v>
      </c>
      <c r="F4" s="45">
        <f t="shared" ref="F4:F19" si="4">C2</f>
        <v>1</v>
      </c>
      <c r="G4" s="19" t="str">
        <f t="shared" ref="G4:G19" si="5">A2</f>
        <v>Florida Panthers</v>
      </c>
      <c r="H4" s="19"/>
      <c r="I4" s="19"/>
      <c r="J4" s="45">
        <f t="shared" ref="J4:J19" si="6">C18</f>
        <v>17</v>
      </c>
      <c r="K4" s="19" t="str">
        <f>A18</f>
        <v>Vegas Golden Knights</v>
      </c>
      <c r="L4" s="19"/>
      <c r="P4" s="19"/>
      <c r="Q4" s="19" t="str">
        <f>'All strength team card math'!H29</f>
        <v>Toronto Maple Leafs</v>
      </c>
      <c r="R4" s="45">
        <f>'All strength team card math'!T29</f>
        <v>3</v>
      </c>
      <c r="S4" s="19"/>
      <c r="T4" s="19" t="str">
        <f>'All strength team card math'!H13</f>
        <v>Edmonton Oilers</v>
      </c>
      <c r="U4" s="45">
        <f>'All strength team card math'!U13</f>
        <v>3</v>
      </c>
      <c r="V4" s="19"/>
      <c r="W4" s="19" t="str">
        <f>'All strength team card math'!H4</f>
        <v>Boston Bruins</v>
      </c>
      <c r="X4" s="45">
        <f>'All strength team card math'!O4</f>
        <v>3</v>
      </c>
      <c r="Y4" s="19"/>
      <c r="AA4" t="str">
        <f>'All strength team card math'!H24</f>
        <v>Pittsburgh Penguins</v>
      </c>
      <c r="AB4">
        <f>'All strength team card math'!S21</f>
        <v>5</v>
      </c>
      <c r="AC4">
        <f>'All strength team card math'!Q21</f>
        <v>10</v>
      </c>
      <c r="AD4">
        <f t="shared" si="0"/>
        <v>3</v>
      </c>
      <c r="AF4" t="str">
        <f>'All strength team card math'!H28</f>
        <v>Tampa Bay Lightning</v>
      </c>
      <c r="AG4">
        <f>'All strength team card math'!S28</f>
        <v>15</v>
      </c>
      <c r="AH4">
        <f>'All strength team card math'!Q28</f>
        <v>19</v>
      </c>
      <c r="AI4">
        <f t="shared" si="1"/>
        <v>5</v>
      </c>
      <c r="AK4" t="str">
        <f>'All strength team card math'!H18</f>
        <v>Nashville Predators</v>
      </c>
      <c r="AL4">
        <f>'All strength team card math'!S18</f>
        <v>14</v>
      </c>
      <c r="AM4">
        <f>'All strength team card math'!Q18</f>
        <v>13</v>
      </c>
      <c r="AN4">
        <f t="shared" si="2"/>
        <v>4</v>
      </c>
      <c r="AP4" t="str">
        <f>'All strength team card math'!H13</f>
        <v>Edmonton Oilers</v>
      </c>
      <c r="AQ4">
        <f>'All strength team card math'!S13</f>
        <v>7</v>
      </c>
      <c r="AR4">
        <f>'All strength team card math'!Q13</f>
        <v>2</v>
      </c>
      <c r="AS4">
        <f t="shared" si="3"/>
        <v>1</v>
      </c>
    </row>
    <row r="5" spans="1:45" x14ac:dyDescent="0.3">
      <c r="A5" t="str">
        <f>'All strength team card math'!H7</f>
        <v>Carolina Hurricanes</v>
      </c>
      <c r="B5">
        <f>'All strength team card math'!S7</f>
        <v>10</v>
      </c>
      <c r="C5">
        <f>'All strength team card math'!Q7</f>
        <v>4</v>
      </c>
      <c r="F5" s="45">
        <f t="shared" si="4"/>
        <v>2</v>
      </c>
      <c r="G5" s="19" t="str">
        <f t="shared" si="5"/>
        <v>Edmonton Oilers</v>
      </c>
      <c r="H5" s="19"/>
      <c r="I5" s="19"/>
      <c r="J5" s="45">
        <f t="shared" si="6"/>
        <v>18</v>
      </c>
      <c r="K5" s="19" t="str">
        <f t="shared" ref="K5:K19" si="7">A19</f>
        <v>New Jersey Devils</v>
      </c>
      <c r="L5" s="19"/>
      <c r="P5" s="19"/>
      <c r="Q5" s="19" t="str">
        <f>'All strength team card math'!H7</f>
        <v>Carolina Hurricanes</v>
      </c>
      <c r="R5" s="45">
        <f>'All strength team card math'!T7</f>
        <v>4</v>
      </c>
      <c r="S5" s="19"/>
      <c r="T5" s="19" t="str">
        <f>'All strength team card math'!H23</f>
        <v>Philadelphia Flyers</v>
      </c>
      <c r="U5" s="45">
        <f>'All strength team card math'!U23</f>
        <v>4</v>
      </c>
      <c r="V5" s="19"/>
      <c r="W5" s="19" t="str">
        <f>'All strength team card math'!H14</f>
        <v>Florida Panthers</v>
      </c>
      <c r="X5" s="45">
        <f>'All strength team card math'!O14</f>
        <v>3</v>
      </c>
      <c r="Y5" s="19"/>
      <c r="AA5" t="str">
        <f>'All strength team card math'!H23</f>
        <v>Philadelphia Flyers</v>
      </c>
      <c r="AB5">
        <f>'All strength team card math'!S23</f>
        <v>15</v>
      </c>
      <c r="AC5">
        <f>'All strength team card math'!Q23</f>
        <v>11</v>
      </c>
      <c r="AD5">
        <f t="shared" si="0"/>
        <v>4</v>
      </c>
      <c r="AF5" t="str">
        <f>'All strength team card math'!H22</f>
        <v>Ottawa Senators</v>
      </c>
      <c r="AG5">
        <f>'All strength team card math'!S22</f>
        <v>28</v>
      </c>
      <c r="AH5">
        <f>'All strength team card math'!Q22</f>
        <v>16</v>
      </c>
      <c r="AI5">
        <f t="shared" si="1"/>
        <v>4</v>
      </c>
      <c r="AK5" t="str">
        <f>'All strength team card math'!H33</f>
        <v>Winnipeg Jets</v>
      </c>
      <c r="AL5">
        <f>'All strength team card math'!S33</f>
        <v>2</v>
      </c>
      <c r="AM5">
        <f>'All strength team card math'!Q33</f>
        <v>7</v>
      </c>
      <c r="AN5">
        <f t="shared" si="2"/>
        <v>1</v>
      </c>
      <c r="AP5" t="str">
        <f>'All strength team card math'!H31</f>
        <v>Vegas Golden Knights</v>
      </c>
      <c r="AQ5">
        <f>'All strength team card math'!S31</f>
        <v>12</v>
      </c>
      <c r="AR5">
        <f>'All strength team card math'!Q31</f>
        <v>17</v>
      </c>
      <c r="AS5">
        <f t="shared" si="3"/>
        <v>5</v>
      </c>
    </row>
    <row r="6" spans="1:45" x14ac:dyDescent="0.3">
      <c r="A6" t="str">
        <f>'All strength team card math'!H24</f>
        <v>Pittsburgh Penguins</v>
      </c>
      <c r="B6">
        <f>'All strength team card math'!S24</f>
        <v>21</v>
      </c>
      <c r="C6">
        <f>'All strength team card math'!Q24</f>
        <v>5</v>
      </c>
      <c r="F6" s="45">
        <f t="shared" si="4"/>
        <v>3</v>
      </c>
      <c r="G6" s="19" t="str">
        <f t="shared" si="5"/>
        <v>Los Angeles Kings</v>
      </c>
      <c r="H6" s="19"/>
      <c r="I6" s="19"/>
      <c r="J6" s="45">
        <f t="shared" si="6"/>
        <v>19</v>
      </c>
      <c r="K6" s="19" t="str">
        <f t="shared" si="7"/>
        <v>Tampa Bay Lightning</v>
      </c>
      <c r="L6" s="19"/>
      <c r="P6" s="19"/>
      <c r="Q6" s="19" t="str">
        <f>'All strength team card math'!H9</f>
        <v>Colorado Avalanche</v>
      </c>
      <c r="R6" s="45">
        <f>'All strength team card math'!T9</f>
        <v>5</v>
      </c>
      <c r="S6" s="19"/>
      <c r="T6" s="19" t="str">
        <f>'All strength team card math'!H15</f>
        <v>Los Angeles Kings</v>
      </c>
      <c r="U6" s="45">
        <f>'All strength team card math'!U15</f>
        <v>5</v>
      </c>
      <c r="V6" s="19"/>
      <c r="W6" s="19" t="str">
        <f>'All strength team card math'!H15</f>
        <v>Los Angeles Kings</v>
      </c>
      <c r="X6" s="45">
        <f>'All strength team card math'!O15</f>
        <v>5</v>
      </c>
      <c r="Y6" s="19"/>
      <c r="AA6" t="str">
        <f>'All strength team card math'!H19</f>
        <v>New Jersey Devils</v>
      </c>
      <c r="AB6">
        <f>'All strength team card math'!S19</f>
        <v>23</v>
      </c>
      <c r="AC6">
        <f>'All strength team card math'!Q19</f>
        <v>18</v>
      </c>
      <c r="AD6">
        <f t="shared" si="0"/>
        <v>5</v>
      </c>
      <c r="AF6" t="str">
        <f>'All strength team card math'!H29</f>
        <v>Toronto Maple Leafs</v>
      </c>
      <c r="AG6">
        <f>'All strength team card math'!S29</f>
        <v>9</v>
      </c>
      <c r="AH6">
        <f>'All strength team card math'!Q29</f>
        <v>12</v>
      </c>
      <c r="AI6">
        <f t="shared" si="1"/>
        <v>2</v>
      </c>
      <c r="AK6" t="str">
        <f>'All strength team card math'!H16</f>
        <v>Minnesota Wild</v>
      </c>
      <c r="AL6">
        <f>'All strength team card math'!S16</f>
        <v>23</v>
      </c>
      <c r="AM6">
        <f>'All strength team card math'!Q16</f>
        <v>22</v>
      </c>
      <c r="AN6">
        <f t="shared" si="2"/>
        <v>5</v>
      </c>
      <c r="AP6" t="str">
        <f>'All strength team card math'!H6</f>
        <v>Calgary Flames</v>
      </c>
      <c r="AQ6">
        <f>'All strength team card math'!S6</f>
        <v>21</v>
      </c>
      <c r="AR6">
        <f>'All strength team card math'!Q6</f>
        <v>15</v>
      </c>
      <c r="AS6">
        <f t="shared" si="3"/>
        <v>4</v>
      </c>
    </row>
    <row r="7" spans="1:45" x14ac:dyDescent="0.3">
      <c r="A7" t="str">
        <f>'All strength team card math'!H30</f>
        <v>Vancouver Canucks</v>
      </c>
      <c r="B7">
        <f>'All strength team card math'!S30</f>
        <v>2</v>
      </c>
      <c r="C7">
        <f>'All strength team card math'!Q30</f>
        <v>5</v>
      </c>
      <c r="F7" s="45">
        <f t="shared" si="4"/>
        <v>4</v>
      </c>
      <c r="G7" s="19" t="str">
        <f t="shared" si="5"/>
        <v>Carolina Hurricanes</v>
      </c>
      <c r="H7" s="19"/>
      <c r="I7" s="19"/>
      <c r="J7" s="45">
        <f t="shared" si="6"/>
        <v>20</v>
      </c>
      <c r="K7" s="19" t="str">
        <f t="shared" si="7"/>
        <v>Seattle Kraken</v>
      </c>
      <c r="L7" s="19"/>
      <c r="P7" s="19"/>
      <c r="Q7" s="19" t="str">
        <f>'All strength team card math'!H19</f>
        <v>New Jersey Devils</v>
      </c>
      <c r="R7" s="45">
        <f>'All strength team card math'!T19</f>
        <v>6</v>
      </c>
      <c r="S7" s="19"/>
      <c r="T7" s="19" t="str">
        <f>'All strength team card math'!H11</f>
        <v>Dallas Stars</v>
      </c>
      <c r="U7" s="45">
        <f>'All strength team card math'!U11</f>
        <v>6</v>
      </c>
      <c r="V7" s="19"/>
      <c r="W7" s="19" t="str">
        <f>'All strength team card math'!H24</f>
        <v>Pittsburgh Penguins</v>
      </c>
      <c r="X7" s="45">
        <f>'All strength team card math'!O24</f>
        <v>6</v>
      </c>
      <c r="Y7" s="19"/>
      <c r="AA7" t="str">
        <f>'All strength team card math'!H32</f>
        <v>Washington Capitals</v>
      </c>
      <c r="AB7">
        <f>'All strength team card math'!S32</f>
        <v>18</v>
      </c>
      <c r="AC7">
        <f>'All strength team card math'!Q32</f>
        <v>26</v>
      </c>
      <c r="AD7">
        <f t="shared" si="0"/>
        <v>7</v>
      </c>
      <c r="AF7" t="str">
        <f>'All strength team card math'!H12</f>
        <v>Detroit Red Wings</v>
      </c>
      <c r="AG7">
        <f>'All strength team card math'!S12</f>
        <v>13</v>
      </c>
      <c r="AH7">
        <f>'All strength team card math'!Q12</f>
        <v>23</v>
      </c>
      <c r="AI7">
        <f t="shared" si="1"/>
        <v>7</v>
      </c>
      <c r="AK7" t="str">
        <f>'All strength team card math'!H3</f>
        <v>Arizona Coyotes</v>
      </c>
      <c r="AL7">
        <f>'All strength team card math'!S3</f>
        <v>27</v>
      </c>
      <c r="AM7">
        <f>'All strength team card math'!Q3</f>
        <v>27</v>
      </c>
      <c r="AN7">
        <f t="shared" si="2"/>
        <v>7</v>
      </c>
      <c r="AP7" t="str">
        <f>'All strength team card math'!H26</f>
        <v>Seattle Kraken</v>
      </c>
      <c r="AQ7">
        <f>'All strength team card math'!S26</f>
        <v>19</v>
      </c>
      <c r="AR7">
        <f>'All strength team card math'!Q26</f>
        <v>20</v>
      </c>
      <c r="AS7">
        <f t="shared" si="3"/>
        <v>6</v>
      </c>
    </row>
    <row r="8" spans="1:45" x14ac:dyDescent="0.3">
      <c r="A8" t="str">
        <f>'All strength team card math'!H11</f>
        <v>Dallas Stars</v>
      </c>
      <c r="B8">
        <f>'All strength team card math'!S11</f>
        <v>6</v>
      </c>
      <c r="C8">
        <f>'All strength team card math'!Q11</f>
        <v>7</v>
      </c>
      <c r="F8" s="45">
        <f t="shared" si="4"/>
        <v>5</v>
      </c>
      <c r="G8" s="19" t="str">
        <f t="shared" si="5"/>
        <v>Pittsburgh Penguins</v>
      </c>
      <c r="H8" s="19"/>
      <c r="I8" s="19"/>
      <c r="J8" s="45">
        <f t="shared" si="6"/>
        <v>21</v>
      </c>
      <c r="K8" s="19" t="str">
        <f t="shared" si="7"/>
        <v>Buffalo Sabres</v>
      </c>
      <c r="L8" s="19"/>
      <c r="P8" s="19"/>
      <c r="Q8" s="19" t="str">
        <f>'All strength team card math'!H11</f>
        <v>Dallas Stars</v>
      </c>
      <c r="R8" s="45">
        <f>'All strength team card math'!T11</f>
        <v>7</v>
      </c>
      <c r="S8" s="19"/>
      <c r="T8" s="19" t="str">
        <f>'All strength team card math'!H30</f>
        <v>Vancouver Canucks</v>
      </c>
      <c r="U8" s="45">
        <f>'All strength team card math'!U30</f>
        <v>6</v>
      </c>
      <c r="V8" s="19"/>
      <c r="W8" s="19" t="str">
        <f>'All strength team card math'!H27</f>
        <v>St Louis Blues</v>
      </c>
      <c r="X8" s="45">
        <f>'All strength team card math'!O27</f>
        <v>6</v>
      </c>
      <c r="Y8" s="19"/>
      <c r="AA8" t="str">
        <f>'All strength team card math'!H10</f>
        <v>Columbus Blue Jackets</v>
      </c>
      <c r="AB8">
        <f>'All strength team card math'!S20</f>
        <v>17</v>
      </c>
      <c r="AC8">
        <f>'All strength team card math'!Q20</f>
        <v>24</v>
      </c>
      <c r="AD8">
        <f t="shared" si="0"/>
        <v>6</v>
      </c>
      <c r="AF8" t="str">
        <f>'All strength team card math'!H5</f>
        <v>Buffalo Sabres</v>
      </c>
      <c r="AG8">
        <f>'All strength team card math'!S5</f>
        <v>25</v>
      </c>
      <c r="AH8">
        <f>'All strength team card math'!Q5</f>
        <v>21</v>
      </c>
      <c r="AI8">
        <f t="shared" si="1"/>
        <v>6</v>
      </c>
      <c r="AK8" t="str">
        <f>'All strength team card math'!H27</f>
        <v>St Louis Blues</v>
      </c>
      <c r="AL8">
        <f>'All strength team card math'!S27</f>
        <v>19</v>
      </c>
      <c r="AM8">
        <f>'All strength team card math'!Q27</f>
        <v>25</v>
      </c>
      <c r="AN8">
        <f t="shared" si="2"/>
        <v>6</v>
      </c>
      <c r="AP8" t="str">
        <f>'All strength team card math'!H2</f>
        <v>Anaheim Ducks</v>
      </c>
      <c r="AQ8">
        <f>'All strength team card math'!S2</f>
        <v>30</v>
      </c>
      <c r="AR8">
        <f>'All strength team card math'!Q2</f>
        <v>30</v>
      </c>
      <c r="AS8">
        <f t="shared" si="3"/>
        <v>7</v>
      </c>
    </row>
    <row r="9" spans="1:45" x14ac:dyDescent="0.3">
      <c r="A9" t="str">
        <f>'All strength team card math'!H33</f>
        <v>Winnipeg Jets</v>
      </c>
      <c r="B9">
        <f>'All strength team card math'!S33</f>
        <v>2</v>
      </c>
      <c r="C9">
        <f>'All strength team card math'!Q33</f>
        <v>7</v>
      </c>
      <c r="F9" s="45">
        <f t="shared" si="4"/>
        <v>5</v>
      </c>
      <c r="G9" s="19" t="str">
        <f t="shared" si="5"/>
        <v>Vancouver Canucks</v>
      </c>
      <c r="H9" s="19"/>
      <c r="I9" s="19"/>
      <c r="J9" s="45">
        <f t="shared" si="6"/>
        <v>22</v>
      </c>
      <c r="K9" s="19" t="str">
        <f t="shared" si="7"/>
        <v>Minnesota Wild</v>
      </c>
      <c r="L9" s="19"/>
      <c r="P9" s="19"/>
      <c r="Q9" s="19" t="str">
        <f>'All strength team card math'!H15</f>
        <v>Los Angeles Kings</v>
      </c>
      <c r="R9" s="45">
        <f>'All strength team card math'!T15</f>
        <v>8</v>
      </c>
      <c r="S9" s="19"/>
      <c r="T9" s="19" t="str">
        <f>'All strength team card math'!H22</f>
        <v>Ottawa Senators</v>
      </c>
      <c r="U9" s="45">
        <f>'All strength team card math'!U22</f>
        <v>8</v>
      </c>
      <c r="V9" s="19"/>
      <c r="W9" s="19" t="str">
        <f>'All strength team card math'!H26</f>
        <v>Seattle Kraken</v>
      </c>
      <c r="X9" s="45">
        <f>'All strength team card math'!O26</f>
        <v>8</v>
      </c>
      <c r="Y9" s="19"/>
      <c r="AA9" t="str">
        <f>'All strength team card math'!H20</f>
        <v>New York Islanders</v>
      </c>
      <c r="AB9">
        <f>'All strength team card math'!S10</f>
        <v>29</v>
      </c>
      <c r="AC9">
        <f>'All strength team card math'!Q10</f>
        <v>28</v>
      </c>
      <c r="AD9">
        <f t="shared" si="0"/>
        <v>8</v>
      </c>
      <c r="AF9" t="str">
        <f>'All strength team card math'!H17</f>
        <v>Montreal Canadiens</v>
      </c>
      <c r="AG9">
        <f>'All strength team card math'!S17</f>
        <v>26</v>
      </c>
      <c r="AH9">
        <f>'All strength team card math'!Q17</f>
        <v>29</v>
      </c>
      <c r="AI9">
        <f t="shared" si="1"/>
        <v>8</v>
      </c>
      <c r="AK9" t="str">
        <f>'All strength team card math'!H8</f>
        <v>Chicago Blackhawks</v>
      </c>
      <c r="AL9">
        <f>'All strength team card math'!S8</f>
        <v>32</v>
      </c>
      <c r="AM9">
        <f>'All strength team card math'!Q8</f>
        <v>31</v>
      </c>
      <c r="AN9">
        <f t="shared" si="2"/>
        <v>8</v>
      </c>
      <c r="AP9" t="str">
        <f>'All strength team card math'!H25</f>
        <v>San Jose Sharks</v>
      </c>
      <c r="AQ9">
        <f>'All strength team card math'!S25</f>
        <v>31</v>
      </c>
      <c r="AR9">
        <f>'All strength team card math'!Q25</f>
        <v>32</v>
      </c>
      <c r="AS9">
        <f t="shared" si="3"/>
        <v>8</v>
      </c>
    </row>
    <row r="10" spans="1:45" x14ac:dyDescent="0.3">
      <c r="A10" t="str">
        <f>'All strength team card math'!H9</f>
        <v>Colorado Avalanche</v>
      </c>
      <c r="B10">
        <f>'All strength team card math'!S9</f>
        <v>8</v>
      </c>
      <c r="C10">
        <f>'All strength team card math'!Q9</f>
        <v>7</v>
      </c>
      <c r="F10" s="45">
        <f t="shared" si="4"/>
        <v>7</v>
      </c>
      <c r="G10" s="19" t="str">
        <f t="shared" si="5"/>
        <v>Dallas Stars</v>
      </c>
      <c r="H10" s="19"/>
      <c r="I10" s="19"/>
      <c r="J10" s="45">
        <f t="shared" si="6"/>
        <v>23</v>
      </c>
      <c r="K10" s="19" t="str">
        <f t="shared" si="7"/>
        <v>Detroit Red Wings</v>
      </c>
      <c r="L10" s="19"/>
      <c r="P10" s="19"/>
      <c r="Q10" s="19" t="str">
        <f>'All strength team card math'!H24</f>
        <v>Pittsburgh Penguins</v>
      </c>
      <c r="R10" s="45">
        <f>'All strength team card math'!T24</f>
        <v>9</v>
      </c>
      <c r="S10" s="19"/>
      <c r="T10" s="19" t="str">
        <f>'All strength team card math'!H16</f>
        <v>Minnesota Wild</v>
      </c>
      <c r="U10" s="45">
        <f>'All strength team card math'!U16</f>
        <v>9</v>
      </c>
      <c r="V10" s="19"/>
      <c r="W10" s="19" t="str">
        <f>'All strength team card math'!H30</f>
        <v>Vancouver Canucks</v>
      </c>
      <c r="X10" s="45">
        <f>'All strength team card math'!O30</f>
        <v>9</v>
      </c>
      <c r="Y10" s="19"/>
    </row>
    <row r="11" spans="1:45" x14ac:dyDescent="0.3">
      <c r="A11" t="str">
        <f>'All strength team card math'!H21</f>
        <v>New York Rangers</v>
      </c>
      <c r="B11">
        <f>'All strength team card math'!S21</f>
        <v>5</v>
      </c>
      <c r="C11">
        <f>'All strength team card math'!Q21</f>
        <v>10</v>
      </c>
      <c r="F11" s="45">
        <f t="shared" si="4"/>
        <v>7</v>
      </c>
      <c r="G11" s="19" t="str">
        <f t="shared" si="5"/>
        <v>Winnipeg Jets</v>
      </c>
      <c r="H11" s="19"/>
      <c r="I11" s="19"/>
      <c r="J11" s="45">
        <f t="shared" si="6"/>
        <v>24</v>
      </c>
      <c r="K11" s="19" t="str">
        <f t="shared" si="7"/>
        <v>New York Islanders</v>
      </c>
      <c r="L11" s="19"/>
      <c r="P11" s="19"/>
      <c r="Q11" s="19" t="str">
        <f>'All strength team card math'!H22</f>
        <v>Ottawa Senators</v>
      </c>
      <c r="R11" s="45">
        <f>'All strength team card math'!T22</f>
        <v>10</v>
      </c>
      <c r="S11" s="19"/>
      <c r="T11" s="19" t="str">
        <f>'All strength team card math'!H28</f>
        <v>Tampa Bay Lightning</v>
      </c>
      <c r="U11" s="45">
        <f>'All strength team card math'!U28</f>
        <v>10</v>
      </c>
      <c r="V11" s="19"/>
      <c r="W11" s="19" t="str">
        <f>'All strength team card math'!H31</f>
        <v>Vegas Golden Knights</v>
      </c>
      <c r="X11" s="45">
        <f>'All strength team card math'!O31</f>
        <v>10</v>
      </c>
      <c r="Y11" s="19"/>
    </row>
    <row r="12" spans="1:45" x14ac:dyDescent="0.3">
      <c r="A12" t="str">
        <f>'All strength team card math'!H23</f>
        <v>Philadelphia Flyers</v>
      </c>
      <c r="B12">
        <f>'All strength team card math'!S23</f>
        <v>15</v>
      </c>
      <c r="C12">
        <f>'All strength team card math'!Q23</f>
        <v>11</v>
      </c>
      <c r="F12" s="45">
        <f t="shared" si="4"/>
        <v>7</v>
      </c>
      <c r="G12" s="19" t="str">
        <f t="shared" si="5"/>
        <v>Colorado Avalanche</v>
      </c>
      <c r="H12" s="19"/>
      <c r="I12" s="19"/>
      <c r="J12" s="45">
        <f t="shared" si="6"/>
        <v>25</v>
      </c>
      <c r="K12" s="19" t="str">
        <f t="shared" si="7"/>
        <v>St Louis Blues</v>
      </c>
      <c r="L12" s="19"/>
      <c r="P12" s="19"/>
      <c r="Q12" s="19" t="str">
        <f>'All strength team card math'!H6</f>
        <v>Calgary Flames</v>
      </c>
      <c r="R12" s="45">
        <f>'All strength team card math'!T6</f>
        <v>10</v>
      </c>
      <c r="S12" s="19"/>
      <c r="T12" s="19" t="str">
        <f>'All strength team card math'!H18</f>
        <v>Nashville Predators</v>
      </c>
      <c r="U12" s="45">
        <f>'All strength team card math'!U18</f>
        <v>11</v>
      </c>
      <c r="V12" s="19"/>
      <c r="W12" s="19" t="str">
        <f>'All strength team card math'!H12</f>
        <v>Detroit Red Wings</v>
      </c>
      <c r="X12" s="45">
        <f>'All strength team card math'!O12</f>
        <v>11</v>
      </c>
      <c r="Y12" s="19"/>
      <c r="AA12" t="s">
        <v>101</v>
      </c>
      <c r="AB12">
        <f>SUM(AB2:AB9)/8</f>
        <v>17.25</v>
      </c>
      <c r="AC12">
        <f>SUM(AC2:AC9)/8</f>
        <v>15.75</v>
      </c>
      <c r="AG12">
        <f t="shared" ref="AG12:AR12" si="8">SUM(AG2:AG9)/8</f>
        <v>14.875</v>
      </c>
      <c r="AH12">
        <f t="shared" si="8"/>
        <v>16.875</v>
      </c>
      <c r="AL12">
        <f t="shared" si="8"/>
        <v>16.375</v>
      </c>
      <c r="AM12">
        <f t="shared" si="8"/>
        <v>17.375</v>
      </c>
      <c r="AQ12">
        <f t="shared" si="8"/>
        <v>16.625</v>
      </c>
      <c r="AR12">
        <f t="shared" si="8"/>
        <v>15.5</v>
      </c>
    </row>
    <row r="13" spans="1:45" x14ac:dyDescent="0.3">
      <c r="A13" t="str">
        <f>'All strength team card math'!H29</f>
        <v>Toronto Maple Leafs</v>
      </c>
      <c r="B13">
        <f>'All strength team card math'!S29</f>
        <v>9</v>
      </c>
      <c r="C13">
        <f>'All strength team card math'!Q29</f>
        <v>12</v>
      </c>
      <c r="F13" s="45">
        <f t="shared" si="4"/>
        <v>10</v>
      </c>
      <c r="G13" s="19" t="str">
        <f t="shared" si="5"/>
        <v>New York Rangers</v>
      </c>
      <c r="H13" s="19"/>
      <c r="I13" s="19"/>
      <c r="J13" s="45">
        <f t="shared" si="6"/>
        <v>26</v>
      </c>
      <c r="K13" s="19" t="str">
        <f t="shared" si="7"/>
        <v>Washington Capitals</v>
      </c>
      <c r="L13" s="19"/>
      <c r="P13" s="19"/>
      <c r="Q13" s="19" t="str">
        <f>'All strength team card math'!H18</f>
        <v>Nashville Predators</v>
      </c>
      <c r="R13" s="45">
        <f>'All strength team card math'!T18</f>
        <v>12</v>
      </c>
      <c r="S13" s="19"/>
      <c r="T13" s="19" t="str">
        <f>'All strength team card math'!H9</f>
        <v>Colorado Avalanche</v>
      </c>
      <c r="U13" s="45">
        <f>'All strength team card math'!U9</f>
        <v>12</v>
      </c>
      <c r="V13" s="19"/>
      <c r="W13" s="19" t="str">
        <f>'All strength team card math'!H6</f>
        <v>Calgary Flames</v>
      </c>
      <c r="X13" s="45">
        <f>'All strength team card math'!O6</f>
        <v>12</v>
      </c>
      <c r="Y13" s="19"/>
    </row>
    <row r="14" spans="1:45" x14ac:dyDescent="0.3">
      <c r="A14" t="str">
        <f>'All strength team card math'!H18</f>
        <v>Nashville Predators</v>
      </c>
      <c r="B14">
        <f>'All strength team card math'!S18</f>
        <v>14</v>
      </c>
      <c r="C14">
        <f>'All strength team card math'!Q18</f>
        <v>13</v>
      </c>
      <c r="F14" s="45">
        <f t="shared" si="4"/>
        <v>11</v>
      </c>
      <c r="G14" s="19" t="str">
        <f t="shared" si="5"/>
        <v>Philadelphia Flyers</v>
      </c>
      <c r="H14" s="19"/>
      <c r="I14" s="19"/>
      <c r="J14" s="45">
        <f t="shared" si="6"/>
        <v>27</v>
      </c>
      <c r="K14" s="19" t="str">
        <f t="shared" si="7"/>
        <v>Arizona Coyotes</v>
      </c>
      <c r="L14" s="19"/>
      <c r="P14" s="19"/>
      <c r="Q14" s="19" t="str">
        <f>'All strength team card math'!H21</f>
        <v>New York Rangers</v>
      </c>
      <c r="R14" s="45">
        <f>'All strength team card math'!T21</f>
        <v>13</v>
      </c>
      <c r="S14" s="19"/>
      <c r="T14" s="19" t="str">
        <f>'All strength team card math'!H33</f>
        <v>Winnipeg Jets</v>
      </c>
      <c r="U14" s="45">
        <f>'All strength team card math'!U33</f>
        <v>12</v>
      </c>
      <c r="V14" s="19"/>
      <c r="W14" s="19" t="str">
        <f>'All strength team card math'!H20</f>
        <v>New York Islanders</v>
      </c>
      <c r="X14" s="45">
        <f>'All strength team card math'!O20</f>
        <v>13</v>
      </c>
      <c r="Y14" s="19"/>
    </row>
    <row r="15" spans="1:45" x14ac:dyDescent="0.3">
      <c r="A15" t="str">
        <f>'All strength team card math'!H4</f>
        <v>Boston Bruins</v>
      </c>
      <c r="B15">
        <f>'All strength team card math'!S4</f>
        <v>2</v>
      </c>
      <c r="C15">
        <f>'All strength team card math'!Q4</f>
        <v>14</v>
      </c>
      <c r="F15" s="45">
        <f t="shared" si="4"/>
        <v>12</v>
      </c>
      <c r="G15" s="19" t="str">
        <f t="shared" si="5"/>
        <v>Toronto Maple Leafs</v>
      </c>
      <c r="H15" s="19"/>
      <c r="I15" s="19"/>
      <c r="J15" s="45">
        <f t="shared" si="6"/>
        <v>28</v>
      </c>
      <c r="K15" s="19" t="str">
        <f t="shared" si="7"/>
        <v>Columbus Blue Jackets</v>
      </c>
      <c r="L15" s="19"/>
      <c r="P15" s="19"/>
      <c r="Q15" s="19" t="str">
        <f>'All strength team card math'!H28</f>
        <v>Tampa Bay Lightning</v>
      </c>
      <c r="R15" s="45">
        <f>'All strength team card math'!T28</f>
        <v>14</v>
      </c>
      <c r="S15" s="19"/>
      <c r="T15" s="19" t="str">
        <f>'All strength team card math'!H26</f>
        <v>Seattle Kraken</v>
      </c>
      <c r="U15" s="45">
        <f>'All strength team card math'!U26</f>
        <v>14</v>
      </c>
      <c r="V15" s="19"/>
      <c r="W15" s="19" t="str">
        <f>'All strength team card math'!H5</f>
        <v>Buffalo Sabres</v>
      </c>
      <c r="X15" s="45">
        <f>'All strength team card math'!O5</f>
        <v>14</v>
      </c>
      <c r="Y15" s="19"/>
    </row>
    <row r="16" spans="1:45" x14ac:dyDescent="0.3">
      <c r="A16" t="str">
        <f>'All strength team card math'!H6</f>
        <v>Calgary Flames</v>
      </c>
      <c r="B16">
        <f>'All strength team card math'!S6</f>
        <v>21</v>
      </c>
      <c r="C16">
        <f>'All strength team card math'!Q6</f>
        <v>15</v>
      </c>
      <c r="F16" s="45">
        <f t="shared" si="4"/>
        <v>13</v>
      </c>
      <c r="G16" s="19" t="str">
        <f t="shared" si="5"/>
        <v>Nashville Predators</v>
      </c>
      <c r="H16" s="19"/>
      <c r="I16" s="19"/>
      <c r="J16" s="45">
        <f t="shared" si="6"/>
        <v>29</v>
      </c>
      <c r="K16" s="19" t="str">
        <f t="shared" si="7"/>
        <v>Montreal Canadiens</v>
      </c>
      <c r="L16" s="19"/>
      <c r="P16" s="19"/>
      <c r="Q16" s="19" t="str">
        <f>'All strength team card math'!H30</f>
        <v>Vancouver Canucks</v>
      </c>
      <c r="R16" s="45">
        <f>'All strength team card math'!T30</f>
        <v>15</v>
      </c>
      <c r="S16" s="19"/>
      <c r="T16" s="19" t="str">
        <f>'All strength team card math'!H24</f>
        <v>Pittsburgh Penguins</v>
      </c>
      <c r="U16" s="45">
        <f>'All strength team card math'!U24</f>
        <v>15</v>
      </c>
      <c r="V16" s="19"/>
      <c r="W16" s="19" t="str">
        <f>'All strength team card math'!H9</f>
        <v>Colorado Avalanche</v>
      </c>
      <c r="X16" s="45">
        <f>'All strength team card math'!O9</f>
        <v>15</v>
      </c>
      <c r="Y16" s="19"/>
      <c r="AA16" s="18" t="s">
        <v>102</v>
      </c>
      <c r="AB16" t="s">
        <v>99</v>
      </c>
      <c r="AC16" t="s">
        <v>103</v>
      </c>
      <c r="AE16" t="s">
        <v>95</v>
      </c>
      <c r="AF16" t="s">
        <v>104</v>
      </c>
    </row>
    <row r="17" spans="1:32" x14ac:dyDescent="0.3">
      <c r="A17" t="str">
        <f>'All strength team card math'!H22</f>
        <v>Ottawa Senators</v>
      </c>
      <c r="B17">
        <f>'All strength team card math'!S22</f>
        <v>28</v>
      </c>
      <c r="C17">
        <f>'All strength team card math'!Q22</f>
        <v>16</v>
      </c>
      <c r="F17" s="45">
        <f t="shared" si="4"/>
        <v>14</v>
      </c>
      <c r="G17" s="19" t="str">
        <f t="shared" si="5"/>
        <v>Boston Bruins</v>
      </c>
      <c r="H17" s="19"/>
      <c r="I17" s="19"/>
      <c r="J17" s="45">
        <f t="shared" si="6"/>
        <v>30</v>
      </c>
      <c r="K17" s="19" t="str">
        <f t="shared" si="7"/>
        <v>Anaheim Ducks</v>
      </c>
      <c r="L17" s="19"/>
      <c r="P17" s="19"/>
      <c r="Q17" s="19" t="str">
        <f>'All strength team card math'!H23</f>
        <v>Philadelphia Flyers</v>
      </c>
      <c r="R17" s="45">
        <f>'All strength team card math'!T23</f>
        <v>16</v>
      </c>
      <c r="S17" s="19"/>
      <c r="T17" s="19" t="str">
        <f>'All strength team card math'!H19</f>
        <v>New Jersey Devils</v>
      </c>
      <c r="U17" s="45">
        <f>'All strength team card math'!U19</f>
        <v>15</v>
      </c>
      <c r="V17" s="19"/>
      <c r="W17" s="19" t="str">
        <f>'All strength team card math'!H18</f>
        <v>Nashville Predators</v>
      </c>
      <c r="X17" s="45">
        <f>'All strength team card math'!O18</f>
        <v>16</v>
      </c>
      <c r="Y17" s="19"/>
      <c r="AA17" t="str">
        <f>AA1</f>
        <v>Metro</v>
      </c>
      <c r="AB17">
        <f>AB12</f>
        <v>17.25</v>
      </c>
      <c r="AC17">
        <f>RANK(AB17,$AB$17:$AB$20,1)</f>
        <v>4</v>
      </c>
      <c r="AE17">
        <f>AC12</f>
        <v>15.75</v>
      </c>
      <c r="AF17">
        <f>RANK(AE17,$AE$17:$AE$20,1)</f>
        <v>2</v>
      </c>
    </row>
    <row r="18" spans="1:32" x14ac:dyDescent="0.3">
      <c r="A18" t="str">
        <f>'All strength team card math'!H31</f>
        <v>Vegas Golden Knights</v>
      </c>
      <c r="B18">
        <f>'All strength team card math'!S31</f>
        <v>12</v>
      </c>
      <c r="C18">
        <f>'All strength team card math'!Q31</f>
        <v>17</v>
      </c>
      <c r="F18" s="45">
        <f t="shared" si="4"/>
        <v>15</v>
      </c>
      <c r="G18" s="19" t="str">
        <f t="shared" si="5"/>
        <v>Calgary Flames</v>
      </c>
      <c r="H18" s="19"/>
      <c r="I18" s="19"/>
      <c r="J18" s="45">
        <f t="shared" si="6"/>
        <v>31</v>
      </c>
      <c r="K18" s="19" t="str">
        <f t="shared" si="7"/>
        <v>Chicago Blackhawks</v>
      </c>
      <c r="L18" s="19"/>
      <c r="P18" s="19"/>
      <c r="Q18" s="19" t="str">
        <f>'All strength team card math'!H33</f>
        <v>Winnipeg Jets</v>
      </c>
      <c r="R18" s="45">
        <f>'All strength team card math'!T33</f>
        <v>17</v>
      </c>
      <c r="S18" s="19"/>
      <c r="T18" s="19" t="str">
        <f>'All strength team card math'!H31</f>
        <v>Vegas Golden Knights</v>
      </c>
      <c r="U18" s="45">
        <f>'All strength team card math'!U31</f>
        <v>17</v>
      </c>
      <c r="V18" s="19"/>
      <c r="W18" s="19" t="str">
        <f>'All strength team card math'!H2</f>
        <v>Anaheim Ducks</v>
      </c>
      <c r="X18" s="45">
        <f>'All strength team card math'!O2</f>
        <v>16</v>
      </c>
      <c r="Y18" s="19"/>
      <c r="AA18" t="str">
        <f>AF1</f>
        <v>Atlantic</v>
      </c>
      <c r="AB18">
        <f>AG12</f>
        <v>14.875</v>
      </c>
      <c r="AC18">
        <f>RANK(AB18,$AB$17:$AB$20,1)</f>
        <v>1</v>
      </c>
      <c r="AE18">
        <f>AH12</f>
        <v>16.875</v>
      </c>
      <c r="AF18">
        <f>RANK(AE18,$AE$17:$AE$20,1)</f>
        <v>3</v>
      </c>
    </row>
    <row r="19" spans="1:32" x14ac:dyDescent="0.3">
      <c r="A19" t="str">
        <f>'All strength team card math'!H19</f>
        <v>New Jersey Devils</v>
      </c>
      <c r="B19">
        <f>'All strength team card math'!S19</f>
        <v>23</v>
      </c>
      <c r="C19">
        <f>'All strength team card math'!Q19</f>
        <v>18</v>
      </c>
      <c r="F19" s="45">
        <f t="shared" si="4"/>
        <v>16</v>
      </c>
      <c r="G19" s="19" t="str">
        <f t="shared" si="5"/>
        <v>Ottawa Senators</v>
      </c>
      <c r="H19" s="19"/>
      <c r="I19" s="19"/>
      <c r="J19" s="45">
        <f t="shared" si="6"/>
        <v>32</v>
      </c>
      <c r="K19" s="19" t="str">
        <f t="shared" si="7"/>
        <v>San Jose Sharks</v>
      </c>
      <c r="L19" s="19"/>
      <c r="P19" s="19"/>
      <c r="Q19" s="19" t="str">
        <f>'All strength team card math'!H4</f>
        <v>Boston Bruins</v>
      </c>
      <c r="R19" s="45">
        <f>'All strength team card math'!T4</f>
        <v>18</v>
      </c>
      <c r="S19" s="19"/>
      <c r="T19" s="19" t="str">
        <f>'All strength team card math'!H4</f>
        <v>Boston Bruins</v>
      </c>
      <c r="U19" s="45">
        <f>'All strength team card math'!U4</f>
        <v>18</v>
      </c>
      <c r="V19" s="19"/>
      <c r="W19" s="19" t="str">
        <f>'All strength team card math'!H13</f>
        <v>Edmonton Oilers</v>
      </c>
      <c r="X19" s="45">
        <f>'All strength team card math'!O13</f>
        <v>18</v>
      </c>
      <c r="Y19" s="19"/>
      <c r="AA19" t="str">
        <f>AK1</f>
        <v>Central</v>
      </c>
      <c r="AB19">
        <f>AL12</f>
        <v>16.375</v>
      </c>
      <c r="AC19">
        <f>RANK(AB19,$AB$17:$AB$20,1)</f>
        <v>2</v>
      </c>
      <c r="AE19">
        <f>AM12</f>
        <v>17.375</v>
      </c>
      <c r="AF19">
        <f>RANK(AE19,$AE$17:$AE$20,1)</f>
        <v>4</v>
      </c>
    </row>
    <row r="20" spans="1:32" x14ac:dyDescent="0.3">
      <c r="A20" t="str">
        <f>'All strength team card math'!H28</f>
        <v>Tampa Bay Lightning</v>
      </c>
      <c r="B20">
        <f>'All strength team card math'!S28</f>
        <v>15</v>
      </c>
      <c r="C20">
        <f>'All strength team card math'!Q28</f>
        <v>19</v>
      </c>
      <c r="F20" s="19"/>
      <c r="G20" s="19"/>
      <c r="H20" s="19"/>
      <c r="I20" s="19"/>
      <c r="J20" s="19"/>
      <c r="K20" s="19"/>
      <c r="L20" s="19"/>
      <c r="P20" s="19"/>
      <c r="Q20" s="19" t="str">
        <f>'All strength team card math'!H31</f>
        <v>Vegas Golden Knights</v>
      </c>
      <c r="R20" s="45">
        <f>'All strength team card math'!T31</f>
        <v>19</v>
      </c>
      <c r="S20" s="19"/>
      <c r="T20" s="19" t="str">
        <f>'All strength team card math'!H21</f>
        <v>New York Rangers</v>
      </c>
      <c r="U20" s="45">
        <f>'All strength team card math'!U21</f>
        <v>19</v>
      </c>
      <c r="V20" s="19"/>
      <c r="W20" s="19" t="str">
        <f>'All strength team card math'!H32</f>
        <v>Washington Capitals</v>
      </c>
      <c r="X20" s="45">
        <f>'All strength team card math'!O32</f>
        <v>19</v>
      </c>
      <c r="Y20" s="19"/>
      <c r="AA20" t="str">
        <f>AP1</f>
        <v>Pacific</v>
      </c>
      <c r="AB20">
        <f>AQ12</f>
        <v>16.625</v>
      </c>
      <c r="AC20">
        <f>RANK(AB20,$AB$17:$AB$20,1)</f>
        <v>3</v>
      </c>
      <c r="AE20">
        <f>AR12</f>
        <v>15.5</v>
      </c>
      <c r="AF20">
        <f>RANK(AE20,$AE$17:$AE$20,1)</f>
        <v>1</v>
      </c>
    </row>
    <row r="21" spans="1:32" x14ac:dyDescent="0.3">
      <c r="A21" t="str">
        <f>'All strength team card math'!H26</f>
        <v>Seattle Kraken</v>
      </c>
      <c r="B21">
        <f>'All strength team card math'!S26</f>
        <v>19</v>
      </c>
      <c r="C21">
        <f>'All strength team card math'!Q26</f>
        <v>20</v>
      </c>
      <c r="F21" s="19"/>
      <c r="G21" s="19"/>
      <c r="H21" s="23" t="s">
        <v>132</v>
      </c>
      <c r="I21" s="19"/>
      <c r="J21" s="19"/>
      <c r="K21" s="19"/>
      <c r="L21" s="21">
        <f ca="1">TODAY()</f>
        <v>45358</v>
      </c>
      <c r="P21" s="19"/>
      <c r="Q21" s="19" t="str">
        <f>'All strength team card math'!H16</f>
        <v>Minnesota Wild</v>
      </c>
      <c r="R21" s="45">
        <f>'All strength team card math'!T16</f>
        <v>20</v>
      </c>
      <c r="S21" s="19"/>
      <c r="T21" s="19" t="str">
        <f>'All strength team card math'!H5</f>
        <v>Buffalo Sabres</v>
      </c>
      <c r="U21" s="45">
        <f>'All strength team card math'!U5</f>
        <v>19</v>
      </c>
      <c r="V21" s="19"/>
      <c r="W21" s="19" t="str">
        <f>'All strength team card math'!H17</f>
        <v>Montreal Canadiens</v>
      </c>
      <c r="X21" s="45">
        <f>'All strength team card math'!O17</f>
        <v>20</v>
      </c>
      <c r="Y21" s="19"/>
    </row>
    <row r="22" spans="1:32" x14ac:dyDescent="0.3">
      <c r="A22" t="str">
        <f>'All strength team card math'!H5</f>
        <v>Buffalo Sabres</v>
      </c>
      <c r="B22">
        <f>'All strength team card math'!S5</f>
        <v>25</v>
      </c>
      <c r="C22">
        <f>'All strength team card math'!Q5</f>
        <v>21</v>
      </c>
      <c r="E22" s="2"/>
      <c r="P22" s="19"/>
      <c r="Q22" s="19" t="str">
        <f>'All strength team card math'!H12</f>
        <v>Detroit Red Wings</v>
      </c>
      <c r="R22" s="45">
        <f>'All strength team card math'!T12</f>
        <v>21</v>
      </c>
      <c r="S22" s="19"/>
      <c r="T22" s="19" t="str">
        <f>'All strength team card math'!H6</f>
        <v>Calgary Flames</v>
      </c>
      <c r="U22" s="45">
        <f>'All strength team card math'!U6</f>
        <v>19</v>
      </c>
      <c r="V22" s="19"/>
      <c r="W22" s="19" t="str">
        <f>'All strength team card math'!H23</f>
        <v>Philadelphia Flyers</v>
      </c>
      <c r="X22" s="45">
        <f>'All strength team card math'!O23</f>
        <v>21</v>
      </c>
      <c r="Y22" s="19"/>
    </row>
    <row r="23" spans="1:32" x14ac:dyDescent="0.3">
      <c r="A23" t="str">
        <f>'All strength team card math'!H16</f>
        <v>Minnesota Wild</v>
      </c>
      <c r="B23">
        <f>'All strength team card math'!S16</f>
        <v>23</v>
      </c>
      <c r="C23">
        <f>'All strength team card math'!Q16</f>
        <v>22</v>
      </c>
      <c r="P23" s="19"/>
      <c r="Q23" s="19" t="str">
        <f>'All strength team card math'!H20</f>
        <v>New York Islanders</v>
      </c>
      <c r="R23" s="45">
        <f>'All strength team card math'!T20</f>
        <v>21</v>
      </c>
      <c r="S23" s="19"/>
      <c r="T23" s="19" t="str">
        <f>'All strength team card math'!H29</f>
        <v>Toronto Maple Leafs</v>
      </c>
      <c r="U23" s="45">
        <f>'All strength team card math'!U29</f>
        <v>22</v>
      </c>
      <c r="V23" s="19"/>
      <c r="W23" s="19" t="str">
        <f>'All strength team card math'!H29</f>
        <v>Toronto Maple Leafs</v>
      </c>
      <c r="X23" s="45">
        <f>'All strength team card math'!O29</f>
        <v>21</v>
      </c>
      <c r="Y23" s="19"/>
    </row>
    <row r="24" spans="1:32" x14ac:dyDescent="0.3">
      <c r="A24" t="str">
        <f>'All strength team card math'!H12</f>
        <v>Detroit Red Wings</v>
      </c>
      <c r="B24">
        <f>'All strength team card math'!S12</f>
        <v>13</v>
      </c>
      <c r="C24">
        <f>'All strength team card math'!Q12</f>
        <v>23</v>
      </c>
      <c r="P24" s="19"/>
      <c r="Q24" s="19" t="str">
        <f>'All strength team card math'!H10</f>
        <v>Columbus Blue Jackets</v>
      </c>
      <c r="R24" s="45">
        <f>'All strength team card math'!T10</f>
        <v>23</v>
      </c>
      <c r="S24" s="19"/>
      <c r="T24" s="19" t="str">
        <f>'All strength team card math'!H32</f>
        <v>Washington Capitals</v>
      </c>
      <c r="U24" s="45">
        <f>'All strength team card math'!U32</f>
        <v>23</v>
      </c>
      <c r="V24" s="19"/>
      <c r="W24" s="19" t="str">
        <f>'All strength team card math'!H3</f>
        <v>Arizona Coyotes</v>
      </c>
      <c r="X24" s="45">
        <f>'All strength team card math'!O3</f>
        <v>23</v>
      </c>
      <c r="Y24" s="19"/>
    </row>
    <row r="25" spans="1:32" x14ac:dyDescent="0.3">
      <c r="A25" t="str">
        <f>'All strength team card math'!H20</f>
        <v>New York Islanders</v>
      </c>
      <c r="B25">
        <f>'All strength team card math'!S20</f>
        <v>17</v>
      </c>
      <c r="C25">
        <f>'All strength team card math'!Q20</f>
        <v>24</v>
      </c>
      <c r="P25" s="19"/>
      <c r="Q25" s="19" t="str">
        <f>'All strength team card math'!H5</f>
        <v>Buffalo Sabres</v>
      </c>
      <c r="R25" s="45">
        <f>'All strength team card math'!T5</f>
        <v>24</v>
      </c>
      <c r="S25" s="19"/>
      <c r="T25" s="19" t="str">
        <f>'All strength team card math'!H3</f>
        <v>Arizona Coyotes</v>
      </c>
      <c r="U25" s="45">
        <f>'All strength team card math'!U3</f>
        <v>24</v>
      </c>
      <c r="V25" s="19"/>
      <c r="W25" s="19" t="str">
        <f>'All strength team card math'!H11</f>
        <v>Dallas Stars</v>
      </c>
      <c r="X25" s="45">
        <f>'All strength team card math'!O11</f>
        <v>24</v>
      </c>
      <c r="Y25" s="19"/>
    </row>
    <row r="26" spans="1:32" x14ac:dyDescent="0.3">
      <c r="A26" t="str">
        <f>'All strength team card math'!H27</f>
        <v>St Louis Blues</v>
      </c>
      <c r="B26">
        <f>'All strength team card math'!S27</f>
        <v>19</v>
      </c>
      <c r="C26">
        <f>'All strength team card math'!Q27</f>
        <v>25</v>
      </c>
      <c r="P26" s="19"/>
      <c r="Q26" s="19" t="str">
        <f>'All strength team card math'!H3</f>
        <v>Arizona Coyotes</v>
      </c>
      <c r="R26" s="45">
        <f>'All strength team card math'!T3</f>
        <v>25</v>
      </c>
      <c r="S26" s="19"/>
      <c r="T26" s="19" t="str">
        <f>'All strength team card math'!H8</f>
        <v>Chicago Blackhawks</v>
      </c>
      <c r="U26" s="45">
        <f>'All strength team card math'!U8</f>
        <v>25</v>
      </c>
      <c r="V26" s="19"/>
      <c r="W26" s="19" t="str">
        <f>'All strength team card math'!H7</f>
        <v>Carolina Hurricanes</v>
      </c>
      <c r="X26" s="45">
        <f>'All strength team card math'!O7</f>
        <v>25</v>
      </c>
      <c r="Y26" s="19"/>
    </row>
    <row r="27" spans="1:32" x14ac:dyDescent="0.3">
      <c r="A27" t="str">
        <f>'All strength team card math'!H32</f>
        <v>Washington Capitals</v>
      </c>
      <c r="B27">
        <f>'All strength team card math'!S32</f>
        <v>18</v>
      </c>
      <c r="C27">
        <f>'All strength team card math'!Q32</f>
        <v>26</v>
      </c>
      <c r="P27" s="19"/>
      <c r="Q27" s="19" t="str">
        <f>'All strength team card math'!H27</f>
        <v>St Louis Blues</v>
      </c>
      <c r="R27" s="45">
        <f>'All strength team card math'!T27</f>
        <v>26</v>
      </c>
      <c r="S27" s="19"/>
      <c r="T27" s="19" t="str">
        <f>'All strength team card math'!H12</f>
        <v>Detroit Red Wings</v>
      </c>
      <c r="U27" s="45">
        <f>'All strength team card math'!U12</f>
        <v>26</v>
      </c>
      <c r="V27" s="19"/>
      <c r="W27" s="19" t="str">
        <f>'All strength team card math'!H25</f>
        <v>San Jose Sharks</v>
      </c>
      <c r="X27" s="45">
        <f>'All strength team card math'!O25</f>
        <v>26</v>
      </c>
      <c r="Y27" s="19"/>
    </row>
    <row r="28" spans="1:32" x14ac:dyDescent="0.3">
      <c r="A28" t="str">
        <f>'All strength team card math'!H3</f>
        <v>Arizona Coyotes</v>
      </c>
      <c r="B28">
        <f>'All strength team card math'!S3</f>
        <v>27</v>
      </c>
      <c r="C28">
        <f>'All strength team card math'!Q3</f>
        <v>27</v>
      </c>
      <c r="P28" s="19"/>
      <c r="Q28" s="19" t="str">
        <f>'All strength team card math'!H26</f>
        <v>Seattle Kraken</v>
      </c>
      <c r="R28" s="45">
        <f>'All strength team card math'!T26</f>
        <v>26</v>
      </c>
      <c r="S28" s="19"/>
      <c r="T28" s="19" t="str">
        <f>'All strength team card math'!H27</f>
        <v>St Louis Blues</v>
      </c>
      <c r="U28" s="45">
        <f>'All strength team card math'!U27</f>
        <v>27</v>
      </c>
      <c r="V28" s="19"/>
      <c r="W28" s="19" t="str">
        <f>'All strength team card math'!H8</f>
        <v>Chicago Blackhawks</v>
      </c>
      <c r="X28" s="45">
        <f>'All strength team card math'!O8</f>
        <v>27</v>
      </c>
      <c r="Y28" s="19"/>
    </row>
    <row r="29" spans="1:32" x14ac:dyDescent="0.3">
      <c r="A29" t="str">
        <f>'All strength team card math'!H10</f>
        <v>Columbus Blue Jackets</v>
      </c>
      <c r="B29">
        <f>'All strength team card math'!S10</f>
        <v>29</v>
      </c>
      <c r="C29">
        <f>'All strength team card math'!Q10</f>
        <v>28</v>
      </c>
      <c r="P29" s="19"/>
      <c r="Q29" s="19" t="str">
        <f>'All strength team card math'!H32</f>
        <v>Washington Capitals</v>
      </c>
      <c r="R29" s="45">
        <f>'All strength team card math'!T32</f>
        <v>28</v>
      </c>
      <c r="S29" s="19"/>
      <c r="T29" s="19" t="str">
        <f>'All strength team card math'!H20</f>
        <v>New York Islanders</v>
      </c>
      <c r="U29" s="45">
        <f>'All strength team card math'!U20</f>
        <v>27</v>
      </c>
      <c r="V29" s="19"/>
      <c r="W29" s="19" t="str">
        <f>'All strength team card math'!H10</f>
        <v>Columbus Blue Jackets</v>
      </c>
      <c r="X29" s="45">
        <f>'All strength team card math'!O10</f>
        <v>28</v>
      </c>
      <c r="Y29" s="19"/>
    </row>
    <row r="30" spans="1:32" x14ac:dyDescent="0.3">
      <c r="A30" t="str">
        <f>'All strength team card math'!H17</f>
        <v>Montreal Canadiens</v>
      </c>
      <c r="B30">
        <f>'All strength team card math'!S17</f>
        <v>26</v>
      </c>
      <c r="C30">
        <f>'All strength team card math'!Q17</f>
        <v>29</v>
      </c>
      <c r="P30" s="19"/>
      <c r="Q30" s="19" t="str">
        <f>'All strength team card math'!H17</f>
        <v>Montreal Canadiens</v>
      </c>
      <c r="R30" s="45">
        <f>'All strength team card math'!T17</f>
        <v>28</v>
      </c>
      <c r="S30" s="19"/>
      <c r="T30" s="19" t="str">
        <f>'All strength team card math'!H10</f>
        <v>Columbus Blue Jackets</v>
      </c>
      <c r="U30" s="45">
        <f>'All strength team card math'!U10</f>
        <v>29</v>
      </c>
      <c r="V30" s="19"/>
      <c r="W30" s="19" t="str">
        <f>'All strength team card math'!H28</f>
        <v>Tampa Bay Lightning</v>
      </c>
      <c r="X30" s="45">
        <f>'All strength team card math'!O28</f>
        <v>29</v>
      </c>
      <c r="Y30" s="19"/>
    </row>
    <row r="31" spans="1:32" x14ac:dyDescent="0.3">
      <c r="A31" t="str">
        <f>'All strength team card math'!H2</f>
        <v>Anaheim Ducks</v>
      </c>
      <c r="B31">
        <f>'All strength team card math'!S2</f>
        <v>30</v>
      </c>
      <c r="C31">
        <f>'All strength team card math'!Q2</f>
        <v>30</v>
      </c>
      <c r="P31" s="19"/>
      <c r="Q31" s="19" t="str">
        <f>'All strength team card math'!H2</f>
        <v>Anaheim Ducks</v>
      </c>
      <c r="R31" s="45">
        <f>'All strength team card math'!T2</f>
        <v>30</v>
      </c>
      <c r="S31" s="19"/>
      <c r="T31" s="19" t="str">
        <f>'All strength team card math'!H17</f>
        <v>Montreal Canadiens</v>
      </c>
      <c r="U31" s="45">
        <f>'All strength team card math'!U17</f>
        <v>29</v>
      </c>
      <c r="V31" s="19"/>
      <c r="W31" s="19" t="str">
        <f>'All strength team card math'!H16</f>
        <v>Minnesota Wild</v>
      </c>
      <c r="X31" s="45">
        <f>'All strength team card math'!O16</f>
        <v>30</v>
      </c>
      <c r="Y31" s="19"/>
    </row>
    <row r="32" spans="1:32" x14ac:dyDescent="0.3">
      <c r="A32" t="str">
        <f>'All strength team card math'!H8</f>
        <v>Chicago Blackhawks</v>
      </c>
      <c r="B32">
        <f>'All strength team card math'!S8</f>
        <v>32</v>
      </c>
      <c r="C32">
        <f>'All strength team card math'!Q8</f>
        <v>31</v>
      </c>
      <c r="P32" s="19"/>
      <c r="Q32" s="19" t="str">
        <f>'All strength team card math'!H25</f>
        <v>San Jose Sharks</v>
      </c>
      <c r="R32" s="45">
        <f>'All strength team card math'!T25</f>
        <v>31</v>
      </c>
      <c r="S32" s="19"/>
      <c r="T32" s="19" t="str">
        <f>'All strength team card math'!H2</f>
        <v>Anaheim Ducks</v>
      </c>
      <c r="U32" s="45">
        <f>'All strength team card math'!U2</f>
        <v>31</v>
      </c>
      <c r="V32" s="19"/>
      <c r="W32" s="19" t="str">
        <f>'All strength team card math'!H19</f>
        <v>New Jersey Devils</v>
      </c>
      <c r="X32" s="45">
        <f>'All strength team card math'!O19</f>
        <v>31</v>
      </c>
      <c r="Y32" s="19"/>
    </row>
    <row r="33" spans="1:25" x14ac:dyDescent="0.3">
      <c r="A33" t="str">
        <f>'All strength team card math'!H25</f>
        <v>San Jose Sharks</v>
      </c>
      <c r="B33">
        <f>'All strength team card math'!S25</f>
        <v>31</v>
      </c>
      <c r="C33">
        <f>'All strength team card math'!Q25</f>
        <v>32</v>
      </c>
      <c r="P33" s="19"/>
      <c r="Q33" s="19" t="str">
        <f>'All strength team card math'!H8</f>
        <v>Chicago Blackhawks</v>
      </c>
      <c r="R33" s="45">
        <f>'All strength team card math'!T8</f>
        <v>31</v>
      </c>
      <c r="S33" s="19"/>
      <c r="T33" s="19" t="str">
        <f>'All strength team card math'!H25</f>
        <v>San Jose Sharks</v>
      </c>
      <c r="U33" s="45">
        <f>'All strength team card math'!U25</f>
        <v>32</v>
      </c>
      <c r="V33" s="19"/>
      <c r="W33" s="19" t="str">
        <f>'All strength team card math'!H22</f>
        <v>Ottawa Senators</v>
      </c>
      <c r="X33" s="45">
        <f>'All strength team card math'!O22</f>
        <v>32</v>
      </c>
      <c r="Y33" s="19"/>
    </row>
    <row r="34" spans="1:25" x14ac:dyDescent="0.3">
      <c r="P34" s="19"/>
      <c r="Q34" s="19"/>
      <c r="R34" s="19"/>
      <c r="S34" s="19"/>
      <c r="T34" s="28">
        <f ca="1">L21</f>
        <v>45358</v>
      </c>
      <c r="U34" s="19"/>
      <c r="V34" s="19"/>
      <c r="W34" s="32"/>
      <c r="X34" s="27" t="s">
        <v>133</v>
      </c>
      <c r="Y34" s="19"/>
    </row>
    <row r="35" spans="1:25" x14ac:dyDescent="0.3">
      <c r="A35" s="56" t="s">
        <v>0</v>
      </c>
      <c r="B35" s="30" t="s">
        <v>107</v>
      </c>
      <c r="C35" s="20" t="s">
        <v>108</v>
      </c>
      <c r="D35" s="20" t="s">
        <v>86</v>
      </c>
      <c r="E35" s="28"/>
    </row>
    <row r="36" spans="1:25" x14ac:dyDescent="0.3">
      <c r="A36" s="44" t="str">
        <f t="shared" ref="A36:A67" si="9">A2</f>
        <v>Florida Panthers</v>
      </c>
      <c r="B36" s="46">
        <f t="shared" ref="B36:B67" si="10">C2</f>
        <v>1</v>
      </c>
      <c r="C36" s="47">
        <f t="shared" ref="C36:C67" si="11">B36-D36</f>
        <v>0</v>
      </c>
      <c r="D36" s="46">
        <f t="shared" ref="D36:D67" si="12">B2</f>
        <v>1</v>
      </c>
      <c r="E36" s="19"/>
    </row>
    <row r="37" spans="1:25" x14ac:dyDescent="0.3">
      <c r="A37" s="44" t="str">
        <f t="shared" si="9"/>
        <v>Edmonton Oilers</v>
      </c>
      <c r="B37" s="46">
        <f t="shared" si="10"/>
        <v>2</v>
      </c>
      <c r="C37" s="47">
        <f t="shared" si="11"/>
        <v>-5</v>
      </c>
      <c r="D37" s="46">
        <f t="shared" si="12"/>
        <v>7</v>
      </c>
      <c r="E37" s="19"/>
    </row>
    <row r="38" spans="1:25" x14ac:dyDescent="0.3">
      <c r="A38" s="44" t="str">
        <f t="shared" si="9"/>
        <v>Los Angeles Kings</v>
      </c>
      <c r="B38" s="46">
        <f t="shared" si="10"/>
        <v>3</v>
      </c>
      <c r="C38" s="47">
        <f t="shared" si="11"/>
        <v>-8</v>
      </c>
      <c r="D38" s="46">
        <f t="shared" si="12"/>
        <v>11</v>
      </c>
      <c r="E38" s="19"/>
    </row>
    <row r="39" spans="1:25" x14ac:dyDescent="0.3">
      <c r="A39" s="44" t="str">
        <f t="shared" si="9"/>
        <v>Carolina Hurricanes</v>
      </c>
      <c r="B39" s="46">
        <f t="shared" si="10"/>
        <v>4</v>
      </c>
      <c r="C39" s="47">
        <f t="shared" si="11"/>
        <v>-6</v>
      </c>
      <c r="D39" s="46">
        <f t="shared" si="12"/>
        <v>10</v>
      </c>
      <c r="E39" s="19"/>
    </row>
    <row r="40" spans="1:25" x14ac:dyDescent="0.3">
      <c r="A40" s="44" t="str">
        <f t="shared" si="9"/>
        <v>Pittsburgh Penguins</v>
      </c>
      <c r="B40" s="46">
        <f t="shared" si="10"/>
        <v>5</v>
      </c>
      <c r="C40" s="47">
        <f t="shared" si="11"/>
        <v>-16</v>
      </c>
      <c r="D40" s="46">
        <f t="shared" si="12"/>
        <v>21</v>
      </c>
      <c r="E40" s="19"/>
    </row>
    <row r="41" spans="1:25" x14ac:dyDescent="0.3">
      <c r="A41" s="44" t="str">
        <f t="shared" si="9"/>
        <v>Vancouver Canucks</v>
      </c>
      <c r="B41" s="46">
        <f t="shared" si="10"/>
        <v>5</v>
      </c>
      <c r="C41" s="47">
        <f t="shared" si="11"/>
        <v>3</v>
      </c>
      <c r="D41" s="46">
        <f t="shared" si="12"/>
        <v>2</v>
      </c>
      <c r="E41" s="19"/>
    </row>
    <row r="42" spans="1:25" x14ac:dyDescent="0.3">
      <c r="A42" s="44" t="str">
        <f t="shared" si="9"/>
        <v>Dallas Stars</v>
      </c>
      <c r="B42" s="46">
        <f t="shared" si="10"/>
        <v>7</v>
      </c>
      <c r="C42" s="47">
        <f t="shared" si="11"/>
        <v>1</v>
      </c>
      <c r="D42" s="46">
        <f t="shared" si="12"/>
        <v>6</v>
      </c>
      <c r="E42" s="19"/>
    </row>
    <row r="43" spans="1:25" x14ac:dyDescent="0.3">
      <c r="A43" s="44" t="str">
        <f t="shared" si="9"/>
        <v>Winnipeg Jets</v>
      </c>
      <c r="B43" s="46">
        <f t="shared" si="10"/>
        <v>7</v>
      </c>
      <c r="C43" s="47">
        <f t="shared" si="11"/>
        <v>5</v>
      </c>
      <c r="D43" s="46">
        <f t="shared" si="12"/>
        <v>2</v>
      </c>
      <c r="E43" s="19"/>
    </row>
    <row r="44" spans="1:25" x14ac:dyDescent="0.3">
      <c r="A44" s="44" t="str">
        <f t="shared" si="9"/>
        <v>Colorado Avalanche</v>
      </c>
      <c r="B44" s="46">
        <f t="shared" si="10"/>
        <v>7</v>
      </c>
      <c r="C44" s="47">
        <f t="shared" si="11"/>
        <v>-1</v>
      </c>
      <c r="D44" s="46">
        <f t="shared" si="12"/>
        <v>8</v>
      </c>
      <c r="E44" s="19"/>
    </row>
    <row r="45" spans="1:25" x14ac:dyDescent="0.3">
      <c r="A45" s="44" t="str">
        <f t="shared" si="9"/>
        <v>New York Rangers</v>
      </c>
      <c r="B45" s="46">
        <f t="shared" si="10"/>
        <v>10</v>
      </c>
      <c r="C45" s="47">
        <f t="shared" si="11"/>
        <v>5</v>
      </c>
      <c r="D45" s="46">
        <f t="shared" si="12"/>
        <v>5</v>
      </c>
      <c r="E45" s="19"/>
    </row>
    <row r="46" spans="1:25" x14ac:dyDescent="0.3">
      <c r="A46" s="44" t="str">
        <f t="shared" si="9"/>
        <v>Philadelphia Flyers</v>
      </c>
      <c r="B46" s="46">
        <f t="shared" si="10"/>
        <v>11</v>
      </c>
      <c r="C46" s="47">
        <f t="shared" si="11"/>
        <v>-4</v>
      </c>
      <c r="D46" s="46">
        <f t="shared" si="12"/>
        <v>15</v>
      </c>
      <c r="E46" s="19"/>
    </row>
    <row r="47" spans="1:25" x14ac:dyDescent="0.3">
      <c r="A47" s="44" t="str">
        <f t="shared" si="9"/>
        <v>Toronto Maple Leafs</v>
      </c>
      <c r="B47" s="46">
        <f t="shared" si="10"/>
        <v>12</v>
      </c>
      <c r="C47" s="47">
        <f t="shared" si="11"/>
        <v>3</v>
      </c>
      <c r="D47" s="46">
        <f t="shared" si="12"/>
        <v>9</v>
      </c>
      <c r="E47" s="19"/>
    </row>
    <row r="48" spans="1:25" x14ac:dyDescent="0.3">
      <c r="A48" s="44" t="str">
        <f t="shared" si="9"/>
        <v>Nashville Predators</v>
      </c>
      <c r="B48" s="46">
        <f t="shared" si="10"/>
        <v>13</v>
      </c>
      <c r="C48" s="47">
        <f t="shared" si="11"/>
        <v>-1</v>
      </c>
      <c r="D48" s="46">
        <f t="shared" si="12"/>
        <v>14</v>
      </c>
      <c r="E48" s="19"/>
    </row>
    <row r="49" spans="1:5" x14ac:dyDescent="0.3">
      <c r="A49" s="44" t="str">
        <f t="shared" si="9"/>
        <v>Boston Bruins</v>
      </c>
      <c r="B49" s="46">
        <f t="shared" si="10"/>
        <v>14</v>
      </c>
      <c r="C49" s="47">
        <f t="shared" si="11"/>
        <v>12</v>
      </c>
      <c r="D49" s="46">
        <f t="shared" si="12"/>
        <v>2</v>
      </c>
      <c r="E49" s="19"/>
    </row>
    <row r="50" spans="1:5" x14ac:dyDescent="0.3">
      <c r="A50" s="44" t="str">
        <f t="shared" si="9"/>
        <v>Calgary Flames</v>
      </c>
      <c r="B50" s="46">
        <f t="shared" si="10"/>
        <v>15</v>
      </c>
      <c r="C50" s="47">
        <f t="shared" si="11"/>
        <v>-6</v>
      </c>
      <c r="D50" s="46">
        <f t="shared" si="12"/>
        <v>21</v>
      </c>
      <c r="E50" s="19"/>
    </row>
    <row r="51" spans="1:5" x14ac:dyDescent="0.3">
      <c r="A51" s="44" t="str">
        <f t="shared" si="9"/>
        <v>Ottawa Senators</v>
      </c>
      <c r="B51" s="46">
        <f t="shared" si="10"/>
        <v>16</v>
      </c>
      <c r="C51" s="47">
        <f t="shared" si="11"/>
        <v>-12</v>
      </c>
      <c r="D51" s="46">
        <f t="shared" si="12"/>
        <v>28</v>
      </c>
      <c r="E51" s="19"/>
    </row>
    <row r="52" spans="1:5" x14ac:dyDescent="0.3">
      <c r="A52" s="44" t="str">
        <f t="shared" si="9"/>
        <v>Vegas Golden Knights</v>
      </c>
      <c r="B52" s="46">
        <f t="shared" si="10"/>
        <v>17</v>
      </c>
      <c r="C52" s="47">
        <f t="shared" si="11"/>
        <v>5</v>
      </c>
      <c r="D52" s="46">
        <f t="shared" si="12"/>
        <v>12</v>
      </c>
      <c r="E52" s="19"/>
    </row>
    <row r="53" spans="1:5" x14ac:dyDescent="0.3">
      <c r="A53" s="44" t="str">
        <f t="shared" si="9"/>
        <v>New Jersey Devils</v>
      </c>
      <c r="B53" s="46">
        <f t="shared" si="10"/>
        <v>18</v>
      </c>
      <c r="C53" s="47">
        <f t="shared" si="11"/>
        <v>-5</v>
      </c>
      <c r="D53" s="46">
        <f t="shared" si="12"/>
        <v>23</v>
      </c>
      <c r="E53" s="19"/>
    </row>
    <row r="54" spans="1:5" x14ac:dyDescent="0.3">
      <c r="A54" s="44" t="str">
        <f t="shared" si="9"/>
        <v>Tampa Bay Lightning</v>
      </c>
      <c r="B54" s="46">
        <f t="shared" si="10"/>
        <v>19</v>
      </c>
      <c r="C54" s="47">
        <f t="shared" si="11"/>
        <v>4</v>
      </c>
      <c r="D54" s="46">
        <f t="shared" si="12"/>
        <v>15</v>
      </c>
      <c r="E54" s="19"/>
    </row>
    <row r="55" spans="1:5" x14ac:dyDescent="0.3">
      <c r="A55" s="44" t="str">
        <f t="shared" si="9"/>
        <v>Seattle Kraken</v>
      </c>
      <c r="B55" s="46">
        <f t="shared" si="10"/>
        <v>20</v>
      </c>
      <c r="C55" s="47">
        <f t="shared" si="11"/>
        <v>1</v>
      </c>
      <c r="D55" s="46">
        <f t="shared" si="12"/>
        <v>19</v>
      </c>
      <c r="E55" s="19"/>
    </row>
    <row r="56" spans="1:5" x14ac:dyDescent="0.3">
      <c r="A56" s="44" t="str">
        <f t="shared" si="9"/>
        <v>Buffalo Sabres</v>
      </c>
      <c r="B56" s="46">
        <f t="shared" si="10"/>
        <v>21</v>
      </c>
      <c r="C56" s="47">
        <f t="shared" si="11"/>
        <v>-4</v>
      </c>
      <c r="D56" s="46">
        <f t="shared" si="12"/>
        <v>25</v>
      </c>
      <c r="E56" s="19"/>
    </row>
    <row r="57" spans="1:5" x14ac:dyDescent="0.3">
      <c r="A57" s="44" t="str">
        <f t="shared" si="9"/>
        <v>Minnesota Wild</v>
      </c>
      <c r="B57" s="46">
        <f t="shared" si="10"/>
        <v>22</v>
      </c>
      <c r="C57" s="47">
        <f t="shared" si="11"/>
        <v>-1</v>
      </c>
      <c r="D57" s="46">
        <f t="shared" si="12"/>
        <v>23</v>
      </c>
      <c r="E57" s="19"/>
    </row>
    <row r="58" spans="1:5" x14ac:dyDescent="0.3">
      <c r="A58" s="44" t="str">
        <f t="shared" si="9"/>
        <v>Detroit Red Wings</v>
      </c>
      <c r="B58" s="46">
        <f t="shared" si="10"/>
        <v>23</v>
      </c>
      <c r="C58" s="47">
        <f t="shared" si="11"/>
        <v>10</v>
      </c>
      <c r="D58" s="46">
        <f t="shared" si="12"/>
        <v>13</v>
      </c>
      <c r="E58" s="19"/>
    </row>
    <row r="59" spans="1:5" x14ac:dyDescent="0.3">
      <c r="A59" s="44" t="str">
        <f t="shared" si="9"/>
        <v>New York Islanders</v>
      </c>
      <c r="B59" s="46">
        <f t="shared" si="10"/>
        <v>24</v>
      </c>
      <c r="C59" s="47">
        <f t="shared" si="11"/>
        <v>7</v>
      </c>
      <c r="D59" s="46">
        <f t="shared" si="12"/>
        <v>17</v>
      </c>
      <c r="E59" s="19"/>
    </row>
    <row r="60" spans="1:5" x14ac:dyDescent="0.3">
      <c r="A60" s="44" t="str">
        <f t="shared" si="9"/>
        <v>St Louis Blues</v>
      </c>
      <c r="B60" s="46">
        <f t="shared" si="10"/>
        <v>25</v>
      </c>
      <c r="C60" s="47">
        <f t="shared" si="11"/>
        <v>6</v>
      </c>
      <c r="D60" s="46">
        <f t="shared" si="12"/>
        <v>19</v>
      </c>
      <c r="E60" s="19"/>
    </row>
    <row r="61" spans="1:5" x14ac:dyDescent="0.3">
      <c r="A61" s="44" t="str">
        <f t="shared" si="9"/>
        <v>Washington Capitals</v>
      </c>
      <c r="B61" s="46">
        <f t="shared" si="10"/>
        <v>26</v>
      </c>
      <c r="C61" s="47">
        <f t="shared" si="11"/>
        <v>8</v>
      </c>
      <c r="D61" s="46">
        <f t="shared" si="12"/>
        <v>18</v>
      </c>
      <c r="E61" s="19"/>
    </row>
    <row r="62" spans="1:5" x14ac:dyDescent="0.3">
      <c r="A62" s="44" t="str">
        <f t="shared" si="9"/>
        <v>Arizona Coyotes</v>
      </c>
      <c r="B62" s="46">
        <f t="shared" si="10"/>
        <v>27</v>
      </c>
      <c r="C62" s="47">
        <f t="shared" si="11"/>
        <v>0</v>
      </c>
      <c r="D62" s="46">
        <f t="shared" si="12"/>
        <v>27</v>
      </c>
      <c r="E62" s="19"/>
    </row>
    <row r="63" spans="1:5" x14ac:dyDescent="0.3">
      <c r="A63" s="44" t="str">
        <f t="shared" si="9"/>
        <v>Columbus Blue Jackets</v>
      </c>
      <c r="B63" s="46">
        <f t="shared" si="10"/>
        <v>28</v>
      </c>
      <c r="C63" s="47">
        <f t="shared" si="11"/>
        <v>-1</v>
      </c>
      <c r="D63" s="46">
        <f t="shared" si="12"/>
        <v>29</v>
      </c>
      <c r="E63" s="19"/>
    </row>
    <row r="64" spans="1:5" x14ac:dyDescent="0.3">
      <c r="A64" s="44" t="str">
        <f t="shared" si="9"/>
        <v>Montreal Canadiens</v>
      </c>
      <c r="B64" s="46">
        <f t="shared" si="10"/>
        <v>29</v>
      </c>
      <c r="C64" s="47">
        <f t="shared" si="11"/>
        <v>3</v>
      </c>
      <c r="D64" s="46">
        <f t="shared" si="12"/>
        <v>26</v>
      </c>
      <c r="E64" s="19"/>
    </row>
    <row r="65" spans="1:5" x14ac:dyDescent="0.3">
      <c r="A65" s="44" t="str">
        <f t="shared" si="9"/>
        <v>Anaheim Ducks</v>
      </c>
      <c r="B65" s="46">
        <f t="shared" si="10"/>
        <v>30</v>
      </c>
      <c r="C65" s="47">
        <f t="shared" si="11"/>
        <v>0</v>
      </c>
      <c r="D65" s="46">
        <f t="shared" si="12"/>
        <v>30</v>
      </c>
      <c r="E65" s="19"/>
    </row>
    <row r="66" spans="1:5" x14ac:dyDescent="0.3">
      <c r="A66" s="44" t="str">
        <f t="shared" si="9"/>
        <v>Chicago Blackhawks</v>
      </c>
      <c r="B66" s="46">
        <f t="shared" si="10"/>
        <v>31</v>
      </c>
      <c r="C66" s="47">
        <f t="shared" si="11"/>
        <v>-1</v>
      </c>
      <c r="D66" s="46">
        <f t="shared" si="12"/>
        <v>32</v>
      </c>
      <c r="E66" s="19"/>
    </row>
    <row r="67" spans="1:5" x14ac:dyDescent="0.3">
      <c r="A67" s="44" t="str">
        <f t="shared" si="9"/>
        <v>San Jose Sharks</v>
      </c>
      <c r="B67" s="46">
        <f t="shared" si="10"/>
        <v>32</v>
      </c>
      <c r="C67" s="47">
        <f t="shared" si="11"/>
        <v>1</v>
      </c>
      <c r="D67" s="46">
        <f t="shared" si="12"/>
        <v>31</v>
      </c>
      <c r="E67" s="19"/>
    </row>
    <row r="68" spans="1:5" x14ac:dyDescent="0.3">
      <c r="A68" s="55"/>
      <c r="B68" s="31">
        <f ca="1">L21</f>
        <v>45358</v>
      </c>
      <c r="C68" s="27"/>
      <c r="D68" s="27" t="s">
        <v>134</v>
      </c>
      <c r="E68" s="29"/>
    </row>
  </sheetData>
  <sortState xmlns:xlrd2="http://schemas.microsoft.com/office/spreadsheetml/2017/richdata2" ref="W2:X33">
    <sortCondition ref="X33"/>
  </sortState>
  <conditionalFormatting sqref="F4:F19 J4:J19">
    <cfRule type="colorScale" priority="2">
      <colorScale>
        <cfvo type="min"/>
        <cfvo type="percentile" val="50"/>
        <cfvo type="max"/>
        <color rgb="FF0070C0"/>
        <color theme="0" tint="-4.9989318521683403E-2"/>
        <color rgb="FFFF0000"/>
      </colorScale>
    </cfRule>
  </conditionalFormatting>
  <conditionalFormatting sqref="F4:L19">
    <cfRule type="colorScale" priority="39">
      <colorScale>
        <cfvo type="min"/>
        <cfvo type="percentile" val="50"/>
        <cfvo type="max"/>
        <color theme="3" tint="0.39997558519241921"/>
        <color theme="0"/>
        <color rgb="FFFF0000"/>
      </colorScale>
    </cfRule>
  </conditionalFormatting>
  <conditionalFormatting sqref="R2:R33 U2:U33 X2:X33 D36:D67 B36:B67">
    <cfRule type="colorScale" priority="1">
      <colorScale>
        <cfvo type="num" val="0"/>
        <cfvo type="num" val="16"/>
        <cfvo type="num" val="32"/>
        <color rgb="FF0070C0"/>
        <color theme="0" tint="-4.9989318521683403E-2"/>
        <color rgb="FFFF0000"/>
      </colorScale>
    </cfRule>
  </conditionalFormatting>
  <conditionalFormatting sqref="AB12 AG12 AL12 AQ12">
    <cfRule type="colorScale" priority="6">
      <colorScale>
        <cfvo type="min"/>
        <cfvo type="percentile" val="50"/>
        <cfvo type="max"/>
        <color rgb="FF0070C0"/>
        <color theme="0" tint="-4.9989318521683403E-2"/>
        <color rgb="FFFF0000"/>
      </colorScale>
    </cfRule>
  </conditionalFormatting>
  <conditionalFormatting sqref="AF17:AF20 AC17:AC20">
    <cfRule type="colorScale" priority="4">
      <colorScale>
        <cfvo type="min"/>
        <cfvo type="percentile" val="50"/>
        <cfvo type="max"/>
        <color rgb="FF0070C0"/>
        <color theme="0" tint="-4.9989318521683403E-2"/>
        <color rgb="FFFF0000"/>
      </colorScale>
    </cfRule>
  </conditionalFormatting>
  <conditionalFormatting sqref="AH12 AC12 AM12 AR12">
    <cfRule type="colorScale" priority="5">
      <colorScale>
        <cfvo type="min"/>
        <cfvo type="percentile" val="50"/>
        <cfvo type="max"/>
        <color rgb="FF0070C0"/>
        <color theme="0" tint="-4.9989318521683403E-2"/>
        <color rgb="FFFF0000"/>
      </colorScale>
    </cfRule>
  </conditionalFormatting>
  <conditionalFormatting sqref="AQ2:AR9 AL2:AM9 AG2:AH9 AB2:AC9">
    <cfRule type="colorScale" priority="8">
      <colorScale>
        <cfvo type="min"/>
        <cfvo type="percentile" val="50"/>
        <cfvo type="max"/>
        <color rgb="FF0070C0"/>
        <color theme="0" tint="-4.9989318521683403E-2"/>
        <color rgb="FFFF0000"/>
      </colorScale>
    </cfRule>
  </conditionalFormatting>
  <conditionalFormatting sqref="AS2:AS9 AN2:AN9 AI2:AI9 AD2:AD9">
    <cfRule type="colorScale" priority="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B592A-A38B-4837-B2A7-BDA2E5CBA2D6}">
  <sheetPr>
    <tabColor rgb="FF0070C0"/>
  </sheetPr>
  <dimension ref="A1:AA145"/>
  <sheetViews>
    <sheetView zoomScale="99" zoomScaleNormal="99" workbookViewId="0">
      <pane xSplit="1" topLeftCell="B1" activePane="topRight" state="frozen"/>
      <selection pane="topRight" activeCell="A2" sqref="A2"/>
    </sheetView>
  </sheetViews>
  <sheetFormatPr defaultColWidth="7.33203125" defaultRowHeight="14.4" x14ac:dyDescent="0.3"/>
  <cols>
    <col min="1" max="1" width="12.77734375" customWidth="1"/>
    <col min="2" max="2" width="4.88671875" customWidth="1"/>
    <col min="3" max="3" width="8.88671875" customWidth="1"/>
    <col min="22" max="22" width="8.33203125" customWidth="1"/>
    <col min="24" max="24" width="8.33203125" customWidth="1"/>
  </cols>
  <sheetData>
    <row r="1" spans="1:27" x14ac:dyDescent="0.3">
      <c r="A1" t="str">
        <f>'All strength team card math'!H1</f>
        <v>Team</v>
      </c>
      <c r="C1" t="str">
        <f>'All strength team card math'!I1</f>
        <v>Rank FF/60</v>
      </c>
      <c r="D1" t="str">
        <f>'All strength team card math'!J1</f>
        <v>Rank FA/60</v>
      </c>
      <c r="E1" t="str">
        <f>'All strength team card math'!K1</f>
        <v>Rank xGF/60</v>
      </c>
      <c r="F1" t="str">
        <f>'All strength team card math'!L1</f>
        <v>Rank xGA/60</v>
      </c>
      <c r="G1" t="str">
        <f>'All strength team card math'!M1</f>
        <v>Rank GF/60</v>
      </c>
      <c r="H1" t="str">
        <f>'All strength team card math'!N1</f>
        <v>Rank GA/60</v>
      </c>
      <c r="I1" t="str">
        <f>'All strength team card math'!O1</f>
        <v>Goaltending</v>
      </c>
      <c r="J1" t="str">
        <f>'All strength team card math'!P1</f>
        <v>Total Score</v>
      </c>
      <c r="K1" t="str">
        <f>'All strength team card math'!Q1</f>
        <v>Rank Score</v>
      </c>
      <c r="L1">
        <f>'All strength team card math'!R1</f>
        <v>0</v>
      </c>
      <c r="M1" t="str">
        <f>'All strength team card math'!S1</f>
        <v>League Standings</v>
      </c>
      <c r="N1" t="str">
        <f>'All strength team card math'!T1</f>
        <v>Offense</v>
      </c>
      <c r="O1" t="str">
        <f>'All strength team card math'!U1</f>
        <v>Defense</v>
      </c>
      <c r="S1">
        <v>31</v>
      </c>
      <c r="T1">
        <v>1</v>
      </c>
    </row>
    <row r="2" spans="1:27" x14ac:dyDescent="0.3">
      <c r="A2" t="s">
        <v>40</v>
      </c>
      <c r="B2" t="str">
        <f>INDEX('All strength team card math'!H:H,MATCH('Team Card Dark'!$A2,'All strength team card math'!$H:$H,0))</f>
        <v>New York Rangers</v>
      </c>
      <c r="C2">
        <f>INDEX('All strength team card math'!I:I,MATCH('Team Card Dark'!$A2,'All strength team card math'!$H:$H,0))</f>
        <v>13</v>
      </c>
      <c r="D2">
        <f>INDEX('All strength team card math'!J:J,MATCH('Team Card Dark'!$A2,'All strength team card math'!$H:$H,0))</f>
        <v>17</v>
      </c>
      <c r="E2">
        <f>INDEX('All strength team card math'!K:K,MATCH('Team Card Dark'!$A2,'All strength team card math'!$H:$H,0))</f>
        <v>13</v>
      </c>
      <c r="F2">
        <f>INDEX('All strength team card math'!L:L,MATCH('Team Card Dark'!$A2,'All strength team card math'!$H:$H,0))</f>
        <v>19</v>
      </c>
      <c r="G2">
        <f>INDEX('All strength team card math'!M:M,MATCH('Team Card Dark'!$A2,'All strength team card math'!$H:$H,0))</f>
        <v>10</v>
      </c>
      <c r="H2">
        <f>INDEX('All strength team card math'!N:N,MATCH('Team Card Dark'!$A2,'All strength team card math'!$H:$H,0))</f>
        <v>5</v>
      </c>
      <c r="I2">
        <f>INDEX('All strength team card math'!O:O,MATCH('Team Card Dark'!$A2,'All strength team card math'!$H:$H,0))</f>
        <v>2</v>
      </c>
      <c r="J2">
        <f>INDEX('All strength team card math'!P:P,MATCH('Team Card Dark'!$A2,'All strength team card math'!$H:$H,0))</f>
        <v>79</v>
      </c>
      <c r="K2">
        <f>INDEX('All strength team card math'!Q:Q,MATCH('Team Card Dark'!$A2,'All strength team card math'!$H:$H,0))</f>
        <v>10</v>
      </c>
      <c r="L2">
        <f>INDEX('All strength team card math'!R:R,MATCH('Team Card Dark'!$A2,'All strength team card math'!$H:$H,0))</f>
        <v>0</v>
      </c>
      <c r="M2">
        <f>INDEX('All strength team card math'!S:S,MATCH('Team Card Dark'!$A2,'All strength team card math'!$H:$H,0))</f>
        <v>5</v>
      </c>
      <c r="N2">
        <f>INDEX('All strength team card math'!T:T,MATCH('Team Card Dark'!$A2,'All strength team card math'!$H:$H,0))</f>
        <v>13</v>
      </c>
      <c r="O2">
        <f>INDEX('All strength team card math'!U:U,MATCH('Team Card Dark'!$A2,'All strength team card math'!$H:$H,0))</f>
        <v>19</v>
      </c>
    </row>
    <row r="3" spans="1:27" x14ac:dyDescent="0.3">
      <c r="M3" s="75"/>
      <c r="W3" s="76"/>
    </row>
    <row r="4" spans="1:27" ht="34.950000000000003" customHeight="1" x14ac:dyDescent="0.3">
      <c r="M4" s="77"/>
      <c r="P4" s="78"/>
      <c r="R4" s="78"/>
      <c r="S4" s="96"/>
      <c r="T4" s="97"/>
      <c r="U4" s="96"/>
      <c r="V4" s="97"/>
      <c r="W4" s="111" t="str">
        <f>B2</f>
        <v>New York Rangers</v>
      </c>
      <c r="X4" s="96"/>
      <c r="Y4" s="96"/>
      <c r="Z4" s="96"/>
      <c r="AA4" s="96"/>
    </row>
    <row r="5" spans="1:27" ht="7.65" customHeight="1" thickBot="1" x14ac:dyDescent="0.35">
      <c r="M5" s="77"/>
      <c r="P5" s="78"/>
      <c r="R5" s="78"/>
      <c r="S5" s="98"/>
      <c r="T5" s="102"/>
      <c r="U5" s="98"/>
      <c r="V5" s="102"/>
      <c r="W5" s="112"/>
      <c r="X5" s="98"/>
      <c r="Y5" s="98"/>
      <c r="Z5" s="98"/>
      <c r="AA5" s="98"/>
    </row>
    <row r="6" spans="1:27" ht="28.8" customHeight="1" thickBot="1" x14ac:dyDescent="0.35">
      <c r="P6" s="25"/>
      <c r="R6" s="25"/>
      <c r="S6" s="98"/>
      <c r="T6" s="98"/>
      <c r="U6" s="99">
        <f>K2</f>
        <v>10</v>
      </c>
      <c r="V6" s="100"/>
      <c r="W6" s="99">
        <f>N2</f>
        <v>13</v>
      </c>
      <c r="X6" s="100"/>
      <c r="Y6" s="99">
        <f>O2</f>
        <v>19</v>
      </c>
      <c r="Z6" s="98"/>
      <c r="AA6" s="98"/>
    </row>
    <row r="7" spans="1:27" x14ac:dyDescent="0.3">
      <c r="S7" s="98"/>
      <c r="T7" s="98"/>
      <c r="U7" s="101" t="s">
        <v>79</v>
      </c>
      <c r="V7" s="100"/>
      <c r="W7" s="101" t="s">
        <v>88</v>
      </c>
      <c r="X7" s="100"/>
      <c r="Y7" s="101" t="s">
        <v>89</v>
      </c>
      <c r="Z7" s="98"/>
      <c r="AA7" s="98"/>
    </row>
    <row r="8" spans="1:27" ht="14.4" customHeight="1" thickBot="1" x14ac:dyDescent="0.65">
      <c r="C8" s="90"/>
      <c r="D8" s="90"/>
      <c r="G8" s="91"/>
      <c r="I8" s="80"/>
      <c r="J8" s="92"/>
      <c r="K8" s="76"/>
      <c r="M8" s="15"/>
      <c r="N8" s="78"/>
      <c r="O8" s="15"/>
      <c r="P8" s="78"/>
      <c r="R8" s="78"/>
      <c r="S8" s="98"/>
      <c r="T8" s="102"/>
      <c r="U8" s="102"/>
      <c r="V8" s="102"/>
      <c r="W8" s="100"/>
      <c r="X8" s="100"/>
      <c r="Y8" s="100"/>
      <c r="Z8" s="98"/>
      <c r="AA8" s="98"/>
    </row>
    <row r="9" spans="1:27" ht="14.4" customHeight="1" thickBot="1" x14ac:dyDescent="0.35">
      <c r="E9" s="93"/>
      <c r="F9" s="94"/>
      <c r="G9" s="93"/>
      <c r="H9" s="94"/>
      <c r="I9" s="93"/>
      <c r="N9" s="79"/>
      <c r="O9" s="80"/>
      <c r="P9" s="79"/>
      <c r="Q9" s="80"/>
      <c r="R9" s="81"/>
      <c r="S9" s="98"/>
      <c r="T9" s="98"/>
      <c r="U9" s="60"/>
      <c r="V9" s="103">
        <f>M2</f>
        <v>5</v>
      </c>
      <c r="W9" s="60"/>
      <c r="X9" s="103">
        <f>I2</f>
        <v>2</v>
      </c>
      <c r="Y9" s="60"/>
      <c r="Z9" s="98"/>
      <c r="AA9" s="98"/>
    </row>
    <row r="10" spans="1:27" x14ac:dyDescent="0.3">
      <c r="D10" s="95"/>
      <c r="E10" s="25"/>
      <c r="G10" s="25"/>
      <c r="I10" s="25"/>
      <c r="S10" s="98"/>
      <c r="T10" s="98"/>
      <c r="U10" s="60"/>
      <c r="V10" s="104" t="s">
        <v>86</v>
      </c>
      <c r="W10" s="105"/>
      <c r="X10" s="104" t="s">
        <v>85</v>
      </c>
      <c r="Y10" s="60"/>
      <c r="Z10" s="98"/>
      <c r="AA10" s="98"/>
    </row>
    <row r="11" spans="1:27" ht="15" thickBot="1" x14ac:dyDescent="0.35">
      <c r="S11" s="98"/>
      <c r="T11" s="98"/>
      <c r="U11" s="60"/>
      <c r="V11" s="60"/>
      <c r="W11" s="60"/>
      <c r="X11" s="60"/>
      <c r="Y11" s="60"/>
      <c r="Z11" s="98"/>
      <c r="AA11" s="98"/>
    </row>
    <row r="12" spans="1:27" ht="15" thickBot="1" x14ac:dyDescent="0.35">
      <c r="F12" s="16"/>
      <c r="G12" s="95"/>
      <c r="H12" s="16"/>
      <c r="S12" s="98"/>
      <c r="T12" s="98"/>
      <c r="U12" s="103">
        <f>C2</f>
        <v>13</v>
      </c>
      <c r="V12" s="100"/>
      <c r="W12" s="106">
        <f>E2</f>
        <v>13</v>
      </c>
      <c r="X12" s="100"/>
      <c r="Y12" s="106">
        <f>G2</f>
        <v>10</v>
      </c>
      <c r="Z12" s="98"/>
      <c r="AA12" s="98"/>
    </row>
    <row r="13" spans="1:27" x14ac:dyDescent="0.3">
      <c r="F13" s="25"/>
      <c r="G13" s="95"/>
      <c r="H13" s="25"/>
      <c r="S13" s="98"/>
      <c r="T13" s="98"/>
      <c r="U13" s="104" t="s">
        <v>130</v>
      </c>
      <c r="V13" s="107"/>
      <c r="W13" s="104" t="s">
        <v>82</v>
      </c>
      <c r="X13" s="107"/>
      <c r="Y13" s="104" t="s">
        <v>80</v>
      </c>
      <c r="Z13" s="98"/>
      <c r="AA13" s="98"/>
    </row>
    <row r="14" spans="1:27" ht="14.4" customHeight="1" thickBot="1" x14ac:dyDescent="0.35">
      <c r="D14" s="16"/>
      <c r="E14" s="25"/>
      <c r="F14" s="25"/>
      <c r="G14" s="95"/>
      <c r="H14" s="25"/>
      <c r="I14" s="25"/>
      <c r="J14" s="16"/>
      <c r="S14" s="98"/>
      <c r="T14" s="98"/>
      <c r="U14" s="100"/>
      <c r="V14" s="100"/>
      <c r="W14" s="100"/>
      <c r="X14" s="100"/>
      <c r="Y14" s="100"/>
      <c r="Z14" s="98"/>
      <c r="AA14" s="98"/>
    </row>
    <row r="15" spans="1:27" ht="15" thickBot="1" x14ac:dyDescent="0.35">
      <c r="D15" s="25"/>
      <c r="G15" s="95"/>
      <c r="J15" s="25"/>
      <c r="S15" s="98"/>
      <c r="T15" s="98"/>
      <c r="U15" s="106">
        <f>D2</f>
        <v>17</v>
      </c>
      <c r="V15" s="100"/>
      <c r="W15" s="106">
        <f>F2</f>
        <v>19</v>
      </c>
      <c r="X15" s="100"/>
      <c r="Y15" s="106">
        <f>H2</f>
        <v>5</v>
      </c>
      <c r="Z15" s="98"/>
      <c r="AA15" s="98"/>
    </row>
    <row r="16" spans="1:27" x14ac:dyDescent="0.3">
      <c r="F16" s="16"/>
      <c r="H16" s="16"/>
      <c r="S16" s="98"/>
      <c r="T16" s="98"/>
      <c r="U16" s="104" t="s">
        <v>131</v>
      </c>
      <c r="V16" s="108"/>
      <c r="W16" s="104" t="s">
        <v>83</v>
      </c>
      <c r="X16" s="107"/>
      <c r="Y16" s="104" t="s">
        <v>81</v>
      </c>
      <c r="Z16" s="98"/>
      <c r="AA16" s="98"/>
    </row>
    <row r="17" spans="1:27" ht="7.65" customHeight="1" x14ac:dyDescent="0.3">
      <c r="E17" s="25"/>
      <c r="F17" s="25"/>
      <c r="H17" s="25"/>
      <c r="I17" s="25"/>
      <c r="S17" s="98"/>
      <c r="T17" s="58"/>
      <c r="U17" s="61"/>
      <c r="V17" s="61"/>
      <c r="W17" s="61"/>
      <c r="X17" s="61"/>
      <c r="Y17" s="61"/>
      <c r="Z17" s="58"/>
      <c r="AA17" s="98"/>
    </row>
    <row r="18" spans="1:27" x14ac:dyDescent="0.3">
      <c r="S18" s="98"/>
      <c r="T18" s="98"/>
      <c r="U18" s="108"/>
      <c r="V18" s="108"/>
      <c r="W18" s="109">
        <f ca="1">TODAY()</f>
        <v>45358</v>
      </c>
      <c r="X18" s="108"/>
      <c r="Y18" s="108"/>
      <c r="Z18" s="98"/>
      <c r="AA18" s="98"/>
    </row>
    <row r="19" spans="1:27" x14ac:dyDescent="0.3">
      <c r="S19" s="98"/>
      <c r="T19" s="98"/>
      <c r="U19" s="108"/>
      <c r="V19" s="108"/>
      <c r="W19" s="110" t="s">
        <v>138</v>
      </c>
      <c r="X19" s="108"/>
      <c r="Y19" s="108"/>
      <c r="Z19" s="98"/>
      <c r="AA19" s="98"/>
    </row>
    <row r="20" spans="1:27" x14ac:dyDescent="0.3">
      <c r="E20" s="25"/>
      <c r="I20" s="25"/>
    </row>
    <row r="23" spans="1:27" x14ac:dyDescent="0.3">
      <c r="A23" t="str">
        <f>'All strength team card math'!H1</f>
        <v>Team</v>
      </c>
      <c r="C23" t="str">
        <f>'All strength team card math'!I1</f>
        <v>Rank FF/60</v>
      </c>
      <c r="D23" t="str">
        <f>'All strength team card math'!J1</f>
        <v>Rank FA/60</v>
      </c>
      <c r="E23" t="str">
        <f>'All strength team card math'!K1</f>
        <v>Rank xGF/60</v>
      </c>
      <c r="F23" t="str">
        <f>'All strength team card math'!L1</f>
        <v>Rank xGA/60</v>
      </c>
      <c r="G23" t="str">
        <f>'All strength team card math'!M1</f>
        <v>Rank GF/60</v>
      </c>
      <c r="H23" t="str">
        <f>'All strength team card math'!N1</f>
        <v>Rank GA/60</v>
      </c>
      <c r="I23" t="str">
        <f>'All strength team card math'!O1</f>
        <v>Goaltending</v>
      </c>
      <c r="J23" t="str">
        <f>'All strength team card math'!P1</f>
        <v>Total Score</v>
      </c>
      <c r="K23" t="str">
        <f>'All strength team card math'!Q1</f>
        <v>Rank Score</v>
      </c>
      <c r="L23">
        <f>'All strength team card math'!R1</f>
        <v>0</v>
      </c>
      <c r="M23" t="str">
        <f>'All strength team card math'!S1</f>
        <v>League Standings</v>
      </c>
      <c r="N23" t="str">
        <f>'All strength team card math'!T1</f>
        <v>Offense</v>
      </c>
      <c r="O23" t="str">
        <f>'All strength team card math'!U1</f>
        <v>Defense</v>
      </c>
    </row>
    <row r="24" spans="1:27" x14ac:dyDescent="0.3">
      <c r="A24" t="s">
        <v>32</v>
      </c>
      <c r="B24" t="str">
        <f>INDEX('All strength team card math'!H:H,MATCH('Team Card Dark'!$A24,'All strength team card math'!$H:$H,0))</f>
        <v>Edmonton Oilers</v>
      </c>
      <c r="C24">
        <f>INDEX('All strength team card math'!I:I,MATCH('Team Card Dark'!$A24,'All strength team card math'!$H:$H,0))</f>
        <v>4</v>
      </c>
      <c r="D24">
        <f>INDEX('All strength team card math'!J:J,MATCH('Team Card Dark'!$A24,'All strength team card math'!$H:$H,0))</f>
        <v>2</v>
      </c>
      <c r="E24">
        <f>INDEX('All strength team card math'!K:K,MATCH('Team Card Dark'!$A24,'All strength team card math'!$H:$H,0))</f>
        <v>1</v>
      </c>
      <c r="F24">
        <f>INDEX('All strength team card math'!L:L,MATCH('Team Card Dark'!$A24,'All strength team card math'!$H:$H,0))</f>
        <v>4</v>
      </c>
      <c r="G24">
        <f>INDEX('All strength team card math'!M:M,MATCH('Team Card Dark'!$A24,'All strength team card math'!$H:$H,0))</f>
        <v>4</v>
      </c>
      <c r="H24">
        <f>INDEX('All strength team card math'!N:N,MATCH('Team Card Dark'!$A24,'All strength team card math'!$H:$H,0))</f>
        <v>10</v>
      </c>
      <c r="I24">
        <f>INDEX('All strength team card math'!O:O,MATCH('Team Card Dark'!$A24,'All strength team card math'!$H:$H,0))</f>
        <v>18</v>
      </c>
      <c r="J24">
        <f>INDEX('All strength team card math'!P:P,MATCH('Team Card Dark'!$A24,'All strength team card math'!$H:$H,0))</f>
        <v>43</v>
      </c>
      <c r="K24">
        <f>INDEX('All strength team card math'!Q:Q,MATCH('Team Card Dark'!$A24,'All strength team card math'!$H:$H,0))</f>
        <v>2</v>
      </c>
      <c r="L24">
        <f>INDEX('All strength team card math'!R:R,MATCH('Team Card Dark'!$A24,'All strength team card math'!$H:$H,0))</f>
        <v>0</v>
      </c>
      <c r="M24">
        <f>INDEX('All strength team card math'!S:S,MATCH('Team Card Dark'!$A24,'All strength team card math'!$H:$H,0))</f>
        <v>7</v>
      </c>
      <c r="N24">
        <f>INDEX('All strength team card math'!T:T,MATCH('Team Card Dark'!$A24,'All strength team card math'!$H:$H,0))</f>
        <v>1</v>
      </c>
      <c r="O24">
        <f>INDEX('All strength team card math'!U:U,MATCH('Team Card Dark'!$A24,'All strength team card math'!$H:$H,0))</f>
        <v>3</v>
      </c>
    </row>
    <row r="25" spans="1:27" x14ac:dyDescent="0.3">
      <c r="A25" t="s">
        <v>31</v>
      </c>
      <c r="B25" t="str">
        <f>INDEX('All strength team card math'!H:H,MATCH('Team Card Dark'!$A25,'All strength team card math'!$H:$H,0))</f>
        <v>Detroit Red Wings</v>
      </c>
      <c r="C25">
        <f>INDEX('All strength team card math'!I:I,MATCH('Team Card Dark'!$A25,'All strength team card math'!$H:$H,0))</f>
        <v>25</v>
      </c>
      <c r="D25">
        <f>INDEX('All strength team card math'!J:J,MATCH('Team Card Dark'!$A25,'All strength team card math'!$H:$H,0))</f>
        <v>28</v>
      </c>
      <c r="E25">
        <f>INDEX('All strength team card math'!K:K,MATCH('Team Card Dark'!$A25,'All strength team card math'!$H:$H,0))</f>
        <v>28</v>
      </c>
      <c r="F25">
        <f>INDEX('All strength team card math'!L:L,MATCH('Team Card Dark'!$A25,'All strength team card math'!$H:$H,0))</f>
        <v>26</v>
      </c>
      <c r="G25">
        <f>INDEX('All strength team card math'!M:M,MATCH('Team Card Dark'!$A25,'All strength team card math'!$H:$H,0))</f>
        <v>6</v>
      </c>
      <c r="H25">
        <f>INDEX('All strength team card math'!N:N,MATCH('Team Card Dark'!$A25,'All strength team card math'!$H:$H,0))</f>
        <v>21</v>
      </c>
      <c r="I25">
        <f>INDEX('All strength team card math'!O:O,MATCH('Team Card Dark'!$A25,'All strength team card math'!$H:$H,0))</f>
        <v>11</v>
      </c>
      <c r="J25">
        <f>INDEX('All strength team card math'!P:P,MATCH('Team Card Dark'!$A25,'All strength team card math'!$H:$H,0))</f>
        <v>145</v>
      </c>
      <c r="K25">
        <f>INDEX('All strength team card math'!Q:Q,MATCH('Team Card Dark'!$A25,'All strength team card math'!$H:$H,0))</f>
        <v>23</v>
      </c>
      <c r="L25">
        <f>INDEX('All strength team card math'!R:R,MATCH('Team Card Dark'!$A25,'All strength team card math'!$H:$H,0))</f>
        <v>0</v>
      </c>
      <c r="M25">
        <f>INDEX('All strength team card math'!S:S,MATCH('Team Card Dark'!$A25,'All strength team card math'!$H:$H,0))</f>
        <v>13</v>
      </c>
      <c r="N25">
        <f>INDEX('All strength team card math'!T:T,MATCH('Team Card Dark'!$A25,'All strength team card math'!$H:$H,0))</f>
        <v>21</v>
      </c>
      <c r="O25">
        <f>INDEX('All strength team card math'!U:U,MATCH('Team Card Dark'!$A25,'All strength team card math'!$H:$H,0))</f>
        <v>26</v>
      </c>
    </row>
    <row r="26" spans="1:27" ht="17.399999999999999" customHeight="1" x14ac:dyDescent="0.3"/>
    <row r="27" spans="1:27" x14ac:dyDescent="0.3">
      <c r="A27" t="s">
        <v>21</v>
      </c>
      <c r="B27" t="str">
        <f>INDEX('All strength team card math'!H:H,MATCH('Team Card Dark'!$A27,'All strength team card math'!$H:$H,0))</f>
        <v>Anaheim Ducks</v>
      </c>
      <c r="C27">
        <f>INDEX('All strength team card math'!I:I,MATCH('Team Card Dark'!$A27,'All strength team card math'!$H:$H,0))</f>
        <v>30</v>
      </c>
      <c r="D27">
        <f>INDEX('All strength team card math'!J:J,MATCH('Team Card Dark'!$A27,'All strength team card math'!$H:$H,0))</f>
        <v>31</v>
      </c>
      <c r="E27">
        <f>INDEX('All strength team card math'!K:K,MATCH('Team Card Dark'!$A27,'All strength team card math'!$H:$H,0))</f>
        <v>30</v>
      </c>
      <c r="F27">
        <f>INDEX('All strength team card math'!L:L,MATCH('Team Card Dark'!$A27,'All strength team card math'!$H:$H,0))</f>
        <v>31</v>
      </c>
      <c r="G27">
        <f>INDEX('All strength team card math'!M:M,MATCH('Team Card Dark'!$A27,'All strength team card math'!$H:$H,0))</f>
        <v>29</v>
      </c>
      <c r="H27">
        <f>INDEX('All strength team card math'!N:N,MATCH('Team Card Dark'!$A27,'All strength team card math'!$H:$H,0))</f>
        <v>27</v>
      </c>
      <c r="I27">
        <f>INDEX('All strength team card math'!O:O,MATCH('Team Card Dark'!$A27,'All strength team card math'!$H:$H,0))</f>
        <v>16</v>
      </c>
      <c r="J27">
        <f>INDEX('All strength team card math'!P:P,MATCH('Team Card Dark'!$A27,'All strength team card math'!$H:$H,0))</f>
        <v>194</v>
      </c>
      <c r="K27">
        <f>INDEX('All strength team card math'!Q:Q,MATCH('Team Card Dark'!$A27,'All strength team card math'!$H:$H,0))</f>
        <v>30</v>
      </c>
      <c r="L27">
        <f>INDEX('All strength team card math'!R:R,MATCH('Team Card Dark'!$A27,'All strength team card math'!$H:$H,0))</f>
        <v>0</v>
      </c>
      <c r="M27">
        <f>INDEX('All strength team card math'!S:S,MATCH('Team Card Dark'!$A27,'All strength team card math'!$H:$H,0))</f>
        <v>30</v>
      </c>
      <c r="N27">
        <f>INDEX('All strength team card math'!T:T,MATCH('Team Card Dark'!$A27,'All strength team card math'!$H:$H,0))</f>
        <v>30</v>
      </c>
      <c r="O27">
        <f>INDEX('All strength team card math'!U:U,MATCH('Team Card Dark'!$A27,'All strength team card math'!$H:$H,0))</f>
        <v>31</v>
      </c>
    </row>
    <row r="28" spans="1:27" ht="15.6" customHeight="1" x14ac:dyDescent="0.3">
      <c r="A28" t="s">
        <v>26</v>
      </c>
      <c r="B28" t="str">
        <f>INDEX('All strength team card math'!H:H,MATCH('Team Card Dark'!$A28,'All strength team card math'!$H:$H,0))</f>
        <v>Carolina Hurricanes</v>
      </c>
      <c r="C28">
        <f>INDEX('All strength team card math'!I:I,MATCH('Team Card Dark'!$A28,'All strength team card math'!$H:$H,0))</f>
        <v>1</v>
      </c>
      <c r="D28">
        <f>INDEX('All strength team card math'!J:J,MATCH('Team Card Dark'!$A28,'All strength team card math'!$H:$H,0))</f>
        <v>1</v>
      </c>
      <c r="E28">
        <f>INDEX('All strength team card math'!K:K,MATCH('Team Card Dark'!$A28,'All strength team card math'!$H:$H,0))</f>
        <v>8</v>
      </c>
      <c r="F28">
        <f>INDEX('All strength team card math'!L:L,MATCH('Team Card Dark'!$A28,'All strength team card math'!$H:$H,0))</f>
        <v>1</v>
      </c>
      <c r="G28">
        <f>INDEX('All strength team card math'!M:M,MATCH('Team Card Dark'!$A28,'All strength team card math'!$H:$H,0))</f>
        <v>11</v>
      </c>
      <c r="H28">
        <f>INDEX('All strength team card math'!N:N,MATCH('Team Card Dark'!$A28,'All strength team card math'!$H:$H,0))</f>
        <v>7</v>
      </c>
      <c r="I28">
        <f>INDEX('All strength team card math'!O:O,MATCH('Team Card Dark'!$A28,'All strength team card math'!$H:$H,0))</f>
        <v>25</v>
      </c>
      <c r="J28">
        <f>INDEX('All strength team card math'!P:P,MATCH('Team Card Dark'!$A28,'All strength team card math'!$H:$H,0))</f>
        <v>54</v>
      </c>
      <c r="K28">
        <f>INDEX('All strength team card math'!Q:Q,MATCH('Team Card Dark'!$A28,'All strength team card math'!$H:$H,0))</f>
        <v>4</v>
      </c>
      <c r="L28">
        <f>INDEX('All strength team card math'!R:R,MATCH('Team Card Dark'!$A28,'All strength team card math'!$H:$H,0))</f>
        <v>0</v>
      </c>
      <c r="M28">
        <f>INDEX('All strength team card math'!S:S,MATCH('Team Card Dark'!$A28,'All strength team card math'!$H:$H,0))</f>
        <v>10</v>
      </c>
      <c r="N28">
        <f>INDEX('All strength team card math'!T:T,MATCH('Team Card Dark'!$A28,'All strength team card math'!$H:$H,0))</f>
        <v>4</v>
      </c>
      <c r="O28">
        <f>INDEX('All strength team card math'!U:U,MATCH('Team Card Dark'!$A28,'All strength team card math'!$H:$H,0))</f>
        <v>1</v>
      </c>
    </row>
    <row r="30" spans="1:27" x14ac:dyDescent="0.3">
      <c r="A30" t="s">
        <v>38</v>
      </c>
      <c r="B30" t="str">
        <f>INDEX('All strength team card math'!H:H,MATCH('Team Card Dark'!$A30,'All strength team card math'!$H:$H,0))</f>
        <v>New Jersey Devils</v>
      </c>
      <c r="C30">
        <f>INDEX('All strength team card math'!I:I,MATCH('Team Card Dark'!$A30,'All strength team card math'!$H:$H,0))</f>
        <v>11</v>
      </c>
      <c r="D30">
        <f>INDEX('All strength team card math'!J:J,MATCH('Team Card Dark'!$A30,'All strength team card math'!$H:$H,0))</f>
        <v>9</v>
      </c>
      <c r="E30">
        <f>INDEX('All strength team card math'!K:K,MATCH('Team Card Dark'!$A30,'All strength team card math'!$H:$H,0))</f>
        <v>3</v>
      </c>
      <c r="F30">
        <f>INDEX('All strength team card math'!L:L,MATCH('Team Card Dark'!$A30,'All strength team card math'!$H:$H,0))</f>
        <v>22</v>
      </c>
      <c r="G30">
        <f>INDEX('All strength team card math'!M:M,MATCH('Team Card Dark'!$A30,'All strength team card math'!$H:$H,0))</f>
        <v>9</v>
      </c>
      <c r="H30">
        <f>INDEX('All strength team card math'!N:N,MATCH('Team Card Dark'!$A30,'All strength team card math'!$H:$H,0))</f>
        <v>28</v>
      </c>
      <c r="I30">
        <f>INDEX('All strength team card math'!O:O,MATCH('Team Card Dark'!$A30,'All strength team card math'!$H:$H,0))</f>
        <v>31</v>
      </c>
      <c r="J30">
        <f>INDEX('All strength team card math'!P:P,MATCH('Team Card Dark'!$A30,'All strength team card math'!$H:$H,0))</f>
        <v>113</v>
      </c>
      <c r="K30">
        <f>INDEX('All strength team card math'!Q:Q,MATCH('Team Card Dark'!$A30,'All strength team card math'!$H:$H,0))</f>
        <v>18</v>
      </c>
      <c r="L30">
        <f>INDEX('All strength team card math'!R:R,MATCH('Team Card Dark'!$A30,'All strength team card math'!$H:$H,0))</f>
        <v>0</v>
      </c>
      <c r="M30">
        <f>INDEX('All strength team card math'!S:S,MATCH('Team Card Dark'!$A30,'All strength team card math'!$H:$H,0))</f>
        <v>23</v>
      </c>
      <c r="N30">
        <f>INDEX('All strength team card math'!T:T,MATCH('Team Card Dark'!$A30,'All strength team card math'!$H:$H,0))</f>
        <v>6</v>
      </c>
      <c r="O30">
        <f>INDEX('All strength team card math'!U:U,MATCH('Team Card Dark'!$A30,'All strength team card math'!$H:$H,0))</f>
        <v>15</v>
      </c>
    </row>
    <row r="31" spans="1:27" x14ac:dyDescent="0.3">
      <c r="A31" t="s">
        <v>46</v>
      </c>
      <c r="B31" t="str">
        <f>INDEX('All strength team card math'!H:H,MATCH('Team Card Dark'!$A31,'All strength team card math'!$H:$H,0))</f>
        <v>Tampa Bay Lightning</v>
      </c>
      <c r="C31">
        <f>INDEX('All strength team card math'!I:I,MATCH('Team Card Dark'!$A31,'All strength team card math'!$H:$H,0))</f>
        <v>18</v>
      </c>
      <c r="D31">
        <f>INDEX('All strength team card math'!J:J,MATCH('Team Card Dark'!$A31,'All strength team card math'!$H:$H,0))</f>
        <v>6</v>
      </c>
      <c r="E31">
        <f>INDEX('All strength team card math'!K:K,MATCH('Team Card Dark'!$A31,'All strength team card math'!$H:$H,0))</f>
        <v>14</v>
      </c>
      <c r="F31">
        <f>INDEX('All strength team card math'!L:L,MATCH('Team Card Dark'!$A31,'All strength team card math'!$H:$H,0))</f>
        <v>17</v>
      </c>
      <c r="G31">
        <f>INDEX('All strength team card math'!M:M,MATCH('Team Card Dark'!$A31,'All strength team card math'!$H:$H,0))</f>
        <v>7</v>
      </c>
      <c r="H31">
        <f>INDEX('All strength team card math'!N:N,MATCH('Team Card Dark'!$A31,'All strength team card math'!$H:$H,0))</f>
        <v>25</v>
      </c>
      <c r="I31">
        <f>INDEX('All strength team card math'!O:O,MATCH('Team Card Dark'!$A31,'All strength team card math'!$H:$H,0))</f>
        <v>29</v>
      </c>
      <c r="J31">
        <f>INDEX('All strength team card math'!P:P,MATCH('Team Card Dark'!$A31,'All strength team card math'!$H:$H,0))</f>
        <v>116</v>
      </c>
      <c r="K31">
        <f>INDEX('All strength team card math'!Q:Q,MATCH('Team Card Dark'!$A31,'All strength team card math'!$H:$H,0))</f>
        <v>19</v>
      </c>
      <c r="L31">
        <f>INDEX('All strength team card math'!R:R,MATCH('Team Card Dark'!$A31,'All strength team card math'!$H:$H,0))</f>
        <v>0</v>
      </c>
      <c r="M31">
        <f>INDEX('All strength team card math'!S:S,MATCH('Team Card Dark'!$A31,'All strength team card math'!$H:$H,0))</f>
        <v>15</v>
      </c>
      <c r="N31">
        <f>INDEX('All strength team card math'!T:T,MATCH('Team Card Dark'!$A31,'All strength team card math'!$H:$H,0))</f>
        <v>14</v>
      </c>
      <c r="O31">
        <f>INDEX('All strength team card math'!U:U,MATCH('Team Card Dark'!$A31,'All strength team card math'!$H:$H,0))</f>
        <v>10</v>
      </c>
    </row>
    <row r="33" spans="1:15" x14ac:dyDescent="0.3">
      <c r="A33" t="s">
        <v>44</v>
      </c>
      <c r="B33" t="str">
        <f>INDEX('All strength team card math'!H:H,MATCH('Team Card Dark'!$A33,'All strength team card math'!$H:$H,0))</f>
        <v>San Jose Sharks</v>
      </c>
      <c r="C33">
        <f>INDEX('All strength team card math'!I:I,MATCH('Team Card Dark'!$A33,'All strength team card math'!$H:$H,0))</f>
        <v>32</v>
      </c>
      <c r="D33">
        <f>INDEX('All strength team card math'!J:J,MATCH('Team Card Dark'!$A33,'All strength team card math'!$H:$H,0))</f>
        <v>32</v>
      </c>
      <c r="E33">
        <f>INDEX('All strength team card math'!K:K,MATCH('Team Card Dark'!$A33,'All strength team card math'!$H:$H,0))</f>
        <v>31</v>
      </c>
      <c r="F33">
        <f>INDEX('All strength team card math'!L:L,MATCH('Team Card Dark'!$A33,'All strength team card math'!$H:$H,0))</f>
        <v>32</v>
      </c>
      <c r="G33">
        <f>INDEX('All strength team card math'!M:M,MATCH('Team Card Dark'!$A33,'All strength team card math'!$H:$H,0))</f>
        <v>31</v>
      </c>
      <c r="H33">
        <f>INDEX('All strength team card math'!N:N,MATCH('Team Card Dark'!$A33,'All strength team card math'!$H:$H,0))</f>
        <v>32</v>
      </c>
      <c r="I33">
        <f>INDEX('All strength team card math'!O:O,MATCH('Team Card Dark'!$A33,'All strength team card math'!$H:$H,0))</f>
        <v>26</v>
      </c>
      <c r="J33">
        <f>INDEX('All strength team card math'!P:P,MATCH('Team Card Dark'!$A33,'All strength team card math'!$H:$H,0))</f>
        <v>216</v>
      </c>
      <c r="K33">
        <f>INDEX('All strength team card math'!Q:Q,MATCH('Team Card Dark'!$A33,'All strength team card math'!$H:$H,0))</f>
        <v>32</v>
      </c>
      <c r="L33">
        <f>INDEX('All strength team card math'!R:R,MATCH('Team Card Dark'!$A33,'All strength team card math'!$H:$H,0))</f>
        <v>0</v>
      </c>
      <c r="M33">
        <f>INDEX('All strength team card math'!S:S,MATCH('Team Card Dark'!$A33,'All strength team card math'!$H:$H,0))</f>
        <v>31</v>
      </c>
      <c r="N33">
        <f>INDEX('All strength team card math'!T:T,MATCH('Team Card Dark'!$A33,'All strength team card math'!$H:$H,0))</f>
        <v>31</v>
      </c>
      <c r="O33">
        <f>INDEX('All strength team card math'!U:U,MATCH('Team Card Dark'!$A33,'All strength team card math'!$H:$H,0))</f>
        <v>32</v>
      </c>
    </row>
    <row r="34" spans="1:15" x14ac:dyDescent="0.3">
      <c r="A34" t="s">
        <v>36</v>
      </c>
      <c r="B34" t="str">
        <f>INDEX('All strength team card math'!H:H,MATCH('Team Card Dark'!$A34,'All strength team card math'!$H:$H,0))</f>
        <v>Montreal Canadiens</v>
      </c>
      <c r="C34">
        <f>INDEX('All strength team card math'!I:I,MATCH('Team Card Dark'!$A34,'All strength team card math'!$H:$H,0))</f>
        <v>28</v>
      </c>
      <c r="D34">
        <f>INDEX('All strength team card math'!J:J,MATCH('Team Card Dark'!$A34,'All strength team card math'!$H:$H,0))</f>
        <v>27</v>
      </c>
      <c r="E34">
        <f>INDEX('All strength team card math'!K:K,MATCH('Team Card Dark'!$A34,'All strength team card math'!$H:$H,0))</f>
        <v>26</v>
      </c>
      <c r="F34">
        <f>INDEX('All strength team card math'!L:L,MATCH('Team Card Dark'!$A34,'All strength team card math'!$H:$H,0))</f>
        <v>30</v>
      </c>
      <c r="G34">
        <f>INDEX('All strength team card math'!M:M,MATCH('Team Card Dark'!$A34,'All strength team card math'!$H:$H,0))</f>
        <v>27</v>
      </c>
      <c r="H34">
        <f>INDEX('All strength team card math'!N:N,MATCH('Team Card Dark'!$A34,'All strength team card math'!$H:$H,0))</f>
        <v>26</v>
      </c>
      <c r="I34">
        <f>INDEX('All strength team card math'!O:O,MATCH('Team Card Dark'!$A34,'All strength team card math'!$H:$H,0))</f>
        <v>20</v>
      </c>
      <c r="J34">
        <f>INDEX('All strength team card math'!P:P,MATCH('Team Card Dark'!$A34,'All strength team card math'!$H:$H,0))</f>
        <v>184</v>
      </c>
      <c r="K34">
        <f>INDEX('All strength team card math'!Q:Q,MATCH('Team Card Dark'!$A34,'All strength team card math'!$H:$H,0))</f>
        <v>29</v>
      </c>
      <c r="L34">
        <f>INDEX('All strength team card math'!R:R,MATCH('Team Card Dark'!$A34,'All strength team card math'!$H:$H,0))</f>
        <v>0</v>
      </c>
      <c r="M34">
        <f>INDEX('All strength team card math'!S:S,MATCH('Team Card Dark'!$A34,'All strength team card math'!$H:$H,0))</f>
        <v>26</v>
      </c>
      <c r="N34">
        <f>INDEX('All strength team card math'!T:T,MATCH('Team Card Dark'!$A34,'All strength team card math'!$H:$H,0))</f>
        <v>28</v>
      </c>
      <c r="O34">
        <f>INDEX('All strength team card math'!U:U,MATCH('Team Card Dark'!$A34,'All strength team card math'!$H:$H,0))</f>
        <v>29</v>
      </c>
    </row>
    <row r="36" spans="1:15" x14ac:dyDescent="0.3">
      <c r="A36" t="s">
        <v>48</v>
      </c>
      <c r="B36" t="str">
        <f>INDEX('All strength team card math'!H:H,MATCH('Team Card Dark'!$A36,'All strength team card math'!$H:$H,0))</f>
        <v>Vancouver Canucks</v>
      </c>
      <c r="C36">
        <f>INDEX('All strength team card math'!I:I,MATCH('Team Card Dark'!$A36,'All strength team card math'!$H:$H,0))</f>
        <v>24</v>
      </c>
      <c r="D36">
        <f>INDEX('All strength team card math'!J:J,MATCH('Team Card Dark'!$A36,'All strength team card math'!$H:$H,0))</f>
        <v>7</v>
      </c>
      <c r="E36">
        <f>INDEX('All strength team card math'!K:K,MATCH('Team Card Dark'!$A36,'All strength team card math'!$H:$H,0))</f>
        <v>15</v>
      </c>
      <c r="F36">
        <f>INDEX('All strength team card math'!L:L,MATCH('Team Card Dark'!$A36,'All strength team card math'!$H:$H,0))</f>
        <v>8</v>
      </c>
      <c r="G36">
        <f>INDEX('All strength team card math'!M:M,MATCH('Team Card Dark'!$A36,'All strength team card math'!$H:$H,0))</f>
        <v>5</v>
      </c>
      <c r="H36">
        <f>INDEX('All strength team card math'!N:N,MATCH('Team Card Dark'!$A36,'All strength team card math'!$H:$H,0))</f>
        <v>6</v>
      </c>
      <c r="I36">
        <f>INDEX('All strength team card math'!O:O,MATCH('Team Card Dark'!$A36,'All strength team card math'!$H:$H,0))</f>
        <v>9</v>
      </c>
      <c r="J36">
        <f>INDEX('All strength team card math'!P:P,MATCH('Team Card Dark'!$A36,'All strength team card math'!$H:$H,0))</f>
        <v>74</v>
      </c>
      <c r="K36">
        <f>INDEX('All strength team card math'!Q:Q,MATCH('Team Card Dark'!$A36,'All strength team card math'!$H:$H,0))</f>
        <v>5</v>
      </c>
      <c r="L36">
        <f>INDEX('All strength team card math'!R:R,MATCH('Team Card Dark'!$A36,'All strength team card math'!$H:$H,0))</f>
        <v>0</v>
      </c>
      <c r="M36">
        <f>INDEX('All strength team card math'!S:S,MATCH('Team Card Dark'!$A36,'All strength team card math'!$H:$H,0))</f>
        <v>2</v>
      </c>
      <c r="N36">
        <f>INDEX('All strength team card math'!T:T,MATCH('Team Card Dark'!$A36,'All strength team card math'!$H:$H,0))</f>
        <v>15</v>
      </c>
      <c r="O36">
        <f>INDEX('All strength team card math'!U:U,MATCH('Team Card Dark'!$A36,'All strength team card math'!$H:$H,0))</f>
        <v>6</v>
      </c>
    </row>
    <row r="37" spans="1:15" x14ac:dyDescent="0.3">
      <c r="A37" t="s">
        <v>43</v>
      </c>
      <c r="B37" t="str">
        <f>INDEX('All strength team card math'!H:H,MATCH('Team Card Dark'!$A37,'All strength team card math'!$H:$H,0))</f>
        <v>Pittsburgh Penguins</v>
      </c>
      <c r="C37">
        <f>INDEX('All strength team card math'!I:I,MATCH('Team Card Dark'!$A37,'All strength team card math'!$H:$H,0))</f>
        <v>5</v>
      </c>
      <c r="D37">
        <f>INDEX('All strength team card math'!J:J,MATCH('Team Card Dark'!$A37,'All strength team card math'!$H:$H,0))</f>
        <v>20</v>
      </c>
      <c r="E37">
        <f>INDEX('All strength team card math'!K:K,MATCH('Team Card Dark'!$A37,'All strength team card math'!$H:$H,0))</f>
        <v>3</v>
      </c>
      <c r="F37">
        <f>INDEX('All strength team card math'!L:L,MATCH('Team Card Dark'!$A37,'All strength team card math'!$H:$H,0))</f>
        <v>11</v>
      </c>
      <c r="G37">
        <f>INDEX('All strength team card math'!M:M,MATCH('Team Card Dark'!$A37,'All strength team card math'!$H:$H,0))</f>
        <v>22</v>
      </c>
      <c r="H37">
        <f>INDEX('All strength team card math'!N:N,MATCH('Team Card Dark'!$A37,'All strength team card math'!$H:$H,0))</f>
        <v>7</v>
      </c>
      <c r="I37">
        <f>INDEX('All strength team card math'!O:O,MATCH('Team Card Dark'!$A37,'All strength team card math'!$H:$H,0))</f>
        <v>6</v>
      </c>
      <c r="J37">
        <f>INDEX('All strength team card math'!P:P,MATCH('Team Card Dark'!$A37,'All strength team card math'!$H:$H,0))</f>
        <v>74</v>
      </c>
      <c r="K37">
        <f>INDEX('All strength team card math'!Q:Q,MATCH('Team Card Dark'!$A37,'All strength team card math'!$H:$H,0))</f>
        <v>5</v>
      </c>
      <c r="L37">
        <f>INDEX('All strength team card math'!R:R,MATCH('Team Card Dark'!$A37,'All strength team card math'!$H:$H,0))</f>
        <v>0</v>
      </c>
      <c r="M37">
        <f>INDEX('All strength team card math'!S:S,MATCH('Team Card Dark'!$A37,'All strength team card math'!$H:$H,0))</f>
        <v>21</v>
      </c>
      <c r="N37">
        <f>INDEX('All strength team card math'!T:T,MATCH('Team Card Dark'!$A37,'All strength team card math'!$H:$H,0))</f>
        <v>9</v>
      </c>
      <c r="O37">
        <f>INDEX('All strength team card math'!U:U,MATCH('Team Card Dark'!$A37,'All strength team card math'!$H:$H,0))</f>
        <v>15</v>
      </c>
    </row>
    <row r="39" spans="1:15" x14ac:dyDescent="0.3">
      <c r="A39" t="s">
        <v>34</v>
      </c>
      <c r="B39" t="str">
        <f>INDEX('All strength team card math'!H:H,MATCH('Team Card Dark'!$A39,'All strength team card math'!$H:$H,0))</f>
        <v>Los Angeles Kings</v>
      </c>
      <c r="C39">
        <f>INDEX('All strength team card math'!I:I,MATCH('Team Card Dark'!$A39,'All strength team card math'!$H:$H,0))</f>
        <v>3</v>
      </c>
      <c r="D39">
        <f>INDEX('All strength team card math'!J:J,MATCH('Team Card Dark'!$A39,'All strength team card math'!$H:$H,0))</f>
        <v>5</v>
      </c>
      <c r="E39">
        <f>INDEX('All strength team card math'!K:K,MATCH('Team Card Dark'!$A39,'All strength team card math'!$H:$H,0))</f>
        <v>6</v>
      </c>
      <c r="F39">
        <f>INDEX('All strength team card math'!L:L,MATCH('Team Card Dark'!$A39,'All strength team card math'!$H:$H,0))</f>
        <v>7</v>
      </c>
      <c r="G39">
        <f>INDEX('All strength team card math'!M:M,MATCH('Team Card Dark'!$A39,'All strength team card math'!$H:$H,0))</f>
        <v>19</v>
      </c>
      <c r="H39">
        <f>INDEX('All strength team card math'!N:N,MATCH('Team Card Dark'!$A39,'All strength team card math'!$H:$H,0))</f>
        <v>3</v>
      </c>
      <c r="I39">
        <f>INDEX('All strength team card math'!O:O,MATCH('Team Card Dark'!$A39,'All strength team card math'!$H:$H,0))</f>
        <v>5</v>
      </c>
      <c r="J39">
        <f>INDEX('All strength team card math'!P:P,MATCH('Team Card Dark'!$A39,'All strength team card math'!$H:$H,0))</f>
        <v>48</v>
      </c>
      <c r="K39">
        <f>INDEX('All strength team card math'!Q:Q,MATCH('Team Card Dark'!$A39,'All strength team card math'!$H:$H,0))</f>
        <v>3</v>
      </c>
      <c r="L39">
        <f>INDEX('All strength team card math'!R:R,MATCH('Team Card Dark'!$A39,'All strength team card math'!$H:$H,0))</f>
        <v>0</v>
      </c>
      <c r="M39">
        <f>INDEX('All strength team card math'!S:S,MATCH('Team Card Dark'!$A39,'All strength team card math'!$H:$H,0))</f>
        <v>11</v>
      </c>
      <c r="N39">
        <f>INDEX('All strength team card math'!T:T,MATCH('Team Card Dark'!$A39,'All strength team card math'!$H:$H,0))</f>
        <v>8</v>
      </c>
      <c r="O39">
        <f>INDEX('All strength team card math'!U:U,MATCH('Team Card Dark'!$A39,'All strength team card math'!$H:$H,0))</f>
        <v>5</v>
      </c>
    </row>
    <row r="40" spans="1:15" x14ac:dyDescent="0.3">
      <c r="A40" t="s">
        <v>33</v>
      </c>
      <c r="B40" t="str">
        <f>INDEX('All strength team card math'!H:H,MATCH('Team Card Dark'!$A40,'All strength team card math'!$H:$H,0))</f>
        <v>Florida Panthers</v>
      </c>
      <c r="C40">
        <f>INDEX('All strength team card math'!I:I,MATCH('Team Card Dark'!$A40,'All strength team card math'!$H:$H,0))</f>
        <v>2</v>
      </c>
      <c r="D40">
        <f>INDEX('All strength team card math'!J:J,MATCH('Team Card Dark'!$A40,'All strength team card math'!$H:$H,0))</f>
        <v>3</v>
      </c>
      <c r="E40">
        <f>INDEX('All strength team card math'!K:K,MATCH('Team Card Dark'!$A40,'All strength team card math'!$H:$H,0))</f>
        <v>2</v>
      </c>
      <c r="F40">
        <f>INDEX('All strength team card math'!L:L,MATCH('Team Card Dark'!$A40,'All strength team card math'!$H:$H,0))</f>
        <v>2</v>
      </c>
      <c r="G40">
        <f>INDEX('All strength team card math'!M:M,MATCH('Team Card Dark'!$A40,'All strength team card math'!$H:$H,0))</f>
        <v>8</v>
      </c>
      <c r="H40">
        <f>INDEX('All strength team card math'!N:N,MATCH('Team Card Dark'!$A40,'All strength team card math'!$H:$H,0))</f>
        <v>1</v>
      </c>
      <c r="I40">
        <f>INDEX('All strength team card math'!O:O,MATCH('Team Card Dark'!$A40,'All strength team card math'!$H:$H,0))</f>
        <v>3</v>
      </c>
      <c r="J40">
        <f>INDEX('All strength team card math'!P:P,MATCH('Team Card Dark'!$A40,'All strength team card math'!$H:$H,0))</f>
        <v>21</v>
      </c>
      <c r="K40">
        <f>INDEX('All strength team card math'!Q:Q,MATCH('Team Card Dark'!$A40,'All strength team card math'!$H:$H,0))</f>
        <v>1</v>
      </c>
      <c r="L40">
        <f>INDEX('All strength team card math'!R:R,MATCH('Team Card Dark'!$A40,'All strength team card math'!$H:$H,0))</f>
        <v>0</v>
      </c>
      <c r="M40">
        <f>INDEX('All strength team card math'!S:S,MATCH('Team Card Dark'!$A40,'All strength team card math'!$H:$H,0))</f>
        <v>1</v>
      </c>
      <c r="N40">
        <f>INDEX('All strength team card math'!T:T,MATCH('Team Card Dark'!$A40,'All strength team card math'!$H:$H,0))</f>
        <v>2</v>
      </c>
      <c r="O40">
        <f>INDEX('All strength team card math'!U:U,MATCH('Team Card Dark'!$A40,'All strength team card math'!$H:$H,0))</f>
        <v>2</v>
      </c>
    </row>
    <row r="42" spans="1:15" ht="15" customHeight="1" x14ac:dyDescent="0.3">
      <c r="A42" t="s">
        <v>87</v>
      </c>
      <c r="B42" t="str">
        <f>INDEX('All strength team card math'!H:H,MATCH('Team Card Dark'!$A42,'All strength team card math'!$H:$H,0))</f>
        <v>Seattle Kraken</v>
      </c>
      <c r="C42">
        <f>INDEX('All strength team card math'!I:I,MATCH('Team Card Dark'!$A42,'All strength team card math'!$H:$H,0))</f>
        <v>22</v>
      </c>
      <c r="D42">
        <f>INDEX('All strength team card math'!J:J,MATCH('Team Card Dark'!$A42,'All strength team card math'!$H:$H,0))</f>
        <v>18</v>
      </c>
      <c r="E42">
        <f>INDEX('All strength team card math'!K:K,MATCH('Team Card Dark'!$A42,'All strength team card math'!$H:$H,0))</f>
        <v>29</v>
      </c>
      <c r="F42">
        <f>INDEX('All strength team card math'!L:L,MATCH('Team Card Dark'!$A42,'All strength team card math'!$H:$H,0))</f>
        <v>9</v>
      </c>
      <c r="G42">
        <f>INDEX('All strength team card math'!M:M,MATCH('Team Card Dark'!$A42,'All strength team card math'!$H:$H,0))</f>
        <v>28</v>
      </c>
      <c r="H42">
        <f>INDEX('All strength team card math'!N:N,MATCH('Team Card Dark'!$A42,'All strength team card math'!$H:$H,0))</f>
        <v>9</v>
      </c>
      <c r="I42">
        <f>INDEX('All strength team card math'!O:O,MATCH('Team Card Dark'!$A42,'All strength team card math'!$H:$H,0))</f>
        <v>8</v>
      </c>
      <c r="J42">
        <f>INDEX('All strength team card math'!P:P,MATCH('Team Card Dark'!$A42,'All strength team card math'!$H:$H,0))</f>
        <v>123</v>
      </c>
      <c r="K42">
        <f>INDEX('All strength team card math'!Q:Q,MATCH('Team Card Dark'!$A42,'All strength team card math'!$H:$H,0))</f>
        <v>20</v>
      </c>
      <c r="L42">
        <f>INDEX('All strength team card math'!R:R,MATCH('Team Card Dark'!$A42,'All strength team card math'!$H:$H,0))</f>
        <v>0</v>
      </c>
      <c r="M42">
        <f>INDEX('All strength team card math'!S:S,MATCH('Team Card Dark'!$A42,'All strength team card math'!$H:$H,0))</f>
        <v>19</v>
      </c>
      <c r="N42">
        <f>INDEX('All strength team card math'!T:T,MATCH('Team Card Dark'!$A42,'All strength team card math'!$H:$H,0))</f>
        <v>26</v>
      </c>
      <c r="O42">
        <f>INDEX('All strength team card math'!U:U,MATCH('Team Card Dark'!$A42,'All strength team card math'!$H:$H,0))</f>
        <v>14</v>
      </c>
    </row>
    <row r="43" spans="1:15" x14ac:dyDescent="0.3">
      <c r="A43" t="s">
        <v>50</v>
      </c>
      <c r="B43" t="str">
        <f>INDEX('All strength team card math'!H:H,MATCH('Team Card Dark'!$A43,'All strength team card math'!$H:$H,0))</f>
        <v>Washington Capitals</v>
      </c>
      <c r="C43">
        <f>INDEX('All strength team card math'!I:I,MATCH('Team Card Dark'!$A43,'All strength team card math'!$H:$H,0))</f>
        <v>29</v>
      </c>
      <c r="D43">
        <f>INDEX('All strength team card math'!J:J,MATCH('Team Card Dark'!$A43,'All strength team card math'!$H:$H,0))</f>
        <v>21</v>
      </c>
      <c r="E43">
        <f>INDEX('All strength team card math'!K:K,MATCH('Team Card Dark'!$A43,'All strength team card math'!$H:$H,0))</f>
        <v>22</v>
      </c>
      <c r="F43">
        <f>INDEX('All strength team card math'!L:L,MATCH('Team Card Dark'!$A43,'All strength team card math'!$H:$H,0))</f>
        <v>19</v>
      </c>
      <c r="G43">
        <f>INDEX('All strength team card math'!M:M,MATCH('Team Card Dark'!$A43,'All strength team card math'!$H:$H,0))</f>
        <v>30</v>
      </c>
      <c r="H43">
        <f>INDEX('All strength team card math'!N:N,MATCH('Team Card Dark'!$A43,'All strength team card math'!$H:$H,0))</f>
        <v>20</v>
      </c>
      <c r="I43">
        <f>INDEX('All strength team card math'!O:O,MATCH('Team Card Dark'!$A43,'All strength team card math'!$H:$H,0))</f>
        <v>19</v>
      </c>
      <c r="J43">
        <f>INDEX('All strength team card math'!P:P,MATCH('Team Card Dark'!$A43,'All strength team card math'!$H:$H,0))</f>
        <v>160</v>
      </c>
      <c r="K43">
        <f>INDEX('All strength team card math'!Q:Q,MATCH('Team Card Dark'!$A43,'All strength team card math'!$H:$H,0))</f>
        <v>26</v>
      </c>
      <c r="L43">
        <f>INDEX('All strength team card math'!R:R,MATCH('Team Card Dark'!$A43,'All strength team card math'!$H:$H,0))</f>
        <v>0</v>
      </c>
      <c r="M43">
        <f>INDEX('All strength team card math'!S:S,MATCH('Team Card Dark'!$A43,'All strength team card math'!$H:$H,0))</f>
        <v>18</v>
      </c>
      <c r="N43">
        <f>INDEX('All strength team card math'!T:T,MATCH('Team Card Dark'!$A43,'All strength team card math'!$H:$H,0))</f>
        <v>28</v>
      </c>
      <c r="O43">
        <f>INDEX('All strength team card math'!U:U,MATCH('Team Card Dark'!$A43,'All strength team card math'!$H:$H,0))</f>
        <v>23</v>
      </c>
    </row>
    <row r="44" spans="1:15" ht="14.4" customHeight="1" x14ac:dyDescent="0.3"/>
    <row r="51" spans="2:16" ht="15" thickBot="1" x14ac:dyDescent="0.35"/>
    <row r="52" spans="2:16" x14ac:dyDescent="0.3">
      <c r="B52" s="134"/>
      <c r="C52" s="135" t="s">
        <v>105</v>
      </c>
      <c r="D52" s="136"/>
      <c r="E52" s="136"/>
      <c r="F52" s="136"/>
      <c r="G52" s="136"/>
      <c r="H52" s="136"/>
      <c r="I52" s="136"/>
      <c r="J52" s="136"/>
      <c r="K52" s="136"/>
      <c r="L52" s="136"/>
      <c r="M52" s="136"/>
      <c r="N52" s="136"/>
      <c r="O52" s="136"/>
      <c r="P52" s="137"/>
    </row>
    <row r="53" spans="2:16" ht="15" thickBot="1" x14ac:dyDescent="0.35">
      <c r="B53" s="138"/>
      <c r="C53" s="139">
        <f ca="1">TODAY()</f>
        <v>45358</v>
      </c>
      <c r="D53" s="61"/>
      <c r="E53" s="61"/>
      <c r="F53" s="61"/>
      <c r="G53" s="61"/>
      <c r="H53" s="61"/>
      <c r="I53" s="61"/>
      <c r="J53" s="61"/>
      <c r="K53" s="61"/>
      <c r="L53" s="61"/>
      <c r="M53" s="61"/>
      <c r="N53" s="61"/>
      <c r="O53" s="61"/>
      <c r="P53" s="140"/>
    </row>
    <row r="54" spans="2:16" ht="31.2" customHeight="1" thickBot="1" x14ac:dyDescent="0.65">
      <c r="B54" s="114"/>
      <c r="C54" s="128" t="str">
        <f>A24</f>
        <v>Edmonton Oilers</v>
      </c>
      <c r="D54" s="58"/>
      <c r="E54" s="58"/>
      <c r="F54" s="58"/>
      <c r="G54" s="116">
        <f>N24</f>
        <v>1</v>
      </c>
      <c r="H54" s="58"/>
      <c r="I54" s="116">
        <f>O24</f>
        <v>3</v>
      </c>
      <c r="J54" s="58"/>
      <c r="K54" s="116">
        <f>I24</f>
        <v>18</v>
      </c>
      <c r="L54" s="58"/>
      <c r="M54" s="116">
        <f>K24</f>
        <v>2</v>
      </c>
      <c r="N54" s="117"/>
      <c r="O54" s="116">
        <f>M24</f>
        <v>7</v>
      </c>
      <c r="P54" s="115"/>
    </row>
    <row r="55" spans="2:16" ht="15" thickBot="1" x14ac:dyDescent="0.35">
      <c r="B55" s="114"/>
      <c r="C55" s="129"/>
      <c r="D55" s="58"/>
      <c r="E55" s="58"/>
      <c r="F55" s="58"/>
      <c r="G55" s="62" t="s">
        <v>88</v>
      </c>
      <c r="H55" s="61"/>
      <c r="I55" s="62" t="s">
        <v>89</v>
      </c>
      <c r="J55" s="61"/>
      <c r="K55" s="62" t="s">
        <v>85</v>
      </c>
      <c r="L55" s="61"/>
      <c r="M55" s="62" t="s">
        <v>79</v>
      </c>
      <c r="N55" s="61"/>
      <c r="O55" s="62" t="s">
        <v>86</v>
      </c>
      <c r="P55" s="115"/>
    </row>
    <row r="56" spans="2:16" ht="31.2" customHeight="1" thickBot="1" x14ac:dyDescent="0.65">
      <c r="B56" s="114"/>
      <c r="C56" s="128" t="str">
        <f>A25</f>
        <v>Detroit Red Wings</v>
      </c>
      <c r="D56" s="58"/>
      <c r="E56" s="58"/>
      <c r="F56" s="58"/>
      <c r="G56" s="116">
        <f>N25</f>
        <v>21</v>
      </c>
      <c r="H56" s="58"/>
      <c r="I56" s="116">
        <f>O25</f>
        <v>26</v>
      </c>
      <c r="J56" s="58"/>
      <c r="K56" s="116">
        <f>I25</f>
        <v>11</v>
      </c>
      <c r="L56" s="58"/>
      <c r="M56" s="116">
        <f>K25</f>
        <v>23</v>
      </c>
      <c r="N56" s="117"/>
      <c r="O56" s="116">
        <f>M25</f>
        <v>13</v>
      </c>
      <c r="P56" s="115"/>
    </row>
    <row r="57" spans="2:16" ht="7.95" customHeight="1" x14ac:dyDescent="0.3">
      <c r="B57" s="114"/>
      <c r="C57" s="129"/>
      <c r="D57" s="58"/>
      <c r="E57" s="58"/>
      <c r="F57" s="58"/>
      <c r="G57" s="58"/>
      <c r="H57" s="58"/>
      <c r="I57" s="58"/>
      <c r="J57" s="58"/>
      <c r="K57" s="58"/>
      <c r="L57" s="58"/>
      <c r="M57" s="58"/>
      <c r="N57" s="58"/>
      <c r="O57" s="58"/>
      <c r="P57" s="115"/>
    </row>
    <row r="58" spans="2:16" ht="7.95" customHeight="1" x14ac:dyDescent="0.3">
      <c r="B58" s="114"/>
      <c r="C58" s="129"/>
      <c r="D58" s="58"/>
      <c r="E58" s="58"/>
      <c r="F58" s="58"/>
      <c r="G58" s="58"/>
      <c r="H58" s="58"/>
      <c r="I58" s="58"/>
      <c r="J58" s="58"/>
      <c r="K58" s="58"/>
      <c r="L58" s="58"/>
      <c r="M58" s="58"/>
      <c r="N58" s="58"/>
      <c r="O58" s="58"/>
      <c r="P58" s="115"/>
    </row>
    <row r="59" spans="2:16" ht="7.95" customHeight="1" thickBot="1" x14ac:dyDescent="0.35">
      <c r="B59" s="118"/>
      <c r="C59" s="130"/>
      <c r="D59" s="119"/>
      <c r="E59" s="119"/>
      <c r="F59" s="119"/>
      <c r="G59" s="119"/>
      <c r="H59" s="119"/>
      <c r="I59" s="119"/>
      <c r="J59" s="119"/>
      <c r="K59" s="119"/>
      <c r="L59" s="119"/>
      <c r="M59" s="119"/>
      <c r="N59" s="119"/>
      <c r="O59" s="119"/>
      <c r="P59" s="120"/>
    </row>
    <row r="60" spans="2:16" ht="7.95" customHeight="1" x14ac:dyDescent="0.3">
      <c r="B60" s="113"/>
      <c r="C60" s="131"/>
      <c r="D60" s="59"/>
      <c r="E60" s="59"/>
      <c r="F60" s="59"/>
      <c r="G60" s="59"/>
      <c r="H60" s="59"/>
      <c r="I60" s="59"/>
      <c r="J60" s="59"/>
      <c r="K60" s="59"/>
      <c r="L60" s="59"/>
      <c r="M60" s="59"/>
      <c r="N60" s="121"/>
      <c r="O60" s="59"/>
      <c r="P60" s="122"/>
    </row>
    <row r="61" spans="2:16" ht="7.95" customHeight="1" x14ac:dyDescent="0.3">
      <c r="B61" s="114"/>
      <c r="C61" s="129"/>
      <c r="D61" s="58"/>
      <c r="E61" s="58"/>
      <c r="F61" s="58"/>
      <c r="G61" s="58"/>
      <c r="H61" s="58"/>
      <c r="I61" s="58"/>
      <c r="J61" s="58"/>
      <c r="K61" s="58"/>
      <c r="L61" s="58"/>
      <c r="M61" s="58"/>
      <c r="N61" s="58"/>
      <c r="O61" s="58"/>
      <c r="P61" s="115"/>
    </row>
    <row r="62" spans="2:16" ht="7.95" customHeight="1" thickBot="1" x14ac:dyDescent="0.35">
      <c r="B62" s="114"/>
      <c r="C62" s="129"/>
      <c r="D62" s="58"/>
      <c r="E62" s="58"/>
      <c r="F62" s="58"/>
      <c r="G62" s="58"/>
      <c r="H62" s="58"/>
      <c r="I62" s="58"/>
      <c r="J62" s="58"/>
      <c r="K62" s="58"/>
      <c r="L62" s="58"/>
      <c r="M62" s="58"/>
      <c r="N62" s="58"/>
      <c r="O62" s="58"/>
      <c r="P62" s="115"/>
    </row>
    <row r="63" spans="2:16" ht="31.8" thickBot="1" x14ac:dyDescent="0.65">
      <c r="B63" s="114"/>
      <c r="C63" s="128" t="str">
        <f>A27</f>
        <v>Anaheim Ducks</v>
      </c>
      <c r="D63" s="58"/>
      <c r="E63" s="58"/>
      <c r="F63" s="58"/>
      <c r="G63" s="123">
        <f>N27</f>
        <v>30</v>
      </c>
      <c r="H63" s="58"/>
      <c r="I63" s="123">
        <f>O27</f>
        <v>31</v>
      </c>
      <c r="J63" s="58"/>
      <c r="K63" s="123">
        <f>I27</f>
        <v>16</v>
      </c>
      <c r="L63" s="58"/>
      <c r="M63" s="123">
        <f>K27</f>
        <v>30</v>
      </c>
      <c r="N63" s="117"/>
      <c r="O63" s="123">
        <f>M27</f>
        <v>30</v>
      </c>
      <c r="P63" s="115"/>
    </row>
    <row r="64" spans="2:16" ht="15" thickBot="1" x14ac:dyDescent="0.35">
      <c r="B64" s="114"/>
      <c r="C64" s="129"/>
      <c r="D64" s="58"/>
      <c r="E64" s="58"/>
      <c r="F64" s="58"/>
      <c r="G64" s="62" t="s">
        <v>88</v>
      </c>
      <c r="H64" s="61"/>
      <c r="I64" s="62" t="s">
        <v>89</v>
      </c>
      <c r="J64" s="61"/>
      <c r="K64" s="62" t="s">
        <v>85</v>
      </c>
      <c r="L64" s="61"/>
      <c r="M64" s="62" t="s">
        <v>79</v>
      </c>
      <c r="N64" s="61"/>
      <c r="O64" s="62" t="s">
        <v>86</v>
      </c>
      <c r="P64" s="115"/>
    </row>
    <row r="65" spans="2:16" ht="31.8" thickBot="1" x14ac:dyDescent="0.65">
      <c r="B65" s="114"/>
      <c r="C65" s="128" t="str">
        <f>A28</f>
        <v>Carolina Hurricanes</v>
      </c>
      <c r="D65" s="58"/>
      <c r="E65" s="58"/>
      <c r="F65" s="58"/>
      <c r="G65" s="123">
        <f>N28</f>
        <v>4</v>
      </c>
      <c r="H65" s="58"/>
      <c r="I65" s="123">
        <f>O28</f>
        <v>1</v>
      </c>
      <c r="J65" s="58"/>
      <c r="K65" s="123">
        <f>I28</f>
        <v>25</v>
      </c>
      <c r="L65" s="58"/>
      <c r="M65" s="123">
        <f>K28</f>
        <v>4</v>
      </c>
      <c r="N65" s="117"/>
      <c r="O65" s="123">
        <f>M28</f>
        <v>10</v>
      </c>
      <c r="P65" s="115"/>
    </row>
    <row r="66" spans="2:16" ht="7.95" customHeight="1" x14ac:dyDescent="0.3">
      <c r="B66" s="114"/>
      <c r="C66" s="132"/>
      <c r="D66" s="58"/>
      <c r="E66" s="58"/>
      <c r="F66" s="58"/>
      <c r="G66" s="58"/>
      <c r="H66" s="58"/>
      <c r="I66" s="58"/>
      <c r="J66" s="58"/>
      <c r="K66" s="58"/>
      <c r="L66" s="58"/>
      <c r="M66" s="58"/>
      <c r="N66" s="58"/>
      <c r="O66" s="58"/>
      <c r="P66" s="115"/>
    </row>
    <row r="67" spans="2:16" ht="7.95" customHeight="1" x14ac:dyDescent="0.3">
      <c r="B67" s="114"/>
      <c r="C67" s="129"/>
      <c r="D67" s="58"/>
      <c r="E67" s="58"/>
      <c r="F67" s="58"/>
      <c r="G67" s="58"/>
      <c r="H67" s="58"/>
      <c r="I67" s="58"/>
      <c r="J67" s="58"/>
      <c r="K67" s="58"/>
      <c r="L67" s="58"/>
      <c r="M67" s="58"/>
      <c r="N67" s="124"/>
      <c r="O67" s="58"/>
      <c r="P67" s="115"/>
    </row>
    <row r="68" spans="2:16" ht="7.95" customHeight="1" thickBot="1" x14ac:dyDescent="0.35">
      <c r="B68" s="118"/>
      <c r="C68" s="130"/>
      <c r="D68" s="119"/>
      <c r="E68" s="119"/>
      <c r="F68" s="119"/>
      <c r="G68" s="119"/>
      <c r="H68" s="119"/>
      <c r="I68" s="119"/>
      <c r="J68" s="119"/>
      <c r="K68" s="119"/>
      <c r="L68" s="119"/>
      <c r="M68" s="119"/>
      <c r="N68" s="119"/>
      <c r="O68" s="119"/>
      <c r="P68" s="120"/>
    </row>
    <row r="69" spans="2:16" ht="7.95" customHeight="1" x14ac:dyDescent="0.3">
      <c r="B69" s="113"/>
      <c r="C69" s="131"/>
      <c r="D69" s="59"/>
      <c r="E69" s="59"/>
      <c r="F69" s="59"/>
      <c r="G69" s="59"/>
      <c r="H69" s="59"/>
      <c r="I69" s="59"/>
      <c r="J69" s="59"/>
      <c r="K69" s="59"/>
      <c r="L69" s="59"/>
      <c r="M69" s="59"/>
      <c r="N69" s="59"/>
      <c r="O69" s="59"/>
      <c r="P69" s="122"/>
    </row>
    <row r="70" spans="2:16" ht="7.95" customHeight="1" x14ac:dyDescent="0.3">
      <c r="B70" s="114"/>
      <c r="C70" s="129"/>
      <c r="D70" s="58"/>
      <c r="E70" s="58"/>
      <c r="F70" s="58"/>
      <c r="G70" s="58"/>
      <c r="H70" s="58"/>
      <c r="I70" s="58"/>
      <c r="J70" s="58"/>
      <c r="K70" s="58"/>
      <c r="L70" s="58"/>
      <c r="M70" s="58"/>
      <c r="N70" s="58"/>
      <c r="O70" s="58"/>
      <c r="P70" s="115"/>
    </row>
    <row r="71" spans="2:16" ht="7.95" customHeight="1" thickBot="1" x14ac:dyDescent="0.35">
      <c r="B71" s="114"/>
      <c r="C71" s="129"/>
      <c r="D71" s="58"/>
      <c r="E71" s="58"/>
      <c r="F71" s="58"/>
      <c r="G71" s="58"/>
      <c r="H71" s="58"/>
      <c r="I71" s="58"/>
      <c r="J71" s="58"/>
      <c r="K71" s="58"/>
      <c r="L71" s="58"/>
      <c r="M71" s="58"/>
      <c r="N71" s="58"/>
      <c r="O71" s="58"/>
      <c r="P71" s="115"/>
    </row>
    <row r="72" spans="2:16" ht="31.8" thickBot="1" x14ac:dyDescent="0.65">
      <c r="B72" s="114"/>
      <c r="C72" s="128" t="str">
        <f>A30</f>
        <v>New Jersey Devils</v>
      </c>
      <c r="D72" s="58"/>
      <c r="E72" s="58"/>
      <c r="F72" s="58"/>
      <c r="G72" s="123">
        <f>N30</f>
        <v>6</v>
      </c>
      <c r="H72" s="58"/>
      <c r="I72" s="123">
        <f>O30</f>
        <v>15</v>
      </c>
      <c r="J72" s="58"/>
      <c r="K72" s="123">
        <f>I30</f>
        <v>31</v>
      </c>
      <c r="L72" s="58"/>
      <c r="M72" s="123">
        <f>K30</f>
        <v>18</v>
      </c>
      <c r="N72" s="117"/>
      <c r="O72" s="123">
        <f>M30</f>
        <v>23</v>
      </c>
      <c r="P72" s="115"/>
    </row>
    <row r="73" spans="2:16" ht="15" thickBot="1" x14ac:dyDescent="0.35">
      <c r="B73" s="114"/>
      <c r="C73" s="129"/>
      <c r="D73" s="58"/>
      <c r="E73" s="58"/>
      <c r="F73" s="58"/>
      <c r="G73" s="62" t="s">
        <v>88</v>
      </c>
      <c r="H73" s="61"/>
      <c r="I73" s="62" t="s">
        <v>89</v>
      </c>
      <c r="J73" s="61"/>
      <c r="K73" s="62" t="s">
        <v>85</v>
      </c>
      <c r="L73" s="61"/>
      <c r="M73" s="62" t="s">
        <v>79</v>
      </c>
      <c r="N73" s="61"/>
      <c r="O73" s="62" t="s">
        <v>86</v>
      </c>
      <c r="P73" s="115"/>
    </row>
    <row r="74" spans="2:16" ht="31.8" thickBot="1" x14ac:dyDescent="0.65">
      <c r="B74" s="114"/>
      <c r="C74" s="128" t="str">
        <f>A31</f>
        <v>Tampa Bay Lightning</v>
      </c>
      <c r="D74" s="58"/>
      <c r="E74" s="58"/>
      <c r="F74" s="58"/>
      <c r="G74" s="123">
        <f>N31</f>
        <v>14</v>
      </c>
      <c r="H74" s="58"/>
      <c r="I74" s="123">
        <f>O31</f>
        <v>10</v>
      </c>
      <c r="J74" s="58"/>
      <c r="K74" s="123">
        <f>I31</f>
        <v>29</v>
      </c>
      <c r="L74" s="58"/>
      <c r="M74" s="123">
        <f>K31</f>
        <v>19</v>
      </c>
      <c r="N74" s="117"/>
      <c r="O74" s="123">
        <f>M31</f>
        <v>15</v>
      </c>
      <c r="P74" s="115"/>
    </row>
    <row r="75" spans="2:16" ht="7.95" customHeight="1" x14ac:dyDescent="0.3">
      <c r="B75" s="114"/>
      <c r="C75" s="132"/>
      <c r="D75" s="58"/>
      <c r="E75" s="58"/>
      <c r="F75" s="58"/>
      <c r="G75" s="58"/>
      <c r="H75" s="58"/>
      <c r="I75" s="58"/>
      <c r="J75" s="58"/>
      <c r="K75" s="58"/>
      <c r="L75" s="58"/>
      <c r="M75" s="58"/>
      <c r="N75" s="58"/>
      <c r="O75" s="58"/>
      <c r="P75" s="115"/>
    </row>
    <row r="76" spans="2:16" ht="7.95" customHeight="1" x14ac:dyDescent="0.3">
      <c r="B76" s="114"/>
      <c r="C76" s="129"/>
      <c r="D76" s="58"/>
      <c r="E76" s="58"/>
      <c r="F76" s="58"/>
      <c r="G76" s="58"/>
      <c r="H76" s="58"/>
      <c r="I76" s="58"/>
      <c r="J76" s="58"/>
      <c r="K76" s="58"/>
      <c r="L76" s="58"/>
      <c r="M76" s="58"/>
      <c r="N76" s="124"/>
      <c r="O76" s="58"/>
      <c r="P76" s="115"/>
    </row>
    <row r="77" spans="2:16" ht="7.95" customHeight="1" thickBot="1" x14ac:dyDescent="0.35">
      <c r="B77" s="118"/>
      <c r="C77" s="130"/>
      <c r="D77" s="119"/>
      <c r="E77" s="119"/>
      <c r="F77" s="119"/>
      <c r="G77" s="119"/>
      <c r="H77" s="119"/>
      <c r="I77" s="119"/>
      <c r="J77" s="119"/>
      <c r="K77" s="119"/>
      <c r="L77" s="119"/>
      <c r="M77" s="119"/>
      <c r="N77" s="119"/>
      <c r="O77" s="119"/>
      <c r="P77" s="120"/>
    </row>
    <row r="78" spans="2:16" ht="7.95" customHeight="1" x14ac:dyDescent="0.3">
      <c r="B78" s="113"/>
      <c r="C78" s="131"/>
      <c r="D78" s="59"/>
      <c r="E78" s="59"/>
      <c r="F78" s="59"/>
      <c r="G78" s="59"/>
      <c r="H78" s="59"/>
      <c r="I78" s="59"/>
      <c r="J78" s="59"/>
      <c r="K78" s="59"/>
      <c r="L78" s="59"/>
      <c r="M78" s="59"/>
      <c r="N78" s="59"/>
      <c r="O78" s="59"/>
      <c r="P78" s="122"/>
    </row>
    <row r="79" spans="2:16" ht="7.95" customHeight="1" x14ac:dyDescent="0.3">
      <c r="B79" s="114"/>
      <c r="C79" s="129"/>
      <c r="D79" s="58"/>
      <c r="E79" s="58"/>
      <c r="F79" s="58"/>
      <c r="G79" s="58"/>
      <c r="H79" s="58"/>
      <c r="I79" s="58"/>
      <c r="J79" s="58"/>
      <c r="K79" s="58"/>
      <c r="L79" s="58"/>
      <c r="M79" s="58"/>
      <c r="N79" s="58"/>
      <c r="O79" s="58"/>
      <c r="P79" s="115"/>
    </row>
    <row r="80" spans="2:16" ht="7.95" customHeight="1" thickBot="1" x14ac:dyDescent="0.35">
      <c r="B80" s="114"/>
      <c r="C80" s="129"/>
      <c r="D80" s="58"/>
      <c r="E80" s="58"/>
      <c r="F80" s="58"/>
      <c r="G80" s="58"/>
      <c r="H80" s="58"/>
      <c r="I80" s="58"/>
      <c r="J80" s="58"/>
      <c r="K80" s="58"/>
      <c r="L80" s="58"/>
      <c r="M80" s="58"/>
      <c r="N80" s="58"/>
      <c r="O80" s="58"/>
      <c r="P80" s="115"/>
    </row>
    <row r="81" spans="2:16" ht="31.8" thickBot="1" x14ac:dyDescent="0.65">
      <c r="B81" s="114"/>
      <c r="C81" s="128" t="str">
        <f>A33</f>
        <v>San Jose Sharks</v>
      </c>
      <c r="D81" s="58"/>
      <c r="E81" s="58"/>
      <c r="F81" s="58"/>
      <c r="G81" s="123">
        <f>N33</f>
        <v>31</v>
      </c>
      <c r="H81" s="58"/>
      <c r="I81" s="123">
        <f>O33</f>
        <v>32</v>
      </c>
      <c r="J81" s="58"/>
      <c r="K81" s="123">
        <f>I33</f>
        <v>26</v>
      </c>
      <c r="L81" s="58"/>
      <c r="M81" s="123">
        <f>K33</f>
        <v>32</v>
      </c>
      <c r="N81" s="117"/>
      <c r="O81" s="123">
        <f>M33</f>
        <v>31</v>
      </c>
      <c r="P81" s="115"/>
    </row>
    <row r="82" spans="2:16" ht="15" thickBot="1" x14ac:dyDescent="0.35">
      <c r="B82" s="114"/>
      <c r="C82" s="129"/>
      <c r="D82" s="58"/>
      <c r="E82" s="58"/>
      <c r="F82" s="58"/>
      <c r="G82" s="62" t="s">
        <v>88</v>
      </c>
      <c r="H82" s="61"/>
      <c r="I82" s="62" t="s">
        <v>89</v>
      </c>
      <c r="J82" s="61"/>
      <c r="K82" s="62" t="s">
        <v>85</v>
      </c>
      <c r="L82" s="61"/>
      <c r="M82" s="62" t="s">
        <v>79</v>
      </c>
      <c r="N82" s="61"/>
      <c r="O82" s="62" t="s">
        <v>86</v>
      </c>
      <c r="P82" s="115"/>
    </row>
    <row r="83" spans="2:16" ht="31.8" thickBot="1" x14ac:dyDescent="0.65">
      <c r="B83" s="114"/>
      <c r="C83" s="128" t="str">
        <f>A34</f>
        <v>Montreal Canadiens</v>
      </c>
      <c r="D83" s="58"/>
      <c r="E83" s="58"/>
      <c r="F83" s="58"/>
      <c r="G83" s="123">
        <f>N34</f>
        <v>28</v>
      </c>
      <c r="H83" s="58"/>
      <c r="I83" s="123">
        <f>O34</f>
        <v>29</v>
      </c>
      <c r="J83" s="58"/>
      <c r="K83" s="123">
        <f>I34</f>
        <v>20</v>
      </c>
      <c r="L83" s="58"/>
      <c r="M83" s="123">
        <f>K34</f>
        <v>29</v>
      </c>
      <c r="N83" s="117"/>
      <c r="O83" s="123">
        <f>M34</f>
        <v>26</v>
      </c>
      <c r="P83" s="115"/>
    </row>
    <row r="84" spans="2:16" ht="7.95" customHeight="1" x14ac:dyDescent="0.3">
      <c r="B84" s="114"/>
      <c r="C84" s="132"/>
      <c r="D84" s="58"/>
      <c r="E84" s="58"/>
      <c r="F84" s="58"/>
      <c r="G84" s="58"/>
      <c r="H84" s="58"/>
      <c r="I84" s="58"/>
      <c r="J84" s="58"/>
      <c r="K84" s="58"/>
      <c r="L84" s="58"/>
      <c r="M84" s="58"/>
      <c r="N84" s="58"/>
      <c r="O84" s="58"/>
      <c r="P84" s="115"/>
    </row>
    <row r="85" spans="2:16" ht="7.95" customHeight="1" x14ac:dyDescent="0.3">
      <c r="B85" s="114"/>
      <c r="C85" s="129"/>
      <c r="D85" s="58"/>
      <c r="E85" s="58"/>
      <c r="F85" s="58"/>
      <c r="G85" s="58"/>
      <c r="H85" s="58"/>
      <c r="I85" s="58"/>
      <c r="J85" s="58"/>
      <c r="K85" s="58"/>
      <c r="L85" s="58"/>
      <c r="M85" s="58"/>
      <c r="N85" s="124"/>
      <c r="O85" s="58"/>
      <c r="P85" s="115"/>
    </row>
    <row r="86" spans="2:16" ht="7.95" customHeight="1" thickBot="1" x14ac:dyDescent="0.65">
      <c r="B86" s="118"/>
      <c r="C86" s="133"/>
      <c r="D86" s="119"/>
      <c r="E86" s="119"/>
      <c r="F86" s="119"/>
      <c r="G86" s="125"/>
      <c r="H86" s="119"/>
      <c r="I86" s="125"/>
      <c r="J86" s="119"/>
      <c r="K86" s="125"/>
      <c r="L86" s="119"/>
      <c r="M86" s="125"/>
      <c r="N86" s="119"/>
      <c r="O86" s="119"/>
      <c r="P86" s="120"/>
    </row>
    <row r="87" spans="2:16" ht="7.95" customHeight="1" x14ac:dyDescent="0.3">
      <c r="B87" s="113"/>
      <c r="C87" s="131"/>
      <c r="D87" s="59"/>
      <c r="E87" s="59"/>
      <c r="F87" s="59"/>
      <c r="G87" s="59"/>
      <c r="H87" s="59"/>
      <c r="I87" s="59"/>
      <c r="J87" s="59"/>
      <c r="K87" s="59"/>
      <c r="L87" s="59"/>
      <c r="M87" s="59"/>
      <c r="N87" s="59"/>
      <c r="O87" s="59"/>
      <c r="P87" s="122"/>
    </row>
    <row r="88" spans="2:16" ht="7.95" customHeight="1" x14ac:dyDescent="0.3">
      <c r="B88" s="114"/>
      <c r="C88" s="129"/>
      <c r="D88" s="58"/>
      <c r="E88" s="58"/>
      <c r="F88" s="58"/>
      <c r="G88" s="58"/>
      <c r="H88" s="58"/>
      <c r="I88" s="58"/>
      <c r="J88" s="58"/>
      <c r="K88" s="58"/>
      <c r="L88" s="58"/>
      <c r="M88" s="58"/>
      <c r="N88" s="58"/>
      <c r="O88" s="58"/>
      <c r="P88" s="115"/>
    </row>
    <row r="89" spans="2:16" ht="7.95" customHeight="1" thickBot="1" x14ac:dyDescent="0.35">
      <c r="B89" s="114"/>
      <c r="C89" s="129"/>
      <c r="D89" s="58"/>
      <c r="E89" s="58"/>
      <c r="F89" s="58"/>
      <c r="G89" s="58"/>
      <c r="H89" s="58"/>
      <c r="I89" s="58"/>
      <c r="J89" s="58"/>
      <c r="K89" s="58"/>
      <c r="L89" s="58"/>
      <c r="M89" s="58"/>
      <c r="N89" s="58"/>
      <c r="O89" s="58"/>
      <c r="P89" s="115"/>
    </row>
    <row r="90" spans="2:16" ht="31.8" thickBot="1" x14ac:dyDescent="0.65">
      <c r="B90" s="114"/>
      <c r="C90" s="128" t="str">
        <f>A36</f>
        <v>Vancouver Canucks</v>
      </c>
      <c r="D90" s="58"/>
      <c r="E90" s="58"/>
      <c r="F90" s="58"/>
      <c r="G90" s="123">
        <f>N36</f>
        <v>15</v>
      </c>
      <c r="H90" s="58"/>
      <c r="I90" s="123">
        <f>O36</f>
        <v>6</v>
      </c>
      <c r="J90" s="58"/>
      <c r="K90" s="123">
        <f>I36</f>
        <v>9</v>
      </c>
      <c r="L90" s="58"/>
      <c r="M90" s="123">
        <f>K36</f>
        <v>5</v>
      </c>
      <c r="N90" s="117"/>
      <c r="O90" s="123">
        <f>M36</f>
        <v>2</v>
      </c>
      <c r="P90" s="115"/>
    </row>
    <row r="91" spans="2:16" ht="15" thickBot="1" x14ac:dyDescent="0.35">
      <c r="B91" s="114"/>
      <c r="C91" s="129"/>
      <c r="D91" s="58"/>
      <c r="E91" s="58"/>
      <c r="F91" s="58"/>
      <c r="G91" s="62" t="s">
        <v>88</v>
      </c>
      <c r="H91" s="61"/>
      <c r="I91" s="62" t="s">
        <v>89</v>
      </c>
      <c r="J91" s="61"/>
      <c r="K91" s="62" t="s">
        <v>85</v>
      </c>
      <c r="L91" s="61"/>
      <c r="M91" s="62" t="s">
        <v>79</v>
      </c>
      <c r="N91" s="61"/>
      <c r="O91" s="62" t="s">
        <v>86</v>
      </c>
      <c r="P91" s="115"/>
    </row>
    <row r="92" spans="2:16" ht="31.8" thickBot="1" x14ac:dyDescent="0.65">
      <c r="B92" s="114"/>
      <c r="C92" s="128" t="str">
        <f>A37</f>
        <v>Pittsburgh Penguins</v>
      </c>
      <c r="D92" s="58"/>
      <c r="E92" s="58"/>
      <c r="F92" s="58"/>
      <c r="G92" s="123">
        <f>N37</f>
        <v>9</v>
      </c>
      <c r="H92" s="58"/>
      <c r="I92" s="123">
        <f>O37</f>
        <v>15</v>
      </c>
      <c r="J92" s="58"/>
      <c r="K92" s="123">
        <f>I37</f>
        <v>6</v>
      </c>
      <c r="L92" s="58"/>
      <c r="M92" s="123">
        <f>K37</f>
        <v>5</v>
      </c>
      <c r="N92" s="117"/>
      <c r="O92" s="123">
        <f>M37</f>
        <v>21</v>
      </c>
      <c r="P92" s="115"/>
    </row>
    <row r="93" spans="2:16" ht="7.95" customHeight="1" x14ac:dyDescent="0.3">
      <c r="B93" s="114"/>
      <c r="C93" s="132"/>
      <c r="D93" s="58"/>
      <c r="E93" s="58"/>
      <c r="F93" s="58"/>
      <c r="G93" s="58"/>
      <c r="H93" s="58"/>
      <c r="I93" s="58"/>
      <c r="J93" s="58"/>
      <c r="K93" s="58"/>
      <c r="L93" s="58"/>
      <c r="M93" s="58"/>
      <c r="N93" s="58"/>
      <c r="O93" s="58"/>
      <c r="P93" s="115"/>
    </row>
    <row r="94" spans="2:16" ht="7.95" customHeight="1" x14ac:dyDescent="0.3">
      <c r="B94" s="114"/>
      <c r="C94" s="129"/>
      <c r="D94" s="58"/>
      <c r="E94" s="58"/>
      <c r="F94" s="58"/>
      <c r="G94" s="58"/>
      <c r="H94" s="58"/>
      <c r="I94" s="58"/>
      <c r="J94" s="58"/>
      <c r="K94" s="58"/>
      <c r="L94" s="58"/>
      <c r="M94" s="58"/>
      <c r="N94" s="124"/>
      <c r="O94" s="58"/>
      <c r="P94" s="115"/>
    </row>
    <row r="95" spans="2:16" ht="7.95" customHeight="1" thickBot="1" x14ac:dyDescent="0.35">
      <c r="B95" s="118"/>
      <c r="C95" s="130"/>
      <c r="D95" s="119"/>
      <c r="E95" s="119"/>
      <c r="F95" s="119"/>
      <c r="G95" s="119"/>
      <c r="H95" s="119"/>
      <c r="I95" s="119"/>
      <c r="J95" s="119"/>
      <c r="K95" s="119"/>
      <c r="L95" s="119"/>
      <c r="M95" s="119"/>
      <c r="N95" s="119"/>
      <c r="O95" s="119"/>
      <c r="P95" s="120"/>
    </row>
    <row r="96" spans="2:16" ht="7.95" customHeight="1" x14ac:dyDescent="0.3">
      <c r="B96" s="113"/>
      <c r="C96" s="131"/>
      <c r="D96" s="59"/>
      <c r="E96" s="59"/>
      <c r="F96" s="59"/>
      <c r="G96" s="59"/>
      <c r="H96" s="59"/>
      <c r="I96" s="59"/>
      <c r="J96" s="59"/>
      <c r="K96" s="59"/>
      <c r="L96" s="59"/>
      <c r="M96" s="59"/>
      <c r="N96" s="59"/>
      <c r="O96" s="59"/>
      <c r="P96" s="122"/>
    </row>
    <row r="97" spans="2:16" ht="7.95" customHeight="1" x14ac:dyDescent="0.3">
      <c r="B97" s="114"/>
      <c r="C97" s="129"/>
      <c r="D97" s="58"/>
      <c r="E97" s="58"/>
      <c r="F97" s="58"/>
      <c r="G97" s="58"/>
      <c r="H97" s="58"/>
      <c r="I97" s="58"/>
      <c r="J97" s="58"/>
      <c r="K97" s="58"/>
      <c r="L97" s="58"/>
      <c r="M97" s="58"/>
      <c r="N97" s="58"/>
      <c r="O97" s="58"/>
      <c r="P97" s="115"/>
    </row>
    <row r="98" spans="2:16" ht="7.95" customHeight="1" thickBot="1" x14ac:dyDescent="0.35">
      <c r="B98" s="114"/>
      <c r="C98" s="129"/>
      <c r="D98" s="58"/>
      <c r="E98" s="58"/>
      <c r="F98" s="58"/>
      <c r="G98" s="58"/>
      <c r="H98" s="58"/>
      <c r="I98" s="58"/>
      <c r="J98" s="58"/>
      <c r="K98" s="58"/>
      <c r="L98" s="58"/>
      <c r="M98" s="58"/>
      <c r="N98" s="58"/>
      <c r="O98" s="58"/>
      <c r="P98" s="115"/>
    </row>
    <row r="99" spans="2:16" ht="31.8" thickBot="1" x14ac:dyDescent="0.65">
      <c r="B99" s="114"/>
      <c r="C99" s="128" t="str">
        <f>A39</f>
        <v>Los Angeles Kings</v>
      </c>
      <c r="D99" s="58"/>
      <c r="E99" s="58"/>
      <c r="F99" s="58"/>
      <c r="G99" s="123">
        <f>N39</f>
        <v>8</v>
      </c>
      <c r="H99" s="58"/>
      <c r="I99" s="123">
        <f>O39</f>
        <v>5</v>
      </c>
      <c r="J99" s="58"/>
      <c r="K99" s="123">
        <f>I39</f>
        <v>5</v>
      </c>
      <c r="L99" s="58"/>
      <c r="M99" s="123">
        <f>K39</f>
        <v>3</v>
      </c>
      <c r="N99" s="117"/>
      <c r="O99" s="123">
        <f>M39</f>
        <v>11</v>
      </c>
      <c r="P99" s="115"/>
    </row>
    <row r="100" spans="2:16" ht="15" thickBot="1" x14ac:dyDescent="0.35">
      <c r="B100" s="114"/>
      <c r="C100" s="129"/>
      <c r="D100" s="58"/>
      <c r="E100" s="58"/>
      <c r="F100" s="58"/>
      <c r="G100" s="62" t="s">
        <v>88</v>
      </c>
      <c r="H100" s="61"/>
      <c r="I100" s="62" t="s">
        <v>89</v>
      </c>
      <c r="J100" s="61"/>
      <c r="K100" s="62" t="s">
        <v>85</v>
      </c>
      <c r="L100" s="61"/>
      <c r="M100" s="62" t="s">
        <v>79</v>
      </c>
      <c r="N100" s="61"/>
      <c r="O100" s="62" t="s">
        <v>86</v>
      </c>
      <c r="P100" s="115"/>
    </row>
    <row r="101" spans="2:16" ht="31.8" thickBot="1" x14ac:dyDescent="0.65">
      <c r="B101" s="114"/>
      <c r="C101" s="128" t="str">
        <f>A40</f>
        <v>Florida Panthers</v>
      </c>
      <c r="D101" s="58"/>
      <c r="E101" s="58"/>
      <c r="F101" s="58"/>
      <c r="G101" s="123">
        <f>N40</f>
        <v>2</v>
      </c>
      <c r="H101" s="58"/>
      <c r="I101" s="123">
        <f>O40</f>
        <v>2</v>
      </c>
      <c r="J101" s="58"/>
      <c r="K101" s="123">
        <f>I40</f>
        <v>3</v>
      </c>
      <c r="L101" s="58"/>
      <c r="M101" s="123">
        <f>K40</f>
        <v>1</v>
      </c>
      <c r="N101" s="117"/>
      <c r="O101" s="123">
        <f>M40</f>
        <v>1</v>
      </c>
      <c r="P101" s="115"/>
    </row>
    <row r="102" spans="2:16" ht="7.95" customHeight="1" x14ac:dyDescent="0.3">
      <c r="B102" s="114"/>
      <c r="C102" s="132"/>
      <c r="D102" s="58"/>
      <c r="E102" s="58"/>
      <c r="F102" s="58"/>
      <c r="G102" s="58"/>
      <c r="H102" s="58"/>
      <c r="I102" s="58"/>
      <c r="J102" s="58"/>
      <c r="K102" s="58"/>
      <c r="L102" s="58"/>
      <c r="M102" s="58"/>
      <c r="N102" s="58"/>
      <c r="O102" s="58"/>
      <c r="P102" s="115"/>
    </row>
    <row r="103" spans="2:16" ht="7.95" customHeight="1" x14ac:dyDescent="0.3">
      <c r="B103" s="114"/>
      <c r="C103" s="129"/>
      <c r="D103" s="58"/>
      <c r="E103" s="58"/>
      <c r="F103" s="58"/>
      <c r="G103" s="58"/>
      <c r="H103" s="58"/>
      <c r="I103" s="58"/>
      <c r="J103" s="58"/>
      <c r="K103" s="58"/>
      <c r="L103" s="58"/>
      <c r="M103" s="58"/>
      <c r="N103" s="124"/>
      <c r="O103" s="58"/>
      <c r="P103" s="115"/>
    </row>
    <row r="104" spans="2:16" ht="7.95" customHeight="1" thickBot="1" x14ac:dyDescent="0.35">
      <c r="B104" s="118"/>
      <c r="C104" s="130"/>
      <c r="D104" s="119"/>
      <c r="E104" s="119"/>
      <c r="F104" s="119"/>
      <c r="G104" s="119"/>
      <c r="H104" s="119"/>
      <c r="I104" s="119"/>
      <c r="J104" s="119"/>
      <c r="K104" s="119"/>
      <c r="L104" s="119"/>
      <c r="M104" s="119"/>
      <c r="N104" s="119"/>
      <c r="O104" s="119"/>
      <c r="P104" s="120"/>
    </row>
    <row r="105" spans="2:16" ht="7.95" customHeight="1" x14ac:dyDescent="0.3">
      <c r="B105" s="113"/>
      <c r="C105" s="131"/>
      <c r="D105" s="59"/>
      <c r="E105" s="59"/>
      <c r="F105" s="59"/>
      <c r="G105" s="59"/>
      <c r="H105" s="59"/>
      <c r="I105" s="59"/>
      <c r="J105" s="59"/>
      <c r="K105" s="59"/>
      <c r="L105" s="59"/>
      <c r="M105" s="59"/>
      <c r="N105" s="59"/>
      <c r="O105" s="59"/>
      <c r="P105" s="122"/>
    </row>
    <row r="106" spans="2:16" ht="7.95" customHeight="1" x14ac:dyDescent="0.3">
      <c r="B106" s="114"/>
      <c r="C106" s="129"/>
      <c r="D106" s="58"/>
      <c r="E106" s="58"/>
      <c r="F106" s="58"/>
      <c r="G106" s="58"/>
      <c r="H106" s="58"/>
      <c r="I106" s="58"/>
      <c r="J106" s="58"/>
      <c r="K106" s="58"/>
      <c r="L106" s="58"/>
      <c r="M106" s="58"/>
      <c r="N106" s="58"/>
      <c r="O106" s="58"/>
      <c r="P106" s="115"/>
    </row>
    <row r="107" spans="2:16" ht="7.95" customHeight="1" thickBot="1" x14ac:dyDescent="0.35">
      <c r="B107" s="114"/>
      <c r="C107" s="129"/>
      <c r="D107" s="58"/>
      <c r="E107" s="58"/>
      <c r="F107" s="58"/>
      <c r="G107" s="58"/>
      <c r="H107" s="58"/>
      <c r="I107" s="58"/>
      <c r="J107" s="58"/>
      <c r="K107" s="58"/>
      <c r="L107" s="58"/>
      <c r="M107" s="58"/>
      <c r="N107" s="58"/>
      <c r="O107" s="58"/>
      <c r="P107" s="115"/>
    </row>
    <row r="108" spans="2:16" ht="31.8" thickBot="1" x14ac:dyDescent="0.65">
      <c r="B108" s="114"/>
      <c r="C108" s="128" t="str">
        <f>A42</f>
        <v>Seattle Kraken</v>
      </c>
      <c r="D108" s="58"/>
      <c r="E108" s="58"/>
      <c r="F108" s="58"/>
      <c r="G108" s="123">
        <f>N42</f>
        <v>26</v>
      </c>
      <c r="H108" s="58"/>
      <c r="I108" s="123">
        <f>O42</f>
        <v>14</v>
      </c>
      <c r="J108" s="58"/>
      <c r="K108" s="123">
        <f>I42</f>
        <v>8</v>
      </c>
      <c r="L108" s="58"/>
      <c r="M108" s="123">
        <f>K42</f>
        <v>20</v>
      </c>
      <c r="N108" s="117"/>
      <c r="O108" s="123">
        <f>M42</f>
        <v>19</v>
      </c>
      <c r="P108" s="115"/>
    </row>
    <row r="109" spans="2:16" ht="15" thickBot="1" x14ac:dyDescent="0.35">
      <c r="B109" s="114"/>
      <c r="C109" s="129"/>
      <c r="D109" s="58"/>
      <c r="E109" s="58"/>
      <c r="F109" s="58"/>
      <c r="G109" s="62" t="s">
        <v>88</v>
      </c>
      <c r="H109" s="61"/>
      <c r="I109" s="62" t="s">
        <v>89</v>
      </c>
      <c r="J109" s="61"/>
      <c r="K109" s="62" t="s">
        <v>85</v>
      </c>
      <c r="L109" s="61"/>
      <c r="M109" s="62" t="s">
        <v>79</v>
      </c>
      <c r="N109" s="61"/>
      <c r="O109" s="62" t="s">
        <v>86</v>
      </c>
      <c r="P109" s="115"/>
    </row>
    <row r="110" spans="2:16" ht="31.8" thickBot="1" x14ac:dyDescent="0.65">
      <c r="B110" s="114"/>
      <c r="C110" s="128" t="str">
        <f>A43</f>
        <v>Washington Capitals</v>
      </c>
      <c r="D110" s="58"/>
      <c r="E110" s="58"/>
      <c r="F110" s="58"/>
      <c r="G110" s="123">
        <f>N43</f>
        <v>28</v>
      </c>
      <c r="H110" s="58"/>
      <c r="I110" s="123">
        <f>O43</f>
        <v>23</v>
      </c>
      <c r="J110" s="58"/>
      <c r="K110" s="123">
        <f>I43</f>
        <v>19</v>
      </c>
      <c r="L110" s="58"/>
      <c r="M110" s="123">
        <f>K43</f>
        <v>26</v>
      </c>
      <c r="N110" s="117"/>
      <c r="O110" s="123">
        <f>M43</f>
        <v>18</v>
      </c>
      <c r="P110" s="115"/>
    </row>
    <row r="111" spans="2:16" x14ac:dyDescent="0.3">
      <c r="B111" s="114"/>
      <c r="C111" s="126"/>
      <c r="D111" s="58"/>
      <c r="E111" s="58"/>
      <c r="F111" s="58"/>
      <c r="G111" s="58"/>
      <c r="H111" s="58"/>
      <c r="I111" s="58"/>
      <c r="J111" s="58"/>
      <c r="K111" s="58"/>
      <c r="L111" s="58"/>
      <c r="M111" s="58"/>
      <c r="N111" s="58"/>
      <c r="O111" s="58"/>
      <c r="P111" s="115"/>
    </row>
    <row r="112" spans="2:16" ht="15" thickBot="1" x14ac:dyDescent="0.35">
      <c r="B112" s="118"/>
      <c r="C112" s="119"/>
      <c r="D112" s="119"/>
      <c r="E112" s="119"/>
      <c r="F112" s="119"/>
      <c r="G112" s="119"/>
      <c r="H112" s="119"/>
      <c r="I112" s="119"/>
      <c r="J112" s="119"/>
      <c r="K112" s="119"/>
      <c r="L112" s="119"/>
      <c r="M112" s="119"/>
      <c r="N112" s="127"/>
      <c r="O112" s="119"/>
      <c r="P112" s="120"/>
    </row>
    <row r="113" spans="2:16" x14ac:dyDescent="0.3">
      <c r="B113" s="19"/>
      <c r="C113" s="19"/>
      <c r="D113" s="19"/>
      <c r="E113" s="19"/>
      <c r="F113" s="19"/>
      <c r="G113" s="20"/>
      <c r="H113" s="19"/>
      <c r="I113" s="20"/>
      <c r="J113" s="19"/>
      <c r="K113" s="20"/>
      <c r="L113" s="19"/>
      <c r="M113" s="20"/>
      <c r="N113" s="19"/>
      <c r="O113" s="19"/>
      <c r="P113" s="19"/>
    </row>
    <row r="114" spans="2:16" ht="15.6" customHeight="1" x14ac:dyDescent="0.6">
      <c r="C114" s="6"/>
      <c r="D114" s="2"/>
      <c r="E114" s="2"/>
      <c r="F114" s="2"/>
      <c r="G114" s="8"/>
      <c r="H114" s="2"/>
      <c r="I114" s="8"/>
      <c r="J114" s="2"/>
      <c r="K114" s="8"/>
      <c r="L114" s="2"/>
      <c r="M114" s="8"/>
      <c r="N114" s="2"/>
      <c r="O114" s="2"/>
      <c r="P114" s="2"/>
    </row>
    <row r="115" spans="2:16" x14ac:dyDescent="0.3">
      <c r="C115" s="2"/>
      <c r="D115" s="2"/>
      <c r="E115" s="2"/>
      <c r="F115" s="2"/>
      <c r="G115" s="2"/>
      <c r="H115" s="2"/>
      <c r="I115" s="2"/>
      <c r="J115" s="2"/>
      <c r="K115" s="2"/>
      <c r="L115" s="2"/>
      <c r="M115" s="2"/>
      <c r="N115" s="2"/>
      <c r="O115" s="2"/>
      <c r="P115" s="2"/>
    </row>
    <row r="116" spans="2:16" x14ac:dyDescent="0.3">
      <c r="C116" s="2"/>
      <c r="D116" s="2"/>
      <c r="E116" s="2"/>
      <c r="F116" s="2"/>
      <c r="G116" s="2"/>
      <c r="H116" s="2"/>
      <c r="I116" s="2"/>
      <c r="J116" s="2"/>
      <c r="K116" s="2"/>
      <c r="L116" s="2"/>
      <c r="M116" s="2"/>
      <c r="N116" s="2"/>
      <c r="O116" s="2"/>
      <c r="P116" s="2"/>
    </row>
    <row r="117" spans="2:16" ht="31.2" x14ac:dyDescent="0.6">
      <c r="C117" s="6"/>
      <c r="D117" s="2"/>
      <c r="E117" s="2"/>
      <c r="F117" s="2"/>
      <c r="G117" s="8"/>
      <c r="H117" s="2"/>
      <c r="I117" s="8"/>
      <c r="J117" s="2"/>
      <c r="K117" s="8"/>
      <c r="L117" s="2"/>
      <c r="M117" s="8"/>
      <c r="N117" s="2"/>
      <c r="O117" s="2"/>
      <c r="P117" s="2"/>
    </row>
    <row r="118" spans="2:16" x14ac:dyDescent="0.3">
      <c r="C118" s="2"/>
      <c r="D118" s="2"/>
      <c r="E118" s="2"/>
      <c r="F118" s="2"/>
      <c r="G118" s="7"/>
      <c r="H118" s="2"/>
      <c r="I118" s="7"/>
      <c r="J118" s="2"/>
      <c r="K118" s="7"/>
      <c r="L118" s="2"/>
      <c r="M118" s="7"/>
      <c r="N118" s="2"/>
      <c r="O118" s="2"/>
      <c r="P118" s="2"/>
    </row>
    <row r="119" spans="2:16" ht="31.2" x14ac:dyDescent="0.6">
      <c r="C119" s="6"/>
      <c r="D119" s="2"/>
      <c r="E119" s="2"/>
      <c r="F119" s="2"/>
      <c r="G119" s="8"/>
      <c r="H119" s="2"/>
      <c r="I119" s="8"/>
      <c r="J119" s="2"/>
      <c r="K119" s="8"/>
      <c r="L119" s="2"/>
      <c r="M119" s="8"/>
      <c r="N119" s="2"/>
      <c r="O119" s="2"/>
      <c r="P119" s="2"/>
    </row>
    <row r="120" spans="2:16" x14ac:dyDescent="0.3">
      <c r="C120" s="2"/>
      <c r="D120" s="2"/>
      <c r="E120" s="2"/>
      <c r="F120" s="2"/>
      <c r="G120" s="2"/>
      <c r="H120" s="2"/>
      <c r="I120" s="2"/>
      <c r="J120" s="2"/>
      <c r="K120" s="2"/>
      <c r="L120" s="2"/>
      <c r="M120" s="2"/>
      <c r="N120" s="2"/>
      <c r="O120" s="2"/>
      <c r="P120" s="2"/>
    </row>
    <row r="121" spans="2:16" x14ac:dyDescent="0.3">
      <c r="C121" s="2"/>
      <c r="D121" s="2"/>
      <c r="E121" s="2"/>
      <c r="F121" s="2"/>
      <c r="G121" s="2"/>
      <c r="H121" s="2"/>
      <c r="I121" s="2"/>
      <c r="J121" s="2"/>
      <c r="K121" s="2"/>
      <c r="L121" s="2"/>
      <c r="M121" s="2"/>
      <c r="N121" s="5"/>
      <c r="O121" s="2"/>
      <c r="P121" s="2"/>
    </row>
    <row r="122" spans="2:16" x14ac:dyDescent="0.3">
      <c r="C122" s="2"/>
      <c r="D122" s="2"/>
      <c r="E122" s="2"/>
      <c r="F122" s="2"/>
      <c r="G122" s="2"/>
      <c r="H122" s="2"/>
      <c r="I122" s="2"/>
      <c r="J122" s="2"/>
      <c r="K122" s="2"/>
      <c r="L122" s="2"/>
      <c r="M122" s="2"/>
      <c r="N122" s="2"/>
      <c r="O122" s="2"/>
      <c r="P122" s="2"/>
    </row>
    <row r="126" spans="2:16" ht="31.2" x14ac:dyDescent="0.6">
      <c r="C126" s="14"/>
      <c r="G126" s="15"/>
      <c r="I126" s="15"/>
      <c r="K126" s="15"/>
      <c r="M126" s="15"/>
    </row>
    <row r="127" spans="2:16" x14ac:dyDescent="0.3">
      <c r="G127" s="16"/>
      <c r="I127" s="16"/>
      <c r="K127" s="16"/>
      <c r="M127" s="16"/>
    </row>
    <row r="128" spans="2:16" ht="31.2" x14ac:dyDescent="0.6">
      <c r="C128" s="14"/>
      <c r="G128" s="15"/>
      <c r="I128" s="15"/>
      <c r="K128" s="15"/>
      <c r="M128" s="15"/>
    </row>
    <row r="130" spans="3:14" x14ac:dyDescent="0.3">
      <c r="N130" s="17"/>
    </row>
    <row r="138" spans="3:14" x14ac:dyDescent="0.3">
      <c r="C138" s="9"/>
      <c r="D138" s="9"/>
      <c r="E138" s="9"/>
      <c r="F138" s="9"/>
      <c r="G138" s="9"/>
      <c r="H138" s="9"/>
      <c r="I138" s="9"/>
      <c r="J138" s="9"/>
      <c r="K138" s="9"/>
      <c r="L138" s="9"/>
      <c r="M138" s="9"/>
      <c r="N138" s="9"/>
    </row>
    <row r="139" spans="3:14" x14ac:dyDescent="0.3">
      <c r="C139" s="9"/>
      <c r="D139" s="9"/>
      <c r="E139" s="9"/>
      <c r="F139" s="9"/>
      <c r="G139" s="9"/>
      <c r="H139" s="9"/>
      <c r="I139" s="9"/>
      <c r="J139" s="9"/>
      <c r="K139" s="9"/>
      <c r="L139" s="9"/>
      <c r="M139" s="9"/>
      <c r="N139" s="9"/>
    </row>
    <row r="140" spans="3:14" ht="31.2" x14ac:dyDescent="0.6">
      <c r="C140" s="10"/>
      <c r="D140" s="9"/>
      <c r="E140" s="9"/>
      <c r="F140" s="9"/>
      <c r="G140" s="11"/>
      <c r="H140" s="9"/>
      <c r="I140" s="11"/>
      <c r="J140" s="9"/>
      <c r="K140" s="11"/>
      <c r="L140" s="9"/>
      <c r="M140" s="11"/>
      <c r="N140" s="9"/>
    </row>
    <row r="141" spans="3:14" x14ac:dyDescent="0.3">
      <c r="C141" s="9"/>
      <c r="D141" s="9"/>
      <c r="E141" s="9"/>
      <c r="F141" s="9"/>
      <c r="G141" s="12"/>
      <c r="H141" s="9"/>
      <c r="I141" s="12"/>
      <c r="J141" s="9"/>
      <c r="K141" s="12"/>
      <c r="L141" s="9"/>
      <c r="M141" s="12"/>
      <c r="N141" s="9"/>
    </row>
    <row r="142" spans="3:14" ht="31.2" x14ac:dyDescent="0.6">
      <c r="C142" s="10"/>
      <c r="D142" s="9"/>
      <c r="E142" s="9"/>
      <c r="F142" s="9"/>
      <c r="G142" s="11"/>
      <c r="H142" s="9"/>
      <c r="I142" s="11"/>
      <c r="J142" s="9"/>
      <c r="K142" s="11"/>
      <c r="L142" s="9"/>
      <c r="M142" s="11"/>
      <c r="N142" s="9"/>
    </row>
    <row r="143" spans="3:14" x14ac:dyDescent="0.3">
      <c r="C143" s="9"/>
      <c r="D143" s="9"/>
      <c r="E143" s="9"/>
      <c r="F143" s="9"/>
      <c r="G143" s="9"/>
      <c r="H143" s="9"/>
      <c r="I143" s="9"/>
      <c r="J143" s="9"/>
      <c r="K143" s="9"/>
      <c r="L143" s="9"/>
      <c r="M143" s="9"/>
      <c r="N143" s="9"/>
    </row>
    <row r="144" spans="3:14" x14ac:dyDescent="0.3">
      <c r="C144" s="9"/>
      <c r="D144" s="9"/>
      <c r="E144" s="9"/>
      <c r="F144" s="9"/>
      <c r="G144" s="9"/>
      <c r="H144" s="9"/>
      <c r="I144" s="9"/>
      <c r="J144" s="9"/>
      <c r="K144" s="9"/>
      <c r="L144" s="9"/>
      <c r="M144" s="9"/>
      <c r="N144" s="13"/>
    </row>
    <row r="145" spans="3:14" x14ac:dyDescent="0.3">
      <c r="C145" s="9"/>
      <c r="D145" s="9"/>
      <c r="E145" s="9"/>
      <c r="F145" s="9"/>
      <c r="G145" s="9"/>
      <c r="H145" s="9"/>
      <c r="I145" s="9"/>
      <c r="J145" s="9"/>
      <c r="K145" s="9"/>
      <c r="L145" s="9"/>
      <c r="M145" s="9"/>
      <c r="N145" s="9"/>
    </row>
  </sheetData>
  <sheetProtection algorithmName="SHA-512" hashValue="xiCqPbP2hNoAobbbqQSvypcmJdi0wqUE6/FTbNGkbMFQZfJHDoZGQuZEoVs0daJ9VIhCz7uDbMvZHR1U7yKzMQ==" saltValue="Ngv0rxXLhf1ieAsM2bDOHw==" spinCount="100000" sheet="1" objects="1" scenarios="1"/>
  <conditionalFormatting sqref="E9 G9 F12 H12 I9 H16 J14 F16 D14 S1:T1">
    <cfRule type="colorScale" priority="2">
      <colorScale>
        <cfvo type="num" val="1"/>
        <cfvo type="num" val="16"/>
        <cfvo type="num" val="32"/>
        <color rgb="FF0070C0"/>
        <color theme="0" tint="-0.14999847407452621"/>
        <color rgb="FFFF0000"/>
      </colorScale>
    </cfRule>
  </conditionalFormatting>
  <conditionalFormatting sqref="G54 I54 K54 M54 O54 G56 I56 K56 M56 O56 G63 I63 K63 M63 O63 O65 M65 K65 I65 G65 G72 I72 K72 M72 O72 O74 M74 K74 I74 G74 G81 I81 K81 M81 O81 O83 M83 K83 I83 G83 G90 I90 K90 M90 O90 O92 M92 K92 I92 G92 G99 I99 K99 M99 O99 O101 M101 K101 I101 G101 G108 G110 I110 I108 K108 K110 M110 M108 O108 O110 P4:P5 R4:R5 T4:T5 V4:V5 V8 T8 R8 P8 N8">
    <cfRule type="colorScale" priority="4">
      <colorScale>
        <cfvo type="num" val="0"/>
        <cfvo type="num" val="0.5"/>
        <cfvo type="num" val="1"/>
        <color rgb="FFFF0000"/>
        <color theme="0" tint="-0.14999847407452621"/>
        <color rgb="FF0070C0"/>
      </colorScale>
    </cfRule>
  </conditionalFormatting>
  <conditionalFormatting sqref="G65 I65 K65 K63 I63 G63 M63:O63 M65:O65">
    <cfRule type="colorScale" priority="19">
      <colorScale>
        <cfvo type="min"/>
        <cfvo type="percentile" val="50"/>
        <cfvo type="max"/>
        <color theme="3" tint="0.39997558519241921"/>
        <color theme="0" tint="-4.9989318521683403E-2"/>
        <color rgb="FFFF0000"/>
      </colorScale>
    </cfRule>
  </conditionalFormatting>
  <conditionalFormatting sqref="G74 I74 K74 K72 I72 G72 M72:O72 M74:O74">
    <cfRule type="colorScale" priority="17">
      <colorScale>
        <cfvo type="min"/>
        <cfvo type="percentile" val="50"/>
        <cfvo type="max"/>
        <color theme="3" tint="0.39997558519241921"/>
        <color theme="0" tint="-4.9989318521683403E-2"/>
        <color rgb="FFFF0000"/>
      </colorScale>
    </cfRule>
  </conditionalFormatting>
  <conditionalFormatting sqref="G83 I83 K83 K81 I81 G81 M81:O81 M83:O83">
    <cfRule type="colorScale" priority="15">
      <colorScale>
        <cfvo type="min"/>
        <cfvo type="percentile" val="50"/>
        <cfvo type="max"/>
        <color theme="3" tint="0.39997558519241921"/>
        <color theme="0" tint="-4.9989318521683403E-2"/>
        <color rgb="FFFF0000"/>
      </colorScale>
    </cfRule>
  </conditionalFormatting>
  <conditionalFormatting sqref="G92 I92 K92 K90 I90 G90 M90:O90 M92:O92">
    <cfRule type="colorScale" priority="13">
      <colorScale>
        <cfvo type="min"/>
        <cfvo type="percentile" val="50"/>
        <cfvo type="max"/>
        <color theme="3" tint="0.39997558519241921"/>
        <color theme="0" tint="-4.9989318521683403E-2"/>
        <color rgb="FFFF0000"/>
      </colorScale>
    </cfRule>
  </conditionalFormatting>
  <conditionalFormatting sqref="G101 I101 K101 K99 I99 G99 M99:O99 M101:O101">
    <cfRule type="colorScale" priority="11">
      <colorScale>
        <cfvo type="min"/>
        <cfvo type="percentile" val="50"/>
        <cfvo type="max"/>
        <color theme="3" tint="0.39997558519241921"/>
        <color theme="0" tint="-4.9989318521683403E-2"/>
        <color rgb="FFFF0000"/>
      </colorScale>
    </cfRule>
  </conditionalFormatting>
  <conditionalFormatting sqref="G110 I110 K110 K108 I108 G108 M108:O108 M110:O110">
    <cfRule type="colorScale" priority="9">
      <colorScale>
        <cfvo type="min"/>
        <cfvo type="percentile" val="50"/>
        <cfvo type="max"/>
        <color theme="3" tint="0.39997558519241921"/>
        <color theme="0" tint="-4.9989318521683403E-2"/>
        <color rgb="FFFF0000"/>
      </colorScale>
    </cfRule>
  </conditionalFormatting>
  <conditionalFormatting sqref="G114 I114 K114 M114">
    <cfRule type="colorScale" priority="25">
      <colorScale>
        <cfvo type="min"/>
        <cfvo type="percentile" val="50"/>
        <cfvo type="max"/>
        <color theme="3" tint="0.39997558519241921"/>
        <color theme="0" tint="-4.9989318521683403E-2"/>
        <color rgb="FFFF0000"/>
      </colorScale>
    </cfRule>
  </conditionalFormatting>
  <conditionalFormatting sqref="G119 I119 K119 M119 M117 K117 I117 G117">
    <cfRule type="colorScale" priority="7">
      <colorScale>
        <cfvo type="min"/>
        <cfvo type="percentile" val="50"/>
        <cfvo type="max"/>
        <color theme="3" tint="0.39997558519241921"/>
        <color theme="0" tint="-4.9989318521683403E-2"/>
        <color rgb="FFFF0000"/>
      </colorScale>
    </cfRule>
  </conditionalFormatting>
  <conditionalFormatting sqref="I56 K56 G56 G54 I54 K54 S1:T1 M54:O54 M56:O56">
    <cfRule type="colorScale" priority="28">
      <colorScale>
        <cfvo type="num" val="1"/>
        <cfvo type="num" val="15.5"/>
        <cfvo type="num" val="31"/>
        <color theme="3" tint="0.39997558519241921"/>
        <color theme="0" tint="-4.9989318521683403E-2"/>
        <color rgb="FFFF0000"/>
      </colorScale>
    </cfRule>
  </conditionalFormatting>
  <conditionalFormatting sqref="I65 K65 G65 G63 I63 K63 M63:O63 M65:O65">
    <cfRule type="colorScale" priority="18">
      <colorScale>
        <cfvo type="num" val="1"/>
        <cfvo type="num" val="15.5"/>
        <cfvo type="num" val="31"/>
        <color theme="3" tint="0.39997558519241921"/>
        <color theme="0" tint="-4.9989318521683403E-2"/>
        <color rgb="FFFF0000"/>
      </colorScale>
    </cfRule>
  </conditionalFormatting>
  <conditionalFormatting sqref="I74 K74 G74 G72 I72 K72 M72:O72 M74:O74">
    <cfRule type="colorScale" priority="16">
      <colorScale>
        <cfvo type="num" val="1"/>
        <cfvo type="num" val="15.5"/>
        <cfvo type="num" val="31"/>
        <color theme="3" tint="0.39997558519241921"/>
        <color theme="0" tint="-4.9989318521683403E-2"/>
        <color rgb="FFFF0000"/>
      </colorScale>
    </cfRule>
  </conditionalFormatting>
  <conditionalFormatting sqref="I83 K83 G83 G81 I81 K81 M81:O81 M83:O83">
    <cfRule type="colorScale" priority="14">
      <colorScale>
        <cfvo type="num" val="1"/>
        <cfvo type="num" val="15.5"/>
        <cfvo type="num" val="31"/>
        <color theme="3" tint="0.39997558519241921"/>
        <color theme="0" tint="-4.9989318521683403E-2"/>
        <color rgb="FFFF0000"/>
      </colorScale>
    </cfRule>
  </conditionalFormatting>
  <conditionalFormatting sqref="I86 G86 K86 M86">
    <cfRule type="colorScale" priority="27">
      <colorScale>
        <cfvo type="min"/>
        <cfvo type="percentile" val="50"/>
        <cfvo type="max"/>
        <color theme="3" tint="0.39997558519241921"/>
        <color theme="0" tint="-4.9989318521683403E-2"/>
        <color rgb="FFFF0000"/>
      </colorScale>
    </cfRule>
  </conditionalFormatting>
  <conditionalFormatting sqref="I101 K101 G101 G99 I99 K99 M99:O99 M101:O101">
    <cfRule type="colorScale" priority="10">
      <colorScale>
        <cfvo type="num" val="1"/>
        <cfvo type="num" val="15.5"/>
        <cfvo type="num" val="31"/>
        <color theme="3" tint="0.39997558519241921"/>
        <color theme="0" tint="-4.9989318521683403E-2"/>
        <color rgb="FFFF0000"/>
      </colorScale>
    </cfRule>
  </conditionalFormatting>
  <conditionalFormatting sqref="I110 K110 G110 G108 I108 K108 M108:O108 M110:O110">
    <cfRule type="colorScale" priority="8">
      <colorScale>
        <cfvo type="num" val="1"/>
        <cfvo type="num" val="15.5"/>
        <cfvo type="num" val="31"/>
        <color theme="3" tint="0.39997558519241921"/>
        <color theme="0" tint="-4.9989318521683403E-2"/>
        <color rgb="FFFF0000"/>
      </colorScale>
    </cfRule>
  </conditionalFormatting>
  <conditionalFormatting sqref="I128 G128 K128 M128 M126 K126 I126 G126">
    <cfRule type="colorScale" priority="23">
      <colorScale>
        <cfvo type="min"/>
        <cfvo type="percentile" val="50"/>
        <cfvo type="max"/>
        <color theme="3" tint="0.39997558519241921"/>
        <color theme="0" tint="-4.9989318521683403E-2"/>
        <color rgb="FFFF0000"/>
      </colorScale>
    </cfRule>
  </conditionalFormatting>
  <conditionalFormatting sqref="I142 G142 K142 M142 M140 K140 I140 G140">
    <cfRule type="colorScale" priority="21">
      <colorScale>
        <cfvo type="min"/>
        <cfvo type="percentile" val="50"/>
        <cfvo type="max"/>
        <color theme="3" tint="0.39997558519241921"/>
        <color theme="0" tint="-4.9989318521683403E-2"/>
        <color rgb="FFFF0000"/>
      </colorScale>
    </cfRule>
  </conditionalFormatting>
  <conditionalFormatting sqref="K86 M86 I86 G86">
    <cfRule type="colorScale" priority="26">
      <colorScale>
        <cfvo type="num" val="1"/>
        <cfvo type="num" val="15.5"/>
        <cfvo type="num" val="31"/>
        <color theme="3" tint="0.39997558519241921"/>
        <color theme="0" tint="-4.9989318521683403E-2"/>
        <color rgb="FFFF0000"/>
      </colorScale>
    </cfRule>
  </conditionalFormatting>
  <conditionalFormatting sqref="K92 I92 G92 G90 I90 K90 M90:O90 M92:O92">
    <cfRule type="colorScale" priority="12">
      <colorScale>
        <cfvo type="num" val="1"/>
        <cfvo type="num" val="15.5"/>
        <cfvo type="num" val="31"/>
        <color theme="3" tint="0.39997558519241921"/>
        <color theme="0" tint="-4.9989318521683403E-2"/>
        <color rgb="FFFF0000"/>
      </colorScale>
    </cfRule>
  </conditionalFormatting>
  <conditionalFormatting sqref="K114 M114 I114 G114">
    <cfRule type="colorScale" priority="24">
      <colorScale>
        <cfvo type="num" val="1"/>
        <cfvo type="num" val="15.5"/>
        <cfvo type="num" val="31"/>
        <color theme="3" tint="0.39997558519241921"/>
        <color theme="0" tint="-4.9989318521683403E-2"/>
        <color rgb="FFFF0000"/>
      </colorScale>
    </cfRule>
  </conditionalFormatting>
  <conditionalFormatting sqref="K119 M119 I119 G119 G117 I117 K117 M117">
    <cfRule type="colorScale" priority="6">
      <colorScale>
        <cfvo type="num" val="1"/>
        <cfvo type="num" val="15.5"/>
        <cfvo type="num" val="31"/>
        <color theme="3" tint="0.39997558519241921"/>
        <color theme="0" tint="-4.9989318521683403E-2"/>
        <color rgb="FFFF0000"/>
      </colorScale>
    </cfRule>
  </conditionalFormatting>
  <conditionalFormatting sqref="M110 O110 K110 I110 G110 G108 I108 K108 M108 O108 O101 O99 M99 M101 K101 K99 I99 I101 G101 G99 G92 G90 G83 G81 I81 I83 I90 I92 K92 K90 M90 M92 O92 O90 K83 K81 M81 M83 O83 O81 O74 O72 O65 O63 O56 O54 M54 M56 M63 M65 M72 M74 K74 K72 K65 K63 K56 K54 I54 I56 I63 I65 I72 I74 G74 G72 G65 G63 G56 G54 V8 T8 R8 P8 N8 P4:P5 R4:R5 T4:T5 V4:V5">
    <cfRule type="colorScale" priority="3">
      <colorScale>
        <cfvo type="num" val="1"/>
        <cfvo type="num" val="16.5"/>
        <cfvo type="num" val="32"/>
        <color rgb="FF0070C0"/>
        <color theme="0" tint="-0.14999847407452621"/>
        <color rgb="FFFF0000"/>
      </colorScale>
    </cfRule>
  </conditionalFormatting>
  <conditionalFormatting sqref="M128 K128 I128 G128 G126 I126 K126 M126">
    <cfRule type="colorScale" priority="22">
      <colorScale>
        <cfvo type="num" val="1"/>
        <cfvo type="num" val="15.5"/>
        <cfvo type="num" val="31"/>
        <color theme="3" tint="0.39997558519241921"/>
        <color theme="0" tint="-4.9989318521683403E-2"/>
        <color rgb="FFFF0000"/>
      </colorScale>
    </cfRule>
  </conditionalFormatting>
  <conditionalFormatting sqref="M142 K142 I142 G142 G140 I140 K140 M140">
    <cfRule type="colorScale" priority="20">
      <colorScale>
        <cfvo type="num" val="1"/>
        <cfvo type="num" val="15.5"/>
        <cfvo type="num" val="31"/>
        <color theme="3" tint="0.39997558519241921"/>
        <color theme="0" tint="-4.9989318521683403E-2"/>
        <color rgb="FFFF0000"/>
      </colorScale>
    </cfRule>
  </conditionalFormatting>
  <conditionalFormatting sqref="R8 T8 R4:R5 P8 N8 P4:P5 T4:T5 V4:V5 V8 S1:T1">
    <cfRule type="colorScale" priority="5">
      <colorScale>
        <cfvo type="num" val="1"/>
        <cfvo type="num" val="15.5"/>
        <cfvo type="num" val="31"/>
        <color theme="3" tint="0.39997558519241921"/>
        <color theme="0" tint="-4.9989318521683403E-2"/>
        <color rgb="FFFF0000"/>
      </colorScale>
    </cfRule>
  </conditionalFormatting>
  <conditionalFormatting sqref="S1:T1 I56 G56 K56 K54 I54 G54 M54:O54 M56:O56">
    <cfRule type="colorScale" priority="29">
      <colorScale>
        <cfvo type="min"/>
        <cfvo type="percentile" val="50"/>
        <cfvo type="max"/>
        <color theme="3" tint="0.39997558519241921"/>
        <color theme="0" tint="-4.9989318521683403E-2"/>
        <color rgb="FFFF0000"/>
      </colorScale>
    </cfRule>
  </conditionalFormatting>
  <conditionalFormatting sqref="S1:T1 T8 R8 T4:T5 V4:V5 N8 P8 P4:P5">
    <cfRule type="colorScale" priority="30">
      <colorScale>
        <cfvo type="min"/>
        <cfvo type="num" val="15.5"/>
        <cfvo type="max"/>
        <color theme="3" tint="0.39997558519241921"/>
        <color theme="0"/>
        <color rgb="FFFF0000"/>
      </colorScale>
    </cfRule>
  </conditionalFormatting>
  <conditionalFormatting sqref="T6 T8 R8 V4:V5 N8 P8 P4:P5 N17:N18">
    <cfRule type="colorScale" priority="31">
      <colorScale>
        <cfvo type="min"/>
        <cfvo type="num" val="15.5"/>
        <cfvo type="max"/>
        <color rgb="FFFF0000"/>
        <color theme="0" tint="-4.9989318521683403E-2"/>
        <color rgb="FF00B0F0"/>
      </colorScale>
    </cfRule>
  </conditionalFormatting>
  <conditionalFormatting sqref="W6 U6 Y6 V9 X9 U12 W12 Y12 Y15 W15 U15">
    <cfRule type="colorScale" priority="1">
      <colorScale>
        <cfvo type="num" val="1"/>
        <cfvo type="num" val="16"/>
        <cfvo type="num" val="32"/>
        <color rgb="FF0070C0"/>
        <color theme="0" tint="-0.14999847407452621"/>
        <color rgb="FFFF0000"/>
      </colorScale>
    </cfRule>
  </conditionalFormatting>
  <pageMargins left="0.7" right="0.7" top="0.75" bottom="0.75" header="0.3" footer="0.3"/>
  <pageSetup orientation="portrait" horizontalDpi="4294967293" r:id="rId1"/>
  <extLst>
    <ext xmlns:x14="http://schemas.microsoft.com/office/spreadsheetml/2009/9/main" uri="{CCE6A557-97BC-4b89-ADB6-D9C93CAAB3DF}">
      <x14:dataValidations xmlns:xm="http://schemas.microsoft.com/office/excel/2006/main" count="1">
        <x14:dataValidation type="list" allowBlank="1" showInputMessage="1" showErrorMessage="1" xr:uid="{DF097E98-2211-4D0F-9A80-923620217E57}">
          <x14:formula1>
            <xm:f>'All strength team card math'!$H:$H</xm:f>
          </x14:formula1>
          <xm:sqref>A2 A24:A25 A27:A28 A30:A31 A33:A34 A36:A37 A39:A40 A42:A43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E7078D-AEE6-4026-A56D-A4AF43852BB7}">
  <sheetPr>
    <tabColor rgb="FF0070C0"/>
  </sheetPr>
  <dimension ref="A1:BH68"/>
  <sheetViews>
    <sheetView zoomScale="90" zoomScaleNormal="90" workbookViewId="0">
      <selection activeCell="C33" sqref="A2:C33"/>
    </sheetView>
  </sheetViews>
  <sheetFormatPr defaultRowHeight="14.4" x14ac:dyDescent="0.3"/>
  <cols>
    <col min="1" max="1" width="21.88671875" customWidth="1"/>
    <col min="2" max="2" width="21.77734375" customWidth="1"/>
    <col min="3" max="3" width="12.109375" customWidth="1"/>
    <col min="4" max="4" width="21.77734375" customWidth="1"/>
    <col min="5" max="5" width="3.44140625" customWidth="1"/>
    <col min="11" max="11" width="9.109375" bestFit="1" customWidth="1"/>
    <col min="12" max="12" width="12.44140625" customWidth="1"/>
    <col min="13" max="13" width="9.88671875" bestFit="1" customWidth="1"/>
    <col min="14" max="14" width="20.77734375" customWidth="1"/>
    <col min="15" max="15" width="14.44140625" customWidth="1"/>
    <col min="16" max="16" width="2.88671875" customWidth="1"/>
    <col min="17" max="17" width="19.6640625" customWidth="1"/>
    <col min="20" max="20" width="19.33203125" customWidth="1"/>
    <col min="23" max="23" width="20" customWidth="1"/>
    <col min="24" max="24" width="8.88671875" customWidth="1"/>
    <col min="25" max="25" width="3.5546875" customWidth="1"/>
    <col min="27" max="27" width="17.77734375" customWidth="1"/>
    <col min="28" max="28" width="3.88671875" customWidth="1"/>
    <col min="29" max="29" width="22" customWidth="1"/>
    <col min="30" max="30" width="15.21875" customWidth="1"/>
    <col min="31" max="31" width="11.109375" customWidth="1"/>
    <col min="32" max="32" width="10.77734375" customWidth="1"/>
    <col min="33" max="33" width="3.21875" customWidth="1"/>
    <col min="34" max="34" width="21.88671875" customWidth="1"/>
    <col min="35" max="35" width="11.88671875" customWidth="1"/>
    <col min="36" max="36" width="2.44140625" customWidth="1"/>
    <col min="37" max="37" width="18" customWidth="1"/>
    <col min="39" max="39" width="8.5546875" customWidth="1"/>
    <col min="41" max="41" width="11.77734375" customWidth="1"/>
    <col min="42" max="42" width="17.88671875" customWidth="1"/>
  </cols>
  <sheetData>
    <row r="1" spans="1:44" x14ac:dyDescent="0.3">
      <c r="A1" t="str">
        <f>'All strength team card math'!H1</f>
        <v>Team</v>
      </c>
      <c r="B1" t="str">
        <f>'All strength team card math'!S1</f>
        <v>League Standings</v>
      </c>
      <c r="C1" t="str">
        <f>'All strength team card math'!AL1</f>
        <v>Rank Score W/O Goalie</v>
      </c>
      <c r="P1" s="19"/>
      <c r="Q1" s="20" t="str">
        <f>'All strength team card math'!H1</f>
        <v>Team</v>
      </c>
      <c r="R1" s="20" t="str">
        <f>'All strength team card math'!T1</f>
        <v>Offense</v>
      </c>
      <c r="S1" s="24"/>
      <c r="T1" s="20" t="str">
        <f>'All strength team card math'!H1</f>
        <v>Team</v>
      </c>
      <c r="U1" s="20" t="str">
        <f>'All strength team card math'!U1</f>
        <v>Defense</v>
      </c>
      <c r="V1" s="24"/>
      <c r="W1" s="20" t="str">
        <f>'All strength team card math'!H1</f>
        <v>Team</v>
      </c>
      <c r="X1" s="20" t="s">
        <v>109</v>
      </c>
      <c r="Y1" s="19"/>
      <c r="AC1" s="16"/>
      <c r="AD1" s="25"/>
      <c r="AE1" s="25"/>
      <c r="AH1" s="16"/>
    </row>
    <row r="2" spans="1:44" ht="15" x14ac:dyDescent="0.3">
      <c r="A2" t="str">
        <f>'All strength team card math'!H14</f>
        <v>Florida Panthers</v>
      </c>
      <c r="B2">
        <f>'All strength team card math'!S14</f>
        <v>1</v>
      </c>
      <c r="C2">
        <f>'All strength team card math'!AL14</f>
        <v>1</v>
      </c>
      <c r="P2" s="19"/>
      <c r="Q2" s="19" t="str">
        <f>'Best Team All Strength'!Q2</f>
        <v>Edmonton Oilers</v>
      </c>
      <c r="R2" s="45">
        <f>'Best Team All Strength'!R2</f>
        <v>1</v>
      </c>
      <c r="S2" s="19"/>
      <c r="T2" s="19" t="str">
        <f>'Best Team All Strength'!T2</f>
        <v>Carolina Hurricanes</v>
      </c>
      <c r="U2" s="45">
        <f>'Best Team All Strength'!U2</f>
        <v>1</v>
      </c>
      <c r="V2" s="19"/>
      <c r="W2" s="22" t="str">
        <f>'All strength team card math'!H2</f>
        <v>Anaheim Ducks</v>
      </c>
      <c r="X2" s="19">
        <f>'All strength team card math'!AJ2</f>
        <v>0</v>
      </c>
      <c r="Y2" s="19"/>
      <c r="AC2" s="18"/>
      <c r="AD2" s="16"/>
      <c r="AE2" s="16"/>
      <c r="AG2" s="16"/>
      <c r="AH2" s="18"/>
      <c r="AI2" s="16"/>
      <c r="AR2" s="141"/>
    </row>
    <row r="3" spans="1:44" ht="15" x14ac:dyDescent="0.3">
      <c r="A3" t="str">
        <f>'All strength team card math'!H13</f>
        <v>Edmonton Oilers</v>
      </c>
      <c r="B3">
        <f>'All strength team card math'!S13</f>
        <v>7</v>
      </c>
      <c r="C3">
        <f>'All strength team card math'!AL13</f>
        <v>2</v>
      </c>
      <c r="P3" s="19"/>
      <c r="Q3" s="19" t="str">
        <f>'Best Team All Strength'!Q3</f>
        <v>Florida Panthers</v>
      </c>
      <c r="R3" s="45">
        <f>'Best Team All Strength'!R3</f>
        <v>2</v>
      </c>
      <c r="S3" s="19"/>
      <c r="T3" s="19" t="str">
        <f>'Best Team All Strength'!T3</f>
        <v>Florida Panthers</v>
      </c>
      <c r="U3" s="45">
        <f>'Best Team All Strength'!U3</f>
        <v>2</v>
      </c>
      <c r="V3" s="19"/>
      <c r="W3" s="22" t="str">
        <f>'All strength team card math'!H3</f>
        <v>Arizona Coyotes</v>
      </c>
      <c r="X3" s="19">
        <f>'All strength team card math'!AJ3</f>
        <v>0</v>
      </c>
      <c r="Y3" s="19"/>
      <c r="AD3" s="16"/>
      <c r="AE3" s="16"/>
      <c r="AI3" s="142"/>
      <c r="AR3" s="141"/>
    </row>
    <row r="4" spans="1:44" ht="15" x14ac:dyDescent="0.3">
      <c r="A4" t="str">
        <f>'All strength team card math'!H7</f>
        <v>Carolina Hurricanes</v>
      </c>
      <c r="B4">
        <f>'All strength team card math'!S7</f>
        <v>10</v>
      </c>
      <c r="C4">
        <f>'All strength team card math'!AL7</f>
        <v>3</v>
      </c>
      <c r="F4" s="45">
        <f>C2</f>
        <v>1</v>
      </c>
      <c r="G4" s="19" t="str">
        <f>A2</f>
        <v>Florida Panthers</v>
      </c>
      <c r="H4" s="19"/>
      <c r="I4" s="19"/>
      <c r="J4" s="45">
        <f t="shared" ref="J4:J19" si="0">C18</f>
        <v>18</v>
      </c>
      <c r="K4" s="19" t="str">
        <f t="shared" ref="K4:K19" si="1">A18</f>
        <v>Boston Bruins</v>
      </c>
      <c r="L4" s="19"/>
      <c r="P4" s="19"/>
      <c r="Q4" s="19" t="str">
        <f>'Best Team All Strength'!Q4</f>
        <v>Toronto Maple Leafs</v>
      </c>
      <c r="R4" s="45">
        <f>'Best Team All Strength'!R4</f>
        <v>3</v>
      </c>
      <c r="S4" s="19"/>
      <c r="T4" s="19" t="str">
        <f>'Best Team All Strength'!T4</f>
        <v>Edmonton Oilers</v>
      </c>
      <c r="U4" s="45">
        <f>'Best Team All Strength'!U4</f>
        <v>3</v>
      </c>
      <c r="V4" s="19"/>
      <c r="W4" s="22" t="str">
        <f>'All strength team card math'!H4</f>
        <v>Boston Bruins</v>
      </c>
      <c r="X4" s="19">
        <f>'All strength team card math'!AJ4</f>
        <v>0</v>
      </c>
      <c r="Y4" s="19"/>
      <c r="AD4" s="16"/>
      <c r="AE4" s="16"/>
      <c r="AI4" s="142"/>
      <c r="AR4" s="143"/>
    </row>
    <row r="5" spans="1:44" ht="15" x14ac:dyDescent="0.3">
      <c r="A5" t="str">
        <f>'All strength team card math'!H15</f>
        <v>Los Angeles Kings</v>
      </c>
      <c r="B5">
        <f>'All strength team card math'!S15</f>
        <v>11</v>
      </c>
      <c r="C5">
        <f>'All strength team card math'!AL15</f>
        <v>4</v>
      </c>
      <c r="F5" s="45">
        <f>C3</f>
        <v>2</v>
      </c>
      <c r="G5" s="19" t="str">
        <f>A3</f>
        <v>Edmonton Oilers</v>
      </c>
      <c r="H5" s="19"/>
      <c r="I5" s="19"/>
      <c r="J5" s="45">
        <f t="shared" si="0"/>
        <v>11</v>
      </c>
      <c r="K5" s="19" t="str">
        <f t="shared" si="1"/>
        <v>Nashville Predators</v>
      </c>
      <c r="L5" s="19"/>
      <c r="P5" s="19"/>
      <c r="Q5" s="19" t="str">
        <f>'Best Team All Strength'!Q5</f>
        <v>Carolina Hurricanes</v>
      </c>
      <c r="R5" s="45">
        <f>'Best Team All Strength'!R5</f>
        <v>4</v>
      </c>
      <c r="S5" s="19"/>
      <c r="T5" s="19" t="str">
        <f>'Best Team All Strength'!T5</f>
        <v>Philadelphia Flyers</v>
      </c>
      <c r="U5" s="45">
        <f>'Best Team All Strength'!U5</f>
        <v>4</v>
      </c>
      <c r="V5" s="19"/>
      <c r="W5" s="22" t="str">
        <f>'All strength team card math'!H5</f>
        <v>Buffalo Sabres</v>
      </c>
      <c r="X5" s="19">
        <f>'All strength team card math'!AJ5</f>
        <v>0</v>
      </c>
      <c r="Y5" s="19"/>
      <c r="AD5" s="16"/>
      <c r="AE5" s="16"/>
      <c r="AI5" s="142"/>
      <c r="AR5" s="143"/>
    </row>
    <row r="6" spans="1:44" ht="15" x14ac:dyDescent="0.3">
      <c r="A6" t="str">
        <f>'All strength team card math'!H11</f>
        <v>Dallas Stars</v>
      </c>
      <c r="B6">
        <f>'All strength team card math'!S11</f>
        <v>6</v>
      </c>
      <c r="C6">
        <f>'All strength team card math'!AL11</f>
        <v>5</v>
      </c>
      <c r="F6" s="45">
        <f t="shared" ref="F6:F19" si="2">C4</f>
        <v>3</v>
      </c>
      <c r="G6" s="19" t="str">
        <f t="shared" ref="G6:G19" si="3">A4</f>
        <v>Carolina Hurricanes</v>
      </c>
      <c r="H6" s="19"/>
      <c r="I6" s="19"/>
      <c r="J6" s="45">
        <f t="shared" si="0"/>
        <v>19</v>
      </c>
      <c r="K6" s="19" t="str">
        <f t="shared" si="1"/>
        <v>Minnesota Wild</v>
      </c>
      <c r="L6" s="19"/>
      <c r="P6" s="19"/>
      <c r="Q6" s="19" t="str">
        <f>'Best Team All Strength'!Q6</f>
        <v>Colorado Avalanche</v>
      </c>
      <c r="R6" s="45">
        <f>'Best Team All Strength'!R6</f>
        <v>5</v>
      </c>
      <c r="S6" s="19"/>
      <c r="T6" s="19" t="str">
        <f>'Best Team All Strength'!T6</f>
        <v>Los Angeles Kings</v>
      </c>
      <c r="U6" s="45">
        <f>'Best Team All Strength'!U6</f>
        <v>5</v>
      </c>
      <c r="V6" s="19"/>
      <c r="W6" s="22" t="str">
        <f>'All strength team card math'!H6</f>
        <v>Calgary Flames</v>
      </c>
      <c r="X6" s="19">
        <f>'All strength team card math'!AJ6</f>
        <v>0</v>
      </c>
      <c r="Y6" s="19"/>
      <c r="AD6" s="16"/>
      <c r="AE6" s="16"/>
      <c r="AI6" s="142"/>
      <c r="AR6" s="143"/>
    </row>
    <row r="7" spans="1:44" ht="15" x14ac:dyDescent="0.3">
      <c r="A7" t="str">
        <f>'All strength team card math'!H24</f>
        <v>Pittsburgh Penguins</v>
      </c>
      <c r="B7">
        <f>'All strength team card math'!S24</f>
        <v>21</v>
      </c>
      <c r="C7">
        <f>'All strength team card math'!AL24</f>
        <v>9</v>
      </c>
      <c r="F7" s="45">
        <f t="shared" si="2"/>
        <v>4</v>
      </c>
      <c r="G7" s="19" t="str">
        <f t="shared" si="3"/>
        <v>Los Angeles Kings</v>
      </c>
      <c r="H7" s="19"/>
      <c r="I7" s="19"/>
      <c r="J7" s="45">
        <f t="shared" si="0"/>
        <v>19</v>
      </c>
      <c r="K7" s="19" t="str">
        <f t="shared" si="1"/>
        <v>Vegas Golden Knights</v>
      </c>
      <c r="L7" s="19"/>
      <c r="P7" s="19"/>
      <c r="Q7" s="19" t="str">
        <f>'Best Team All Strength'!Q7</f>
        <v>New Jersey Devils</v>
      </c>
      <c r="R7" s="45">
        <f>'Best Team All Strength'!R7</f>
        <v>6</v>
      </c>
      <c r="S7" s="19"/>
      <c r="T7" s="19" t="str">
        <f>'Best Team All Strength'!T7</f>
        <v>Dallas Stars</v>
      </c>
      <c r="U7" s="45">
        <f>'Best Team All Strength'!U7</f>
        <v>6</v>
      </c>
      <c r="V7" s="19"/>
      <c r="W7" s="22" t="str">
        <f>'All strength team card math'!H7</f>
        <v>Carolina Hurricanes</v>
      </c>
      <c r="X7" s="19">
        <f>'All strength team card math'!AJ7</f>
        <v>0</v>
      </c>
      <c r="Y7" s="19"/>
      <c r="AD7" s="16"/>
      <c r="AE7" s="16"/>
      <c r="AI7" s="142"/>
      <c r="AK7" s="144"/>
      <c r="AR7" s="143"/>
    </row>
    <row r="8" spans="1:44" ht="15" x14ac:dyDescent="0.3">
      <c r="A8" t="str">
        <f>'All strength team card math'!H29</f>
        <v>Toronto Maple Leafs</v>
      </c>
      <c r="B8">
        <f>'All strength team card math'!S29</f>
        <v>9</v>
      </c>
      <c r="C8">
        <f>'All strength team card math'!AL29</f>
        <v>10</v>
      </c>
      <c r="F8" s="45">
        <f t="shared" si="2"/>
        <v>5</v>
      </c>
      <c r="G8" s="19" t="str">
        <f t="shared" si="3"/>
        <v>Dallas Stars</v>
      </c>
      <c r="H8" s="19"/>
      <c r="I8" s="19"/>
      <c r="J8" s="45">
        <f t="shared" si="0"/>
        <v>21</v>
      </c>
      <c r="K8" s="19" t="str">
        <f t="shared" si="1"/>
        <v>Buffalo Sabres</v>
      </c>
      <c r="L8" s="19"/>
      <c r="P8" s="19"/>
      <c r="Q8" s="19" t="str">
        <f>'Best Team All Strength'!Q8</f>
        <v>Dallas Stars</v>
      </c>
      <c r="R8" s="45">
        <f>'Best Team All Strength'!R8</f>
        <v>7</v>
      </c>
      <c r="S8" s="19"/>
      <c r="T8" s="19" t="str">
        <f>'Best Team All Strength'!T8</f>
        <v>Vancouver Canucks</v>
      </c>
      <c r="U8" s="45">
        <f>'Best Team All Strength'!U8</f>
        <v>6</v>
      </c>
      <c r="V8" s="19"/>
      <c r="W8" s="22" t="str">
        <f>'All strength team card math'!H8</f>
        <v>Chicago Blackhawks</v>
      </c>
      <c r="X8" s="19">
        <f>'All strength team card math'!AJ8</f>
        <v>0</v>
      </c>
      <c r="Y8" s="19"/>
      <c r="AD8" s="16"/>
      <c r="AE8" s="16"/>
      <c r="AI8" s="142"/>
      <c r="AR8" s="143"/>
    </row>
    <row r="9" spans="1:44" ht="15" x14ac:dyDescent="0.3">
      <c r="A9" t="str">
        <f>'All strength team card math'!H21</f>
        <v>New York Rangers</v>
      </c>
      <c r="B9">
        <f>'All strength team card math'!S21</f>
        <v>5</v>
      </c>
      <c r="C9">
        <f>'All strength team card math'!AL21</f>
        <v>11</v>
      </c>
      <c r="F9" s="45">
        <f t="shared" si="2"/>
        <v>9</v>
      </c>
      <c r="G9" s="19" t="str">
        <f t="shared" si="3"/>
        <v>Pittsburgh Penguins</v>
      </c>
      <c r="H9" s="19"/>
      <c r="I9" s="19"/>
      <c r="J9" s="45">
        <f t="shared" si="0"/>
        <v>22</v>
      </c>
      <c r="K9" s="19" t="str">
        <f t="shared" si="1"/>
        <v>Seattle Kraken</v>
      </c>
      <c r="L9" s="19"/>
      <c r="P9" s="19"/>
      <c r="Q9" s="19" t="str">
        <f>'Best Team All Strength'!Q9</f>
        <v>Los Angeles Kings</v>
      </c>
      <c r="R9" s="45">
        <f>'Best Team All Strength'!R9</f>
        <v>8</v>
      </c>
      <c r="S9" s="19"/>
      <c r="T9" s="19" t="str">
        <f>'Best Team All Strength'!T9</f>
        <v>Ottawa Senators</v>
      </c>
      <c r="U9" s="45">
        <f>'Best Team All Strength'!U9</f>
        <v>8</v>
      </c>
      <c r="V9" s="19"/>
      <c r="W9" s="22" t="str">
        <f>'All strength team card math'!H9</f>
        <v>Colorado Avalanche</v>
      </c>
      <c r="X9" s="19">
        <f>'All strength team card math'!AJ9</f>
        <v>0</v>
      </c>
      <c r="Y9" s="19"/>
      <c r="AD9" s="16"/>
      <c r="AE9" s="16"/>
      <c r="AI9" s="142"/>
      <c r="AR9" s="141"/>
    </row>
    <row r="10" spans="1:44" ht="15" x14ac:dyDescent="0.3">
      <c r="A10" t="str">
        <f>'All strength team card math'!H30</f>
        <v>Vancouver Canucks</v>
      </c>
      <c r="B10">
        <f>'All strength team card math'!S30</f>
        <v>2</v>
      </c>
      <c r="C10">
        <f>'All strength team card math'!AL30</f>
        <v>7</v>
      </c>
      <c r="F10" s="45">
        <f t="shared" si="2"/>
        <v>10</v>
      </c>
      <c r="G10" s="19" t="str">
        <f t="shared" si="3"/>
        <v>Toronto Maple Leafs</v>
      </c>
      <c r="H10" s="19"/>
      <c r="I10" s="19"/>
      <c r="J10" s="45">
        <f t="shared" si="0"/>
        <v>23</v>
      </c>
      <c r="K10" s="19" t="str">
        <f t="shared" si="1"/>
        <v>Detroit Red Wings</v>
      </c>
      <c r="L10" s="19"/>
      <c r="P10" s="19"/>
      <c r="Q10" s="19" t="str">
        <f>'Best Team All Strength'!Q10</f>
        <v>Pittsburgh Penguins</v>
      </c>
      <c r="R10" s="45">
        <f>'Best Team All Strength'!R10</f>
        <v>9</v>
      </c>
      <c r="S10" s="19"/>
      <c r="T10" s="19" t="str">
        <f>'Best Team All Strength'!T10</f>
        <v>Minnesota Wild</v>
      </c>
      <c r="U10" s="45">
        <f>'Best Team All Strength'!U10</f>
        <v>9</v>
      </c>
      <c r="V10" s="19"/>
      <c r="W10" s="22" t="str">
        <f>'All strength team card math'!H10</f>
        <v>Columbus Blue Jackets</v>
      </c>
      <c r="X10" s="19">
        <f>'All strength team card math'!AJ10</f>
        <v>0</v>
      </c>
      <c r="Y10" s="19"/>
      <c r="AD10" s="16"/>
      <c r="AE10" s="16"/>
      <c r="AI10" s="142"/>
      <c r="AR10" s="141"/>
    </row>
    <row r="11" spans="1:44" x14ac:dyDescent="0.3">
      <c r="A11" t="str">
        <f>'All strength team card math'!H9</f>
        <v>Colorado Avalanche</v>
      </c>
      <c r="B11">
        <f>'All strength team card math'!S9</f>
        <v>8</v>
      </c>
      <c r="C11">
        <f>'All strength team card math'!AL9</f>
        <v>6</v>
      </c>
      <c r="F11" s="45">
        <f t="shared" si="2"/>
        <v>11</v>
      </c>
      <c r="G11" s="19" t="str">
        <f t="shared" si="3"/>
        <v>New York Rangers</v>
      </c>
      <c r="H11" s="19"/>
      <c r="I11" s="19"/>
      <c r="J11" s="45">
        <f t="shared" si="0"/>
        <v>25</v>
      </c>
      <c r="K11" s="19" t="str">
        <f t="shared" si="1"/>
        <v>Washington Capitals</v>
      </c>
      <c r="L11" s="19"/>
      <c r="P11" s="19"/>
      <c r="Q11" s="19" t="str">
        <f>'Best Team All Strength'!Q11</f>
        <v>Ottawa Senators</v>
      </c>
      <c r="R11" s="45">
        <f>'Best Team All Strength'!R11</f>
        <v>10</v>
      </c>
      <c r="S11" s="19"/>
      <c r="T11" s="19" t="str">
        <f>'Best Team All Strength'!T11</f>
        <v>Tampa Bay Lightning</v>
      </c>
      <c r="U11" s="45">
        <f>'Best Team All Strength'!U11</f>
        <v>10</v>
      </c>
      <c r="V11" s="19"/>
      <c r="W11" s="22" t="str">
        <f>'All strength team card math'!H11</f>
        <v>Dallas Stars</v>
      </c>
      <c r="X11" s="19">
        <f>'All strength team card math'!AJ11</f>
        <v>0</v>
      </c>
      <c r="Y11" s="19"/>
      <c r="AD11" s="16"/>
      <c r="AE11" s="16"/>
      <c r="AI11" s="142"/>
    </row>
    <row r="12" spans="1:44" ht="15" x14ac:dyDescent="0.3">
      <c r="A12" t="str">
        <f>'All strength team card math'!H22</f>
        <v>Ottawa Senators</v>
      </c>
      <c r="B12">
        <f>'All strength team card math'!S22</f>
        <v>28</v>
      </c>
      <c r="C12">
        <f>'All strength team card math'!AL22</f>
        <v>14</v>
      </c>
      <c r="F12" s="45">
        <f t="shared" si="2"/>
        <v>7</v>
      </c>
      <c r="G12" s="19" t="str">
        <f t="shared" si="3"/>
        <v>Vancouver Canucks</v>
      </c>
      <c r="H12" s="19"/>
      <c r="I12" s="19"/>
      <c r="J12" s="45">
        <f t="shared" si="0"/>
        <v>28</v>
      </c>
      <c r="K12" s="19" t="str">
        <f t="shared" si="1"/>
        <v>St Louis Blues</v>
      </c>
      <c r="L12" s="19"/>
      <c r="P12" s="19"/>
      <c r="Q12" s="19" t="str">
        <f>'Best Team All Strength'!Q12</f>
        <v>Calgary Flames</v>
      </c>
      <c r="R12" s="45">
        <f>'Best Team All Strength'!R12</f>
        <v>10</v>
      </c>
      <c r="S12" s="19"/>
      <c r="T12" s="19" t="str">
        <f>'Best Team All Strength'!T12</f>
        <v>Nashville Predators</v>
      </c>
      <c r="U12" s="45">
        <f>'Best Team All Strength'!U12</f>
        <v>11</v>
      </c>
      <c r="V12" s="19"/>
      <c r="W12" s="22" t="str">
        <f>'All strength team card math'!H12</f>
        <v>Detroit Red Wings</v>
      </c>
      <c r="X12" s="19">
        <f>'All strength team card math'!AJ12</f>
        <v>0</v>
      </c>
      <c r="Y12" s="19"/>
      <c r="AD12" s="16"/>
      <c r="AE12" s="16"/>
      <c r="AI12" s="142"/>
      <c r="AR12" s="145"/>
    </row>
    <row r="13" spans="1:44" x14ac:dyDescent="0.3">
      <c r="A13" t="str">
        <f>'All strength team card math'!H23</f>
        <v>Philadelphia Flyers</v>
      </c>
      <c r="B13">
        <f>'All strength team card math'!S23</f>
        <v>15</v>
      </c>
      <c r="C13">
        <f>'All strength team card math'!AL23</f>
        <v>8</v>
      </c>
      <c r="F13" s="45">
        <f t="shared" si="2"/>
        <v>6</v>
      </c>
      <c r="G13" s="19" t="str">
        <f t="shared" si="3"/>
        <v>Colorado Avalanche</v>
      </c>
      <c r="H13" s="19"/>
      <c r="I13" s="19"/>
      <c r="J13" s="45">
        <f t="shared" si="0"/>
        <v>24</v>
      </c>
      <c r="K13" s="19" t="str">
        <f t="shared" si="1"/>
        <v>New York Islanders</v>
      </c>
      <c r="L13" s="19"/>
      <c r="P13" s="19"/>
      <c r="Q13" s="19" t="str">
        <f>'Best Team All Strength'!Q13</f>
        <v>Nashville Predators</v>
      </c>
      <c r="R13" s="45">
        <f>'Best Team All Strength'!R13</f>
        <v>12</v>
      </c>
      <c r="S13" s="19"/>
      <c r="T13" s="19" t="str">
        <f>'Best Team All Strength'!T13</f>
        <v>Colorado Avalanche</v>
      </c>
      <c r="U13" s="45">
        <f>'Best Team All Strength'!U13</f>
        <v>12</v>
      </c>
      <c r="V13" s="19"/>
      <c r="W13" s="22" t="str">
        <f>'All strength team card math'!H13</f>
        <v>Edmonton Oilers</v>
      </c>
      <c r="X13" s="19">
        <f>'All strength team card math'!AJ13</f>
        <v>0</v>
      </c>
      <c r="Y13" s="19"/>
      <c r="AD13" s="16"/>
      <c r="AE13" s="16"/>
      <c r="AI13" s="142"/>
      <c r="AR13" s="146"/>
    </row>
    <row r="14" spans="1:44" ht="15" x14ac:dyDescent="0.3">
      <c r="A14" t="str">
        <f>'All strength team card math'!H33</f>
        <v>Winnipeg Jets</v>
      </c>
      <c r="B14">
        <f>'All strength team card math'!S33</f>
        <v>2</v>
      </c>
      <c r="C14">
        <f>'All strength team card math'!AL33</f>
        <v>11</v>
      </c>
      <c r="F14" s="45">
        <f t="shared" si="2"/>
        <v>14</v>
      </c>
      <c r="G14" s="19" t="str">
        <f t="shared" si="3"/>
        <v>Ottawa Senators</v>
      </c>
      <c r="H14" s="19"/>
      <c r="I14" s="19"/>
      <c r="J14" s="45">
        <f t="shared" si="0"/>
        <v>27</v>
      </c>
      <c r="K14" s="19" t="str">
        <f t="shared" si="1"/>
        <v>Columbus Blue Jackets</v>
      </c>
      <c r="L14" s="19"/>
      <c r="P14" s="19"/>
      <c r="Q14" s="19" t="str">
        <f>'Best Team All Strength'!Q14</f>
        <v>New York Rangers</v>
      </c>
      <c r="R14" s="45">
        <f>'Best Team All Strength'!R14</f>
        <v>13</v>
      </c>
      <c r="S14" s="19"/>
      <c r="T14" s="19" t="str">
        <f>'Best Team All Strength'!T14</f>
        <v>Winnipeg Jets</v>
      </c>
      <c r="U14" s="45">
        <f>'Best Team All Strength'!U14</f>
        <v>12</v>
      </c>
      <c r="V14" s="19"/>
      <c r="W14" s="22" t="str">
        <f>'All strength team card math'!H14</f>
        <v>Florida Panthers</v>
      </c>
      <c r="X14" s="19">
        <f>'All strength team card math'!AJ14</f>
        <v>0</v>
      </c>
      <c r="Y14" s="19"/>
      <c r="AD14" s="16"/>
      <c r="AE14" s="16"/>
      <c r="AI14" s="142"/>
      <c r="AR14" s="141"/>
    </row>
    <row r="15" spans="1:44" ht="15" x14ac:dyDescent="0.3">
      <c r="A15" t="str">
        <f>'All strength team card math'!H28</f>
        <v>Tampa Bay Lightning</v>
      </c>
      <c r="B15">
        <f>'All strength team card math'!S28</f>
        <v>15</v>
      </c>
      <c r="C15">
        <f>'All strength team card math'!AL28</f>
        <v>17</v>
      </c>
      <c r="F15" s="45">
        <f t="shared" si="2"/>
        <v>8</v>
      </c>
      <c r="G15" s="19" t="str">
        <f t="shared" si="3"/>
        <v>Philadelphia Flyers</v>
      </c>
      <c r="H15" s="19"/>
      <c r="I15" s="19"/>
      <c r="J15" s="45">
        <f t="shared" si="0"/>
        <v>26</v>
      </c>
      <c r="K15" s="19" t="str">
        <f t="shared" si="1"/>
        <v>Arizona Coyotes</v>
      </c>
      <c r="L15" s="19"/>
      <c r="P15" s="19"/>
      <c r="Q15" s="19" t="str">
        <f>'Best Team All Strength'!Q15</f>
        <v>Tampa Bay Lightning</v>
      </c>
      <c r="R15" s="45">
        <f>'Best Team All Strength'!R15</f>
        <v>14</v>
      </c>
      <c r="S15" s="19"/>
      <c r="T15" s="19" t="str">
        <f>'Best Team All Strength'!T15</f>
        <v>Seattle Kraken</v>
      </c>
      <c r="U15" s="45">
        <f>'Best Team All Strength'!U15</f>
        <v>14</v>
      </c>
      <c r="V15" s="19"/>
      <c r="W15" s="22" t="str">
        <f>'All strength team card math'!H15</f>
        <v>Los Angeles Kings</v>
      </c>
      <c r="X15" s="19">
        <f>'All strength team card math'!AJ15</f>
        <v>0</v>
      </c>
      <c r="Y15" s="19"/>
      <c r="AD15" s="16"/>
      <c r="AE15" s="16"/>
      <c r="AI15" s="142"/>
      <c r="AR15" s="141"/>
    </row>
    <row r="16" spans="1:44" ht="15" x14ac:dyDescent="0.3">
      <c r="A16" t="str">
        <f>'All strength team card math'!H19</f>
        <v>New Jersey Devils</v>
      </c>
      <c r="B16">
        <f>'All strength team card math'!S19</f>
        <v>23</v>
      </c>
      <c r="C16">
        <f>'All strength team card math'!AL19</f>
        <v>15</v>
      </c>
      <c r="F16" s="45">
        <f t="shared" si="2"/>
        <v>11</v>
      </c>
      <c r="G16" s="19" t="str">
        <f t="shared" si="3"/>
        <v>Winnipeg Jets</v>
      </c>
      <c r="H16" s="19"/>
      <c r="I16" s="19"/>
      <c r="J16" s="45">
        <f t="shared" si="0"/>
        <v>29</v>
      </c>
      <c r="K16" s="19" t="str">
        <f t="shared" si="1"/>
        <v>Montreal Canadiens</v>
      </c>
      <c r="L16" s="19"/>
      <c r="P16" s="19"/>
      <c r="Q16" s="19" t="str">
        <f>'Best Team All Strength'!Q16</f>
        <v>Vancouver Canucks</v>
      </c>
      <c r="R16" s="45">
        <f>'Best Team All Strength'!R16</f>
        <v>15</v>
      </c>
      <c r="S16" s="19"/>
      <c r="T16" s="19" t="str">
        <f>'Best Team All Strength'!T16</f>
        <v>Pittsburgh Penguins</v>
      </c>
      <c r="U16" s="45">
        <f>'Best Team All Strength'!U16</f>
        <v>15</v>
      </c>
      <c r="V16" s="19"/>
      <c r="W16" s="22" t="str">
        <f>'All strength team card math'!H16</f>
        <v>Minnesota Wild</v>
      </c>
      <c r="X16" s="19">
        <f>'All strength team card math'!AJ16</f>
        <v>0</v>
      </c>
      <c r="Y16" s="19"/>
      <c r="AA16" s="18"/>
      <c r="AD16" s="16"/>
      <c r="AE16" s="16"/>
      <c r="AI16" s="142"/>
      <c r="AK16" s="144"/>
      <c r="AR16" s="141"/>
    </row>
    <row r="17" spans="1:60" ht="15" x14ac:dyDescent="0.3">
      <c r="A17" t="str">
        <f>'All strength team card math'!H6</f>
        <v>Calgary Flames</v>
      </c>
      <c r="B17">
        <f>'All strength team card math'!S6</f>
        <v>21</v>
      </c>
      <c r="C17">
        <f>'All strength team card math'!AL6</f>
        <v>16</v>
      </c>
      <c r="F17" s="45">
        <f t="shared" si="2"/>
        <v>17</v>
      </c>
      <c r="G17" s="19" t="str">
        <f t="shared" si="3"/>
        <v>Tampa Bay Lightning</v>
      </c>
      <c r="H17" s="19"/>
      <c r="I17" s="19"/>
      <c r="J17" s="45">
        <f t="shared" si="0"/>
        <v>30</v>
      </c>
      <c r="K17" s="19" t="str">
        <f t="shared" si="1"/>
        <v>Chicago Blackhawks</v>
      </c>
      <c r="L17" s="19"/>
      <c r="P17" s="19"/>
      <c r="Q17" s="19" t="str">
        <f>'Best Team All Strength'!Q17</f>
        <v>Philadelphia Flyers</v>
      </c>
      <c r="R17" s="45">
        <f>'Best Team All Strength'!R17</f>
        <v>16</v>
      </c>
      <c r="S17" s="19"/>
      <c r="T17" s="19" t="str">
        <f>'Best Team All Strength'!T17</f>
        <v>New Jersey Devils</v>
      </c>
      <c r="U17" s="45">
        <f>'Best Team All Strength'!U17</f>
        <v>15</v>
      </c>
      <c r="V17" s="19"/>
      <c r="W17" s="22" t="str">
        <f>'All strength team card math'!H17</f>
        <v>Montreal Canadiens</v>
      </c>
      <c r="X17" s="19">
        <f>'All strength team card math'!AJ17</f>
        <v>0</v>
      </c>
      <c r="Y17" s="19"/>
      <c r="AD17" s="16"/>
      <c r="AE17" s="16"/>
      <c r="AI17" s="142"/>
      <c r="AR17" s="141"/>
    </row>
    <row r="18" spans="1:60" ht="15" x14ac:dyDescent="0.3">
      <c r="A18" t="str">
        <f>'All strength team card math'!H4</f>
        <v>Boston Bruins</v>
      </c>
      <c r="B18">
        <f>'All strength team card math'!S4</f>
        <v>2</v>
      </c>
      <c r="C18">
        <f>'All strength team card math'!AL4</f>
        <v>18</v>
      </c>
      <c r="F18" s="45">
        <f t="shared" si="2"/>
        <v>15</v>
      </c>
      <c r="G18" s="19" t="str">
        <f t="shared" si="3"/>
        <v>New Jersey Devils</v>
      </c>
      <c r="H18" s="19"/>
      <c r="I18" s="19"/>
      <c r="J18" s="45">
        <f t="shared" si="0"/>
        <v>31</v>
      </c>
      <c r="K18" s="19" t="str">
        <f t="shared" si="1"/>
        <v>Anaheim Ducks</v>
      </c>
      <c r="L18" s="19"/>
      <c r="P18" s="19"/>
      <c r="Q18" s="19" t="str">
        <f>'Best Team All Strength'!Q18</f>
        <v>Winnipeg Jets</v>
      </c>
      <c r="R18" s="45">
        <f>'Best Team All Strength'!R18</f>
        <v>17</v>
      </c>
      <c r="S18" s="19"/>
      <c r="T18" s="19" t="str">
        <f>'Best Team All Strength'!T18</f>
        <v>Vegas Golden Knights</v>
      </c>
      <c r="U18" s="45">
        <f>'Best Team All Strength'!U18</f>
        <v>17</v>
      </c>
      <c r="V18" s="19"/>
      <c r="W18" s="22" t="str">
        <f>'All strength team card math'!H18</f>
        <v>Nashville Predators</v>
      </c>
      <c r="X18" s="19">
        <f>'All strength team card math'!AJ18</f>
        <v>0</v>
      </c>
      <c r="Y18" s="19"/>
      <c r="AD18" s="16"/>
      <c r="AE18" s="16"/>
      <c r="AI18" s="142"/>
      <c r="AR18" s="141"/>
    </row>
    <row r="19" spans="1:60" ht="15" x14ac:dyDescent="0.3">
      <c r="A19" t="str">
        <f>'All strength team card math'!H18</f>
        <v>Nashville Predators</v>
      </c>
      <c r="B19">
        <f>'All strength team card math'!S18</f>
        <v>14</v>
      </c>
      <c r="C19">
        <f>'All strength team card math'!AL18</f>
        <v>11</v>
      </c>
      <c r="F19" s="45">
        <f t="shared" si="2"/>
        <v>16</v>
      </c>
      <c r="G19" s="19" t="str">
        <f t="shared" si="3"/>
        <v>Calgary Flames</v>
      </c>
      <c r="H19" s="19"/>
      <c r="I19" s="19"/>
      <c r="J19" s="45">
        <f t="shared" si="0"/>
        <v>32</v>
      </c>
      <c r="K19" s="19" t="str">
        <f t="shared" si="1"/>
        <v>San Jose Sharks</v>
      </c>
      <c r="L19" s="19"/>
      <c r="P19" s="19"/>
      <c r="Q19" s="19" t="str">
        <f>'Best Team All Strength'!Q19</f>
        <v>Boston Bruins</v>
      </c>
      <c r="R19" s="45">
        <f>'Best Team All Strength'!R19</f>
        <v>18</v>
      </c>
      <c r="S19" s="19"/>
      <c r="T19" s="19" t="str">
        <f>'Best Team All Strength'!T19</f>
        <v>Boston Bruins</v>
      </c>
      <c r="U19" s="45">
        <f>'Best Team All Strength'!U19</f>
        <v>18</v>
      </c>
      <c r="V19" s="19"/>
      <c r="W19" s="22" t="str">
        <f>'All strength team card math'!H19</f>
        <v>New Jersey Devils</v>
      </c>
      <c r="X19" s="19">
        <f>'All strength team card math'!AJ19</f>
        <v>0</v>
      </c>
      <c r="Y19" s="19"/>
      <c r="AD19" s="16"/>
      <c r="AE19" s="16"/>
      <c r="AI19" s="142"/>
      <c r="AR19" s="141"/>
    </row>
    <row r="20" spans="1:60" ht="15" x14ac:dyDescent="0.3">
      <c r="A20" t="str">
        <f>'All strength team card math'!H16</f>
        <v>Minnesota Wild</v>
      </c>
      <c r="B20">
        <f>'All strength team card math'!S16</f>
        <v>23</v>
      </c>
      <c r="C20">
        <f>'All strength team card math'!AL16</f>
        <v>19</v>
      </c>
      <c r="F20" s="19"/>
      <c r="G20" s="19"/>
      <c r="H20" s="19"/>
      <c r="I20" s="19"/>
      <c r="J20" s="19"/>
      <c r="K20" s="19"/>
      <c r="L20" s="19"/>
      <c r="P20" s="19"/>
      <c r="Q20" s="19" t="str">
        <f>'Best Team All Strength'!Q20</f>
        <v>Vegas Golden Knights</v>
      </c>
      <c r="R20" s="45">
        <f>'Best Team All Strength'!R20</f>
        <v>19</v>
      </c>
      <c r="S20" s="19"/>
      <c r="T20" s="19" t="str">
        <f>'Best Team All Strength'!T20</f>
        <v>New York Rangers</v>
      </c>
      <c r="U20" s="45">
        <f>'Best Team All Strength'!U20</f>
        <v>19</v>
      </c>
      <c r="V20" s="19"/>
      <c r="W20" s="22" t="str">
        <f>'All strength team card math'!H20</f>
        <v>New York Islanders</v>
      </c>
      <c r="X20" s="19">
        <f>'All strength team card math'!AJ20</f>
        <v>0</v>
      </c>
      <c r="Y20" s="19"/>
      <c r="AD20" s="16"/>
      <c r="AE20" s="16"/>
      <c r="AI20" s="142"/>
      <c r="AR20" s="141"/>
    </row>
    <row r="21" spans="1:60" ht="15" x14ac:dyDescent="0.3">
      <c r="A21" t="str">
        <f>'All strength team card math'!H31</f>
        <v>Vegas Golden Knights</v>
      </c>
      <c r="B21">
        <f>'All strength team card math'!S31</f>
        <v>12</v>
      </c>
      <c r="C21">
        <f>'All strength team card math'!AL31</f>
        <v>19</v>
      </c>
      <c r="F21" s="19"/>
      <c r="G21" s="19"/>
      <c r="H21" s="23" t="s">
        <v>132</v>
      </c>
      <c r="I21" s="19"/>
      <c r="J21" s="19"/>
      <c r="K21" s="19"/>
      <c r="L21" s="21">
        <f ca="1">'Best Team All Strength'!L21</f>
        <v>45358</v>
      </c>
      <c r="P21" s="19"/>
      <c r="Q21" s="19" t="str">
        <f>'Best Team All Strength'!Q21</f>
        <v>Minnesota Wild</v>
      </c>
      <c r="R21" s="45">
        <f>'Best Team All Strength'!R21</f>
        <v>20</v>
      </c>
      <c r="S21" s="19"/>
      <c r="T21" s="19" t="str">
        <f>'Best Team All Strength'!T21</f>
        <v>Buffalo Sabres</v>
      </c>
      <c r="U21" s="45">
        <f>'Best Team All Strength'!U21</f>
        <v>19</v>
      </c>
      <c r="V21" s="19"/>
      <c r="W21" s="22" t="str">
        <f>'All strength team card math'!H21</f>
        <v>New York Rangers</v>
      </c>
      <c r="X21" s="19">
        <f>'All strength team card math'!AJ21</f>
        <v>0</v>
      </c>
      <c r="Y21" s="19"/>
      <c r="AD21" s="16"/>
      <c r="AE21" s="16"/>
      <c r="AI21" s="142"/>
      <c r="AR21" s="141"/>
    </row>
    <row r="22" spans="1:60" x14ac:dyDescent="0.3">
      <c r="A22" t="str">
        <f>'All strength team card math'!H5</f>
        <v>Buffalo Sabres</v>
      </c>
      <c r="B22">
        <f>'All strength team card math'!S5</f>
        <v>25</v>
      </c>
      <c r="C22">
        <f>'All strength team card math'!AL5</f>
        <v>21</v>
      </c>
      <c r="E22" s="2"/>
      <c r="F22" s="2"/>
      <c r="G22" s="2"/>
      <c r="H22" s="2"/>
      <c r="I22" s="2"/>
      <c r="J22" s="2"/>
      <c r="K22" s="2"/>
      <c r="L22" s="2"/>
      <c r="P22" s="19"/>
      <c r="Q22" s="19" t="str">
        <f>'Best Team All Strength'!Q22</f>
        <v>Detroit Red Wings</v>
      </c>
      <c r="R22" s="45">
        <f>'Best Team All Strength'!R22</f>
        <v>21</v>
      </c>
      <c r="S22" s="19"/>
      <c r="T22" s="19" t="str">
        <f>'Best Team All Strength'!T22</f>
        <v>Calgary Flames</v>
      </c>
      <c r="U22" s="45">
        <f>'Best Team All Strength'!U22</f>
        <v>19</v>
      </c>
      <c r="V22" s="19"/>
      <c r="W22" s="22" t="str">
        <f>'All strength team card math'!H22</f>
        <v>Ottawa Senators</v>
      </c>
      <c r="X22" s="19">
        <f>'All strength team card math'!AJ22</f>
        <v>0</v>
      </c>
      <c r="Y22" s="19"/>
      <c r="AD22" s="16"/>
      <c r="AE22" s="16"/>
      <c r="AI22" s="142"/>
    </row>
    <row r="23" spans="1:60" x14ac:dyDescent="0.3">
      <c r="A23" t="str">
        <f>'All strength team card math'!H26</f>
        <v>Seattle Kraken</v>
      </c>
      <c r="B23">
        <f>'All strength team card math'!S26</f>
        <v>19</v>
      </c>
      <c r="C23">
        <f>'All strength team card math'!AL26</f>
        <v>22</v>
      </c>
      <c r="P23" s="19"/>
      <c r="Q23" s="19" t="str">
        <f>'Best Team All Strength'!Q23</f>
        <v>New York Islanders</v>
      </c>
      <c r="R23" s="45">
        <f>'Best Team All Strength'!R23</f>
        <v>21</v>
      </c>
      <c r="S23" s="19"/>
      <c r="T23" s="19" t="str">
        <f>'Best Team All Strength'!T23</f>
        <v>Toronto Maple Leafs</v>
      </c>
      <c r="U23" s="45">
        <f>'Best Team All Strength'!U23</f>
        <v>22</v>
      </c>
      <c r="V23" s="19"/>
      <c r="W23" s="22" t="str">
        <f>'All strength team card math'!H23</f>
        <v>Philadelphia Flyers</v>
      </c>
      <c r="X23" s="19">
        <f>'All strength team card math'!AJ23</f>
        <v>0</v>
      </c>
      <c r="Y23" s="19"/>
      <c r="AD23" s="16"/>
      <c r="AE23" s="16"/>
      <c r="AI23" s="142"/>
    </row>
    <row r="24" spans="1:60" x14ac:dyDescent="0.3">
      <c r="A24" t="str">
        <f>'All strength team card math'!H12</f>
        <v>Detroit Red Wings</v>
      </c>
      <c r="B24">
        <f>'All strength team card math'!S12</f>
        <v>13</v>
      </c>
      <c r="C24">
        <f>'All strength team card math'!AL12</f>
        <v>23</v>
      </c>
      <c r="P24" s="19"/>
      <c r="Q24" s="19" t="str">
        <f>'Best Team All Strength'!Q24</f>
        <v>Columbus Blue Jackets</v>
      </c>
      <c r="R24" s="45">
        <f>'Best Team All Strength'!R24</f>
        <v>23</v>
      </c>
      <c r="S24" s="19"/>
      <c r="T24" s="19" t="str">
        <f>'Best Team All Strength'!T24</f>
        <v>Washington Capitals</v>
      </c>
      <c r="U24" s="45">
        <f>'Best Team All Strength'!U24</f>
        <v>23</v>
      </c>
      <c r="V24" s="19"/>
      <c r="W24" s="22" t="str">
        <f>'All strength team card math'!H24</f>
        <v>Pittsburgh Penguins</v>
      </c>
      <c r="X24" s="19">
        <f>'All strength team card math'!AJ24</f>
        <v>0</v>
      </c>
      <c r="Y24" s="19"/>
      <c r="AD24" s="16"/>
      <c r="AE24" s="16"/>
      <c r="AI24" s="142"/>
      <c r="AK24" s="144"/>
    </row>
    <row r="25" spans="1:60" x14ac:dyDescent="0.3">
      <c r="A25" t="str">
        <f>'All strength team card math'!H32</f>
        <v>Washington Capitals</v>
      </c>
      <c r="B25">
        <f>'All strength team card math'!S32</f>
        <v>18</v>
      </c>
      <c r="C25">
        <f>'All strength team card math'!AL32</f>
        <v>25</v>
      </c>
      <c r="P25" s="19"/>
      <c r="Q25" s="19" t="str">
        <f>'Best Team All Strength'!Q25</f>
        <v>Buffalo Sabres</v>
      </c>
      <c r="R25" s="45">
        <f>'Best Team All Strength'!R25</f>
        <v>24</v>
      </c>
      <c r="S25" s="19"/>
      <c r="T25" s="19" t="str">
        <f>'Best Team All Strength'!T25</f>
        <v>Arizona Coyotes</v>
      </c>
      <c r="U25" s="45">
        <f>'Best Team All Strength'!U25</f>
        <v>24</v>
      </c>
      <c r="V25" s="19"/>
      <c r="W25" s="22" t="str">
        <f>'All strength team card math'!H25</f>
        <v>San Jose Sharks</v>
      </c>
      <c r="X25" s="19">
        <f>'All strength team card math'!AJ25</f>
        <v>0</v>
      </c>
      <c r="Y25" s="19"/>
      <c r="AD25" s="16"/>
      <c r="AE25" s="16"/>
      <c r="AI25" s="142"/>
    </row>
    <row r="26" spans="1:60" x14ac:dyDescent="0.3">
      <c r="A26" t="str">
        <f>'All strength team card math'!H27</f>
        <v>St Louis Blues</v>
      </c>
      <c r="B26">
        <f>'All strength team card math'!S27</f>
        <v>19</v>
      </c>
      <c r="C26">
        <f>'All strength team card math'!AL27</f>
        <v>28</v>
      </c>
      <c r="P26" s="19"/>
      <c r="Q26" s="19" t="str">
        <f>'Best Team All Strength'!Q26</f>
        <v>Arizona Coyotes</v>
      </c>
      <c r="R26" s="45">
        <f>'Best Team All Strength'!R26</f>
        <v>25</v>
      </c>
      <c r="S26" s="19"/>
      <c r="T26" s="19" t="str">
        <f>'Best Team All Strength'!T26</f>
        <v>Chicago Blackhawks</v>
      </c>
      <c r="U26" s="45">
        <f>'Best Team All Strength'!U26</f>
        <v>25</v>
      </c>
      <c r="V26" s="19"/>
      <c r="W26" s="22" t="str">
        <f>'All strength team card math'!H26</f>
        <v>Seattle Kraken</v>
      </c>
      <c r="X26" s="19">
        <f>'All strength team card math'!AJ26</f>
        <v>0</v>
      </c>
      <c r="Y26" s="19"/>
    </row>
    <row r="27" spans="1:60" x14ac:dyDescent="0.3">
      <c r="A27" t="str">
        <f>'All strength team card math'!H20</f>
        <v>New York Islanders</v>
      </c>
      <c r="B27">
        <f>'All strength team card math'!S20</f>
        <v>17</v>
      </c>
      <c r="C27">
        <f>'All strength team card math'!AL20</f>
        <v>24</v>
      </c>
      <c r="P27" s="19"/>
      <c r="Q27" s="19" t="str">
        <f>'Best Team All Strength'!Q27</f>
        <v>St Louis Blues</v>
      </c>
      <c r="R27" s="45">
        <f>'Best Team All Strength'!R27</f>
        <v>26</v>
      </c>
      <c r="S27" s="19"/>
      <c r="T27" s="19" t="str">
        <f>'Best Team All Strength'!T27</f>
        <v>Detroit Red Wings</v>
      </c>
      <c r="U27" s="45">
        <f>'Best Team All Strength'!U27</f>
        <v>26</v>
      </c>
      <c r="V27" s="19"/>
      <c r="W27" s="22" t="str">
        <f>'All strength team card math'!H27</f>
        <v>St Louis Blues</v>
      </c>
      <c r="X27" s="19">
        <f>'All strength team card math'!AJ27</f>
        <v>0</v>
      </c>
      <c r="Y27" s="19"/>
    </row>
    <row r="28" spans="1:60" x14ac:dyDescent="0.3">
      <c r="A28" t="str">
        <f>'All strength team card math'!H10</f>
        <v>Columbus Blue Jackets</v>
      </c>
      <c r="B28">
        <f>'All strength team card math'!S10</f>
        <v>29</v>
      </c>
      <c r="C28">
        <f>'All strength team card math'!AL10</f>
        <v>27</v>
      </c>
      <c r="P28" s="19"/>
      <c r="Q28" s="19" t="str">
        <f>'Best Team All Strength'!Q28</f>
        <v>Seattle Kraken</v>
      </c>
      <c r="R28" s="45">
        <f>'Best Team All Strength'!R28</f>
        <v>26</v>
      </c>
      <c r="S28" s="19"/>
      <c r="T28" s="19" t="str">
        <f>'Best Team All Strength'!T28</f>
        <v>St Louis Blues</v>
      </c>
      <c r="U28" s="45">
        <f>'Best Team All Strength'!U28</f>
        <v>27</v>
      </c>
      <c r="V28" s="19"/>
      <c r="W28" s="22" t="str">
        <f>'All strength team card math'!H28</f>
        <v>Tampa Bay Lightning</v>
      </c>
      <c r="X28" s="19">
        <f>'All strength team card math'!AJ28</f>
        <v>0</v>
      </c>
      <c r="Y28" s="19"/>
    </row>
    <row r="29" spans="1:60" x14ac:dyDescent="0.3">
      <c r="A29" t="str">
        <f>'All strength team card math'!H3</f>
        <v>Arizona Coyotes</v>
      </c>
      <c r="B29">
        <f>'All strength team card math'!S3</f>
        <v>27</v>
      </c>
      <c r="C29">
        <f>'All strength team card math'!AL3</f>
        <v>26</v>
      </c>
      <c r="P29" s="19"/>
      <c r="Q29" s="19" t="str">
        <f>'Best Team All Strength'!Q29</f>
        <v>Washington Capitals</v>
      </c>
      <c r="R29" s="45">
        <f>'Best Team All Strength'!R29</f>
        <v>28</v>
      </c>
      <c r="S29" s="19"/>
      <c r="T29" s="19" t="str">
        <f>'Best Team All Strength'!T29</f>
        <v>New York Islanders</v>
      </c>
      <c r="U29" s="45">
        <f>'Best Team All Strength'!U29</f>
        <v>27</v>
      </c>
      <c r="V29" s="19"/>
      <c r="W29" s="22" t="str">
        <f>'All strength team card math'!H29</f>
        <v>Toronto Maple Leafs</v>
      </c>
      <c r="X29" s="19">
        <f>'All strength team card math'!AJ29</f>
        <v>0</v>
      </c>
      <c r="Y29" s="19"/>
    </row>
    <row r="30" spans="1:60" x14ac:dyDescent="0.3">
      <c r="A30" t="str">
        <f>'All strength team card math'!H17</f>
        <v>Montreal Canadiens</v>
      </c>
      <c r="B30">
        <f>'All strength team card math'!S17</f>
        <v>26</v>
      </c>
      <c r="C30">
        <f>'All strength team card math'!AL17</f>
        <v>29</v>
      </c>
      <c r="P30" s="19"/>
      <c r="Q30" s="19" t="str">
        <f>'Best Team All Strength'!Q30</f>
        <v>Montreal Canadiens</v>
      </c>
      <c r="R30" s="45">
        <f>'Best Team All Strength'!R30</f>
        <v>28</v>
      </c>
      <c r="S30" s="19"/>
      <c r="T30" s="19" t="str">
        <f>'Best Team All Strength'!T30</f>
        <v>Columbus Blue Jackets</v>
      </c>
      <c r="U30" s="45">
        <f>'Best Team All Strength'!U30</f>
        <v>29</v>
      </c>
      <c r="V30" s="19"/>
      <c r="W30" s="22" t="str">
        <f>'All strength team card math'!H30</f>
        <v>Vancouver Canucks</v>
      </c>
      <c r="X30" s="19">
        <f>'All strength team card math'!AJ30</f>
        <v>0</v>
      </c>
      <c r="Y30" s="19"/>
      <c r="BH30" t="s">
        <v>110</v>
      </c>
    </row>
    <row r="31" spans="1:60" x14ac:dyDescent="0.3">
      <c r="A31" t="str">
        <f>'All strength team card math'!H8</f>
        <v>Chicago Blackhawks</v>
      </c>
      <c r="B31">
        <f>'All strength team card math'!S8</f>
        <v>32</v>
      </c>
      <c r="C31">
        <f>'All strength team card math'!AL8</f>
        <v>30</v>
      </c>
      <c r="P31" s="19"/>
      <c r="Q31" s="19" t="str">
        <f>'Best Team All Strength'!Q31</f>
        <v>Anaheim Ducks</v>
      </c>
      <c r="R31" s="45">
        <f>'Best Team All Strength'!R31</f>
        <v>30</v>
      </c>
      <c r="S31" s="19"/>
      <c r="T31" s="19" t="str">
        <f>'Best Team All Strength'!T31</f>
        <v>Montreal Canadiens</v>
      </c>
      <c r="U31" s="45">
        <f>'Best Team All Strength'!U31</f>
        <v>29</v>
      </c>
      <c r="V31" s="19"/>
      <c r="W31" s="22" t="str">
        <f>'All strength team card math'!H31</f>
        <v>Vegas Golden Knights</v>
      </c>
      <c r="X31" s="19">
        <f>'All strength team card math'!AJ31</f>
        <v>0</v>
      </c>
      <c r="Y31" s="19"/>
    </row>
    <row r="32" spans="1:60" x14ac:dyDescent="0.3">
      <c r="A32" t="str">
        <f>'All strength team card math'!H2</f>
        <v>Anaheim Ducks</v>
      </c>
      <c r="B32">
        <f>'All strength team card math'!S2</f>
        <v>30</v>
      </c>
      <c r="C32">
        <f>'All strength team card math'!AL2</f>
        <v>31</v>
      </c>
      <c r="P32" s="19"/>
      <c r="Q32" s="19" t="str">
        <f>'Best Team All Strength'!Q32</f>
        <v>San Jose Sharks</v>
      </c>
      <c r="R32" s="45">
        <f>'Best Team All Strength'!R32</f>
        <v>31</v>
      </c>
      <c r="S32" s="19"/>
      <c r="T32" s="19" t="str">
        <f>'Best Team All Strength'!T32</f>
        <v>Anaheim Ducks</v>
      </c>
      <c r="U32" s="45">
        <f>'Best Team All Strength'!U32</f>
        <v>31</v>
      </c>
      <c r="V32" s="19"/>
      <c r="W32" s="22" t="str">
        <f>'All strength team card math'!H32</f>
        <v>Washington Capitals</v>
      </c>
      <c r="X32" s="19">
        <f>'All strength team card math'!AJ32</f>
        <v>0</v>
      </c>
      <c r="Y32" s="19"/>
    </row>
    <row r="33" spans="1:35" x14ac:dyDescent="0.3">
      <c r="A33" t="str">
        <f>'All strength team card math'!H25</f>
        <v>San Jose Sharks</v>
      </c>
      <c r="B33">
        <f>'All strength team card math'!S25</f>
        <v>31</v>
      </c>
      <c r="C33">
        <f>'All strength team card math'!AL25</f>
        <v>32</v>
      </c>
      <c r="P33" s="19"/>
      <c r="Q33" s="19" t="str">
        <f>'Best Team All Strength'!Q33</f>
        <v>Chicago Blackhawks</v>
      </c>
      <c r="R33" s="45">
        <f>'Best Team All Strength'!R33</f>
        <v>31</v>
      </c>
      <c r="S33" s="19"/>
      <c r="T33" s="19" t="str">
        <f>'Best Team All Strength'!T33</f>
        <v>San Jose Sharks</v>
      </c>
      <c r="U33" s="45">
        <f>'Best Team All Strength'!U33</f>
        <v>32</v>
      </c>
      <c r="V33" s="19"/>
      <c r="W33" s="22" t="str">
        <f>'All strength team card math'!H33</f>
        <v>Winnipeg Jets</v>
      </c>
      <c r="X33" s="19">
        <f>'All strength team card math'!AJ33</f>
        <v>0</v>
      </c>
      <c r="Y33" s="19"/>
    </row>
    <row r="34" spans="1:35" x14ac:dyDescent="0.3">
      <c r="P34" s="19"/>
      <c r="Q34" s="19"/>
      <c r="R34" s="19"/>
      <c r="S34" s="28"/>
      <c r="T34" s="27"/>
      <c r="U34" s="27" t="s">
        <v>135</v>
      </c>
      <c r="V34" s="19"/>
      <c r="W34" s="32"/>
      <c r="X34" s="19"/>
      <c r="Y34" s="19"/>
    </row>
    <row r="35" spans="1:35" x14ac:dyDescent="0.3">
      <c r="A35" s="20" t="s">
        <v>0</v>
      </c>
      <c r="B35" s="30" t="s">
        <v>113</v>
      </c>
      <c r="C35" s="20" t="s">
        <v>108</v>
      </c>
      <c r="D35" s="20" t="s">
        <v>86</v>
      </c>
      <c r="E35" s="28"/>
    </row>
    <row r="36" spans="1:35" x14ac:dyDescent="0.3">
      <c r="A36" s="22" t="str">
        <f>A2</f>
        <v>Florida Panthers</v>
      </c>
      <c r="B36" s="46">
        <f>C2</f>
        <v>1</v>
      </c>
      <c r="C36" s="47">
        <f t="shared" ref="C36:C67" si="4">B36-D36</f>
        <v>0</v>
      </c>
      <c r="D36" s="46">
        <f>B2</f>
        <v>1</v>
      </c>
      <c r="E36" s="19"/>
    </row>
    <row r="37" spans="1:35" x14ac:dyDescent="0.3">
      <c r="A37" s="22" t="str">
        <f>A3</f>
        <v>Edmonton Oilers</v>
      </c>
      <c r="B37" s="46">
        <f>C3</f>
        <v>2</v>
      </c>
      <c r="C37" s="47">
        <f t="shared" si="4"/>
        <v>-5</v>
      </c>
      <c r="D37" s="46">
        <f>B3</f>
        <v>7</v>
      </c>
      <c r="E37" s="19"/>
    </row>
    <row r="38" spans="1:35" x14ac:dyDescent="0.3">
      <c r="A38" s="22" t="str">
        <f t="shared" ref="A38:A67" si="5">A4</f>
        <v>Carolina Hurricanes</v>
      </c>
      <c r="B38" s="46">
        <f t="shared" ref="B38:B67" si="6">C4</f>
        <v>3</v>
      </c>
      <c r="C38" s="47">
        <f t="shared" si="4"/>
        <v>-7</v>
      </c>
      <c r="D38" s="46">
        <f t="shared" ref="D38:D67" si="7">B4</f>
        <v>10</v>
      </c>
      <c r="E38" s="19"/>
    </row>
    <row r="39" spans="1:35" x14ac:dyDescent="0.3">
      <c r="A39" s="22" t="str">
        <f t="shared" si="5"/>
        <v>Los Angeles Kings</v>
      </c>
      <c r="B39" s="46">
        <f t="shared" si="6"/>
        <v>4</v>
      </c>
      <c r="C39" s="47">
        <f t="shared" si="4"/>
        <v>-7</v>
      </c>
      <c r="D39" s="46">
        <f t="shared" si="7"/>
        <v>11</v>
      </c>
      <c r="E39" s="19"/>
    </row>
    <row r="40" spans="1:35" x14ac:dyDescent="0.3">
      <c r="A40" s="22" t="str">
        <f t="shared" si="5"/>
        <v>Dallas Stars</v>
      </c>
      <c r="B40" s="46">
        <f t="shared" si="6"/>
        <v>5</v>
      </c>
      <c r="C40" s="47">
        <f t="shared" si="4"/>
        <v>-1</v>
      </c>
      <c r="D40" s="46">
        <f t="shared" si="7"/>
        <v>6</v>
      </c>
      <c r="E40" s="19"/>
      <c r="AC40" s="18"/>
      <c r="AD40" s="18"/>
      <c r="AE40" s="18"/>
      <c r="AF40" s="18"/>
      <c r="AG40" s="18"/>
      <c r="AH40" s="18"/>
      <c r="AI40" s="18"/>
    </row>
    <row r="41" spans="1:35" x14ac:dyDescent="0.3">
      <c r="A41" s="22" t="str">
        <f t="shared" si="5"/>
        <v>Pittsburgh Penguins</v>
      </c>
      <c r="B41" s="46">
        <f t="shared" si="6"/>
        <v>9</v>
      </c>
      <c r="C41" s="47">
        <f t="shared" si="4"/>
        <v>-12</v>
      </c>
      <c r="D41" s="46">
        <f t="shared" si="7"/>
        <v>21</v>
      </c>
      <c r="E41" s="19"/>
      <c r="AC41" s="16"/>
      <c r="AD41" s="16"/>
      <c r="AE41" s="16"/>
      <c r="AF41" s="16"/>
      <c r="AH41" s="16"/>
    </row>
    <row r="42" spans="1:35" x14ac:dyDescent="0.3">
      <c r="A42" s="22" t="str">
        <f t="shared" si="5"/>
        <v>Toronto Maple Leafs</v>
      </c>
      <c r="B42" s="46">
        <f t="shared" si="6"/>
        <v>10</v>
      </c>
      <c r="C42" s="47">
        <f t="shared" si="4"/>
        <v>1</v>
      </c>
      <c r="D42" s="46">
        <f t="shared" si="7"/>
        <v>9</v>
      </c>
      <c r="E42" s="19"/>
      <c r="AD42" s="16"/>
      <c r="AE42" s="16"/>
      <c r="AF42" s="142"/>
      <c r="AG42" s="25"/>
      <c r="AH42" s="25"/>
    </row>
    <row r="43" spans="1:35" x14ac:dyDescent="0.3">
      <c r="A43" s="22" t="str">
        <f t="shared" si="5"/>
        <v>New York Rangers</v>
      </c>
      <c r="B43" s="46">
        <f t="shared" si="6"/>
        <v>11</v>
      </c>
      <c r="C43" s="47">
        <f t="shared" si="4"/>
        <v>6</v>
      </c>
      <c r="D43" s="46">
        <f t="shared" si="7"/>
        <v>5</v>
      </c>
      <c r="E43" s="19"/>
      <c r="AD43" s="16"/>
      <c r="AE43" s="16"/>
      <c r="AF43" s="142"/>
      <c r="AG43" s="25"/>
      <c r="AH43" s="25"/>
    </row>
    <row r="44" spans="1:35" x14ac:dyDescent="0.3">
      <c r="A44" s="22" t="str">
        <f t="shared" si="5"/>
        <v>Vancouver Canucks</v>
      </c>
      <c r="B44" s="46">
        <f t="shared" si="6"/>
        <v>7</v>
      </c>
      <c r="C44" s="47">
        <f t="shared" si="4"/>
        <v>5</v>
      </c>
      <c r="D44" s="46">
        <f t="shared" si="7"/>
        <v>2</v>
      </c>
      <c r="E44" s="19"/>
      <c r="AD44" s="16"/>
      <c r="AE44" s="16"/>
      <c r="AF44" s="142"/>
      <c r="AG44" s="25"/>
      <c r="AH44" s="25"/>
    </row>
    <row r="45" spans="1:35" x14ac:dyDescent="0.3">
      <c r="A45" s="22" t="str">
        <f t="shared" si="5"/>
        <v>Colorado Avalanche</v>
      </c>
      <c r="B45" s="46">
        <f t="shared" si="6"/>
        <v>6</v>
      </c>
      <c r="C45" s="47">
        <f t="shared" si="4"/>
        <v>-2</v>
      </c>
      <c r="D45" s="46">
        <f t="shared" si="7"/>
        <v>8</v>
      </c>
      <c r="E45" s="19"/>
      <c r="AD45" s="16"/>
      <c r="AE45" s="16"/>
      <c r="AF45" s="142"/>
      <c r="AG45" s="25"/>
      <c r="AH45" s="25"/>
    </row>
    <row r="46" spans="1:35" x14ac:dyDescent="0.3">
      <c r="A46" s="22" t="str">
        <f t="shared" si="5"/>
        <v>Ottawa Senators</v>
      </c>
      <c r="B46" s="46">
        <f t="shared" si="6"/>
        <v>14</v>
      </c>
      <c r="C46" s="47">
        <f t="shared" si="4"/>
        <v>-14</v>
      </c>
      <c r="D46" s="46">
        <f t="shared" si="7"/>
        <v>28</v>
      </c>
      <c r="E46" s="19"/>
      <c r="AD46" s="16"/>
      <c r="AE46" s="16"/>
      <c r="AF46" s="142"/>
      <c r="AG46" s="25"/>
      <c r="AH46" s="25"/>
    </row>
    <row r="47" spans="1:35" x14ac:dyDescent="0.3">
      <c r="A47" s="22" t="str">
        <f t="shared" si="5"/>
        <v>Philadelphia Flyers</v>
      </c>
      <c r="B47" s="46">
        <f t="shared" si="6"/>
        <v>8</v>
      </c>
      <c r="C47" s="47">
        <f t="shared" si="4"/>
        <v>-7</v>
      </c>
      <c r="D47" s="46">
        <f t="shared" si="7"/>
        <v>15</v>
      </c>
      <c r="E47" s="19"/>
      <c r="AD47" s="16"/>
      <c r="AE47" s="16"/>
      <c r="AF47" s="142"/>
      <c r="AG47" s="25"/>
      <c r="AH47" s="25"/>
    </row>
    <row r="48" spans="1:35" x14ac:dyDescent="0.3">
      <c r="A48" s="22" t="str">
        <f t="shared" si="5"/>
        <v>Winnipeg Jets</v>
      </c>
      <c r="B48" s="46">
        <f t="shared" si="6"/>
        <v>11</v>
      </c>
      <c r="C48" s="47">
        <f t="shared" si="4"/>
        <v>9</v>
      </c>
      <c r="D48" s="46">
        <f t="shared" si="7"/>
        <v>2</v>
      </c>
      <c r="E48" s="19"/>
      <c r="AD48" s="16"/>
      <c r="AE48" s="16"/>
      <c r="AF48" s="142"/>
      <c r="AG48" s="25"/>
      <c r="AH48" s="25"/>
    </row>
    <row r="49" spans="1:34" x14ac:dyDescent="0.3">
      <c r="A49" s="22" t="str">
        <f t="shared" si="5"/>
        <v>Tampa Bay Lightning</v>
      </c>
      <c r="B49" s="46">
        <f t="shared" si="6"/>
        <v>17</v>
      </c>
      <c r="C49" s="47">
        <f t="shared" si="4"/>
        <v>2</v>
      </c>
      <c r="D49" s="46">
        <f t="shared" si="7"/>
        <v>15</v>
      </c>
      <c r="E49" s="19"/>
      <c r="AD49" s="16"/>
      <c r="AE49" s="16"/>
      <c r="AF49" s="142"/>
      <c r="AG49" s="25"/>
      <c r="AH49" s="25"/>
    </row>
    <row r="50" spans="1:34" x14ac:dyDescent="0.3">
      <c r="A50" s="22" t="str">
        <f t="shared" si="5"/>
        <v>New Jersey Devils</v>
      </c>
      <c r="B50" s="46">
        <f t="shared" si="6"/>
        <v>15</v>
      </c>
      <c r="C50" s="47">
        <f t="shared" si="4"/>
        <v>-8</v>
      </c>
      <c r="D50" s="46">
        <f t="shared" si="7"/>
        <v>23</v>
      </c>
      <c r="E50" s="19"/>
      <c r="AD50" s="16"/>
      <c r="AE50" s="16"/>
      <c r="AF50" s="142"/>
      <c r="AG50" s="25"/>
      <c r="AH50" s="25"/>
    </row>
    <row r="51" spans="1:34" x14ac:dyDescent="0.3">
      <c r="A51" s="22" t="str">
        <f t="shared" si="5"/>
        <v>Calgary Flames</v>
      </c>
      <c r="B51" s="46">
        <f t="shared" si="6"/>
        <v>16</v>
      </c>
      <c r="C51" s="47">
        <f t="shared" si="4"/>
        <v>-5</v>
      </c>
      <c r="D51" s="46">
        <f t="shared" si="7"/>
        <v>21</v>
      </c>
      <c r="E51" s="19"/>
      <c r="AD51" s="16"/>
      <c r="AE51" s="16"/>
      <c r="AF51" s="142"/>
      <c r="AG51" s="25"/>
      <c r="AH51" s="25"/>
    </row>
    <row r="52" spans="1:34" x14ac:dyDescent="0.3">
      <c r="A52" s="22" t="str">
        <f t="shared" si="5"/>
        <v>Boston Bruins</v>
      </c>
      <c r="B52" s="46">
        <f t="shared" si="6"/>
        <v>18</v>
      </c>
      <c r="C52" s="47">
        <f t="shared" si="4"/>
        <v>16</v>
      </c>
      <c r="D52" s="46">
        <f t="shared" si="7"/>
        <v>2</v>
      </c>
      <c r="E52" s="19"/>
      <c r="AD52" s="16"/>
      <c r="AE52" s="16"/>
      <c r="AF52" s="142"/>
      <c r="AG52" s="25"/>
      <c r="AH52" s="25"/>
    </row>
    <row r="53" spans="1:34" x14ac:dyDescent="0.3">
      <c r="A53" s="22" t="str">
        <f t="shared" si="5"/>
        <v>Nashville Predators</v>
      </c>
      <c r="B53" s="46">
        <f t="shared" si="6"/>
        <v>11</v>
      </c>
      <c r="C53" s="47">
        <f t="shared" si="4"/>
        <v>-3</v>
      </c>
      <c r="D53" s="46">
        <f t="shared" si="7"/>
        <v>14</v>
      </c>
      <c r="E53" s="19"/>
    </row>
    <row r="54" spans="1:34" x14ac:dyDescent="0.3">
      <c r="A54" s="22" t="str">
        <f t="shared" si="5"/>
        <v>Minnesota Wild</v>
      </c>
      <c r="B54" s="46">
        <f t="shared" si="6"/>
        <v>19</v>
      </c>
      <c r="C54" s="47">
        <f t="shared" si="4"/>
        <v>-4</v>
      </c>
      <c r="D54" s="46">
        <f t="shared" si="7"/>
        <v>23</v>
      </c>
      <c r="E54" s="19"/>
      <c r="AC54" s="18"/>
      <c r="AD54" s="18"/>
      <c r="AE54" s="18"/>
      <c r="AF54" s="18"/>
    </row>
    <row r="55" spans="1:34" x14ac:dyDescent="0.3">
      <c r="A55" s="22" t="str">
        <f t="shared" si="5"/>
        <v>Vegas Golden Knights</v>
      </c>
      <c r="B55" s="46">
        <f t="shared" si="6"/>
        <v>19</v>
      </c>
      <c r="C55" s="47">
        <f t="shared" si="4"/>
        <v>7</v>
      </c>
      <c r="D55" s="46">
        <f t="shared" si="7"/>
        <v>12</v>
      </c>
      <c r="E55" s="19"/>
      <c r="AC55" s="16"/>
      <c r="AD55" s="16"/>
      <c r="AE55" s="16"/>
      <c r="AF55" s="16"/>
    </row>
    <row r="56" spans="1:34" x14ac:dyDescent="0.3">
      <c r="A56" s="22" t="str">
        <f t="shared" si="5"/>
        <v>Buffalo Sabres</v>
      </c>
      <c r="B56" s="46">
        <f t="shared" si="6"/>
        <v>21</v>
      </c>
      <c r="C56" s="47">
        <f t="shared" si="4"/>
        <v>-4</v>
      </c>
      <c r="D56" s="46">
        <f t="shared" si="7"/>
        <v>25</v>
      </c>
      <c r="E56" s="19"/>
      <c r="AD56" s="16"/>
      <c r="AE56" s="16"/>
      <c r="AF56" s="142"/>
    </row>
    <row r="57" spans="1:34" x14ac:dyDescent="0.3">
      <c r="A57" s="22" t="str">
        <f t="shared" si="5"/>
        <v>Seattle Kraken</v>
      </c>
      <c r="B57" s="46">
        <f t="shared" si="6"/>
        <v>22</v>
      </c>
      <c r="C57" s="47">
        <f t="shared" si="4"/>
        <v>3</v>
      </c>
      <c r="D57" s="46">
        <f t="shared" si="7"/>
        <v>19</v>
      </c>
      <c r="E57" s="19"/>
      <c r="AD57" s="16"/>
      <c r="AE57" s="16"/>
      <c r="AF57" s="142"/>
    </row>
    <row r="58" spans="1:34" x14ac:dyDescent="0.3">
      <c r="A58" s="22" t="str">
        <f t="shared" si="5"/>
        <v>Detroit Red Wings</v>
      </c>
      <c r="B58" s="46">
        <f t="shared" si="6"/>
        <v>23</v>
      </c>
      <c r="C58" s="47">
        <f t="shared" si="4"/>
        <v>10</v>
      </c>
      <c r="D58" s="46">
        <f t="shared" si="7"/>
        <v>13</v>
      </c>
      <c r="E58" s="19"/>
      <c r="AD58" s="16"/>
      <c r="AE58" s="16"/>
      <c r="AF58" s="142"/>
    </row>
    <row r="59" spans="1:34" x14ac:dyDescent="0.3">
      <c r="A59" s="22" t="str">
        <f t="shared" si="5"/>
        <v>Washington Capitals</v>
      </c>
      <c r="B59" s="46">
        <f t="shared" si="6"/>
        <v>25</v>
      </c>
      <c r="C59" s="47">
        <f t="shared" si="4"/>
        <v>7</v>
      </c>
      <c r="D59" s="46">
        <f t="shared" si="7"/>
        <v>18</v>
      </c>
      <c r="E59" s="19"/>
      <c r="AD59" s="16"/>
      <c r="AE59" s="16"/>
      <c r="AF59" s="142"/>
    </row>
    <row r="60" spans="1:34" x14ac:dyDescent="0.3">
      <c r="A60" s="22" t="str">
        <f t="shared" si="5"/>
        <v>St Louis Blues</v>
      </c>
      <c r="B60" s="46">
        <f t="shared" si="6"/>
        <v>28</v>
      </c>
      <c r="C60" s="47">
        <f t="shared" si="4"/>
        <v>9</v>
      </c>
      <c r="D60" s="46">
        <f t="shared" si="7"/>
        <v>19</v>
      </c>
      <c r="E60" s="19"/>
      <c r="AD60" s="16"/>
      <c r="AE60" s="16"/>
      <c r="AF60" s="142"/>
    </row>
    <row r="61" spans="1:34" x14ac:dyDescent="0.3">
      <c r="A61" s="22" t="str">
        <f t="shared" si="5"/>
        <v>New York Islanders</v>
      </c>
      <c r="B61" s="46">
        <f t="shared" si="6"/>
        <v>24</v>
      </c>
      <c r="C61" s="47">
        <f t="shared" si="4"/>
        <v>7</v>
      </c>
      <c r="D61" s="46">
        <f t="shared" si="7"/>
        <v>17</v>
      </c>
      <c r="E61" s="19"/>
      <c r="AD61" s="16"/>
      <c r="AE61" s="16"/>
      <c r="AF61" s="142"/>
    </row>
    <row r="62" spans="1:34" x14ac:dyDescent="0.3">
      <c r="A62" s="22" t="str">
        <f t="shared" si="5"/>
        <v>Columbus Blue Jackets</v>
      </c>
      <c r="B62" s="46">
        <f t="shared" si="6"/>
        <v>27</v>
      </c>
      <c r="C62" s="47">
        <f t="shared" si="4"/>
        <v>-2</v>
      </c>
      <c r="D62" s="46">
        <f t="shared" si="7"/>
        <v>29</v>
      </c>
      <c r="E62" s="19"/>
      <c r="AC62" s="18"/>
      <c r="AD62" s="18"/>
      <c r="AE62" s="18"/>
      <c r="AF62" s="18"/>
    </row>
    <row r="63" spans="1:34" x14ac:dyDescent="0.3">
      <c r="A63" s="22" t="str">
        <f t="shared" si="5"/>
        <v>Arizona Coyotes</v>
      </c>
      <c r="B63" s="46">
        <f t="shared" si="6"/>
        <v>26</v>
      </c>
      <c r="C63" s="47">
        <f t="shared" si="4"/>
        <v>-1</v>
      </c>
      <c r="D63" s="46">
        <f t="shared" si="7"/>
        <v>27</v>
      </c>
      <c r="E63" s="19"/>
      <c r="AC63" s="16"/>
      <c r="AD63" s="16"/>
      <c r="AE63" s="16"/>
      <c r="AF63" s="16"/>
    </row>
    <row r="64" spans="1:34" x14ac:dyDescent="0.3">
      <c r="A64" s="22" t="str">
        <f t="shared" si="5"/>
        <v>Montreal Canadiens</v>
      </c>
      <c r="B64" s="46">
        <f t="shared" si="6"/>
        <v>29</v>
      </c>
      <c r="C64" s="47">
        <f t="shared" si="4"/>
        <v>3</v>
      </c>
      <c r="D64" s="46">
        <f t="shared" si="7"/>
        <v>26</v>
      </c>
      <c r="E64" s="19"/>
      <c r="AD64" s="25"/>
      <c r="AE64" s="25"/>
      <c r="AF64" s="142"/>
      <c r="AH64" s="144"/>
    </row>
    <row r="65" spans="1:35" x14ac:dyDescent="0.3">
      <c r="A65" s="22" t="str">
        <f t="shared" si="5"/>
        <v>Chicago Blackhawks</v>
      </c>
      <c r="B65" s="46">
        <f t="shared" si="6"/>
        <v>30</v>
      </c>
      <c r="C65" s="47">
        <f t="shared" si="4"/>
        <v>-2</v>
      </c>
      <c r="D65" s="46">
        <f t="shared" si="7"/>
        <v>32</v>
      </c>
      <c r="E65" s="19"/>
      <c r="AD65" s="25"/>
      <c r="AE65" s="25"/>
      <c r="AF65" s="142"/>
    </row>
    <row r="66" spans="1:35" x14ac:dyDescent="0.3">
      <c r="A66" s="22" t="str">
        <f t="shared" si="5"/>
        <v>Anaheim Ducks</v>
      </c>
      <c r="B66" s="46">
        <f t="shared" si="6"/>
        <v>31</v>
      </c>
      <c r="C66" s="47">
        <f t="shared" si="4"/>
        <v>1</v>
      </c>
      <c r="D66" s="46">
        <f t="shared" si="7"/>
        <v>30</v>
      </c>
      <c r="E66" s="19"/>
      <c r="AB66" s="19"/>
      <c r="AC66" s="19"/>
      <c r="AD66" s="20"/>
      <c r="AE66" s="20"/>
      <c r="AF66" s="33"/>
      <c r="AG66" s="19"/>
      <c r="AH66" s="19"/>
      <c r="AI66" s="19"/>
    </row>
    <row r="67" spans="1:35" x14ac:dyDescent="0.3">
      <c r="A67" s="22" t="str">
        <f t="shared" si="5"/>
        <v>San Jose Sharks</v>
      </c>
      <c r="B67" s="46">
        <f t="shared" si="6"/>
        <v>32</v>
      </c>
      <c r="C67" s="47">
        <f t="shared" si="4"/>
        <v>1</v>
      </c>
      <c r="D67" s="46">
        <f t="shared" si="7"/>
        <v>31</v>
      </c>
      <c r="E67" s="19"/>
    </row>
    <row r="68" spans="1:35" x14ac:dyDescent="0.3">
      <c r="A68" s="26"/>
      <c r="B68" s="31">
        <f ca="1">L21</f>
        <v>45358</v>
      </c>
      <c r="C68" s="27"/>
      <c r="D68" s="27" t="s">
        <v>134</v>
      </c>
      <c r="E68" s="29"/>
    </row>
  </sheetData>
  <sortState xmlns:xlrd2="http://schemas.microsoft.com/office/spreadsheetml/2017/richdata2" ref="A2:C33">
    <sortCondition ref="C33"/>
  </sortState>
  <conditionalFormatting sqref="D36:D67 B36:B67 X2:X33">
    <cfRule type="colorScale" priority="12">
      <colorScale>
        <cfvo type="num" val="0"/>
        <cfvo type="num" val="16"/>
        <cfvo type="num" val="32"/>
        <color rgb="FF0070C0"/>
        <color theme="0" tint="-4.9989318521683403E-2"/>
        <color rgb="FFFF0000"/>
      </colorScale>
    </cfRule>
  </conditionalFormatting>
  <conditionalFormatting sqref="F4:F19 J4:J19">
    <cfRule type="colorScale" priority="13">
      <colorScale>
        <cfvo type="min"/>
        <cfvo type="percentile" val="50"/>
        <cfvo type="max"/>
        <color rgb="FF0070C0"/>
        <color theme="0" tint="-4.9989318521683403E-2"/>
        <color rgb="FFFF0000"/>
      </colorScale>
    </cfRule>
  </conditionalFormatting>
  <conditionalFormatting sqref="F4:L19">
    <cfRule type="colorScale" priority="19">
      <colorScale>
        <cfvo type="min"/>
        <cfvo type="percentile" val="50"/>
        <cfvo type="max"/>
        <color theme="3" tint="0.39997558519241921"/>
        <color theme="0"/>
        <color rgb="FFFF0000"/>
      </colorScale>
    </cfRule>
  </conditionalFormatting>
  <conditionalFormatting sqref="R2:R33 U2:U33">
    <cfRule type="colorScale" priority="1">
      <colorScale>
        <cfvo type="num" val="1"/>
        <cfvo type="num" val="16"/>
        <cfvo type="num" val="32"/>
        <color rgb="FF0070C0"/>
        <color theme="0" tint="-4.9989318521683403E-2"/>
        <color rgb="FFFF0000"/>
      </colorScale>
    </cfRule>
  </conditionalFormatting>
  <conditionalFormatting sqref="AE3:AE25">
    <cfRule type="colorScale" priority="11">
      <colorScale>
        <cfvo type="num" val="1"/>
        <cfvo type="num" val="9"/>
        <cfvo type="num" val="18"/>
        <color rgb="FF0070C0"/>
        <color theme="0" tint="-4.9989318521683403E-2"/>
        <color rgb="FFFF0000"/>
      </colorScale>
    </cfRule>
  </conditionalFormatting>
  <conditionalFormatting sqref="AE42:AE52">
    <cfRule type="colorScale" priority="8">
      <colorScale>
        <cfvo type="num" val="1"/>
        <cfvo type="num" val="9"/>
        <cfvo type="num" val="18"/>
        <color rgb="FF0070C0"/>
        <color theme="0" tint="-4.9989318521683403E-2"/>
        <color rgb="FFFF0000"/>
      </colorScale>
    </cfRule>
  </conditionalFormatting>
  <conditionalFormatting sqref="AE61 AE66">
    <cfRule type="colorScale" priority="6">
      <colorScale>
        <cfvo type="num" val="1"/>
        <cfvo type="num" val="9"/>
        <cfvo type="num" val="18"/>
        <color rgb="FF0070C0"/>
        <color theme="0" tint="-4.9989318521683403E-2"/>
        <color rgb="FFFF0000"/>
      </colorScale>
    </cfRule>
  </conditionalFormatting>
  <conditionalFormatting sqref="AF42:AF52">
    <cfRule type="colorScale" priority="7">
      <colorScale>
        <cfvo type="num" val="0"/>
        <cfvo type="num" val="0.5"/>
        <cfvo type="num" val="1"/>
        <color rgb="FFFF0000"/>
        <color theme="0" tint="-4.9989318521683403E-2"/>
        <color rgb="FF0070C0"/>
      </colorScale>
    </cfRule>
  </conditionalFormatting>
  <conditionalFormatting sqref="AF56:AF61 AF66">
    <cfRule type="colorScale" priority="5">
      <colorScale>
        <cfvo type="num" val="0"/>
        <cfvo type="num" val="0.5"/>
        <cfvo type="num" val="1"/>
        <color rgb="FFFF0000"/>
        <color theme="0" tint="-4.9989318521683403E-2"/>
        <color rgb="FF0070C0"/>
      </colorScale>
    </cfRule>
  </conditionalFormatting>
  <conditionalFormatting sqref="AF64:AF65">
    <cfRule type="colorScale" priority="4">
      <colorScale>
        <cfvo type="num" val="0"/>
        <cfvo type="num" val="0.5"/>
        <cfvo type="num" val="1"/>
        <color rgb="FFFF0000"/>
        <color theme="0" tint="-4.9989318521683403E-2"/>
        <color rgb="FF0070C0"/>
      </colorScale>
    </cfRule>
  </conditionalFormatting>
  <conditionalFormatting sqref="AI3:AI25">
    <cfRule type="colorScale" priority="9">
      <colorScale>
        <cfvo type="num" val="0"/>
        <cfvo type="num" val="0.5"/>
        <cfvo type="num" val="1"/>
        <color rgb="FFFF0000"/>
        <color theme="0" tint="-4.9989318521683403E-2"/>
        <color rgb="FF0070C0"/>
      </colorScale>
    </cfRule>
  </conditionalFormatting>
  <conditionalFormatting sqref="AM12">
    <cfRule type="colorScale" priority="15">
      <colorScale>
        <cfvo type="min"/>
        <cfvo type="percentile" val="50"/>
        <cfvo type="max"/>
        <color rgb="FF0070C0"/>
        <color theme="0" tint="-4.9989318521683403E-2"/>
        <color rgb="FFFF0000"/>
      </colorScale>
    </cfRule>
  </conditionalFormatting>
  <conditionalFormatting sqref="AQ2:AQ9 AM2:AM9">
    <cfRule type="colorScale" priority="18">
      <colorScale>
        <cfvo type="min"/>
        <cfvo type="percentile" val="50"/>
        <cfvo type="max"/>
        <color rgb="FF0070C0"/>
        <color theme="0" tint="-4.9989318521683403E-2"/>
        <color rgb="FFFF0000"/>
      </colorScale>
    </cfRule>
  </conditionalFormatting>
  <conditionalFormatting sqref="AQ12">
    <cfRule type="colorScale" priority="16">
      <colorScale>
        <cfvo type="min"/>
        <cfvo type="percentile" val="50"/>
        <cfvo type="max"/>
        <color rgb="FF0070C0"/>
        <color theme="0" tint="-4.9989318521683403E-2"/>
        <color rgb="FFFF0000"/>
      </colorScale>
    </cfRule>
  </conditionalFormatting>
  <conditionalFormatting sqref="AS2:AS9 AN2:AN9">
    <cfRule type="colorScale" priority="17">
      <colorScale>
        <cfvo type="min"/>
        <cfvo type="percentile" val="50"/>
        <cfvo type="max"/>
        <color rgb="FF0070C0"/>
        <color theme="0" tint="-4.9989318521683403E-2"/>
        <color rgb="FFFF0000"/>
      </colorScale>
    </cfRule>
  </conditionalFormatting>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All Strength Simple Look Math</vt:lpstr>
      <vt:lpstr>Reg vs No Goalie Math</vt:lpstr>
      <vt:lpstr>All strength team card math</vt:lpstr>
      <vt:lpstr>HD math</vt:lpstr>
      <vt:lpstr>Tableau Teams</vt:lpstr>
      <vt:lpstr>Raw All Strength</vt:lpstr>
      <vt:lpstr>Best Team All Strength</vt:lpstr>
      <vt:lpstr>Team Card Dark</vt:lpstr>
      <vt:lpstr>Best Team AllStrength No Goalie</vt:lpstr>
      <vt:lpstr>Reg vs No Goalie</vt:lpstr>
      <vt:lpstr>HD Best Team List</vt:lpstr>
      <vt:lpstr>HD Best Team List No Goalie</vt:lpstr>
      <vt:lpstr>Team 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dc:creator>
  <cp:lastModifiedBy>Cody Hatcher</cp:lastModifiedBy>
  <dcterms:created xsi:type="dcterms:W3CDTF">2020-03-04T04:07:32Z</dcterms:created>
  <dcterms:modified xsi:type="dcterms:W3CDTF">2024-03-07T15:14:08Z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2023-11-23T15:30:31Z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55f78260-6602-4ccc-8d9b-9fadea0fcd12</vt:lpwstr>
  </property>
  <property fmtid="{D5CDD505-2E9C-101B-9397-08002B2CF9AE}" pid="7" name="MSIP_Label_defa4170-0d19-0005-0004-bc88714345d2_ActionId">
    <vt:lpwstr>67397527-a18f-4014-9088-a2cc83dab54a</vt:lpwstr>
  </property>
  <property fmtid="{D5CDD505-2E9C-101B-9397-08002B2CF9AE}" pid="8" name="MSIP_Label_defa4170-0d19-0005-0004-bc88714345d2_ContentBits">
    <vt:lpwstr>0</vt:lpwstr>
  </property>
</Properties>
</file>