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hidePivotFieldList="1" defaultThemeVersion="124226"/>
  <mc:AlternateContent xmlns:mc="http://schemas.openxmlformats.org/markup-compatibility/2006">
    <mc:Choice Requires="x15">
      <x15ac:absPath xmlns:x15ac="http://schemas.microsoft.com/office/spreadsheetml/2010/11/ac" url="D:\Projects\DataAnalystProjects\2023-24 Conditional Formatting Cards\"/>
    </mc:Choice>
  </mc:AlternateContent>
  <xr:revisionPtr revIDLastSave="0" documentId="13_ncr:1_{D061E91A-6E68-42B3-80C2-A9CA775197BD}" xr6:coauthVersionLast="47" xr6:coauthVersionMax="47" xr10:uidLastSave="{00000000-0000-0000-0000-000000000000}"/>
  <bookViews>
    <workbookView xWindow="-108" yWindow="-108" windowWidth="23256" windowHeight="12576" firstSheet="4" activeTab="6" xr2:uid="{00000000-000D-0000-FFFF-FFFF00000000}"/>
  </bookViews>
  <sheets>
    <sheet name="All Strength Simple Look Math" sheetId="5" r:id="rId1"/>
    <sheet name="Reg vs No Goalie Math" sheetId="19" r:id="rId2"/>
    <sheet name="All strength team card math" sheetId="11" r:id="rId3"/>
    <sheet name="HD math" sheetId="22" r:id="rId4"/>
    <sheet name="Tableau Teams" sheetId="27" r:id="rId5"/>
    <sheet name="Raw All Strength" sheetId="2" r:id="rId6"/>
    <sheet name="Best Team All Strength" sheetId="6" r:id="rId7"/>
    <sheet name="Team Card Dark" sheetId="26" r:id="rId8"/>
    <sheet name="Best Team AllStrength No Goalie" sheetId="15" r:id="rId9"/>
    <sheet name="Reg vs No Goalie" sheetId="20" r:id="rId10"/>
    <sheet name="HD Best Team List" sheetId="23" r:id="rId11"/>
    <sheet name="HD Best Team List No Goalie" sheetId="24" r:id="rId12"/>
    <sheet name="Team Card" sheetId="10"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3" i="15" l="1"/>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2" i="15"/>
  <c r="C110" i="26"/>
  <c r="C108" i="26"/>
  <c r="C101" i="26"/>
  <c r="C99" i="26"/>
  <c r="C92" i="26"/>
  <c r="C90" i="26"/>
  <c r="C83" i="26"/>
  <c r="C81" i="26"/>
  <c r="C74" i="26"/>
  <c r="C72" i="26"/>
  <c r="C65" i="26"/>
  <c r="C63" i="26"/>
  <c r="C56" i="26"/>
  <c r="C54" i="26"/>
  <c r="C53" i="26"/>
  <c r="O23" i="26"/>
  <c r="N23" i="26"/>
  <c r="M23" i="26"/>
  <c r="L23" i="26"/>
  <c r="K23" i="26"/>
  <c r="J23" i="26"/>
  <c r="I23" i="26"/>
  <c r="H23" i="26"/>
  <c r="G23" i="26"/>
  <c r="F23" i="26"/>
  <c r="E23" i="26"/>
  <c r="D23" i="26"/>
  <c r="C23" i="26"/>
  <c r="W18" i="26"/>
  <c r="O1" i="26"/>
  <c r="N1" i="26"/>
  <c r="M1" i="26"/>
  <c r="L1" i="26"/>
  <c r="K1" i="26"/>
  <c r="J1" i="26"/>
  <c r="I1" i="26"/>
  <c r="H1" i="26"/>
  <c r="G1" i="26"/>
  <c r="F1" i="26"/>
  <c r="E1" i="26"/>
  <c r="D1" i="26"/>
  <c r="C1" i="26"/>
  <c r="W18" i="10"/>
  <c r="N1" i="10"/>
  <c r="O1" i="10"/>
  <c r="C53" i="10"/>
  <c r="L21" i="6" l="1"/>
  <c r="R1" i="24" l="1"/>
  <c r="U1" i="24"/>
  <c r="C1" i="24"/>
  <c r="L21" i="24"/>
  <c r="AA20" i="24"/>
  <c r="AA19" i="24"/>
  <c r="AA18" i="24"/>
  <c r="AA17" i="24"/>
  <c r="X1" i="24"/>
  <c r="B1" i="24"/>
  <c r="X1" i="23"/>
  <c r="U1" i="23"/>
  <c r="R1" i="23"/>
  <c r="L21" i="23"/>
  <c r="C1" i="23"/>
  <c r="B68" i="23"/>
  <c r="T34" i="23"/>
  <c r="AA20" i="23"/>
  <c r="AA19" i="23"/>
  <c r="AA18" i="23"/>
  <c r="AA17" i="23"/>
  <c r="B1" i="23"/>
  <c r="A2" i="22"/>
  <c r="B2" i="22"/>
  <c r="C2" i="22"/>
  <c r="D2" i="22"/>
  <c r="A3" i="22"/>
  <c r="B3" i="22"/>
  <c r="C3" i="22"/>
  <c r="D3" i="22"/>
  <c r="A4" i="22"/>
  <c r="B4" i="22"/>
  <c r="C4" i="22"/>
  <c r="D4" i="22"/>
  <c r="A5" i="22"/>
  <c r="B5" i="22"/>
  <c r="C5" i="22"/>
  <c r="D5" i="22"/>
  <c r="A6" i="22"/>
  <c r="B6" i="22"/>
  <c r="C6" i="22"/>
  <c r="D6" i="22"/>
  <c r="A7" i="22"/>
  <c r="B7" i="22"/>
  <c r="C7" i="22"/>
  <c r="D7" i="22"/>
  <c r="A8" i="22"/>
  <c r="B8" i="22"/>
  <c r="C8" i="22"/>
  <c r="D8" i="22"/>
  <c r="A9" i="22"/>
  <c r="B9" i="22"/>
  <c r="C9" i="22"/>
  <c r="D9" i="22"/>
  <c r="A10" i="22"/>
  <c r="B10" i="22"/>
  <c r="C10" i="22"/>
  <c r="D10" i="22"/>
  <c r="A11" i="22"/>
  <c r="B11" i="22"/>
  <c r="C11" i="22"/>
  <c r="D11" i="22"/>
  <c r="A12" i="22"/>
  <c r="B12" i="22"/>
  <c r="C12" i="22"/>
  <c r="D12" i="22"/>
  <c r="A13" i="22"/>
  <c r="B13" i="22"/>
  <c r="C13" i="22"/>
  <c r="D13" i="22"/>
  <c r="A14" i="22"/>
  <c r="B14" i="22"/>
  <c r="C14" i="22"/>
  <c r="D14" i="22"/>
  <c r="A15" i="22"/>
  <c r="B15" i="22"/>
  <c r="C15" i="22"/>
  <c r="D15" i="22"/>
  <c r="A16" i="22"/>
  <c r="B16" i="22"/>
  <c r="C16" i="22"/>
  <c r="D16" i="22"/>
  <c r="A17" i="22"/>
  <c r="B17" i="22"/>
  <c r="C17" i="22"/>
  <c r="D17" i="22"/>
  <c r="A18" i="22"/>
  <c r="B18" i="22"/>
  <c r="C18" i="22"/>
  <c r="D18" i="22"/>
  <c r="A19" i="22"/>
  <c r="B19" i="22"/>
  <c r="C19" i="22"/>
  <c r="D19" i="22"/>
  <c r="A20" i="22"/>
  <c r="B20" i="22"/>
  <c r="C20" i="22"/>
  <c r="D20" i="22"/>
  <c r="A21" i="22"/>
  <c r="B21" i="22"/>
  <c r="C21" i="22"/>
  <c r="D21" i="22"/>
  <c r="A22" i="22"/>
  <c r="B22" i="22"/>
  <c r="C22" i="22"/>
  <c r="D22" i="22"/>
  <c r="A23" i="22"/>
  <c r="B23" i="22"/>
  <c r="C23" i="22"/>
  <c r="D23" i="22"/>
  <c r="A24" i="22"/>
  <c r="B24" i="22"/>
  <c r="C24" i="22"/>
  <c r="D24" i="22"/>
  <c r="A25" i="22"/>
  <c r="B25" i="22"/>
  <c r="C25" i="22"/>
  <c r="D25" i="22"/>
  <c r="A26" i="22"/>
  <c r="B26" i="22"/>
  <c r="C26" i="22"/>
  <c r="D26" i="22"/>
  <c r="A27" i="22"/>
  <c r="B27" i="22"/>
  <c r="C27" i="22"/>
  <c r="D27" i="22"/>
  <c r="A28" i="22"/>
  <c r="B28" i="22"/>
  <c r="C28" i="22"/>
  <c r="D28" i="22"/>
  <c r="A29" i="22"/>
  <c r="B29" i="22"/>
  <c r="C29" i="22"/>
  <c r="D29" i="22"/>
  <c r="A30" i="22"/>
  <c r="B30" i="22"/>
  <c r="C30" i="22"/>
  <c r="D30" i="22"/>
  <c r="A31" i="22"/>
  <c r="B31" i="22"/>
  <c r="C31" i="22"/>
  <c r="D31" i="22"/>
  <c r="A32" i="22"/>
  <c r="B32" i="22"/>
  <c r="C32" i="22"/>
  <c r="D32" i="22"/>
  <c r="A33" i="22"/>
  <c r="B33" i="22"/>
  <c r="F33" i="22" s="1"/>
  <c r="C33" i="22"/>
  <c r="G33" i="22" s="1"/>
  <c r="U15" i="23" s="1"/>
  <c r="D33" i="22"/>
  <c r="H33" i="22" s="1"/>
  <c r="X4" i="23" s="1"/>
  <c r="D1" i="22"/>
  <c r="C1" i="22"/>
  <c r="B1" i="22"/>
  <c r="A1" i="22"/>
  <c r="W1" i="24" l="1"/>
  <c r="A1" i="24"/>
  <c r="W1" i="23"/>
  <c r="T1" i="23"/>
  <c r="T1" i="24" s="1"/>
  <c r="Q1" i="23"/>
  <c r="Q1" i="24" s="1"/>
  <c r="A1" i="23"/>
  <c r="R24" i="23"/>
  <c r="K33" i="22"/>
  <c r="J33" i="22"/>
  <c r="A22" i="24"/>
  <c r="W33" i="24"/>
  <c r="W4" i="23"/>
  <c r="T15" i="23"/>
  <c r="Q24" i="23"/>
  <c r="A11" i="23"/>
  <c r="H32" i="22"/>
  <c r="X19" i="23" s="1"/>
  <c r="G32" i="22"/>
  <c r="U20" i="23" s="1"/>
  <c r="F32" i="22"/>
  <c r="A24" i="24"/>
  <c r="W32" i="24"/>
  <c r="W19" i="23"/>
  <c r="T20" i="23"/>
  <c r="Q25" i="23"/>
  <c r="A26" i="23"/>
  <c r="H31" i="22"/>
  <c r="X22" i="23" s="1"/>
  <c r="G31" i="22"/>
  <c r="U10" i="23" s="1"/>
  <c r="F31" i="22"/>
  <c r="A12" i="24"/>
  <c r="W31" i="24"/>
  <c r="W22" i="23"/>
  <c r="T10" i="23"/>
  <c r="Q19" i="23"/>
  <c r="A18" i="23"/>
  <c r="H30" i="22"/>
  <c r="X2" i="23" s="1"/>
  <c r="G30" i="22"/>
  <c r="U23" i="23" s="1"/>
  <c r="F30" i="22"/>
  <c r="A18" i="24"/>
  <c r="W30" i="24"/>
  <c r="W2" i="23"/>
  <c r="T23" i="23"/>
  <c r="Q11" i="23"/>
  <c r="A5" i="23"/>
  <c r="H29" i="22"/>
  <c r="X12" i="23" s="1"/>
  <c r="G29" i="22"/>
  <c r="U22" i="23" s="1"/>
  <c r="F29" i="22"/>
  <c r="A9" i="24"/>
  <c r="W29" i="24"/>
  <c r="W12" i="23"/>
  <c r="T22" i="23"/>
  <c r="Q3" i="23"/>
  <c r="Q3" i="24" s="1"/>
  <c r="A6" i="23"/>
  <c r="H28" i="22"/>
  <c r="X11" i="23" s="1"/>
  <c r="G28" i="22"/>
  <c r="U16" i="23" s="1"/>
  <c r="F28" i="22"/>
  <c r="A19" i="24"/>
  <c r="W28" i="24"/>
  <c r="W11" i="23"/>
  <c r="T16" i="23"/>
  <c r="Q18" i="23"/>
  <c r="A12" i="23"/>
  <c r="H27" i="22"/>
  <c r="X18" i="23" s="1"/>
  <c r="G27" i="22"/>
  <c r="U29" i="23" s="1"/>
  <c r="F27" i="22"/>
  <c r="A29" i="24"/>
  <c r="W27" i="24"/>
  <c r="W18" i="23"/>
  <c r="T29" i="23"/>
  <c r="Q27" i="23"/>
  <c r="A31" i="23"/>
  <c r="H26" i="22"/>
  <c r="X33" i="23" s="1"/>
  <c r="G26" i="22"/>
  <c r="U7" i="23" s="1"/>
  <c r="F26" i="22"/>
  <c r="A15" i="24"/>
  <c r="W26" i="24"/>
  <c r="W33" i="23"/>
  <c r="T7" i="23"/>
  <c r="Q23" i="23"/>
  <c r="A24" i="23"/>
  <c r="H25" i="22"/>
  <c r="X10" i="23" s="1"/>
  <c r="G25" i="22"/>
  <c r="U33" i="23" s="1"/>
  <c r="U33" i="24" s="1"/>
  <c r="F25" i="22"/>
  <c r="A32" i="24"/>
  <c r="W25" i="24"/>
  <c r="W10" i="23"/>
  <c r="T33" i="23"/>
  <c r="T33" i="24" s="1"/>
  <c r="Q31" i="23"/>
  <c r="A32" i="23"/>
  <c r="H24" i="22"/>
  <c r="X31" i="23" s="1"/>
  <c r="G24" i="22"/>
  <c r="U11" i="23" s="1"/>
  <c r="F24" i="22"/>
  <c r="A6" i="24"/>
  <c r="W24" i="24"/>
  <c r="W31" i="23"/>
  <c r="T11" i="23"/>
  <c r="Q5" i="23"/>
  <c r="A14" i="23"/>
  <c r="H23" i="22"/>
  <c r="X23" i="23" s="1"/>
  <c r="G23" i="22"/>
  <c r="U8" i="23" s="1"/>
  <c r="F23" i="22"/>
  <c r="A14" i="24"/>
  <c r="W23" i="24"/>
  <c r="W23" i="23"/>
  <c r="T8" i="23"/>
  <c r="Q20" i="23"/>
  <c r="A20" i="23"/>
  <c r="H22" i="22"/>
  <c r="X24" i="23" s="1"/>
  <c r="G22" i="22"/>
  <c r="U13" i="23" s="1"/>
  <c r="F22" i="22"/>
  <c r="A17" i="24"/>
  <c r="W22" i="24"/>
  <c r="W24" i="23"/>
  <c r="T13" i="23"/>
  <c r="Q17" i="23"/>
  <c r="A19" i="23"/>
  <c r="H21" i="22"/>
  <c r="X20" i="23" s="1"/>
  <c r="G21" i="22"/>
  <c r="U12" i="23" s="1"/>
  <c r="F21" i="22"/>
  <c r="A10" i="24"/>
  <c r="W21" i="24"/>
  <c r="W20" i="23"/>
  <c r="T12" i="23"/>
  <c r="Q12" i="23"/>
  <c r="A13" i="23"/>
  <c r="H20" i="22"/>
  <c r="X5" i="23" s="1"/>
  <c r="G20" i="22"/>
  <c r="U30" i="23" s="1"/>
  <c r="F20" i="22"/>
  <c r="A23" i="24"/>
  <c r="W20" i="24"/>
  <c r="W5" i="23"/>
  <c r="T30" i="23"/>
  <c r="Q15" i="23"/>
  <c r="A16" i="23"/>
  <c r="H19" i="22"/>
  <c r="X32" i="23" s="1"/>
  <c r="G19" i="22"/>
  <c r="U14" i="23" s="1"/>
  <c r="F19" i="22"/>
  <c r="A13" i="24"/>
  <c r="W19" i="24"/>
  <c r="W32" i="23"/>
  <c r="T14" i="23"/>
  <c r="Q16" i="23"/>
  <c r="A23" i="23"/>
  <c r="H18" i="22"/>
  <c r="X25" i="23" s="1"/>
  <c r="G18" i="22"/>
  <c r="U17" i="23" s="1"/>
  <c r="F18" i="22"/>
  <c r="A8" i="24"/>
  <c r="W18" i="24"/>
  <c r="W25" i="23"/>
  <c r="T17" i="23"/>
  <c r="Q6" i="23"/>
  <c r="A15" i="23"/>
  <c r="H17" i="22"/>
  <c r="X16" i="23" s="1"/>
  <c r="G17" i="22"/>
  <c r="U28" i="23" s="1"/>
  <c r="F17" i="22"/>
  <c r="A30" i="24"/>
  <c r="W17" i="24"/>
  <c r="W16" i="23"/>
  <c r="T28" i="23"/>
  <c r="Q26" i="23"/>
  <c r="A30" i="23"/>
  <c r="H16" i="22"/>
  <c r="X29" i="23" s="1"/>
  <c r="G16" i="22"/>
  <c r="U9" i="23" s="1"/>
  <c r="F16" i="22"/>
  <c r="A16" i="24"/>
  <c r="W16" i="24"/>
  <c r="W29" i="23"/>
  <c r="T9" i="23"/>
  <c r="Q21" i="23"/>
  <c r="A22" i="23"/>
  <c r="H15" i="22"/>
  <c r="X15" i="23" s="1"/>
  <c r="G15" i="22"/>
  <c r="U4" i="23" s="1"/>
  <c r="F15" i="22"/>
  <c r="A5" i="24"/>
  <c r="W15" i="24"/>
  <c r="W15" i="23"/>
  <c r="T4" i="23"/>
  <c r="Q8" i="23"/>
  <c r="A3" i="23"/>
  <c r="H14" i="22"/>
  <c r="X17" i="23" s="1"/>
  <c r="G14" i="22"/>
  <c r="U3" i="23" s="1"/>
  <c r="U8" i="24" s="1"/>
  <c r="F14" i="22"/>
  <c r="A2" i="24"/>
  <c r="W14" i="24"/>
  <c r="W17" i="23"/>
  <c r="T3" i="23"/>
  <c r="T8" i="24" s="1"/>
  <c r="Q4" i="23"/>
  <c r="Q4" i="24" s="1"/>
  <c r="A2" i="23"/>
  <c r="H13" i="22"/>
  <c r="X27" i="23" s="1"/>
  <c r="G13" i="22"/>
  <c r="U5" i="23" s="1"/>
  <c r="F13" i="22"/>
  <c r="A3" i="24"/>
  <c r="W13" i="24"/>
  <c r="W27" i="23"/>
  <c r="T5" i="23"/>
  <c r="Q2" i="23"/>
  <c r="Q2" i="24" s="1"/>
  <c r="A4" i="23"/>
  <c r="H12" i="22"/>
  <c r="X14" i="23" s="1"/>
  <c r="G12" i="22"/>
  <c r="U21" i="23" s="1"/>
  <c r="F12" i="22"/>
  <c r="A26" i="24"/>
  <c r="W12" i="24"/>
  <c r="W14" i="23"/>
  <c r="T21" i="23"/>
  <c r="Q32" i="23"/>
  <c r="Q31" i="24" s="1"/>
  <c r="A28" i="23"/>
  <c r="H11" i="22"/>
  <c r="X28" i="23" s="1"/>
  <c r="G11" i="22"/>
  <c r="U6" i="23" s="1"/>
  <c r="U10" i="24" s="1"/>
  <c r="F11" i="22"/>
  <c r="A4" i="24"/>
  <c r="W11" i="24"/>
  <c r="W28" i="23"/>
  <c r="T6" i="23"/>
  <c r="T10" i="24" s="1"/>
  <c r="Q7" i="23"/>
  <c r="A8" i="23"/>
  <c r="H10" i="22"/>
  <c r="X13" i="23" s="1"/>
  <c r="G10" i="22"/>
  <c r="U27" i="23" s="1"/>
  <c r="F10" i="22"/>
  <c r="A27" i="24"/>
  <c r="W10" i="24"/>
  <c r="W13" i="23"/>
  <c r="T27" i="23"/>
  <c r="Q28" i="23"/>
  <c r="A29" i="23"/>
  <c r="H9" i="22"/>
  <c r="X21" i="23" s="1"/>
  <c r="G9" i="22"/>
  <c r="U18" i="23" s="1"/>
  <c r="F9" i="22"/>
  <c r="A11" i="24"/>
  <c r="W9" i="24"/>
  <c r="W21" i="23"/>
  <c r="T18" i="23"/>
  <c r="Q9" i="23"/>
  <c r="A17" i="23"/>
  <c r="H8" i="22"/>
  <c r="X30" i="23" s="1"/>
  <c r="G8" i="22"/>
  <c r="U32" i="23" s="1"/>
  <c r="U32" i="24" s="1"/>
  <c r="F8" i="22"/>
  <c r="A33" i="24"/>
  <c r="W8" i="24"/>
  <c r="W30" i="23"/>
  <c r="T32" i="23"/>
  <c r="T32" i="24" s="1"/>
  <c r="Q33" i="23"/>
  <c r="Q32" i="24" s="1"/>
  <c r="A33" i="23"/>
  <c r="H7" i="22"/>
  <c r="X26" i="23" s="1"/>
  <c r="G7" i="22"/>
  <c r="U2" i="23" s="1"/>
  <c r="U4" i="24" s="1"/>
  <c r="F7" i="22"/>
  <c r="A7" i="24"/>
  <c r="W7" i="24"/>
  <c r="W26" i="23"/>
  <c r="T2" i="23"/>
  <c r="T4" i="24" s="1"/>
  <c r="Q13" i="23"/>
  <c r="A10" i="23"/>
  <c r="H6" i="22"/>
  <c r="X7" i="23" s="1"/>
  <c r="G6" i="22"/>
  <c r="U19" i="23" s="1"/>
  <c r="U19" i="24" s="1"/>
  <c r="F6" i="22"/>
  <c r="A20" i="24"/>
  <c r="W6" i="24"/>
  <c r="W7" i="23"/>
  <c r="T19" i="23"/>
  <c r="T19" i="24" s="1"/>
  <c r="Q14" i="23"/>
  <c r="A9" i="23"/>
  <c r="H5" i="22"/>
  <c r="X9" i="23" s="1"/>
  <c r="G5" i="22"/>
  <c r="U26" i="23" s="1"/>
  <c r="F5" i="22"/>
  <c r="A28" i="24"/>
  <c r="W5" i="24"/>
  <c r="W9" i="23"/>
  <c r="T26" i="23"/>
  <c r="Q30" i="23"/>
  <c r="A25" i="23"/>
  <c r="H4" i="22"/>
  <c r="X3" i="23" s="1"/>
  <c r="G4" i="22"/>
  <c r="U24" i="23" s="1"/>
  <c r="U21" i="24" s="1"/>
  <c r="F4" i="22"/>
  <c r="A21" i="24"/>
  <c r="W4" i="24"/>
  <c r="W3" i="23"/>
  <c r="T24" i="23"/>
  <c r="T21" i="24" s="1"/>
  <c r="Q10" i="23"/>
  <c r="Q8" i="24" s="1"/>
  <c r="A7" i="23"/>
  <c r="H3" i="22"/>
  <c r="X8" i="23" s="1"/>
  <c r="G3" i="22"/>
  <c r="U25" i="23" s="1"/>
  <c r="U24" i="24" s="1"/>
  <c r="F3" i="22"/>
  <c r="A25" i="24"/>
  <c r="W3" i="24"/>
  <c r="W8" i="23"/>
  <c r="T25" i="23"/>
  <c r="T24" i="24" s="1"/>
  <c r="Q22" i="23"/>
  <c r="Q27" i="24" s="1"/>
  <c r="A21" i="23"/>
  <c r="H2" i="22"/>
  <c r="X6" i="23" s="1"/>
  <c r="G2" i="22"/>
  <c r="U31" i="23" s="1"/>
  <c r="U28" i="24" s="1"/>
  <c r="F2" i="22"/>
  <c r="A31" i="24"/>
  <c r="W2" i="24"/>
  <c r="W6" i="23"/>
  <c r="T31" i="23"/>
  <c r="T28" i="24" s="1"/>
  <c r="Q29" i="23"/>
  <c r="Q29" i="24" s="1"/>
  <c r="A27" i="23"/>
  <c r="A36" i="24"/>
  <c r="G4" i="24"/>
  <c r="A37" i="24"/>
  <c r="G5" i="24"/>
  <c r="A38" i="24"/>
  <c r="G6" i="24"/>
  <c r="A39" i="24"/>
  <c r="G7" i="24"/>
  <c r="A40" i="24"/>
  <c r="G8" i="24"/>
  <c r="A41" i="24"/>
  <c r="G9" i="24"/>
  <c r="A42" i="24"/>
  <c r="G10" i="24"/>
  <c r="A43" i="24"/>
  <c r="G11" i="24"/>
  <c r="A44" i="24"/>
  <c r="G12" i="24"/>
  <c r="A45" i="24"/>
  <c r="G13" i="24"/>
  <c r="A46" i="24"/>
  <c r="G14" i="24"/>
  <c r="A47" i="24"/>
  <c r="G15" i="24"/>
  <c r="A48" i="24"/>
  <c r="G16" i="24"/>
  <c r="A49" i="24"/>
  <c r="G17" i="24"/>
  <c r="A50" i="24"/>
  <c r="G18" i="24"/>
  <c r="A51" i="24"/>
  <c r="G19" i="24"/>
  <c r="B68" i="24"/>
  <c r="T34" i="24"/>
  <c r="A36" i="23"/>
  <c r="G4" i="23"/>
  <c r="A37" i="23"/>
  <c r="G5" i="23"/>
  <c r="A38" i="23"/>
  <c r="G6" i="23"/>
  <c r="A39" i="23"/>
  <c r="G7" i="23"/>
  <c r="A40" i="23"/>
  <c r="G8" i="23"/>
  <c r="A41" i="23"/>
  <c r="G9" i="23"/>
  <c r="A42" i="23"/>
  <c r="G10" i="23"/>
  <c r="A43" i="23"/>
  <c r="G11" i="23"/>
  <c r="A44" i="23"/>
  <c r="G12" i="23"/>
  <c r="A45" i="23"/>
  <c r="G13" i="23"/>
  <c r="A46" i="23"/>
  <c r="G14" i="23"/>
  <c r="A47" i="23"/>
  <c r="G15" i="23"/>
  <c r="A48" i="23"/>
  <c r="G16" i="23"/>
  <c r="A49" i="23"/>
  <c r="G17" i="23"/>
  <c r="A50" i="23"/>
  <c r="G18" i="23"/>
  <c r="A51" i="23"/>
  <c r="G19" i="23"/>
  <c r="C1" i="20"/>
  <c r="D1" i="20"/>
  <c r="E1" i="20"/>
  <c r="H1" i="20"/>
  <c r="A1" i="20"/>
  <c r="O1" i="19"/>
  <c r="K1" i="19"/>
  <c r="J1" i="19"/>
  <c r="E1" i="19"/>
  <c r="B1" i="19"/>
  <c r="C1" i="19"/>
  <c r="L21" i="15"/>
  <c r="X2" i="11"/>
  <c r="X3" i="11"/>
  <c r="X4" i="11"/>
  <c r="X5" i="11"/>
  <c r="X6" i="11"/>
  <c r="X7" i="11"/>
  <c r="X8" i="11"/>
  <c r="X9" i="11"/>
  <c r="X10" i="11"/>
  <c r="X11" i="11"/>
  <c r="X12" i="11"/>
  <c r="X13" i="11"/>
  <c r="X14" i="11"/>
  <c r="X15" i="11"/>
  <c r="X16" i="11"/>
  <c r="X17" i="11"/>
  <c r="X18" i="11"/>
  <c r="X19" i="11"/>
  <c r="X20" i="11"/>
  <c r="X21" i="11"/>
  <c r="X22" i="11"/>
  <c r="X23" i="11"/>
  <c r="X24" i="11"/>
  <c r="X25" i="11"/>
  <c r="X26" i="11"/>
  <c r="X27" i="11"/>
  <c r="X28" i="11"/>
  <c r="X29" i="11"/>
  <c r="X30" i="11"/>
  <c r="X31" i="11"/>
  <c r="X32" i="11"/>
  <c r="X33" i="11"/>
  <c r="X1" i="11"/>
  <c r="T7" i="24" l="1"/>
  <c r="U7" i="24"/>
  <c r="Q21" i="24"/>
  <c r="T31" i="24"/>
  <c r="U31" i="24"/>
  <c r="T2" i="24"/>
  <c r="U2" i="24"/>
  <c r="T18" i="24"/>
  <c r="U18" i="24"/>
  <c r="Q25" i="24"/>
  <c r="Q13" i="24"/>
  <c r="Q16" i="24"/>
  <c r="Q23" i="24"/>
  <c r="Q24" i="24"/>
  <c r="Q5" i="24"/>
  <c r="T27" i="24"/>
  <c r="U27" i="24"/>
  <c r="Q20" i="24"/>
  <c r="T30" i="24"/>
  <c r="U30" i="24"/>
  <c r="T13" i="24"/>
  <c r="T23" i="24"/>
  <c r="U23" i="24"/>
  <c r="T16" i="24"/>
  <c r="U16" i="24"/>
  <c r="T20" i="24"/>
  <c r="U20" i="24"/>
  <c r="Q12" i="24"/>
  <c r="Q30" i="24"/>
  <c r="Q18" i="24"/>
  <c r="Q7" i="24"/>
  <c r="Q33" i="24"/>
  <c r="T25" i="24"/>
  <c r="U25" i="24"/>
  <c r="T9" i="24"/>
  <c r="U9" i="24"/>
  <c r="T14" i="24"/>
  <c r="U14" i="24"/>
  <c r="T3" i="24"/>
  <c r="U3" i="24"/>
  <c r="T12" i="24"/>
  <c r="U12" i="24"/>
  <c r="T5" i="24"/>
  <c r="U5" i="24"/>
  <c r="T29" i="24"/>
  <c r="U29" i="24"/>
  <c r="T26" i="24"/>
  <c r="U26" i="24"/>
  <c r="T22" i="24"/>
  <c r="U22" i="24"/>
  <c r="T6" i="24"/>
  <c r="U6" i="24"/>
  <c r="Q26" i="24"/>
  <c r="Q11" i="24"/>
  <c r="Q14" i="24"/>
  <c r="Q19" i="24"/>
  <c r="T17" i="24"/>
  <c r="U17" i="24"/>
  <c r="U13" i="24"/>
  <c r="U15" i="24"/>
  <c r="T11" i="24"/>
  <c r="U11" i="24"/>
  <c r="T15" i="24"/>
  <c r="Q10" i="24"/>
  <c r="Q6" i="24"/>
  <c r="Q22" i="24"/>
  <c r="Q15" i="24"/>
  <c r="Q17" i="24"/>
  <c r="Q9" i="24"/>
  <c r="Q28" i="24"/>
  <c r="A64" i="23"/>
  <c r="K16" i="23"/>
  <c r="A65" i="24"/>
  <c r="K17" i="24"/>
  <c r="R29" i="23"/>
  <c r="K2" i="22"/>
  <c r="J2" i="22"/>
  <c r="A59" i="23"/>
  <c r="K11" i="23"/>
  <c r="A60" i="24"/>
  <c r="K12" i="24"/>
  <c r="R22" i="23"/>
  <c r="K3" i="22"/>
  <c r="J3" i="22"/>
  <c r="R10" i="23"/>
  <c r="K4" i="22"/>
  <c r="J4" i="22"/>
  <c r="A58" i="23"/>
  <c r="K10" i="23"/>
  <c r="A63" i="24"/>
  <c r="K15" i="24"/>
  <c r="R30" i="23"/>
  <c r="K5" i="22"/>
  <c r="J5" i="22"/>
  <c r="A52" i="24"/>
  <c r="K4" i="24"/>
  <c r="R14" i="23"/>
  <c r="K6" i="22"/>
  <c r="J6" i="22"/>
  <c r="R13" i="23"/>
  <c r="K7" i="22"/>
  <c r="J7" i="22"/>
  <c r="A67" i="23"/>
  <c r="K19" i="23"/>
  <c r="A66" i="24"/>
  <c r="K18" i="24"/>
  <c r="R33" i="23"/>
  <c r="K8" i="22"/>
  <c r="J8" i="22"/>
  <c r="R9" i="23"/>
  <c r="K9" i="22"/>
  <c r="J9" i="22"/>
  <c r="A65" i="23"/>
  <c r="K17" i="23"/>
  <c r="A64" i="24"/>
  <c r="K16" i="24"/>
  <c r="R28" i="23"/>
  <c r="R30" i="24" s="1"/>
  <c r="K10" i="22"/>
  <c r="J10" i="22"/>
  <c r="R7" i="23"/>
  <c r="K11" i="22"/>
  <c r="J11" i="22"/>
  <c r="A54" i="23"/>
  <c r="K6" i="23"/>
  <c r="A58" i="24"/>
  <c r="K10" i="24"/>
  <c r="R32" i="23"/>
  <c r="K12" i="22"/>
  <c r="J12" i="22"/>
  <c r="R2" i="23"/>
  <c r="R2" i="24" s="1"/>
  <c r="K13" i="22"/>
  <c r="J13" i="22"/>
  <c r="R4" i="23"/>
  <c r="R4" i="24" s="1"/>
  <c r="K14" i="22"/>
  <c r="J14" i="22"/>
  <c r="R8" i="23"/>
  <c r="K15" i="22"/>
  <c r="J15" i="22"/>
  <c r="R21" i="23"/>
  <c r="K16" i="22"/>
  <c r="J16" i="22"/>
  <c r="A60" i="23"/>
  <c r="K12" i="23"/>
  <c r="A61" i="24"/>
  <c r="K13" i="24"/>
  <c r="R26" i="23"/>
  <c r="K17" i="22"/>
  <c r="J17" i="22"/>
  <c r="R6" i="23"/>
  <c r="K18" i="22"/>
  <c r="J18" i="22"/>
  <c r="A55" i="23"/>
  <c r="K7" i="23"/>
  <c r="R16" i="23"/>
  <c r="K19" i="22"/>
  <c r="J19" i="22"/>
  <c r="A53" i="23"/>
  <c r="K5" i="23"/>
  <c r="A59" i="24"/>
  <c r="K11" i="24"/>
  <c r="R15" i="23"/>
  <c r="K20" i="22"/>
  <c r="J20" i="22"/>
  <c r="A52" i="23"/>
  <c r="K4" i="23"/>
  <c r="A55" i="24"/>
  <c r="K7" i="24"/>
  <c r="R12" i="23"/>
  <c r="K21" i="22"/>
  <c r="J21" i="22"/>
  <c r="A56" i="23"/>
  <c r="K8" i="23"/>
  <c r="R17" i="23"/>
  <c r="K22" i="22"/>
  <c r="J22" i="22"/>
  <c r="R20" i="23"/>
  <c r="K23" i="22"/>
  <c r="J23" i="22"/>
  <c r="R5" i="23"/>
  <c r="K24" i="22"/>
  <c r="J24" i="22"/>
  <c r="A66" i="23"/>
  <c r="K18" i="23"/>
  <c r="A67" i="24"/>
  <c r="K19" i="24"/>
  <c r="R31" i="23"/>
  <c r="R33" i="24" s="1"/>
  <c r="K25" i="22"/>
  <c r="J25" i="22"/>
  <c r="A61" i="23"/>
  <c r="K13" i="23"/>
  <c r="R23" i="23"/>
  <c r="K26" i="22"/>
  <c r="J26" i="22"/>
  <c r="A63" i="23"/>
  <c r="K15" i="23"/>
  <c r="A62" i="24"/>
  <c r="K14" i="24"/>
  <c r="R27" i="23"/>
  <c r="R22" i="24" s="1"/>
  <c r="K27" i="22"/>
  <c r="J27" i="22"/>
  <c r="A53" i="24"/>
  <c r="K5" i="24"/>
  <c r="R18" i="23"/>
  <c r="K28" i="22"/>
  <c r="J28" i="22"/>
  <c r="R3" i="23"/>
  <c r="R3" i="24" s="1"/>
  <c r="K29" i="22"/>
  <c r="J29" i="22"/>
  <c r="A54" i="24"/>
  <c r="K6" i="24"/>
  <c r="R11" i="23"/>
  <c r="R17" i="24" s="1"/>
  <c r="K30" i="22"/>
  <c r="J30" i="22"/>
  <c r="R19" i="23"/>
  <c r="R9" i="24" s="1"/>
  <c r="K31" i="22"/>
  <c r="J31" i="22"/>
  <c r="A57" i="23"/>
  <c r="K9" i="23"/>
  <c r="A57" i="24"/>
  <c r="K9" i="24"/>
  <c r="R25" i="23"/>
  <c r="R24" i="24" s="1"/>
  <c r="K32" i="22"/>
  <c r="N32" i="22" s="1"/>
  <c r="C26" i="23" s="1"/>
  <c r="J32" i="22"/>
  <c r="M32" i="22" s="1"/>
  <c r="C24" i="24" s="1"/>
  <c r="A62" i="23"/>
  <c r="K14" i="23"/>
  <c r="A56" i="24"/>
  <c r="K8" i="24"/>
  <c r="AA2" i="5"/>
  <c r="B2" i="11" s="1"/>
  <c r="AB2" i="5"/>
  <c r="C2" i="11" s="1"/>
  <c r="AA3" i="5"/>
  <c r="B3" i="11" s="1"/>
  <c r="AB3" i="5"/>
  <c r="C3" i="11" s="1"/>
  <c r="AA4" i="5"/>
  <c r="B4" i="11" s="1"/>
  <c r="AB4" i="5"/>
  <c r="C4" i="11" s="1"/>
  <c r="AA5" i="5"/>
  <c r="B5" i="11" s="1"/>
  <c r="AB5" i="5"/>
  <c r="C5" i="11" s="1"/>
  <c r="AA6" i="5"/>
  <c r="B6" i="11" s="1"/>
  <c r="AB6" i="5"/>
  <c r="C6" i="11" s="1"/>
  <c r="AA7" i="5"/>
  <c r="B7" i="11" s="1"/>
  <c r="AB7" i="5"/>
  <c r="C7" i="11" s="1"/>
  <c r="AA8" i="5"/>
  <c r="B8" i="11" s="1"/>
  <c r="AB8" i="5"/>
  <c r="C8" i="11" s="1"/>
  <c r="AA9" i="5"/>
  <c r="B9" i="11" s="1"/>
  <c r="AB9" i="5"/>
  <c r="C9" i="11" s="1"/>
  <c r="AA10" i="5"/>
  <c r="B10" i="11" s="1"/>
  <c r="AB10" i="5"/>
  <c r="C10" i="11" s="1"/>
  <c r="AA11" i="5"/>
  <c r="B11" i="11" s="1"/>
  <c r="AB11" i="5"/>
  <c r="C11" i="11" s="1"/>
  <c r="AA12" i="5"/>
  <c r="B12" i="11" s="1"/>
  <c r="AB12" i="5"/>
  <c r="C12" i="11" s="1"/>
  <c r="AA13" i="5"/>
  <c r="B13" i="11" s="1"/>
  <c r="AB13" i="5"/>
  <c r="C13" i="11" s="1"/>
  <c r="AA14" i="5"/>
  <c r="B14" i="11" s="1"/>
  <c r="AB14" i="5"/>
  <c r="C14" i="11" s="1"/>
  <c r="AA15" i="5"/>
  <c r="B15" i="11" s="1"/>
  <c r="AB15" i="5"/>
  <c r="C15" i="11" s="1"/>
  <c r="AA16" i="5"/>
  <c r="B16" i="11" s="1"/>
  <c r="AB16" i="5"/>
  <c r="C16" i="11" s="1"/>
  <c r="AA17" i="5"/>
  <c r="B17" i="11" s="1"/>
  <c r="AB17" i="5"/>
  <c r="C17" i="11" s="1"/>
  <c r="AA18" i="5"/>
  <c r="B18" i="11" s="1"/>
  <c r="AB18" i="5"/>
  <c r="C18" i="11" s="1"/>
  <c r="AA19" i="5"/>
  <c r="B19" i="11" s="1"/>
  <c r="AB19" i="5"/>
  <c r="C19" i="11" s="1"/>
  <c r="AA20" i="5"/>
  <c r="B20" i="11" s="1"/>
  <c r="AB20" i="5"/>
  <c r="C20" i="11" s="1"/>
  <c r="AA21" i="5"/>
  <c r="B21" i="11" s="1"/>
  <c r="AB21" i="5"/>
  <c r="C21" i="11" s="1"/>
  <c r="AA22" i="5"/>
  <c r="B22" i="11" s="1"/>
  <c r="AB22" i="5"/>
  <c r="C22" i="11" s="1"/>
  <c r="AA23" i="5"/>
  <c r="B23" i="11" s="1"/>
  <c r="AB23" i="5"/>
  <c r="C23" i="11" s="1"/>
  <c r="AA24" i="5"/>
  <c r="B24" i="11" s="1"/>
  <c r="AB24" i="5"/>
  <c r="C24" i="11" s="1"/>
  <c r="AA25" i="5"/>
  <c r="B25" i="11" s="1"/>
  <c r="AB25" i="5"/>
  <c r="C25" i="11" s="1"/>
  <c r="AA26" i="5"/>
  <c r="B26" i="11" s="1"/>
  <c r="AB26" i="5"/>
  <c r="C26" i="11" s="1"/>
  <c r="AA27" i="5"/>
  <c r="B27" i="11" s="1"/>
  <c r="AB27" i="5"/>
  <c r="C27" i="11" s="1"/>
  <c r="AA28" i="5"/>
  <c r="B28" i="11" s="1"/>
  <c r="AB28" i="5"/>
  <c r="C28" i="11" s="1"/>
  <c r="AA29" i="5"/>
  <c r="B29" i="11" s="1"/>
  <c r="AB29" i="5"/>
  <c r="C29" i="11" s="1"/>
  <c r="AA30" i="5"/>
  <c r="B30" i="11" s="1"/>
  <c r="AB30" i="5"/>
  <c r="C30" i="11" s="1"/>
  <c r="AA31" i="5"/>
  <c r="B31" i="11" s="1"/>
  <c r="AB31" i="5"/>
  <c r="C31" i="11" s="1"/>
  <c r="AA32" i="5"/>
  <c r="B32" i="11" s="1"/>
  <c r="AB32" i="5"/>
  <c r="C32" i="11" s="1"/>
  <c r="AA33" i="5"/>
  <c r="B33" i="11" s="1"/>
  <c r="AB33" i="5"/>
  <c r="C33" i="11" s="1"/>
  <c r="AB1" i="5"/>
  <c r="C1" i="11" s="1"/>
  <c r="AA1" i="5"/>
  <c r="B1" i="11" s="1"/>
  <c r="R31" i="24" l="1"/>
  <c r="R15" i="24"/>
  <c r="R14" i="24"/>
  <c r="R10" i="24"/>
  <c r="R25" i="24"/>
  <c r="R7" i="24"/>
  <c r="R16" i="24"/>
  <c r="R6" i="24"/>
  <c r="R21" i="24"/>
  <c r="R32" i="24"/>
  <c r="R29" i="24"/>
  <c r="R12" i="24"/>
  <c r="R8" i="24"/>
  <c r="R27" i="24"/>
  <c r="R23" i="24"/>
  <c r="R19" i="24"/>
  <c r="R20" i="24"/>
  <c r="R18" i="24"/>
  <c r="R5" i="24"/>
  <c r="R11" i="24"/>
  <c r="R13" i="24"/>
  <c r="R26" i="24"/>
  <c r="R28" i="24"/>
  <c r="M31" i="22"/>
  <c r="C12" i="24" s="1"/>
  <c r="N31" i="22"/>
  <c r="C18" i="23" s="1"/>
  <c r="M30" i="22"/>
  <c r="C18" i="24" s="1"/>
  <c r="N30" i="22"/>
  <c r="C5" i="23" s="1"/>
  <c r="M29" i="22"/>
  <c r="C9" i="24" s="1"/>
  <c r="N29" i="22"/>
  <c r="C6" i="23" s="1"/>
  <c r="M28" i="22"/>
  <c r="C19" i="24" s="1"/>
  <c r="N28" i="22"/>
  <c r="C12" i="23" s="1"/>
  <c r="M27" i="22"/>
  <c r="C29" i="24" s="1"/>
  <c r="N27" i="22"/>
  <c r="C31" i="23" s="1"/>
  <c r="M26" i="22"/>
  <c r="C15" i="24" s="1"/>
  <c r="N26" i="22"/>
  <c r="C24" i="23" s="1"/>
  <c r="M25" i="22"/>
  <c r="C32" i="24" s="1"/>
  <c r="N25" i="22"/>
  <c r="C32" i="23" s="1"/>
  <c r="M24" i="22"/>
  <c r="C6" i="24" s="1"/>
  <c r="N24" i="22"/>
  <c r="C14" i="23" s="1"/>
  <c r="M23" i="22"/>
  <c r="C14" i="24" s="1"/>
  <c r="N23" i="22"/>
  <c r="C20" i="23" s="1"/>
  <c r="M22" i="22"/>
  <c r="C17" i="24" s="1"/>
  <c r="N22" i="22"/>
  <c r="C19" i="23" s="1"/>
  <c r="M21" i="22"/>
  <c r="C10" i="24" s="1"/>
  <c r="N21" i="22"/>
  <c r="C13" i="23" s="1"/>
  <c r="M20" i="22"/>
  <c r="C23" i="24" s="1"/>
  <c r="N20" i="22"/>
  <c r="C16" i="23" s="1"/>
  <c r="M19" i="22"/>
  <c r="C13" i="24" s="1"/>
  <c r="N19" i="22"/>
  <c r="C23" i="23" s="1"/>
  <c r="M18" i="22"/>
  <c r="C8" i="24" s="1"/>
  <c r="N18" i="22"/>
  <c r="C15" i="23" s="1"/>
  <c r="M17" i="22"/>
  <c r="C30" i="24" s="1"/>
  <c r="N17" i="22"/>
  <c r="C30" i="23" s="1"/>
  <c r="M16" i="22"/>
  <c r="C16" i="24" s="1"/>
  <c r="N16" i="22"/>
  <c r="C22" i="23" s="1"/>
  <c r="M15" i="22"/>
  <c r="C5" i="24" s="1"/>
  <c r="N15" i="22"/>
  <c r="C3" i="23" s="1"/>
  <c r="M14" i="22"/>
  <c r="C2" i="24" s="1"/>
  <c r="N14" i="22"/>
  <c r="C2" i="23" s="1"/>
  <c r="M13" i="22"/>
  <c r="C3" i="24" s="1"/>
  <c r="N13" i="22"/>
  <c r="C4" i="23" s="1"/>
  <c r="M12" i="22"/>
  <c r="C26" i="24" s="1"/>
  <c r="N12" i="22"/>
  <c r="C28" i="23" s="1"/>
  <c r="M11" i="22"/>
  <c r="C4" i="24" s="1"/>
  <c r="N11" i="22"/>
  <c r="C8" i="23" s="1"/>
  <c r="M10" i="22"/>
  <c r="C27" i="24" s="1"/>
  <c r="N10" i="22"/>
  <c r="C29" i="23" s="1"/>
  <c r="M9" i="22"/>
  <c r="C11" i="24" s="1"/>
  <c r="N9" i="22"/>
  <c r="C17" i="23" s="1"/>
  <c r="M8" i="22"/>
  <c r="C33" i="24" s="1"/>
  <c r="N8" i="22"/>
  <c r="C33" i="23" s="1"/>
  <c r="M7" i="22"/>
  <c r="C7" i="24" s="1"/>
  <c r="N7" i="22"/>
  <c r="C10" i="23" s="1"/>
  <c r="M6" i="22"/>
  <c r="C20" i="24" s="1"/>
  <c r="N6" i="22"/>
  <c r="C9" i="23" s="1"/>
  <c r="M5" i="22"/>
  <c r="C28" i="24" s="1"/>
  <c r="N5" i="22"/>
  <c r="C25" i="23" s="1"/>
  <c r="M4" i="22"/>
  <c r="C21" i="24" s="1"/>
  <c r="N4" i="22"/>
  <c r="C7" i="23" s="1"/>
  <c r="M3" i="22"/>
  <c r="C25" i="24" s="1"/>
  <c r="N3" i="22"/>
  <c r="C21" i="23" s="1"/>
  <c r="M33" i="22"/>
  <c r="C22" i="24" s="1"/>
  <c r="M2" i="22"/>
  <c r="C31" i="24" s="1"/>
  <c r="N33" i="22"/>
  <c r="C11" i="23" s="1"/>
  <c r="N2" i="22"/>
  <c r="C27" i="23" s="1"/>
  <c r="B57" i="24" l="1"/>
  <c r="J9" i="24"/>
  <c r="B57" i="23"/>
  <c r="J9" i="23"/>
  <c r="B64" i="23"/>
  <c r="J16" i="23"/>
  <c r="B62" i="23"/>
  <c r="J14" i="23"/>
  <c r="B65" i="24"/>
  <c r="J17" i="24"/>
  <c r="B56" i="24"/>
  <c r="J8" i="24"/>
  <c r="B59" i="23"/>
  <c r="J11" i="23"/>
  <c r="B60" i="24"/>
  <c r="J12" i="24"/>
  <c r="B38" i="23"/>
  <c r="F6" i="23"/>
  <c r="B48" i="24"/>
  <c r="F16" i="24"/>
  <c r="B58" i="23"/>
  <c r="J10" i="23"/>
  <c r="B63" i="24"/>
  <c r="J15" i="24"/>
  <c r="B50" i="23"/>
  <c r="F18" i="23"/>
  <c r="B52" i="24"/>
  <c r="J4" i="24"/>
  <c r="B48" i="23"/>
  <c r="F16" i="23"/>
  <c r="B41" i="24"/>
  <c r="F9" i="24"/>
  <c r="B67" i="23"/>
  <c r="J19" i="23"/>
  <c r="B66" i="24"/>
  <c r="J18" i="24"/>
  <c r="B45" i="23"/>
  <c r="F13" i="23"/>
  <c r="B49" i="24"/>
  <c r="F17" i="24"/>
  <c r="B65" i="23"/>
  <c r="J17" i="23"/>
  <c r="B64" i="24"/>
  <c r="J16" i="24"/>
  <c r="B42" i="23"/>
  <c r="F10" i="23"/>
  <c r="B39" i="24"/>
  <c r="F7" i="24"/>
  <c r="B54" i="23"/>
  <c r="J6" i="23"/>
  <c r="B58" i="24"/>
  <c r="J10" i="24"/>
  <c r="B43" i="23"/>
  <c r="F11" i="23"/>
  <c r="B36" i="24"/>
  <c r="F4" i="24"/>
  <c r="B40" i="23"/>
  <c r="F8" i="23"/>
  <c r="B37" i="24"/>
  <c r="F5" i="24"/>
  <c r="B36" i="23"/>
  <c r="F4" i="23"/>
  <c r="B38" i="24"/>
  <c r="F6" i="24"/>
  <c r="B51" i="23"/>
  <c r="F19" i="23"/>
  <c r="B44" i="24"/>
  <c r="F12" i="24"/>
  <c r="B60" i="23"/>
  <c r="J12" i="23"/>
  <c r="B61" i="24"/>
  <c r="J13" i="24"/>
  <c r="B37" i="23"/>
  <c r="F5" i="23"/>
  <c r="B42" i="24"/>
  <c r="F10" i="24"/>
  <c r="B55" i="23"/>
  <c r="J7" i="23"/>
  <c r="B46" i="24"/>
  <c r="F14" i="24"/>
  <c r="B53" i="23"/>
  <c r="J5" i="23"/>
  <c r="B59" i="24"/>
  <c r="J11" i="24"/>
  <c r="B52" i="23"/>
  <c r="J4" i="23"/>
  <c r="B55" i="24"/>
  <c r="J7" i="24"/>
  <c r="B56" i="23"/>
  <c r="J8" i="23"/>
  <c r="B50" i="24"/>
  <c r="F18" i="24"/>
  <c r="B46" i="23"/>
  <c r="F14" i="23"/>
  <c r="B45" i="24"/>
  <c r="F13" i="24"/>
  <c r="B47" i="23"/>
  <c r="F15" i="23"/>
  <c r="B43" i="24"/>
  <c r="F11" i="24"/>
  <c r="B66" i="23"/>
  <c r="J18" i="23"/>
  <c r="B67" i="24"/>
  <c r="J19" i="24"/>
  <c r="B61" i="23"/>
  <c r="J13" i="23"/>
  <c r="B51" i="24"/>
  <c r="F19" i="24"/>
  <c r="B63" i="23"/>
  <c r="J15" i="23"/>
  <c r="B62" i="24"/>
  <c r="J14" i="24"/>
  <c r="B49" i="23"/>
  <c r="F17" i="23"/>
  <c r="B53" i="24"/>
  <c r="J5" i="24"/>
  <c r="B39" i="23"/>
  <c r="F7" i="23"/>
  <c r="B47" i="24"/>
  <c r="F15" i="24"/>
  <c r="B44" i="23"/>
  <c r="F12" i="23"/>
  <c r="B54" i="24"/>
  <c r="J6" i="24"/>
  <c r="B41" i="23"/>
  <c r="F9" i="23"/>
  <c r="B40" i="24"/>
  <c r="F8" i="24"/>
  <c r="C1" i="15"/>
  <c r="F1" i="19" s="1"/>
  <c r="N1" i="19" s="1"/>
  <c r="G1" i="20" s="1"/>
  <c r="B68" i="15" l="1"/>
  <c r="U1" i="15"/>
  <c r="R1" i="15"/>
  <c r="B1" i="15"/>
  <c r="T34" i="6"/>
  <c r="B68" i="6"/>
  <c r="M34" i="20" l="1"/>
  <c r="B1" i="6"/>
  <c r="AE21" i="11" l="1"/>
  <c r="AE32" i="11"/>
  <c r="AE24" i="11"/>
  <c r="AE23" i="11"/>
  <c r="AE27" i="11"/>
  <c r="AE10" i="11"/>
  <c r="AE26" i="11"/>
  <c r="AE2" i="11"/>
  <c r="AE7" i="11"/>
  <c r="AE6" i="11"/>
  <c r="AE22" i="11"/>
  <c r="AE19" i="11"/>
  <c r="AE33" i="11"/>
  <c r="AE20" i="11"/>
  <c r="AE31" i="11"/>
  <c r="AE30" i="11"/>
  <c r="AE18" i="11"/>
  <c r="AE17" i="11"/>
  <c r="AE29" i="11"/>
  <c r="AE5" i="11"/>
  <c r="AE28" i="11"/>
  <c r="AE4" i="11"/>
  <c r="AE15" i="11"/>
  <c r="AE14" i="11"/>
  <c r="AE25" i="11"/>
  <c r="AE12" i="11"/>
  <c r="AE9" i="11"/>
  <c r="AE3" i="11"/>
  <c r="AE13" i="11"/>
  <c r="AE11" i="11"/>
  <c r="AE8" i="11"/>
  <c r="AE16" i="11"/>
  <c r="AA20" i="6"/>
  <c r="AA19" i="6"/>
  <c r="AA18" i="6"/>
  <c r="AA17" i="6"/>
  <c r="U1" i="6"/>
  <c r="R1" i="6"/>
  <c r="N23" i="10"/>
  <c r="O23" i="10"/>
  <c r="C1" i="6" l="1"/>
  <c r="V3" i="5"/>
  <c r="S3" i="11" s="1"/>
  <c r="C3" i="27" s="1"/>
  <c r="V4" i="5"/>
  <c r="S4" i="11" s="1"/>
  <c r="C4" i="27" s="1"/>
  <c r="V5" i="5"/>
  <c r="S5" i="11" s="1"/>
  <c r="C5" i="27" s="1"/>
  <c r="V6" i="5"/>
  <c r="S6" i="11" s="1"/>
  <c r="C6" i="27" s="1"/>
  <c r="V7" i="5"/>
  <c r="S7" i="11" s="1"/>
  <c r="C7" i="27" s="1"/>
  <c r="V8" i="5"/>
  <c r="S8" i="11" s="1"/>
  <c r="C8" i="27" s="1"/>
  <c r="V9" i="5"/>
  <c r="S9" i="11" s="1"/>
  <c r="C9" i="27" s="1"/>
  <c r="V10" i="5"/>
  <c r="S10" i="11" s="1"/>
  <c r="C10" i="27" s="1"/>
  <c r="V11" i="5"/>
  <c r="S11" i="11" s="1"/>
  <c r="C11" i="27" s="1"/>
  <c r="V12" i="5"/>
  <c r="S12" i="11" s="1"/>
  <c r="C12" i="27" s="1"/>
  <c r="V13" i="5"/>
  <c r="S13" i="11" s="1"/>
  <c r="C13" i="27" s="1"/>
  <c r="V14" i="5"/>
  <c r="S14" i="11" s="1"/>
  <c r="C14" i="27" s="1"/>
  <c r="V15" i="5"/>
  <c r="S15" i="11" s="1"/>
  <c r="C15" i="27" s="1"/>
  <c r="V16" i="5"/>
  <c r="S16" i="11" s="1"/>
  <c r="C16" i="27" s="1"/>
  <c r="V17" i="5"/>
  <c r="S17" i="11" s="1"/>
  <c r="C17" i="27" s="1"/>
  <c r="V18" i="5"/>
  <c r="S18" i="11" s="1"/>
  <c r="C18" i="27" s="1"/>
  <c r="V19" i="5"/>
  <c r="S19" i="11" s="1"/>
  <c r="C19" i="27" s="1"/>
  <c r="V20" i="5"/>
  <c r="S20" i="11" s="1"/>
  <c r="C20" i="27" s="1"/>
  <c r="V21" i="5"/>
  <c r="S21" i="11" s="1"/>
  <c r="C21" i="27" s="1"/>
  <c r="V22" i="5"/>
  <c r="S22" i="11" s="1"/>
  <c r="C22" i="27" s="1"/>
  <c r="V23" i="5"/>
  <c r="S23" i="11" s="1"/>
  <c r="C23" i="27" s="1"/>
  <c r="V24" i="5"/>
  <c r="S24" i="11" s="1"/>
  <c r="C24" i="27" s="1"/>
  <c r="V25" i="5"/>
  <c r="S25" i="11" s="1"/>
  <c r="C25" i="27" s="1"/>
  <c r="V26" i="5"/>
  <c r="S26" i="11" s="1"/>
  <c r="C26" i="27" s="1"/>
  <c r="V27" i="5"/>
  <c r="S27" i="11" s="1"/>
  <c r="C27" i="27" s="1"/>
  <c r="V28" i="5"/>
  <c r="S28" i="11" s="1"/>
  <c r="C28" i="27" s="1"/>
  <c r="V29" i="5"/>
  <c r="S29" i="11" s="1"/>
  <c r="C29" i="27" s="1"/>
  <c r="V30" i="5"/>
  <c r="S30" i="11" s="1"/>
  <c r="C30" i="27" s="1"/>
  <c r="V31" i="5"/>
  <c r="S31" i="11" s="1"/>
  <c r="C31" i="27" s="1"/>
  <c r="V32" i="5"/>
  <c r="S32" i="11" s="1"/>
  <c r="C32" i="27" s="1"/>
  <c r="V33" i="5"/>
  <c r="S33" i="11" s="1"/>
  <c r="C33" i="27" s="1"/>
  <c r="V2" i="5"/>
  <c r="A33" i="5"/>
  <c r="B33" i="5"/>
  <c r="C33" i="5"/>
  <c r="D33" i="5"/>
  <c r="D33" i="11" s="1"/>
  <c r="E33" i="5"/>
  <c r="F33" i="5"/>
  <c r="F33" i="11" s="1"/>
  <c r="G33" i="5"/>
  <c r="G33" i="11" s="1"/>
  <c r="H33" i="5"/>
  <c r="B14" i="15" l="1"/>
  <c r="B22" i="24"/>
  <c r="AL5" i="24"/>
  <c r="B11" i="23"/>
  <c r="AL5" i="23"/>
  <c r="B25" i="15"/>
  <c r="B24" i="24"/>
  <c r="AB7" i="24"/>
  <c r="B26" i="23"/>
  <c r="AB7" i="23"/>
  <c r="B21" i="15"/>
  <c r="B12" i="24"/>
  <c r="AQ5" i="24"/>
  <c r="B18" i="23"/>
  <c r="AQ5" i="23"/>
  <c r="B18" i="24"/>
  <c r="AQ3" i="24"/>
  <c r="B5" i="23"/>
  <c r="AQ3" i="23"/>
  <c r="B8" i="15"/>
  <c r="B9" i="24"/>
  <c r="AG6" i="24"/>
  <c r="B6" i="23"/>
  <c r="AG6" i="23"/>
  <c r="B15" i="15"/>
  <c r="B19" i="24"/>
  <c r="AG4" i="24"/>
  <c r="B12" i="23"/>
  <c r="AG4" i="23"/>
  <c r="B26" i="15"/>
  <c r="B29" i="24"/>
  <c r="AL8" i="24"/>
  <c r="B31" i="23"/>
  <c r="AL8" i="23"/>
  <c r="B23" i="15"/>
  <c r="B15" i="24"/>
  <c r="AQ7" i="24"/>
  <c r="B24" i="23"/>
  <c r="AQ7" i="23"/>
  <c r="B33" i="15"/>
  <c r="E33" i="19" s="1"/>
  <c r="O33" i="19" s="1"/>
  <c r="H33" i="20" s="1"/>
  <c r="B32" i="24"/>
  <c r="AQ9" i="24"/>
  <c r="B32" i="23"/>
  <c r="AQ9" i="23"/>
  <c r="B7" i="15"/>
  <c r="B6" i="24"/>
  <c r="AB4" i="24"/>
  <c r="B14" i="23"/>
  <c r="AB4" i="23"/>
  <c r="B14" i="24"/>
  <c r="AB5" i="24"/>
  <c r="B20" i="23"/>
  <c r="AB5" i="23"/>
  <c r="B12" i="15"/>
  <c r="B17" i="24"/>
  <c r="AG5" i="24"/>
  <c r="B19" i="23"/>
  <c r="AG5" i="23"/>
  <c r="B9" i="15"/>
  <c r="B10" i="24"/>
  <c r="AB3" i="24"/>
  <c r="B13" i="23"/>
  <c r="AB3" i="23"/>
  <c r="B27" i="15"/>
  <c r="B23" i="24"/>
  <c r="AB9" i="24"/>
  <c r="B16" i="23"/>
  <c r="AB9" i="23"/>
  <c r="B16" i="15"/>
  <c r="B13" i="24"/>
  <c r="AB6" i="24"/>
  <c r="B23" i="23"/>
  <c r="AB6" i="23"/>
  <c r="B19" i="15"/>
  <c r="B8" i="24"/>
  <c r="AL4" i="24"/>
  <c r="B15" i="23"/>
  <c r="AL4" i="23"/>
  <c r="B30" i="15"/>
  <c r="B30" i="24"/>
  <c r="AG9" i="24"/>
  <c r="B30" i="23"/>
  <c r="AG9" i="23"/>
  <c r="B20" i="15"/>
  <c r="B16" i="24"/>
  <c r="AL6" i="24"/>
  <c r="B22" i="23"/>
  <c r="AL6" i="23"/>
  <c r="B5" i="15"/>
  <c r="B5" i="24"/>
  <c r="AQ2" i="24"/>
  <c r="B3" i="23"/>
  <c r="AQ2" i="23"/>
  <c r="B2" i="15"/>
  <c r="B2" i="24"/>
  <c r="AG2" i="24"/>
  <c r="B2" i="23"/>
  <c r="AG2" i="23"/>
  <c r="B3" i="15"/>
  <c r="B3" i="24"/>
  <c r="D36" i="24" s="1"/>
  <c r="C36" i="24" s="1"/>
  <c r="AQ4" i="24"/>
  <c r="B4" i="23"/>
  <c r="AQ4" i="23"/>
  <c r="B26" i="24"/>
  <c r="AG7" i="24"/>
  <c r="B28" i="23"/>
  <c r="AG7" i="23"/>
  <c r="B4" i="24"/>
  <c r="AL3" i="24"/>
  <c r="B8" i="23"/>
  <c r="AL3" i="23"/>
  <c r="B28" i="15"/>
  <c r="B27" i="24"/>
  <c r="AB8" i="24"/>
  <c r="B29" i="23"/>
  <c r="D65" i="23" s="1"/>
  <c r="C65" i="23" s="1"/>
  <c r="AB8" i="23"/>
  <c r="B11" i="24"/>
  <c r="AL2" i="24"/>
  <c r="B17" i="23"/>
  <c r="AL2" i="23"/>
  <c r="B31" i="15"/>
  <c r="B33" i="24"/>
  <c r="D66" i="24" s="1"/>
  <c r="C66" i="24" s="1"/>
  <c r="AL9" i="24"/>
  <c r="B33" i="23"/>
  <c r="D67" i="23" s="1"/>
  <c r="C67" i="23" s="1"/>
  <c r="AL9" i="23"/>
  <c r="B7" i="24"/>
  <c r="D41" i="24" s="1"/>
  <c r="C41" i="24" s="1"/>
  <c r="AB2" i="24"/>
  <c r="AB12" i="24" s="1"/>
  <c r="AB17" i="24" s="1"/>
  <c r="B10" i="23"/>
  <c r="AB2" i="23"/>
  <c r="AB12" i="23" s="1"/>
  <c r="AB17" i="23" s="1"/>
  <c r="B17" i="15"/>
  <c r="B20" i="24"/>
  <c r="AQ6" i="24"/>
  <c r="B9" i="23"/>
  <c r="D50" i="23" s="1"/>
  <c r="C50" i="23" s="1"/>
  <c r="AQ6" i="23"/>
  <c r="B22" i="15"/>
  <c r="B28" i="24"/>
  <c r="AG8" i="24"/>
  <c r="B25" i="23"/>
  <c r="AG8" i="23"/>
  <c r="B18" i="15"/>
  <c r="B21" i="24"/>
  <c r="D48" i="24" s="1"/>
  <c r="C48" i="24" s="1"/>
  <c r="AG3" i="24"/>
  <c r="B7" i="23"/>
  <c r="D38" i="23" s="1"/>
  <c r="C38" i="23" s="1"/>
  <c r="AG3" i="23"/>
  <c r="B29" i="15"/>
  <c r="B25" i="24"/>
  <c r="D60" i="24" s="1"/>
  <c r="C60" i="24" s="1"/>
  <c r="AL7" i="24"/>
  <c r="B21" i="23"/>
  <c r="AL7" i="23"/>
  <c r="B10" i="15"/>
  <c r="B13" i="15"/>
  <c r="B24" i="15"/>
  <c r="B6" i="15"/>
  <c r="B11" i="15"/>
  <c r="B4" i="15"/>
  <c r="D55" i="15"/>
  <c r="D58" i="15"/>
  <c r="D51" i="15"/>
  <c r="D44" i="15"/>
  <c r="D52" i="15"/>
  <c r="D56" i="15"/>
  <c r="D41" i="15"/>
  <c r="D42" i="15"/>
  <c r="D46" i="15"/>
  <c r="D54" i="15"/>
  <c r="D53" i="15"/>
  <c r="D38" i="15"/>
  <c r="D36" i="15"/>
  <c r="D39" i="15"/>
  <c r="D47" i="15"/>
  <c r="D50" i="15"/>
  <c r="D37" i="15"/>
  <c r="D49" i="15"/>
  <c r="D45" i="15"/>
  <c r="D43" i="15"/>
  <c r="D48" i="15"/>
  <c r="AB3" i="6"/>
  <c r="B13" i="6"/>
  <c r="AG7" i="6"/>
  <c r="B26" i="6"/>
  <c r="AB5" i="6"/>
  <c r="B16" i="6"/>
  <c r="AL3" i="6"/>
  <c r="B7" i="6"/>
  <c r="AG5" i="6"/>
  <c r="B18" i="6"/>
  <c r="AB9" i="6"/>
  <c r="B29" i="6"/>
  <c r="AL2" i="6"/>
  <c r="B6" i="6"/>
  <c r="AL5" i="6"/>
  <c r="B9" i="6"/>
  <c r="AB7" i="6"/>
  <c r="B27" i="6"/>
  <c r="AB8" i="6"/>
  <c r="B25" i="6"/>
  <c r="AL9" i="6"/>
  <c r="B31" i="6"/>
  <c r="AQ5" i="6"/>
  <c r="B15" i="6"/>
  <c r="AB6" i="6"/>
  <c r="B20" i="6"/>
  <c r="AB2" i="6"/>
  <c r="B3" i="6"/>
  <c r="AQ6" i="6"/>
  <c r="B19" i="6"/>
  <c r="AL4" i="6"/>
  <c r="B11" i="6"/>
  <c r="AG8" i="6"/>
  <c r="B23" i="6"/>
  <c r="AB4" i="6"/>
  <c r="B10" i="6"/>
  <c r="AG6" i="6"/>
  <c r="B12" i="6"/>
  <c r="AG9" i="6"/>
  <c r="B30" i="6"/>
  <c r="AG4" i="6"/>
  <c r="B17" i="6"/>
  <c r="AL6" i="6"/>
  <c r="B21" i="6"/>
  <c r="AG3" i="6"/>
  <c r="B14" i="6"/>
  <c r="AQ9" i="6"/>
  <c r="B33" i="6"/>
  <c r="AQ3" i="6"/>
  <c r="B8" i="6"/>
  <c r="AL8" i="6"/>
  <c r="B24" i="6"/>
  <c r="AQ2" i="6"/>
  <c r="B5" i="6"/>
  <c r="AL7" i="6"/>
  <c r="B28" i="6"/>
  <c r="AQ7" i="6"/>
  <c r="B22" i="6"/>
  <c r="AG2" i="6"/>
  <c r="B2" i="6"/>
  <c r="AQ4" i="6"/>
  <c r="B4" i="6"/>
  <c r="B19" i="19" s="1"/>
  <c r="K19" i="19" s="1"/>
  <c r="D29" i="20" s="1"/>
  <c r="E33" i="11"/>
  <c r="Y33" i="11" s="1"/>
  <c r="X33" i="5"/>
  <c r="A33" i="11"/>
  <c r="H33" i="11" s="1"/>
  <c r="C23" i="10"/>
  <c r="D23" i="10"/>
  <c r="E23" i="10"/>
  <c r="F23" i="10"/>
  <c r="G23" i="10"/>
  <c r="H23" i="10"/>
  <c r="J23" i="10"/>
  <c r="K23" i="10"/>
  <c r="L23" i="10"/>
  <c r="C1" i="10"/>
  <c r="D1" i="10"/>
  <c r="E1" i="10"/>
  <c r="F1" i="10"/>
  <c r="G1" i="10"/>
  <c r="H1" i="10"/>
  <c r="J1" i="10"/>
  <c r="K1" i="10"/>
  <c r="L1" i="10"/>
  <c r="W33" i="15" l="1"/>
  <c r="A33" i="27"/>
  <c r="D55" i="24"/>
  <c r="C55" i="24" s="1"/>
  <c r="D67" i="24"/>
  <c r="C67" i="24" s="1"/>
  <c r="B33" i="19"/>
  <c r="K33" i="19" s="1"/>
  <c r="D32" i="20" s="1"/>
  <c r="D54" i="23"/>
  <c r="C54" i="23" s="1"/>
  <c r="D36" i="23"/>
  <c r="C36" i="23" s="1"/>
  <c r="D37" i="24"/>
  <c r="C37" i="24" s="1"/>
  <c r="D58" i="24"/>
  <c r="C58" i="24" s="1"/>
  <c r="D44" i="24"/>
  <c r="C44" i="24" s="1"/>
  <c r="D45" i="23"/>
  <c r="C45" i="23" s="1"/>
  <c r="D42" i="23"/>
  <c r="C42" i="23" s="1"/>
  <c r="D48" i="23"/>
  <c r="C48" i="23" s="1"/>
  <c r="D39" i="24"/>
  <c r="C39" i="24" s="1"/>
  <c r="D42" i="24"/>
  <c r="C42" i="24" s="1"/>
  <c r="D56" i="23"/>
  <c r="C56" i="23" s="1"/>
  <c r="D54" i="24"/>
  <c r="C54" i="24" s="1"/>
  <c r="D57" i="24"/>
  <c r="C57" i="24" s="1"/>
  <c r="D55" i="23"/>
  <c r="C55" i="23" s="1"/>
  <c r="D53" i="23"/>
  <c r="C53" i="23" s="1"/>
  <c r="D61" i="24"/>
  <c r="C61" i="24" s="1"/>
  <c r="D46" i="24"/>
  <c r="C46" i="24" s="1"/>
  <c r="D62" i="24"/>
  <c r="C62" i="24" s="1"/>
  <c r="D40" i="24"/>
  <c r="C40" i="24" s="1"/>
  <c r="D40" i="23"/>
  <c r="C40" i="23" s="1"/>
  <c r="D47" i="23"/>
  <c r="C47" i="23" s="1"/>
  <c r="D52" i="24"/>
  <c r="C52" i="24" s="1"/>
  <c r="D49" i="24"/>
  <c r="C49" i="24" s="1"/>
  <c r="D64" i="24"/>
  <c r="C64" i="24" s="1"/>
  <c r="D45" i="24"/>
  <c r="C45" i="24" s="1"/>
  <c r="D52" i="23"/>
  <c r="C52" i="23" s="1"/>
  <c r="D38" i="24"/>
  <c r="C38" i="24" s="1"/>
  <c r="D59" i="24"/>
  <c r="C59" i="24" s="1"/>
  <c r="D50" i="24"/>
  <c r="C50" i="24" s="1"/>
  <c r="D43" i="24"/>
  <c r="C43" i="24" s="1"/>
  <c r="D51" i="24"/>
  <c r="C51" i="24" s="1"/>
  <c r="D53" i="24"/>
  <c r="C53" i="24" s="1"/>
  <c r="D47" i="24"/>
  <c r="C47" i="24" s="1"/>
  <c r="D56" i="24"/>
  <c r="C56" i="24" s="1"/>
  <c r="D43" i="23"/>
  <c r="C43" i="23" s="1"/>
  <c r="D51" i="23"/>
  <c r="C51" i="23" s="1"/>
  <c r="D37" i="23"/>
  <c r="C37" i="23" s="1"/>
  <c r="D46" i="23"/>
  <c r="C46" i="23" s="1"/>
  <c r="D49" i="23"/>
  <c r="C49" i="23" s="1"/>
  <c r="D39" i="23"/>
  <c r="C39" i="23" s="1"/>
  <c r="D44" i="23"/>
  <c r="C44" i="23" s="1"/>
  <c r="D41" i="23"/>
  <c r="C41" i="23" s="1"/>
  <c r="D57" i="23"/>
  <c r="C57" i="23" s="1"/>
  <c r="AK5" i="24"/>
  <c r="AK5" i="23"/>
  <c r="AL12" i="23"/>
  <c r="AB19" i="23" s="1"/>
  <c r="AL12" i="24"/>
  <c r="AB19" i="24" s="1"/>
  <c r="AG12" i="23"/>
  <c r="AB18" i="23" s="1"/>
  <c r="AG12" i="24"/>
  <c r="AB18" i="24" s="1"/>
  <c r="E14" i="19"/>
  <c r="O14" i="19" s="1"/>
  <c r="H2" i="20" s="1"/>
  <c r="B8" i="19"/>
  <c r="K8" i="19" s="1"/>
  <c r="D17" i="20" s="1"/>
  <c r="E11" i="19"/>
  <c r="O11" i="19" s="1"/>
  <c r="H20" i="20" s="1"/>
  <c r="D40" i="15"/>
  <c r="B12" i="19"/>
  <c r="K12" i="19" s="1"/>
  <c r="D2" i="20" s="1"/>
  <c r="E8" i="19"/>
  <c r="O8" i="19" s="1"/>
  <c r="H11" i="20" s="1"/>
  <c r="B9" i="19"/>
  <c r="K9" i="19" s="1"/>
  <c r="D9" i="20" s="1"/>
  <c r="E16" i="19"/>
  <c r="O16" i="19" s="1"/>
  <c r="H6" i="20" s="1"/>
  <c r="B16" i="19"/>
  <c r="K16" i="19" s="1"/>
  <c r="D13" i="20" s="1"/>
  <c r="E21" i="19"/>
  <c r="O21" i="19" s="1"/>
  <c r="H21" i="20" s="1"/>
  <c r="E22" i="19"/>
  <c r="O22" i="19" s="1"/>
  <c r="H28" i="20" s="1"/>
  <c r="B2" i="19"/>
  <c r="K2" i="19" s="1"/>
  <c r="D7" i="20" s="1"/>
  <c r="E6" i="19"/>
  <c r="O6" i="19" s="1"/>
  <c r="H17" i="20" s="1"/>
  <c r="E5" i="19"/>
  <c r="O5" i="19" s="1"/>
  <c r="H19" i="20" s="1"/>
  <c r="E12" i="19"/>
  <c r="O12" i="19" s="1"/>
  <c r="H4" i="20" s="1"/>
  <c r="E15" i="19"/>
  <c r="O15" i="19" s="1"/>
  <c r="H14" i="20" s="1"/>
  <c r="E2" i="19"/>
  <c r="O2" i="19" s="1"/>
  <c r="H7" i="20" s="1"/>
  <c r="E3" i="19"/>
  <c r="O3" i="19" s="1"/>
  <c r="H8" i="20" s="1"/>
  <c r="E19" i="19"/>
  <c r="O19" i="19" s="1"/>
  <c r="H10" i="20" s="1"/>
  <c r="E13" i="19"/>
  <c r="O13" i="19" s="1"/>
  <c r="H3" i="20" s="1"/>
  <c r="E25" i="19"/>
  <c r="O25" i="19" s="1"/>
  <c r="H15" i="20" s="1"/>
  <c r="D59" i="15"/>
  <c r="E18" i="19"/>
  <c r="O18" i="19" s="1"/>
  <c r="H32" i="20" s="1"/>
  <c r="B21" i="19"/>
  <c r="K21" i="19" s="1"/>
  <c r="D19" i="20" s="1"/>
  <c r="E23" i="19"/>
  <c r="O23" i="19" s="1"/>
  <c r="H13" i="20" s="1"/>
  <c r="D57" i="15"/>
  <c r="B3" i="19"/>
  <c r="K3" i="19" s="1"/>
  <c r="D8" i="20" s="1"/>
  <c r="B14" i="19"/>
  <c r="K14" i="19" s="1"/>
  <c r="D10" i="20" s="1"/>
  <c r="B6" i="19"/>
  <c r="K6" i="19" s="1"/>
  <c r="D3" i="20" s="1"/>
  <c r="B10" i="19"/>
  <c r="K10" i="19" s="1"/>
  <c r="D5" i="20" s="1"/>
  <c r="B5" i="19"/>
  <c r="K5" i="19" s="1"/>
  <c r="D11" i="20" s="1"/>
  <c r="B20" i="19"/>
  <c r="K20" i="19" s="1"/>
  <c r="D23" i="20" s="1"/>
  <c r="B17" i="19"/>
  <c r="K17" i="19" s="1"/>
  <c r="D22" i="20" s="1"/>
  <c r="E9" i="19"/>
  <c r="O9" i="19" s="1"/>
  <c r="H29" i="20" s="1"/>
  <c r="E10" i="19"/>
  <c r="O10" i="19" s="1"/>
  <c r="H22" i="20" s="1"/>
  <c r="E17" i="19"/>
  <c r="O17" i="19" s="1"/>
  <c r="H27" i="20" s="1"/>
  <c r="E20" i="19"/>
  <c r="O20" i="19" s="1"/>
  <c r="H12" i="20" s="1"/>
  <c r="E4" i="19"/>
  <c r="O4" i="19" s="1"/>
  <c r="H9" i="20" s="1"/>
  <c r="E7" i="19"/>
  <c r="O7" i="19" s="1"/>
  <c r="H5" i="20" s="1"/>
  <c r="E24" i="19"/>
  <c r="O24" i="19" s="1"/>
  <c r="H16" i="20" s="1"/>
  <c r="B24" i="19"/>
  <c r="K24" i="19" s="1"/>
  <c r="D24" i="20" s="1"/>
  <c r="B11" i="19"/>
  <c r="K11" i="19" s="1"/>
  <c r="D6" i="20" s="1"/>
  <c r="B7" i="19"/>
  <c r="K7" i="19" s="1"/>
  <c r="D4" i="20" s="1"/>
  <c r="B18" i="19"/>
  <c r="K18" i="19" s="1"/>
  <c r="D25" i="20" s="1"/>
  <c r="B22" i="19"/>
  <c r="K22" i="19" s="1"/>
  <c r="D26" i="20" s="1"/>
  <c r="B15" i="19"/>
  <c r="K15" i="19" s="1"/>
  <c r="D12" i="20" s="1"/>
  <c r="B13" i="19"/>
  <c r="K13" i="19" s="1"/>
  <c r="D16" i="20" s="1"/>
  <c r="A14" i="15"/>
  <c r="D41" i="6"/>
  <c r="D52" i="6"/>
  <c r="D36" i="6"/>
  <c r="D37" i="6"/>
  <c r="D40" i="6"/>
  <c r="D56" i="6"/>
  <c r="D48" i="6"/>
  <c r="AB12" i="6"/>
  <c r="AB17" i="6" s="1"/>
  <c r="AL12" i="6"/>
  <c r="AB19" i="6" s="1"/>
  <c r="D47" i="6"/>
  <c r="AG12" i="6"/>
  <c r="AB18" i="6" s="1"/>
  <c r="D39" i="6"/>
  <c r="D49" i="6"/>
  <c r="D42" i="6"/>
  <c r="D58" i="6"/>
  <c r="D55" i="6"/>
  <c r="D46" i="6"/>
  <c r="D53" i="6"/>
  <c r="D51" i="6"/>
  <c r="D50" i="6"/>
  <c r="D45" i="6"/>
  <c r="D54" i="6"/>
  <c r="D43" i="6"/>
  <c r="D44" i="6"/>
  <c r="AK5" i="6"/>
  <c r="A9" i="6"/>
  <c r="Q17" i="6"/>
  <c r="T15" i="6"/>
  <c r="W2" i="6"/>
  <c r="S1" i="11"/>
  <c r="S2" i="11"/>
  <c r="C2" i="27" s="1"/>
  <c r="B32" i="15" l="1"/>
  <c r="B31" i="24"/>
  <c r="AQ8" i="24"/>
  <c r="AQ12" i="24" s="1"/>
  <c r="AB20" i="24" s="1"/>
  <c r="AC20" i="24" s="1"/>
  <c r="B27" i="23"/>
  <c r="AQ8" i="23"/>
  <c r="AQ12" i="23" s="1"/>
  <c r="AB20" i="23" s="1"/>
  <c r="AC20" i="23" s="1"/>
  <c r="AC18" i="24"/>
  <c r="AC17" i="24"/>
  <c r="AC18" i="23"/>
  <c r="AC17" i="23"/>
  <c r="AC19" i="24"/>
  <c r="AC19" i="23"/>
  <c r="P2" i="20"/>
  <c r="P8" i="20"/>
  <c r="P6" i="20"/>
  <c r="P5" i="20"/>
  <c r="P4" i="20"/>
  <c r="P3" i="20"/>
  <c r="P7" i="20"/>
  <c r="D60" i="15"/>
  <c r="E26" i="19"/>
  <c r="O26" i="19" s="1"/>
  <c r="H26" i="20" s="1"/>
  <c r="E30" i="19"/>
  <c r="O30" i="19" s="1"/>
  <c r="H18" i="20" s="1"/>
  <c r="D64" i="15"/>
  <c r="E28" i="19"/>
  <c r="O28" i="19" s="1"/>
  <c r="H24" i="20" s="1"/>
  <c r="D62" i="15"/>
  <c r="E27" i="19"/>
  <c r="O27" i="19" s="1"/>
  <c r="H31" i="20" s="1"/>
  <c r="E29" i="19"/>
  <c r="O29" i="19" s="1"/>
  <c r="H25" i="20" s="1"/>
  <c r="D63" i="15"/>
  <c r="D67" i="15"/>
  <c r="D61" i="15"/>
  <c r="AQ8" i="6"/>
  <c r="AQ12" i="6" s="1"/>
  <c r="AB20" i="6" s="1"/>
  <c r="AC20" i="6" s="1"/>
  <c r="B32" i="6"/>
  <c r="AC18" i="6"/>
  <c r="AC17" i="6"/>
  <c r="M23" i="10"/>
  <c r="M1" i="10"/>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1" i="5"/>
  <c r="E32" i="19" l="1"/>
  <c r="O32" i="19" s="1"/>
  <c r="H30" i="20" s="1"/>
  <c r="D66" i="15"/>
  <c r="B32" i="19"/>
  <c r="K32" i="19" s="1"/>
  <c r="D33" i="20" s="1"/>
  <c r="P33" i="20" s="1"/>
  <c r="D66" i="6"/>
  <c r="B4" i="19"/>
  <c r="K4" i="19" s="1"/>
  <c r="D14" i="20" s="1"/>
  <c r="D38" i="6"/>
  <c r="D59" i="23"/>
  <c r="C59" i="23" s="1"/>
  <c r="D58" i="23"/>
  <c r="C58" i="23" s="1"/>
  <c r="D61" i="23"/>
  <c r="C61" i="23" s="1"/>
  <c r="D60" i="23"/>
  <c r="C60" i="23" s="1"/>
  <c r="D63" i="23"/>
  <c r="C63" i="23" s="1"/>
  <c r="D62" i="23"/>
  <c r="C62" i="23" s="1"/>
  <c r="D65" i="15"/>
  <c r="E31" i="19"/>
  <c r="O31" i="19" s="1"/>
  <c r="H23" i="20" s="1"/>
  <c r="D65" i="24"/>
  <c r="C65" i="24" s="1"/>
  <c r="D63" i="24"/>
  <c r="C63" i="24" s="1"/>
  <c r="D64" i="23"/>
  <c r="C64" i="23" s="1"/>
  <c r="D66" i="23"/>
  <c r="C66" i="23" s="1"/>
  <c r="B30" i="19"/>
  <c r="K30" i="19" s="1"/>
  <c r="D27" i="20" s="1"/>
  <c r="B31" i="19"/>
  <c r="K31" i="19" s="1"/>
  <c r="D30" i="20" s="1"/>
  <c r="P32" i="20" s="1"/>
  <c r="D65" i="6"/>
  <c r="B27" i="19"/>
  <c r="K27" i="19" s="1"/>
  <c r="D18" i="20" s="1"/>
  <c r="D61" i="6"/>
  <c r="B28" i="19"/>
  <c r="K28" i="19" s="1"/>
  <c r="D21" i="20" s="1"/>
  <c r="B29" i="19"/>
  <c r="K29" i="19" s="1"/>
  <c r="D31" i="20" s="1"/>
  <c r="D63" i="6"/>
  <c r="B25" i="19"/>
  <c r="K25" i="19" s="1"/>
  <c r="D15" i="20" s="1"/>
  <c r="D59" i="6"/>
  <c r="B26" i="19"/>
  <c r="K26" i="19" s="1"/>
  <c r="D20" i="20" s="1"/>
  <c r="B23" i="19"/>
  <c r="K23" i="19" s="1"/>
  <c r="D28" i="20" s="1"/>
  <c r="P10" i="20" s="1"/>
  <c r="D57" i="6"/>
  <c r="D62" i="6"/>
  <c r="D60" i="6"/>
  <c r="D67" i="6"/>
  <c r="D64" i="6"/>
  <c r="AC19" i="6"/>
  <c r="O8" i="5"/>
  <c r="O9" i="5"/>
  <c r="O7" i="5"/>
  <c r="O4" i="5"/>
  <c r="O10" i="5"/>
  <c r="O31" i="5"/>
  <c r="O28" i="5"/>
  <c r="O3" i="5"/>
  <c r="O19" i="5"/>
  <c r="O16" i="5"/>
  <c r="O2" i="5"/>
  <c r="O33" i="5"/>
  <c r="O20" i="5"/>
  <c r="O18" i="5"/>
  <c r="O29" i="5"/>
  <c r="O26" i="5"/>
  <c r="O13" i="5"/>
  <c r="O21" i="5"/>
  <c r="O30" i="5"/>
  <c r="O5" i="5"/>
  <c r="O15" i="5"/>
  <c r="O24" i="5"/>
  <c r="O12" i="5"/>
  <c r="O22" i="5"/>
  <c r="O32" i="5"/>
  <c r="O6" i="5"/>
  <c r="O17" i="5"/>
  <c r="O27" i="5"/>
  <c r="O14" i="5"/>
  <c r="O25" i="5"/>
  <c r="O23" i="5"/>
  <c r="O11" i="5"/>
  <c r="I23" i="10"/>
  <c r="I1" i="10"/>
  <c r="P19" i="20" l="1"/>
  <c r="P9" i="20"/>
  <c r="P29" i="20"/>
  <c r="P28" i="20"/>
  <c r="P13" i="20"/>
  <c r="P20" i="20"/>
  <c r="P16" i="20"/>
  <c r="P15" i="20"/>
  <c r="P18" i="20"/>
  <c r="P30" i="20"/>
  <c r="P31" i="20"/>
  <c r="P14" i="20"/>
  <c r="P25" i="20"/>
  <c r="P21" i="20"/>
  <c r="P26" i="20"/>
  <c r="P24" i="20"/>
  <c r="P22" i="20"/>
  <c r="P12" i="20"/>
  <c r="P11" i="20"/>
  <c r="P17" i="20"/>
  <c r="P27" i="20"/>
  <c r="P23" i="20"/>
  <c r="A2" i="5" l="1"/>
  <c r="B2" i="5"/>
  <c r="C2" i="5"/>
  <c r="D2" i="5"/>
  <c r="E2" i="5"/>
  <c r="F2" i="5"/>
  <c r="G2" i="5"/>
  <c r="A3" i="5"/>
  <c r="B3" i="5"/>
  <c r="C3" i="5"/>
  <c r="D3" i="5"/>
  <c r="E3" i="5"/>
  <c r="F3" i="5"/>
  <c r="G3" i="5"/>
  <c r="A4" i="5"/>
  <c r="B4" i="5"/>
  <c r="C4" i="5"/>
  <c r="D4" i="5"/>
  <c r="E4" i="5"/>
  <c r="F4" i="5"/>
  <c r="G4" i="5"/>
  <c r="A5" i="5"/>
  <c r="B5" i="5"/>
  <c r="C5" i="5"/>
  <c r="D5" i="5"/>
  <c r="E5" i="5"/>
  <c r="F5" i="5"/>
  <c r="G5" i="5"/>
  <c r="A6" i="5"/>
  <c r="B6" i="5"/>
  <c r="C6" i="5"/>
  <c r="D6" i="5"/>
  <c r="E6" i="5"/>
  <c r="F6" i="5"/>
  <c r="G6" i="5"/>
  <c r="A7" i="5"/>
  <c r="B7" i="5"/>
  <c r="C7" i="5"/>
  <c r="D7" i="5"/>
  <c r="E7" i="5"/>
  <c r="F7" i="5"/>
  <c r="G7" i="5"/>
  <c r="A8" i="5"/>
  <c r="B8" i="5"/>
  <c r="C8" i="5"/>
  <c r="D8" i="5"/>
  <c r="E8" i="5"/>
  <c r="F8" i="5"/>
  <c r="G8" i="5"/>
  <c r="A9" i="5"/>
  <c r="B9" i="5"/>
  <c r="C9" i="5"/>
  <c r="D9" i="5"/>
  <c r="E9" i="5"/>
  <c r="F9" i="5"/>
  <c r="G9" i="5"/>
  <c r="A10" i="5"/>
  <c r="B10" i="5"/>
  <c r="C10" i="5"/>
  <c r="D10" i="5"/>
  <c r="E10" i="5"/>
  <c r="F10" i="5"/>
  <c r="G10" i="5"/>
  <c r="A11" i="5"/>
  <c r="B11" i="5"/>
  <c r="C11" i="5"/>
  <c r="D11" i="5"/>
  <c r="E11" i="5"/>
  <c r="F11" i="5"/>
  <c r="G11" i="5"/>
  <c r="A12" i="5"/>
  <c r="B12" i="5"/>
  <c r="C12" i="5"/>
  <c r="D12" i="5"/>
  <c r="E12" i="5"/>
  <c r="F12" i="5"/>
  <c r="G12" i="5"/>
  <c r="A13" i="5"/>
  <c r="B13" i="5"/>
  <c r="C13" i="5"/>
  <c r="D13" i="5"/>
  <c r="E13" i="5"/>
  <c r="F13" i="5"/>
  <c r="G13" i="5"/>
  <c r="A14" i="5"/>
  <c r="B14" i="5"/>
  <c r="C14" i="5"/>
  <c r="D14" i="5"/>
  <c r="E14" i="5"/>
  <c r="F14" i="5"/>
  <c r="G14" i="5"/>
  <c r="A15" i="5"/>
  <c r="B15" i="5"/>
  <c r="C15" i="5"/>
  <c r="D15" i="5"/>
  <c r="E15" i="5"/>
  <c r="F15" i="5"/>
  <c r="G15" i="5"/>
  <c r="A16" i="5"/>
  <c r="B16" i="5"/>
  <c r="C16" i="5"/>
  <c r="D16" i="5"/>
  <c r="E16" i="5"/>
  <c r="F16" i="5"/>
  <c r="G16" i="5"/>
  <c r="A17" i="5"/>
  <c r="B17" i="5"/>
  <c r="C17" i="5"/>
  <c r="D17" i="5"/>
  <c r="E17" i="5"/>
  <c r="F17" i="5"/>
  <c r="G17" i="5"/>
  <c r="A18" i="5"/>
  <c r="B18" i="5"/>
  <c r="C18" i="5"/>
  <c r="D18" i="5"/>
  <c r="E18" i="5"/>
  <c r="F18" i="5"/>
  <c r="G18" i="5"/>
  <c r="A19" i="5"/>
  <c r="B19" i="5"/>
  <c r="C19" i="5"/>
  <c r="D19" i="5"/>
  <c r="E19" i="5"/>
  <c r="F19" i="5"/>
  <c r="G19" i="5"/>
  <c r="A20" i="5"/>
  <c r="B20" i="5"/>
  <c r="C20" i="5"/>
  <c r="D20" i="5"/>
  <c r="E20" i="5"/>
  <c r="F20" i="5"/>
  <c r="G20" i="5"/>
  <c r="A21" i="5"/>
  <c r="B21" i="5"/>
  <c r="C21" i="5"/>
  <c r="D21" i="5"/>
  <c r="E21" i="5"/>
  <c r="F21" i="5"/>
  <c r="G21" i="5"/>
  <c r="A22" i="5"/>
  <c r="B22" i="5"/>
  <c r="C22" i="5"/>
  <c r="D22" i="5"/>
  <c r="E22" i="5"/>
  <c r="F22" i="5"/>
  <c r="G22" i="5"/>
  <c r="A23" i="5"/>
  <c r="B23" i="5"/>
  <c r="C23" i="5"/>
  <c r="D23" i="5"/>
  <c r="E23" i="5"/>
  <c r="F23" i="5"/>
  <c r="G23" i="5"/>
  <c r="A24" i="5"/>
  <c r="B24" i="5"/>
  <c r="C24" i="5"/>
  <c r="D24" i="5"/>
  <c r="E24" i="5"/>
  <c r="F24" i="5"/>
  <c r="G24" i="5"/>
  <c r="A25" i="5"/>
  <c r="B25" i="5"/>
  <c r="C25" i="5"/>
  <c r="D25" i="5"/>
  <c r="E25" i="5"/>
  <c r="F25" i="5"/>
  <c r="G25" i="5"/>
  <c r="A26" i="5"/>
  <c r="B26" i="5"/>
  <c r="C26" i="5"/>
  <c r="D26" i="5"/>
  <c r="E26" i="5"/>
  <c r="F26" i="5"/>
  <c r="G26" i="5"/>
  <c r="A27" i="5"/>
  <c r="B27" i="5"/>
  <c r="C27" i="5"/>
  <c r="D27" i="5"/>
  <c r="E27" i="5"/>
  <c r="F27" i="5"/>
  <c r="G27" i="5"/>
  <c r="A28" i="5"/>
  <c r="B28" i="5"/>
  <c r="C28" i="5"/>
  <c r="D28" i="5"/>
  <c r="E28" i="5"/>
  <c r="F28" i="5"/>
  <c r="G28" i="5"/>
  <c r="A29" i="5"/>
  <c r="B29" i="5"/>
  <c r="C29" i="5"/>
  <c r="D29" i="5"/>
  <c r="E29" i="5"/>
  <c r="F29" i="5"/>
  <c r="G29" i="5"/>
  <c r="A30" i="5"/>
  <c r="B30" i="5"/>
  <c r="C30" i="5"/>
  <c r="D30" i="5"/>
  <c r="E30" i="5"/>
  <c r="F30" i="5"/>
  <c r="G30" i="5"/>
  <c r="A31" i="5"/>
  <c r="B31" i="5"/>
  <c r="C31" i="5"/>
  <c r="D31" i="5"/>
  <c r="E31" i="5"/>
  <c r="F31" i="5"/>
  <c r="G31" i="5"/>
  <c r="A32" i="5"/>
  <c r="B32" i="5"/>
  <c r="C32" i="5"/>
  <c r="D32" i="5"/>
  <c r="E32" i="5"/>
  <c r="F32" i="5"/>
  <c r="G32" i="5"/>
  <c r="G1" i="5"/>
  <c r="G1" i="11" s="1"/>
  <c r="F1" i="5"/>
  <c r="F1" i="11" s="1"/>
  <c r="E1" i="5"/>
  <c r="E1" i="11" s="1"/>
  <c r="D1" i="5"/>
  <c r="D1" i="11" s="1"/>
  <c r="C1" i="5"/>
  <c r="B1" i="5"/>
  <c r="A1" i="5"/>
  <c r="X21" i="5" l="1"/>
  <c r="X14" i="5"/>
  <c r="X2" i="5"/>
  <c r="X9" i="5"/>
  <c r="X26" i="5"/>
  <c r="X19" i="5"/>
  <c r="X31" i="5"/>
  <c r="X7" i="5"/>
  <c r="X24" i="5"/>
  <c r="X12" i="5"/>
  <c r="X29" i="5"/>
  <c r="X17" i="5"/>
  <c r="X5" i="5"/>
  <c r="X22" i="5"/>
  <c r="X10" i="5"/>
  <c r="X15" i="5"/>
  <c r="X3" i="5"/>
  <c r="X32" i="5"/>
  <c r="X20" i="5"/>
  <c r="X8" i="5"/>
  <c r="X25" i="5"/>
  <c r="X13" i="5"/>
  <c r="X27" i="5"/>
  <c r="X30" i="5"/>
  <c r="X18" i="5"/>
  <c r="X6" i="5"/>
  <c r="X23" i="5"/>
  <c r="X11" i="5"/>
  <c r="X28" i="5"/>
  <c r="X16" i="5"/>
  <c r="X4" i="5"/>
  <c r="L26" i="5"/>
  <c r="N24" i="5"/>
  <c r="I23" i="5"/>
  <c r="J28" i="5"/>
  <c r="M31" i="5"/>
  <c r="K21" i="5"/>
  <c r="J16" i="5"/>
  <c r="L14" i="5"/>
  <c r="M19" i="5"/>
  <c r="I11" i="5"/>
  <c r="D9" i="11"/>
  <c r="K9" i="5"/>
  <c r="M7" i="5"/>
  <c r="A6" i="11"/>
  <c r="H6" i="11" s="1"/>
  <c r="J4" i="5"/>
  <c r="L2" i="5"/>
  <c r="L33" i="5"/>
  <c r="L31" i="5"/>
  <c r="N29" i="5"/>
  <c r="I28" i="5"/>
  <c r="K26" i="5"/>
  <c r="M24" i="5"/>
  <c r="A23" i="11"/>
  <c r="H23" i="11" s="1"/>
  <c r="J21" i="5"/>
  <c r="L19" i="5"/>
  <c r="G17" i="11"/>
  <c r="N17" i="5"/>
  <c r="I16" i="5"/>
  <c r="K14" i="5"/>
  <c r="M12" i="5"/>
  <c r="A11" i="11"/>
  <c r="H11" i="11" s="1"/>
  <c r="J9" i="5"/>
  <c r="L7" i="5"/>
  <c r="N5" i="5"/>
  <c r="I4" i="5"/>
  <c r="K2" i="5"/>
  <c r="K33" i="5"/>
  <c r="J26" i="5"/>
  <c r="L12" i="5"/>
  <c r="I26" i="5"/>
  <c r="L5" i="5"/>
  <c r="K29" i="5"/>
  <c r="M27" i="5"/>
  <c r="A26" i="11"/>
  <c r="H26" i="11" s="1"/>
  <c r="J24" i="5"/>
  <c r="L22" i="5"/>
  <c r="N20" i="5"/>
  <c r="I19" i="5"/>
  <c r="K17" i="5"/>
  <c r="M15" i="5"/>
  <c r="A14" i="11"/>
  <c r="H14" i="11" s="1"/>
  <c r="J12" i="5"/>
  <c r="L10" i="5"/>
  <c r="N8" i="5"/>
  <c r="I7" i="5"/>
  <c r="D5" i="11"/>
  <c r="K5" i="5"/>
  <c r="M3" i="5"/>
  <c r="A2" i="11"/>
  <c r="H2" i="11" s="1"/>
  <c r="L24" i="5"/>
  <c r="I9" i="5"/>
  <c r="N27" i="5"/>
  <c r="N3" i="5"/>
  <c r="A31" i="11"/>
  <c r="H31" i="11" s="1"/>
  <c r="J29" i="5"/>
  <c r="L27" i="5"/>
  <c r="N25" i="5"/>
  <c r="I24" i="5"/>
  <c r="K22" i="5"/>
  <c r="M20" i="5"/>
  <c r="A19" i="11"/>
  <c r="H19" i="11" s="1"/>
  <c r="J17" i="5"/>
  <c r="L15" i="5"/>
  <c r="N13" i="5"/>
  <c r="I12" i="5"/>
  <c r="K10" i="5"/>
  <c r="M8" i="5"/>
  <c r="A7" i="11"/>
  <c r="H7" i="11" s="1"/>
  <c r="J5" i="5"/>
  <c r="L3" i="5"/>
  <c r="N12" i="5"/>
  <c r="M17" i="5"/>
  <c r="M5" i="5"/>
  <c r="N15" i="5"/>
  <c r="J7" i="5"/>
  <c r="M32" i="5"/>
  <c r="L32" i="5"/>
  <c r="N30" i="5"/>
  <c r="I29" i="5"/>
  <c r="K27" i="5"/>
  <c r="M25" i="5"/>
  <c r="A24" i="11"/>
  <c r="H24" i="11" s="1"/>
  <c r="J22" i="5"/>
  <c r="L20" i="5"/>
  <c r="N18" i="5"/>
  <c r="I17" i="5"/>
  <c r="K15" i="5"/>
  <c r="M13" i="5"/>
  <c r="A12" i="11"/>
  <c r="H12" i="11" s="1"/>
  <c r="J10" i="5"/>
  <c r="L8" i="5"/>
  <c r="N6" i="5"/>
  <c r="I5" i="5"/>
  <c r="K3" i="5"/>
  <c r="M29" i="5"/>
  <c r="A16" i="11"/>
  <c r="H16" i="11" s="1"/>
  <c r="A4" i="11"/>
  <c r="H4" i="11" s="1"/>
  <c r="A21" i="11"/>
  <c r="H21" i="11" s="1"/>
  <c r="M10" i="5"/>
  <c r="K32" i="5"/>
  <c r="A29" i="11"/>
  <c r="H29" i="11" s="1"/>
  <c r="J27" i="5"/>
  <c r="L25" i="5"/>
  <c r="N23" i="5"/>
  <c r="I22" i="5"/>
  <c r="K20" i="5"/>
  <c r="M18" i="5"/>
  <c r="A17" i="11"/>
  <c r="H17" i="11" s="1"/>
  <c r="J15" i="5"/>
  <c r="L13" i="5"/>
  <c r="N11" i="5"/>
  <c r="I10" i="5"/>
  <c r="K8" i="5"/>
  <c r="M6" i="5"/>
  <c r="A5" i="11"/>
  <c r="H5" i="11" s="1"/>
  <c r="J3" i="5"/>
  <c r="A28" i="11"/>
  <c r="H28" i="11" s="1"/>
  <c r="J14" i="5"/>
  <c r="J33" i="5"/>
  <c r="J2" i="5"/>
  <c r="F22" i="11"/>
  <c r="M22" i="5"/>
  <c r="K12" i="5"/>
  <c r="M30" i="5"/>
  <c r="J32" i="5"/>
  <c r="L30" i="5"/>
  <c r="N28" i="5"/>
  <c r="I27" i="5"/>
  <c r="K25" i="5"/>
  <c r="M23" i="5"/>
  <c r="A22" i="11"/>
  <c r="H22" i="11" s="1"/>
  <c r="J20" i="5"/>
  <c r="L18" i="5"/>
  <c r="N16" i="5"/>
  <c r="I15" i="5"/>
  <c r="K13" i="5"/>
  <c r="M11" i="5"/>
  <c r="A10" i="11"/>
  <c r="H10" i="11" s="1"/>
  <c r="J8" i="5"/>
  <c r="L6" i="5"/>
  <c r="N4" i="5"/>
  <c r="I3" i="5"/>
  <c r="A30" i="11"/>
  <c r="H30" i="11" s="1"/>
  <c r="A18" i="11"/>
  <c r="H18" i="11" s="1"/>
  <c r="I21" i="5"/>
  <c r="E17" i="11"/>
  <c r="L17" i="5"/>
  <c r="I2" i="5"/>
  <c r="I33" i="5"/>
  <c r="K30" i="5"/>
  <c r="M28" i="5"/>
  <c r="A27" i="11"/>
  <c r="H27" i="11" s="1"/>
  <c r="J25" i="5"/>
  <c r="L23" i="5"/>
  <c r="N21" i="5"/>
  <c r="I20" i="5"/>
  <c r="K18" i="5"/>
  <c r="M16" i="5"/>
  <c r="A15" i="11"/>
  <c r="H15" i="11" s="1"/>
  <c r="J13" i="5"/>
  <c r="L11" i="5"/>
  <c r="N9" i="5"/>
  <c r="I8" i="5"/>
  <c r="K6" i="5"/>
  <c r="M4" i="5"/>
  <c r="A3" i="11"/>
  <c r="H3" i="11" s="1"/>
  <c r="K31" i="5"/>
  <c r="K19" i="5"/>
  <c r="K7" i="5"/>
  <c r="J31" i="5"/>
  <c r="D24" i="11"/>
  <c r="K24" i="5"/>
  <c r="A9" i="11"/>
  <c r="H9" i="11" s="1"/>
  <c r="I31" i="5"/>
  <c r="A32" i="11"/>
  <c r="H32" i="11" s="1"/>
  <c r="J30" i="5"/>
  <c r="L28" i="5"/>
  <c r="N26" i="5"/>
  <c r="I25" i="5"/>
  <c r="K23" i="5"/>
  <c r="M21" i="5"/>
  <c r="A20" i="11"/>
  <c r="H20" i="11" s="1"/>
  <c r="J18" i="5"/>
  <c r="L16" i="5"/>
  <c r="N14" i="5"/>
  <c r="I13" i="5"/>
  <c r="K11" i="5"/>
  <c r="M9" i="5"/>
  <c r="A8" i="11"/>
  <c r="H8" i="11" s="1"/>
  <c r="J6" i="5"/>
  <c r="L4" i="5"/>
  <c r="N2" i="5"/>
  <c r="N33" i="5"/>
  <c r="N22" i="5"/>
  <c r="N10" i="5"/>
  <c r="L29" i="5"/>
  <c r="J19" i="5"/>
  <c r="I14" i="5"/>
  <c r="N32" i="5"/>
  <c r="I32" i="5"/>
  <c r="N31" i="5"/>
  <c r="I30" i="5"/>
  <c r="K28" i="5"/>
  <c r="M26" i="5"/>
  <c r="A25" i="11"/>
  <c r="H25" i="11" s="1"/>
  <c r="J23" i="5"/>
  <c r="L21" i="5"/>
  <c r="N19" i="5"/>
  <c r="I18" i="5"/>
  <c r="K16" i="5"/>
  <c r="M14" i="5"/>
  <c r="A13" i="11"/>
  <c r="H13" i="11" s="1"/>
  <c r="J11" i="5"/>
  <c r="L9" i="5"/>
  <c r="N7" i="5"/>
  <c r="I6" i="5"/>
  <c r="K4" i="5"/>
  <c r="M2" i="5"/>
  <c r="M33" i="5"/>
  <c r="C83" i="10"/>
  <c r="C92" i="10"/>
  <c r="C56" i="10"/>
  <c r="C81" i="10"/>
  <c r="C74" i="10"/>
  <c r="C65" i="10"/>
  <c r="C63" i="10"/>
  <c r="C99" i="10"/>
  <c r="C72" i="10"/>
  <c r="C108" i="10"/>
  <c r="C110" i="10"/>
  <c r="C90" i="10"/>
  <c r="G32" i="11"/>
  <c r="F32" i="11"/>
  <c r="E32" i="11"/>
  <c r="D32" i="11"/>
  <c r="D14" i="11"/>
  <c r="F12" i="11"/>
  <c r="E7" i="11"/>
  <c r="G5" i="11"/>
  <c r="D2" i="11"/>
  <c r="D31" i="11"/>
  <c r="F29" i="11"/>
  <c r="E24" i="11"/>
  <c r="G22" i="11"/>
  <c r="D19" i="11"/>
  <c r="F17" i="11"/>
  <c r="E12" i="11"/>
  <c r="G10" i="11"/>
  <c r="D7" i="11"/>
  <c r="F5" i="11"/>
  <c r="E5" i="11"/>
  <c r="G3" i="11"/>
  <c r="D21" i="11"/>
  <c r="F3" i="11"/>
  <c r="F31" i="11"/>
  <c r="G12" i="11"/>
  <c r="E27" i="11"/>
  <c r="G25" i="11"/>
  <c r="D22" i="11"/>
  <c r="F20" i="11"/>
  <c r="E15" i="11"/>
  <c r="G13" i="11"/>
  <c r="D10" i="11"/>
  <c r="F8" i="11"/>
  <c r="E3" i="11"/>
  <c r="G24" i="11"/>
  <c r="E14" i="11"/>
  <c r="F10" i="11"/>
  <c r="F27" i="11"/>
  <c r="E22" i="11"/>
  <c r="F15" i="11"/>
  <c r="G8" i="11"/>
  <c r="G30" i="11"/>
  <c r="D27" i="11"/>
  <c r="F25" i="11"/>
  <c r="E20" i="11"/>
  <c r="G18" i="11"/>
  <c r="D15" i="11"/>
  <c r="F13" i="11"/>
  <c r="E8" i="11"/>
  <c r="G6" i="11"/>
  <c r="D3" i="11"/>
  <c r="E13" i="11"/>
  <c r="G11" i="11"/>
  <c r="D8" i="11"/>
  <c r="F6" i="11"/>
  <c r="G27" i="11"/>
  <c r="D12" i="11"/>
  <c r="F30" i="11"/>
  <c r="E25" i="11"/>
  <c r="G23" i="11"/>
  <c r="D20" i="11"/>
  <c r="F18" i="11"/>
  <c r="E30" i="11"/>
  <c r="G28" i="11"/>
  <c r="D25" i="11"/>
  <c r="F23" i="11"/>
  <c r="E18" i="11"/>
  <c r="G16" i="11"/>
  <c r="D13" i="11"/>
  <c r="F11" i="11"/>
  <c r="E6" i="11"/>
  <c r="G4" i="11"/>
  <c r="E26" i="11"/>
  <c r="F19" i="11"/>
  <c r="G15" i="11"/>
  <c r="D17" i="11"/>
  <c r="F28" i="11"/>
  <c r="E23" i="11"/>
  <c r="G21" i="11"/>
  <c r="D18" i="11"/>
  <c r="F16" i="11"/>
  <c r="E11" i="11"/>
  <c r="G9" i="11"/>
  <c r="D6" i="11"/>
  <c r="F4" i="11"/>
  <c r="F7" i="11"/>
  <c r="E10" i="11"/>
  <c r="G26" i="11"/>
  <c r="E16" i="11"/>
  <c r="G14" i="11"/>
  <c r="D11" i="11"/>
  <c r="F9" i="11"/>
  <c r="E4" i="11"/>
  <c r="G2" i="11"/>
  <c r="E2" i="11"/>
  <c r="E31" i="11"/>
  <c r="G29" i="11"/>
  <c r="D26" i="11"/>
  <c r="F24" i="11"/>
  <c r="E19" i="11"/>
  <c r="E29" i="11"/>
  <c r="D29" i="11"/>
  <c r="G20" i="11"/>
  <c r="A1" i="11"/>
  <c r="D30" i="11"/>
  <c r="E28" i="11"/>
  <c r="D23" i="11"/>
  <c r="F21" i="11"/>
  <c r="G31" i="11"/>
  <c r="D28" i="11"/>
  <c r="F26" i="11"/>
  <c r="E21" i="11"/>
  <c r="G19" i="11"/>
  <c r="D16" i="11"/>
  <c r="F14" i="11"/>
  <c r="E9" i="11"/>
  <c r="G7" i="11"/>
  <c r="D4" i="11"/>
  <c r="F2" i="11"/>
  <c r="W13" i="15" l="1"/>
  <c r="A13" i="27"/>
  <c r="W25" i="15"/>
  <c r="A25" i="27"/>
  <c r="W8" i="15"/>
  <c r="A8" i="27"/>
  <c r="W20" i="15"/>
  <c r="A20" i="27"/>
  <c r="W32" i="15"/>
  <c r="A32" i="27"/>
  <c r="W9" i="15"/>
  <c r="A9" i="27"/>
  <c r="W3" i="15"/>
  <c r="A3" i="27"/>
  <c r="W15" i="15"/>
  <c r="A15" i="27"/>
  <c r="W27" i="15"/>
  <c r="A27" i="27"/>
  <c r="W18" i="15"/>
  <c r="A18" i="27"/>
  <c r="W30" i="15"/>
  <c r="A30" i="27"/>
  <c r="W10" i="15"/>
  <c r="A10" i="27"/>
  <c r="W22" i="15"/>
  <c r="A22" i="27"/>
  <c r="W28" i="15"/>
  <c r="A28" i="27"/>
  <c r="W5" i="15"/>
  <c r="A5" i="27"/>
  <c r="W17" i="15"/>
  <c r="A17" i="27"/>
  <c r="W29" i="15"/>
  <c r="A29" i="27"/>
  <c r="W21" i="15"/>
  <c r="A21" i="27"/>
  <c r="W4" i="15"/>
  <c r="A4" i="27"/>
  <c r="W16" i="15"/>
  <c r="A16" i="27"/>
  <c r="W12" i="15"/>
  <c r="A12" i="27"/>
  <c r="W24" i="15"/>
  <c r="A24" i="27"/>
  <c r="W7" i="15"/>
  <c r="A7" i="27"/>
  <c r="W19" i="15"/>
  <c r="A19" i="27"/>
  <c r="W31" i="15"/>
  <c r="A31" i="27"/>
  <c r="W2" i="15"/>
  <c r="A2" i="27"/>
  <c r="W14" i="15"/>
  <c r="A14" i="27"/>
  <c r="W26" i="15"/>
  <c r="A26" i="27"/>
  <c r="W11" i="15"/>
  <c r="A11" i="27"/>
  <c r="W23" i="15"/>
  <c r="A23" i="27"/>
  <c r="W6" i="15"/>
  <c r="A6" i="27"/>
  <c r="AP4" i="24"/>
  <c r="AP4" i="23"/>
  <c r="AP9" i="24"/>
  <c r="AP9" i="23"/>
  <c r="AK9" i="24"/>
  <c r="AK9" i="23"/>
  <c r="AA9" i="24"/>
  <c r="AA9" i="23"/>
  <c r="AA7" i="24"/>
  <c r="AA7" i="23"/>
  <c r="AK2" i="24"/>
  <c r="AK2" i="23"/>
  <c r="AK7" i="24"/>
  <c r="AK7" i="23"/>
  <c r="AP2" i="24"/>
  <c r="AP2" i="23"/>
  <c r="AK8" i="24"/>
  <c r="AK8" i="23"/>
  <c r="AK4" i="24"/>
  <c r="AK4" i="23"/>
  <c r="AP3" i="24"/>
  <c r="AP3" i="23"/>
  <c r="AA8" i="24"/>
  <c r="AA8" i="23"/>
  <c r="AF5" i="24"/>
  <c r="AF5" i="23"/>
  <c r="AF4" i="24"/>
  <c r="AF4" i="23"/>
  <c r="AF8" i="24"/>
  <c r="AF8" i="23"/>
  <c r="AF9" i="24"/>
  <c r="AF9" i="23"/>
  <c r="AF6" i="24"/>
  <c r="AF6" i="23"/>
  <c r="AA3" i="24"/>
  <c r="AA3" i="23"/>
  <c r="AF3" i="24"/>
  <c r="AF3" i="23"/>
  <c r="AK6" i="24"/>
  <c r="AK6" i="23"/>
  <c r="AF7" i="24"/>
  <c r="AF7" i="23"/>
  <c r="AA4" i="24"/>
  <c r="AA4" i="23"/>
  <c r="AA2" i="24"/>
  <c r="AA2" i="23"/>
  <c r="AA6" i="24"/>
  <c r="AA6" i="23"/>
  <c r="AP5" i="24"/>
  <c r="AP5" i="23"/>
  <c r="AP8" i="24"/>
  <c r="AP8" i="23"/>
  <c r="AF2" i="24"/>
  <c r="AF2" i="23"/>
  <c r="AP7" i="24"/>
  <c r="AP7" i="23"/>
  <c r="AK3" i="24"/>
  <c r="AK3" i="23"/>
  <c r="AA5" i="24"/>
  <c r="AA5" i="23"/>
  <c r="AP6" i="24"/>
  <c r="AP6" i="23"/>
  <c r="A3" i="15"/>
  <c r="A33" i="15"/>
  <c r="D33" i="19" s="1"/>
  <c r="M33" i="19" s="1"/>
  <c r="F33" i="20" s="1"/>
  <c r="A31" i="15"/>
  <c r="A27" i="15"/>
  <c r="A25" i="15"/>
  <c r="A11" i="15"/>
  <c r="A29" i="15"/>
  <c r="A5" i="15"/>
  <c r="A26" i="15"/>
  <c r="A19" i="15"/>
  <c r="A10" i="15"/>
  <c r="A28" i="15"/>
  <c r="A12" i="15"/>
  <c r="A15" i="15"/>
  <c r="A22" i="15"/>
  <c r="A30" i="15"/>
  <c r="A8" i="15"/>
  <c r="A9" i="15"/>
  <c r="A18" i="15"/>
  <c r="A20" i="15"/>
  <c r="A24" i="15"/>
  <c r="A7" i="15"/>
  <c r="A4" i="15"/>
  <c r="A16" i="15"/>
  <c r="A21" i="15"/>
  <c r="A32" i="15"/>
  <c r="A2" i="15"/>
  <c r="A23" i="15"/>
  <c r="D25" i="19" s="1"/>
  <c r="M25" i="19" s="1"/>
  <c r="F15" i="20" s="1"/>
  <c r="A6" i="15"/>
  <c r="A13" i="15"/>
  <c r="D4" i="19" s="1"/>
  <c r="M4" i="19" s="1"/>
  <c r="F9" i="20" s="1"/>
  <c r="A17" i="15"/>
  <c r="AP9" i="6"/>
  <c r="A33" i="6"/>
  <c r="AA9" i="6"/>
  <c r="A25" i="6"/>
  <c r="AP2" i="6"/>
  <c r="A5" i="6"/>
  <c r="AF2" i="6"/>
  <c r="A2" i="6"/>
  <c r="AF3" i="6"/>
  <c r="A14" i="6"/>
  <c r="AP6" i="6"/>
  <c r="A19" i="6"/>
  <c r="AK4" i="6"/>
  <c r="A11" i="6"/>
  <c r="AF9" i="6"/>
  <c r="A30" i="6"/>
  <c r="AK6" i="6"/>
  <c r="A21" i="6"/>
  <c r="AA6" i="6"/>
  <c r="A20" i="6"/>
  <c r="AP3" i="6"/>
  <c r="A8" i="6"/>
  <c r="AF5" i="6"/>
  <c r="A18" i="6"/>
  <c r="AP8" i="6"/>
  <c r="A32" i="6"/>
  <c r="AA5" i="6"/>
  <c r="A16" i="6"/>
  <c r="AP4" i="6"/>
  <c r="A4" i="6"/>
  <c r="AK9" i="6"/>
  <c r="A31" i="6"/>
  <c r="AK7" i="6"/>
  <c r="A28" i="6"/>
  <c r="AA4" i="6"/>
  <c r="A13" i="6"/>
  <c r="AA3" i="6"/>
  <c r="A10" i="6"/>
  <c r="AF4" i="6"/>
  <c r="A17" i="6"/>
  <c r="AP5" i="6"/>
  <c r="A15" i="6"/>
  <c r="AA7" i="6"/>
  <c r="A27" i="6"/>
  <c r="AK8" i="6"/>
  <c r="A24" i="6"/>
  <c r="AP7" i="6"/>
  <c r="A22" i="6"/>
  <c r="AF8" i="6"/>
  <c r="A23" i="6"/>
  <c r="AA2" i="6"/>
  <c r="A3" i="6"/>
  <c r="AK3" i="6"/>
  <c r="A7" i="6"/>
  <c r="AK2" i="6"/>
  <c r="A6" i="6"/>
  <c r="A2" i="19" s="1"/>
  <c r="I2" i="19" s="1"/>
  <c r="B7" i="20" s="1"/>
  <c r="AA8" i="6"/>
  <c r="A29" i="6"/>
  <c r="AF6" i="6"/>
  <c r="A12" i="6"/>
  <c r="AF7" i="6"/>
  <c r="A26" i="6"/>
  <c r="A15" i="19" s="1"/>
  <c r="I15" i="19" s="1"/>
  <c r="B12" i="20" s="1"/>
  <c r="Y17" i="11"/>
  <c r="Y3" i="11"/>
  <c r="Y6" i="11"/>
  <c r="Y18" i="11"/>
  <c r="Y29" i="11"/>
  <c r="Y25" i="11"/>
  <c r="Y30" i="11"/>
  <c r="Y22" i="11"/>
  <c r="Y21" i="11"/>
  <c r="Y9" i="11"/>
  <c r="Q29" i="6"/>
  <c r="T24" i="6"/>
  <c r="W19" i="6"/>
  <c r="Q27" i="6"/>
  <c r="T28" i="6"/>
  <c r="W4" i="6"/>
  <c r="Q28" i="6"/>
  <c r="T13" i="6"/>
  <c r="W9" i="6"/>
  <c r="T22" i="6"/>
  <c r="W14" i="6"/>
  <c r="Q22" i="6"/>
  <c r="Q3" i="6"/>
  <c r="T12" i="6"/>
  <c r="W15" i="6"/>
  <c r="T32" i="6"/>
  <c r="W24" i="6"/>
  <c r="Q24" i="6"/>
  <c r="T23" i="6"/>
  <c r="W20" i="6"/>
  <c r="Q4" i="6"/>
  <c r="W21" i="6"/>
  <c r="Q23" i="6"/>
  <c r="T29" i="6"/>
  <c r="T10" i="6"/>
  <c r="W29" i="6"/>
  <c r="Q15" i="6"/>
  <c r="W12" i="6"/>
  <c r="T2" i="6"/>
  <c r="T2" i="15" s="1"/>
  <c r="Q5" i="6"/>
  <c r="W11" i="6"/>
  <c r="Q20" i="6"/>
  <c r="T16" i="6"/>
  <c r="T33" i="6"/>
  <c r="T33" i="15" s="1"/>
  <c r="Q33" i="6"/>
  <c r="W31" i="6"/>
  <c r="Q26" i="6"/>
  <c r="T26" i="6"/>
  <c r="W18" i="6"/>
  <c r="Q13" i="6"/>
  <c r="T7" i="6"/>
  <c r="W5" i="6"/>
  <c r="T3" i="6"/>
  <c r="T3" i="15" s="1"/>
  <c r="Q6" i="6"/>
  <c r="W6" i="6"/>
  <c r="Q7" i="6"/>
  <c r="T6" i="6"/>
  <c r="W23" i="6"/>
  <c r="Y2" i="11"/>
  <c r="Q11" i="6"/>
  <c r="T20" i="6"/>
  <c r="W7" i="6"/>
  <c r="Q19" i="6"/>
  <c r="W3" i="6"/>
  <c r="T17" i="6"/>
  <c r="Q14" i="6"/>
  <c r="T19" i="6"/>
  <c r="W25" i="6"/>
  <c r="T14" i="6"/>
  <c r="W16" i="6"/>
  <c r="Q9" i="6"/>
  <c r="T31" i="6"/>
  <c r="W13" i="6"/>
  <c r="Q30" i="6"/>
  <c r="T9" i="6"/>
  <c r="W28" i="6"/>
  <c r="Q21" i="6"/>
  <c r="W30" i="6"/>
  <c r="Q8" i="6"/>
  <c r="T18" i="6"/>
  <c r="T8" i="6"/>
  <c r="Q16" i="6"/>
  <c r="W8" i="6"/>
  <c r="T11" i="6"/>
  <c r="T12" i="15" s="1"/>
  <c r="W33" i="6"/>
  <c r="Q12" i="6"/>
  <c r="Q31" i="6"/>
  <c r="T30" i="6"/>
  <c r="W26" i="6"/>
  <c r="Q18" i="6"/>
  <c r="T5" i="6"/>
  <c r="W32" i="6"/>
  <c r="T4" i="6"/>
  <c r="Q2" i="6"/>
  <c r="Q4" i="15" s="1"/>
  <c r="W17" i="6"/>
  <c r="Q32" i="6"/>
  <c r="Q32" i="15" s="1"/>
  <c r="T25" i="6"/>
  <c r="T30" i="15" s="1"/>
  <c r="W27" i="6"/>
  <c r="Q25" i="6"/>
  <c r="Q24" i="15" s="1"/>
  <c r="T27" i="6"/>
  <c r="W22" i="6"/>
  <c r="W10" i="6"/>
  <c r="Q10" i="6"/>
  <c r="Q7" i="15" s="1"/>
  <c r="T21" i="6"/>
  <c r="T24" i="15" s="1"/>
  <c r="Y19" i="11"/>
  <c r="Y31" i="11"/>
  <c r="Y10" i="11"/>
  <c r="Y28" i="11"/>
  <c r="Y14" i="11"/>
  <c r="Y11" i="11"/>
  <c r="Y13" i="11"/>
  <c r="Y4" i="11"/>
  <c r="Y16" i="11"/>
  <c r="Y8" i="11"/>
  <c r="Y20" i="11"/>
  <c r="Y12" i="11"/>
  <c r="Y24" i="11"/>
  <c r="Y7" i="11"/>
  <c r="Y23" i="11"/>
  <c r="Y15" i="11"/>
  <c r="Y27" i="11"/>
  <c r="Y26" i="11"/>
  <c r="Y5" i="11"/>
  <c r="Y32" i="11"/>
  <c r="C54" i="10"/>
  <c r="C101" i="10"/>
  <c r="P5" i="5"/>
  <c r="P28" i="5"/>
  <c r="P3" i="5"/>
  <c r="K24" i="11"/>
  <c r="F24" i="27" s="1"/>
  <c r="P19" i="5"/>
  <c r="P32" i="5"/>
  <c r="P25" i="5"/>
  <c r="J31" i="11"/>
  <c r="I31" i="27" s="1"/>
  <c r="I6" i="11"/>
  <c r="E6" i="27" s="1"/>
  <c r="N29" i="11"/>
  <c r="K29" i="27" s="1"/>
  <c r="M9" i="11"/>
  <c r="G9" i="27" s="1"/>
  <c r="N26" i="11"/>
  <c r="K26" i="27" s="1"/>
  <c r="P16" i="5"/>
  <c r="L29" i="11"/>
  <c r="J29" i="27" s="1"/>
  <c r="P26" i="5"/>
  <c r="K4" i="11"/>
  <c r="F4" i="27" s="1"/>
  <c r="K16" i="11"/>
  <c r="F16" i="27" s="1"/>
  <c r="K28" i="11"/>
  <c r="F28" i="27" s="1"/>
  <c r="L28" i="11"/>
  <c r="J28" i="27" s="1"/>
  <c r="I26" i="11"/>
  <c r="E26" i="27" s="1"/>
  <c r="I28" i="11"/>
  <c r="E28" i="27" s="1"/>
  <c r="J6" i="11"/>
  <c r="I6" i="27" s="1"/>
  <c r="J18" i="11"/>
  <c r="I18" i="27" s="1"/>
  <c r="K6" i="11"/>
  <c r="F6" i="27" s="1"/>
  <c r="K18" i="11"/>
  <c r="F18" i="27" s="1"/>
  <c r="K17" i="11"/>
  <c r="F17" i="27" s="1"/>
  <c r="N4" i="11"/>
  <c r="K4" i="27" s="1"/>
  <c r="N16" i="11"/>
  <c r="K16" i="27" s="1"/>
  <c r="N28" i="11"/>
  <c r="K28" i="27" s="1"/>
  <c r="L25" i="11"/>
  <c r="J25" i="27" s="1"/>
  <c r="K8" i="11"/>
  <c r="F8" i="27" s="1"/>
  <c r="J12" i="11"/>
  <c r="I12" i="27" s="1"/>
  <c r="J10" i="11"/>
  <c r="I10" i="27" s="1"/>
  <c r="J22" i="11"/>
  <c r="I22" i="27" s="1"/>
  <c r="N8" i="11"/>
  <c r="K8" i="27" s="1"/>
  <c r="I14" i="11"/>
  <c r="E14" i="27" s="1"/>
  <c r="K10" i="11"/>
  <c r="F10" i="27" s="1"/>
  <c r="K22" i="11"/>
  <c r="F22" i="27" s="1"/>
  <c r="M3" i="11"/>
  <c r="G3" i="27" s="1"/>
  <c r="J2" i="11"/>
  <c r="I2" i="27" s="1"/>
  <c r="J33" i="11"/>
  <c r="I33" i="27" s="1"/>
  <c r="J14" i="11"/>
  <c r="I14" i="27" s="1"/>
  <c r="J26" i="11"/>
  <c r="I26" i="27" s="1"/>
  <c r="L7" i="11"/>
  <c r="J7" i="27" s="1"/>
  <c r="J28" i="11"/>
  <c r="I28" i="27" s="1"/>
  <c r="N32" i="11"/>
  <c r="K32" i="27" s="1"/>
  <c r="P6" i="5"/>
  <c r="P10" i="5"/>
  <c r="P33" i="5"/>
  <c r="I18" i="11"/>
  <c r="E18" i="27" s="1"/>
  <c r="I8" i="11"/>
  <c r="E8" i="27" s="1"/>
  <c r="I31" i="11"/>
  <c r="E31" i="27" s="1"/>
  <c r="K21" i="11"/>
  <c r="F21" i="27" s="1"/>
  <c r="P14" i="5"/>
  <c r="P27" i="5"/>
  <c r="J4" i="11"/>
  <c r="I4" i="27" s="1"/>
  <c r="L18" i="11"/>
  <c r="J18" i="27" s="1"/>
  <c r="L14" i="11"/>
  <c r="J14" i="27" s="1"/>
  <c r="M29" i="11"/>
  <c r="G29" i="27" s="1"/>
  <c r="N7" i="11"/>
  <c r="K7" i="27" s="1"/>
  <c r="N19" i="11"/>
  <c r="K19" i="27" s="1"/>
  <c r="N31" i="11"/>
  <c r="K31" i="27" s="1"/>
  <c r="K30" i="11"/>
  <c r="F30" i="27" s="1"/>
  <c r="L19" i="11"/>
  <c r="J19" i="27" s="1"/>
  <c r="L31" i="11"/>
  <c r="J31" i="27" s="1"/>
  <c r="K11" i="11"/>
  <c r="F11" i="27" s="1"/>
  <c r="L10" i="11"/>
  <c r="J10" i="27" s="1"/>
  <c r="N9" i="11"/>
  <c r="K9" i="27" s="1"/>
  <c r="N21" i="11"/>
  <c r="K21" i="27" s="1"/>
  <c r="N15" i="11"/>
  <c r="K15" i="27" s="1"/>
  <c r="J8" i="11"/>
  <c r="I8" i="27" s="1"/>
  <c r="J20" i="11"/>
  <c r="I20" i="27" s="1"/>
  <c r="M18" i="11"/>
  <c r="G18" i="27" s="1"/>
  <c r="K12" i="11"/>
  <c r="F12" i="27" s="1"/>
  <c r="N11" i="11"/>
  <c r="K11" i="27" s="1"/>
  <c r="K3" i="11"/>
  <c r="F3" i="27" s="1"/>
  <c r="K15" i="11"/>
  <c r="F15" i="27" s="1"/>
  <c r="K27" i="11"/>
  <c r="F27" i="27" s="1"/>
  <c r="I19" i="11"/>
  <c r="E19" i="27" s="1"/>
  <c r="N24" i="11"/>
  <c r="K24" i="27" s="1"/>
  <c r="N13" i="11"/>
  <c r="K13" i="27" s="1"/>
  <c r="N25" i="11"/>
  <c r="K25" i="27" s="1"/>
  <c r="I2" i="11"/>
  <c r="E2" i="27" s="1"/>
  <c r="I33" i="11"/>
  <c r="E33" i="27" s="1"/>
  <c r="K7" i="11"/>
  <c r="F7" i="27" s="1"/>
  <c r="K19" i="11"/>
  <c r="F19" i="27" s="1"/>
  <c r="K31" i="11"/>
  <c r="F31" i="27" s="1"/>
  <c r="M12" i="11"/>
  <c r="G12" i="27" s="1"/>
  <c r="J32" i="11"/>
  <c r="I32" i="27" s="1"/>
  <c r="P30" i="5"/>
  <c r="P29" i="5"/>
  <c r="P4" i="5"/>
  <c r="J30" i="11"/>
  <c r="I30" i="27" s="1"/>
  <c r="L6" i="11"/>
  <c r="J6" i="27" s="1"/>
  <c r="M13" i="11"/>
  <c r="G13" i="27" s="1"/>
  <c r="M5" i="11"/>
  <c r="G5" i="27" s="1"/>
  <c r="N17" i="11"/>
  <c r="K17" i="27" s="1"/>
  <c r="P21" i="5"/>
  <c r="J19" i="11"/>
  <c r="I19" i="27" s="1"/>
  <c r="P13" i="5"/>
  <c r="L17" i="11"/>
  <c r="J17" i="27" s="1"/>
  <c r="J29" i="11"/>
  <c r="I29" i="27" s="1"/>
  <c r="K5" i="11"/>
  <c r="F5" i="27" s="1"/>
  <c r="P24" i="5"/>
  <c r="I30" i="11"/>
  <c r="E30" i="27" s="1"/>
  <c r="J24" i="11"/>
  <c r="I24" i="27" s="1"/>
  <c r="M25" i="11"/>
  <c r="G25" i="27" s="1"/>
  <c r="M17" i="11"/>
  <c r="G17" i="27" s="1"/>
  <c r="L9" i="11"/>
  <c r="J9" i="27" s="1"/>
  <c r="L21" i="11"/>
  <c r="J21" i="27" s="1"/>
  <c r="M21" i="11"/>
  <c r="G21" i="27" s="1"/>
  <c r="J21" i="11"/>
  <c r="I21" i="27" s="1"/>
  <c r="L2" i="11"/>
  <c r="J2" i="27" s="1"/>
  <c r="L33" i="11"/>
  <c r="J33" i="27" s="1"/>
  <c r="I13" i="11"/>
  <c r="E13" i="27" s="1"/>
  <c r="M7" i="11"/>
  <c r="G7" i="27" s="1"/>
  <c r="L11" i="11"/>
  <c r="J11" i="27" s="1"/>
  <c r="L23" i="11"/>
  <c r="J23" i="27" s="1"/>
  <c r="M19" i="11"/>
  <c r="G19" i="27" s="1"/>
  <c r="M11" i="11"/>
  <c r="G11" i="27" s="1"/>
  <c r="M23" i="11"/>
  <c r="G23" i="27" s="1"/>
  <c r="K20" i="11"/>
  <c r="F20" i="27" s="1"/>
  <c r="N27" i="11"/>
  <c r="K27" i="27" s="1"/>
  <c r="L13" i="11"/>
  <c r="J13" i="27" s="1"/>
  <c r="I5" i="11"/>
  <c r="E5" i="27" s="1"/>
  <c r="I17" i="11"/>
  <c r="E17" i="27" s="1"/>
  <c r="I29" i="11"/>
  <c r="E29" i="27" s="1"/>
  <c r="L22" i="11"/>
  <c r="J22" i="27" s="1"/>
  <c r="L3" i="11"/>
  <c r="J3" i="27" s="1"/>
  <c r="L15" i="11"/>
  <c r="J15" i="27" s="1"/>
  <c r="L27" i="11"/>
  <c r="J27" i="27" s="1"/>
  <c r="N3" i="11"/>
  <c r="K3" i="27" s="1"/>
  <c r="I9" i="11"/>
  <c r="E9" i="27" s="1"/>
  <c r="I21" i="11"/>
  <c r="E21" i="27" s="1"/>
  <c r="K2" i="11"/>
  <c r="F2" i="27" s="1"/>
  <c r="K33" i="11"/>
  <c r="F33" i="27" s="1"/>
  <c r="K14" i="11"/>
  <c r="F14" i="27" s="1"/>
  <c r="K32" i="11"/>
  <c r="F32" i="27" s="1"/>
  <c r="P23" i="5"/>
  <c r="P20" i="5"/>
  <c r="J7" i="11"/>
  <c r="I7" i="27" s="1"/>
  <c r="P7" i="5"/>
  <c r="M30" i="11"/>
  <c r="G30" i="27" s="1"/>
  <c r="I24" i="11"/>
  <c r="E24" i="27" s="1"/>
  <c r="P31" i="5"/>
  <c r="P15" i="5"/>
  <c r="L30" i="11"/>
  <c r="J30" i="27" s="1"/>
  <c r="M15" i="11"/>
  <c r="G15" i="27" s="1"/>
  <c r="J9" i="11"/>
  <c r="I9" i="27" s="1"/>
  <c r="J11" i="11"/>
  <c r="I11" i="27" s="1"/>
  <c r="J23" i="11"/>
  <c r="I23" i="27" s="1"/>
  <c r="K23" i="11"/>
  <c r="F23" i="27" s="1"/>
  <c r="N20" i="11"/>
  <c r="K20" i="27" s="1"/>
  <c r="M24" i="11"/>
  <c r="G24" i="27" s="1"/>
  <c r="N2" i="11"/>
  <c r="K2" i="27" s="1"/>
  <c r="N33" i="11"/>
  <c r="K33" i="27" s="1"/>
  <c r="N14" i="11"/>
  <c r="K14" i="27" s="1"/>
  <c r="I23" i="11"/>
  <c r="E23" i="27" s="1"/>
  <c r="J13" i="11"/>
  <c r="I13" i="27" s="1"/>
  <c r="J25" i="11"/>
  <c r="I25" i="27" s="1"/>
  <c r="L26" i="11"/>
  <c r="J26" i="27" s="1"/>
  <c r="K13" i="11"/>
  <c r="F13" i="27" s="1"/>
  <c r="K25" i="11"/>
  <c r="F25" i="27" s="1"/>
  <c r="I22" i="11"/>
  <c r="E22" i="27" s="1"/>
  <c r="J3" i="11"/>
  <c r="I3" i="27" s="1"/>
  <c r="J15" i="11"/>
  <c r="I15" i="27" s="1"/>
  <c r="N6" i="11"/>
  <c r="K6" i="27" s="1"/>
  <c r="N18" i="11"/>
  <c r="K18" i="27" s="1"/>
  <c r="N30" i="11"/>
  <c r="K30" i="27" s="1"/>
  <c r="M27" i="11"/>
  <c r="G27" i="27" s="1"/>
  <c r="J5" i="11"/>
  <c r="I5" i="27" s="1"/>
  <c r="J17" i="11"/>
  <c r="I17" i="27" s="1"/>
  <c r="N12" i="11"/>
  <c r="K12" i="27" s="1"/>
  <c r="L5" i="11"/>
  <c r="J5" i="27" s="1"/>
  <c r="N10" i="11"/>
  <c r="K10" i="27" s="1"/>
  <c r="N22" i="11"/>
  <c r="K22" i="27" s="1"/>
  <c r="I4" i="11"/>
  <c r="E4" i="27" s="1"/>
  <c r="I16" i="11"/>
  <c r="E16" i="27" s="1"/>
  <c r="L32" i="11"/>
  <c r="J32" i="27" s="1"/>
  <c r="P18" i="5"/>
  <c r="P22" i="5"/>
  <c r="P17" i="5"/>
  <c r="K9" i="11"/>
  <c r="F9" i="27" s="1"/>
  <c r="I20" i="11"/>
  <c r="E20" i="27" s="1"/>
  <c r="I10" i="11"/>
  <c r="E10" i="27" s="1"/>
  <c r="I12" i="11"/>
  <c r="E12" i="27" s="1"/>
  <c r="I32" i="11"/>
  <c r="E32" i="27" s="1"/>
  <c r="P9" i="5"/>
  <c r="P12" i="5"/>
  <c r="M2" i="11"/>
  <c r="G2" i="27" s="1"/>
  <c r="M33" i="11"/>
  <c r="G33" i="27" s="1"/>
  <c r="M14" i="11"/>
  <c r="G14" i="27" s="1"/>
  <c r="M26" i="11"/>
  <c r="G26" i="27" s="1"/>
  <c r="I25" i="11"/>
  <c r="E25" i="27" s="1"/>
  <c r="K29" i="11"/>
  <c r="F29" i="27" s="1"/>
  <c r="K26" i="11"/>
  <c r="F26" i="27" s="1"/>
  <c r="L4" i="11"/>
  <c r="J4" i="27" s="1"/>
  <c r="L16" i="11"/>
  <c r="J16" i="27" s="1"/>
  <c r="M4" i="11"/>
  <c r="G4" i="27" s="1"/>
  <c r="M16" i="11"/>
  <c r="G16" i="27" s="1"/>
  <c r="M28" i="11"/>
  <c r="G28" i="27" s="1"/>
  <c r="I3" i="11"/>
  <c r="E3" i="27" s="1"/>
  <c r="I15" i="11"/>
  <c r="E15" i="27" s="1"/>
  <c r="I27" i="11"/>
  <c r="E27" i="27" s="1"/>
  <c r="N23" i="11"/>
  <c r="K23" i="27" s="1"/>
  <c r="M6" i="11"/>
  <c r="G6" i="27" s="1"/>
  <c r="J27" i="11"/>
  <c r="I27" i="27" s="1"/>
  <c r="L8" i="11"/>
  <c r="J8" i="27" s="1"/>
  <c r="L20" i="11"/>
  <c r="J20" i="27" s="1"/>
  <c r="I7" i="11"/>
  <c r="E7" i="27" s="1"/>
  <c r="M10" i="11"/>
  <c r="G10" i="27" s="1"/>
  <c r="M8" i="11"/>
  <c r="G8" i="27" s="1"/>
  <c r="M20" i="11"/>
  <c r="G20" i="27" s="1"/>
  <c r="M31" i="11"/>
  <c r="G31" i="27" s="1"/>
  <c r="J16" i="11"/>
  <c r="I16" i="27" s="1"/>
  <c r="L12" i="11"/>
  <c r="J12" i="27" s="1"/>
  <c r="L24" i="11"/>
  <c r="J24" i="27" s="1"/>
  <c r="N5" i="11"/>
  <c r="K5" i="27" s="1"/>
  <c r="I11" i="11"/>
  <c r="E11" i="27" s="1"/>
  <c r="M32" i="11"/>
  <c r="G32" i="27" s="1"/>
  <c r="P11" i="5"/>
  <c r="P8" i="5"/>
  <c r="M22" i="11"/>
  <c r="G22" i="27" s="1"/>
  <c r="P2" i="5"/>
  <c r="H1" i="11"/>
  <c r="D32" i="19" l="1"/>
  <c r="M32" i="19" s="1"/>
  <c r="F30" i="20" s="1"/>
  <c r="Q30" i="15"/>
  <c r="T32" i="15"/>
  <c r="A33" i="19"/>
  <c r="I33" i="19" s="1"/>
  <c r="B32" i="20" s="1"/>
  <c r="Q18" i="15"/>
  <c r="M43" i="26"/>
  <c r="O110" i="26" s="1"/>
  <c r="L43" i="26"/>
  <c r="H43" i="26"/>
  <c r="G43" i="26"/>
  <c r="F43" i="26"/>
  <c r="E43" i="26"/>
  <c r="D43" i="26"/>
  <c r="C43" i="26"/>
  <c r="B43" i="26"/>
  <c r="M42" i="26"/>
  <c r="O108" i="26" s="1"/>
  <c r="L42" i="26"/>
  <c r="H42" i="26"/>
  <c r="G42" i="26"/>
  <c r="F42" i="26"/>
  <c r="E42" i="26"/>
  <c r="D42" i="26"/>
  <c r="C42" i="26"/>
  <c r="B42" i="26"/>
  <c r="M40" i="26"/>
  <c r="O101" i="26" s="1"/>
  <c r="L40" i="26"/>
  <c r="H40" i="26"/>
  <c r="G40" i="26"/>
  <c r="F40" i="26"/>
  <c r="E40" i="26"/>
  <c r="D40" i="26"/>
  <c r="C40" i="26"/>
  <c r="B40" i="26"/>
  <c r="M39" i="26"/>
  <c r="O99" i="26" s="1"/>
  <c r="L39" i="26"/>
  <c r="H39" i="26"/>
  <c r="G39" i="26"/>
  <c r="F39" i="26"/>
  <c r="E39" i="26"/>
  <c r="D39" i="26"/>
  <c r="C39" i="26"/>
  <c r="B39" i="26"/>
  <c r="M37" i="26"/>
  <c r="O92" i="26" s="1"/>
  <c r="L37" i="26"/>
  <c r="H37" i="26"/>
  <c r="G37" i="26"/>
  <c r="F37" i="26"/>
  <c r="E37" i="26"/>
  <c r="D37" i="26"/>
  <c r="C37" i="26"/>
  <c r="B37" i="26"/>
  <c r="M36" i="26"/>
  <c r="O90" i="26" s="1"/>
  <c r="L36" i="26"/>
  <c r="H36" i="26"/>
  <c r="G36" i="26"/>
  <c r="F36" i="26"/>
  <c r="E36" i="26"/>
  <c r="D36" i="26"/>
  <c r="C36" i="26"/>
  <c r="B36" i="26"/>
  <c r="M34" i="26"/>
  <c r="O83" i="26" s="1"/>
  <c r="L34" i="26"/>
  <c r="H34" i="26"/>
  <c r="G34" i="26"/>
  <c r="F34" i="26"/>
  <c r="E34" i="26"/>
  <c r="D34" i="26"/>
  <c r="C34" i="26"/>
  <c r="B34" i="26"/>
  <c r="M33" i="26"/>
  <c r="O81" i="26" s="1"/>
  <c r="L33" i="26"/>
  <c r="H33" i="26"/>
  <c r="G33" i="26"/>
  <c r="F33" i="26"/>
  <c r="E33" i="26"/>
  <c r="D33" i="26"/>
  <c r="C33" i="26"/>
  <c r="B33" i="26"/>
  <c r="M31" i="26"/>
  <c r="O74" i="26" s="1"/>
  <c r="L31" i="26"/>
  <c r="H31" i="26"/>
  <c r="G31" i="26"/>
  <c r="F31" i="26"/>
  <c r="E31" i="26"/>
  <c r="D31" i="26"/>
  <c r="C31" i="26"/>
  <c r="B31" i="26"/>
  <c r="M30" i="26"/>
  <c r="O72" i="26" s="1"/>
  <c r="L30" i="26"/>
  <c r="H30" i="26"/>
  <c r="G30" i="26"/>
  <c r="F30" i="26"/>
  <c r="E30" i="26"/>
  <c r="D30" i="26"/>
  <c r="C30" i="26"/>
  <c r="B30" i="26"/>
  <c r="M28" i="26"/>
  <c r="O65" i="26" s="1"/>
  <c r="L28" i="26"/>
  <c r="H28" i="26"/>
  <c r="G28" i="26"/>
  <c r="F28" i="26"/>
  <c r="E28" i="26"/>
  <c r="D28" i="26"/>
  <c r="C28" i="26"/>
  <c r="B28" i="26"/>
  <c r="M27" i="26"/>
  <c r="O63" i="26" s="1"/>
  <c r="L27" i="26"/>
  <c r="H27" i="26"/>
  <c r="G27" i="26"/>
  <c r="F27" i="26"/>
  <c r="E27" i="26"/>
  <c r="D27" i="26"/>
  <c r="C27" i="26"/>
  <c r="B27" i="26"/>
  <c r="M25" i="26"/>
  <c r="O56" i="26" s="1"/>
  <c r="L25" i="26"/>
  <c r="H25" i="26"/>
  <c r="G25" i="26"/>
  <c r="F25" i="26"/>
  <c r="E25" i="26"/>
  <c r="D25" i="26"/>
  <c r="C25" i="26"/>
  <c r="B25" i="26"/>
  <c r="M24" i="26"/>
  <c r="O54" i="26" s="1"/>
  <c r="L24" i="26"/>
  <c r="H24" i="26"/>
  <c r="G24" i="26"/>
  <c r="F24" i="26"/>
  <c r="E24" i="26"/>
  <c r="D24" i="26"/>
  <c r="C24" i="26"/>
  <c r="B24" i="26"/>
  <c r="A23" i="26"/>
  <c r="M2" i="26"/>
  <c r="V9" i="26" s="1"/>
  <c r="L2" i="26"/>
  <c r="H2" i="26"/>
  <c r="Y15" i="26" s="1"/>
  <c r="G2" i="26"/>
  <c r="Y12" i="26" s="1"/>
  <c r="F2" i="26"/>
  <c r="W15" i="26" s="1"/>
  <c r="E2" i="26"/>
  <c r="W12" i="26" s="1"/>
  <c r="D2" i="26"/>
  <c r="U15" i="26" s="1"/>
  <c r="C2" i="26"/>
  <c r="U12" i="26" s="1"/>
  <c r="B2" i="26"/>
  <c r="W4" i="26" s="1"/>
  <c r="A1" i="26"/>
  <c r="Q33" i="15"/>
  <c r="T13" i="15"/>
  <c r="T16" i="15"/>
  <c r="Q12" i="15"/>
  <c r="Q28" i="15"/>
  <c r="T11" i="15"/>
  <c r="A25" i="19"/>
  <c r="I25" i="19" s="1"/>
  <c r="B15" i="20" s="1"/>
  <c r="Q2" i="15"/>
  <c r="Q15" i="15"/>
  <c r="Q6" i="15"/>
  <c r="Q27" i="15"/>
  <c r="T5" i="15"/>
  <c r="Q17" i="15"/>
  <c r="Q14" i="15"/>
  <c r="Q16" i="15"/>
  <c r="Q19" i="15"/>
  <c r="A14" i="19"/>
  <c r="I14" i="19" s="1"/>
  <c r="B10" i="20" s="1"/>
  <c r="T8" i="15"/>
  <c r="Q5" i="15"/>
  <c r="T23" i="15"/>
  <c r="T27" i="15"/>
  <c r="Q31" i="15"/>
  <c r="Q8" i="15"/>
  <c r="Q9" i="15"/>
  <c r="T17" i="15"/>
  <c r="T19" i="15"/>
  <c r="T26" i="15"/>
  <c r="T9" i="15"/>
  <c r="Q23" i="15"/>
  <c r="T25" i="15"/>
  <c r="T7" i="15"/>
  <c r="T6" i="15"/>
  <c r="T28" i="15"/>
  <c r="T10" i="15"/>
  <c r="T21" i="15"/>
  <c r="T18" i="15"/>
  <c r="T15" i="15"/>
  <c r="T4" i="15"/>
  <c r="T31" i="15"/>
  <c r="T14" i="15"/>
  <c r="T20" i="15"/>
  <c r="T29" i="15"/>
  <c r="T22" i="15"/>
  <c r="Q21" i="15"/>
  <c r="Q20" i="15"/>
  <c r="Q10" i="15"/>
  <c r="Q11" i="15"/>
  <c r="Q13" i="15"/>
  <c r="Q22" i="15"/>
  <c r="Q3" i="15"/>
  <c r="Q29" i="15"/>
  <c r="Q25" i="15"/>
  <c r="Q26" i="15"/>
  <c r="A9" i="19"/>
  <c r="I9" i="19" s="1"/>
  <c r="B9" i="20" s="1"/>
  <c r="D18" i="19"/>
  <c r="M18" i="19" s="1"/>
  <c r="F32" i="20" s="1"/>
  <c r="A29" i="19"/>
  <c r="I29" i="19" s="1"/>
  <c r="B31" i="20" s="1"/>
  <c r="D3" i="19"/>
  <c r="M3" i="19" s="1"/>
  <c r="F8" i="20" s="1"/>
  <c r="D19" i="19"/>
  <c r="M19" i="19" s="1"/>
  <c r="F10" i="20" s="1"/>
  <c r="D10" i="19"/>
  <c r="M10" i="19" s="1"/>
  <c r="F22" i="20" s="1"/>
  <c r="A3" i="19"/>
  <c r="I3" i="19" s="1"/>
  <c r="B8" i="20" s="1"/>
  <c r="D12" i="19"/>
  <c r="M12" i="19" s="1"/>
  <c r="F4" i="20" s="1"/>
  <c r="D2" i="19"/>
  <c r="M2" i="19" s="1"/>
  <c r="F7" i="20" s="1"/>
  <c r="D13" i="19"/>
  <c r="M13" i="19" s="1"/>
  <c r="F3" i="20" s="1"/>
  <c r="D27" i="19"/>
  <c r="M27" i="19" s="1"/>
  <c r="F31" i="20" s="1"/>
  <c r="D22" i="19"/>
  <c r="M22" i="19" s="1"/>
  <c r="F28" i="20" s="1"/>
  <c r="D15" i="19"/>
  <c r="M15" i="19" s="1"/>
  <c r="F14" i="20" s="1"/>
  <c r="A23" i="19"/>
  <c r="I23" i="19" s="1"/>
  <c r="B28" i="20" s="1"/>
  <c r="A31" i="19"/>
  <c r="I31" i="19" s="1"/>
  <c r="B30" i="20" s="1"/>
  <c r="A21" i="19"/>
  <c r="I21" i="19" s="1"/>
  <c r="B19" i="20" s="1"/>
  <c r="A7" i="19"/>
  <c r="I7" i="19" s="1"/>
  <c r="B4" i="20" s="1"/>
  <c r="A27" i="19"/>
  <c r="I27" i="19" s="1"/>
  <c r="B18" i="20" s="1"/>
  <c r="A11" i="19"/>
  <c r="I11" i="19" s="1"/>
  <c r="B6" i="20" s="1"/>
  <c r="A8" i="19"/>
  <c r="I8" i="19" s="1"/>
  <c r="B17" i="20" s="1"/>
  <c r="D9" i="19"/>
  <c r="M9" i="19" s="1"/>
  <c r="F29" i="20" s="1"/>
  <c r="A30" i="19"/>
  <c r="I30" i="19" s="1"/>
  <c r="B27" i="20" s="1"/>
  <c r="D11" i="19"/>
  <c r="M11" i="19" s="1"/>
  <c r="F20" i="20" s="1"/>
  <c r="D17" i="19"/>
  <c r="M17" i="19" s="1"/>
  <c r="F27" i="20" s="1"/>
  <c r="D14" i="19"/>
  <c r="M14" i="19" s="1"/>
  <c r="F2" i="20" s="1"/>
  <c r="D7" i="19"/>
  <c r="M7" i="19" s="1"/>
  <c r="F5" i="20" s="1"/>
  <c r="D28" i="19"/>
  <c r="M28" i="19" s="1"/>
  <c r="F24" i="20" s="1"/>
  <c r="D23" i="19"/>
  <c r="M23" i="19" s="1"/>
  <c r="F13" i="20" s="1"/>
  <c r="D6" i="19"/>
  <c r="M6" i="19" s="1"/>
  <c r="F17" i="20" s="1"/>
  <c r="D24" i="19"/>
  <c r="M24" i="19" s="1"/>
  <c r="F16" i="20" s="1"/>
  <c r="D21" i="19"/>
  <c r="M21" i="19" s="1"/>
  <c r="F21" i="20" s="1"/>
  <c r="D26" i="19"/>
  <c r="M26" i="19" s="1"/>
  <c r="F26" i="20" s="1"/>
  <c r="D8" i="19"/>
  <c r="M8" i="19" s="1"/>
  <c r="F11" i="20" s="1"/>
  <c r="D29" i="19"/>
  <c r="M29" i="19" s="1"/>
  <c r="F25" i="20" s="1"/>
  <c r="D5" i="19"/>
  <c r="M5" i="19" s="1"/>
  <c r="F19" i="20" s="1"/>
  <c r="D16" i="19"/>
  <c r="M16" i="19" s="1"/>
  <c r="F6" i="20" s="1"/>
  <c r="D31" i="19"/>
  <c r="M31" i="19" s="1"/>
  <c r="F23" i="20" s="1"/>
  <c r="D20" i="19"/>
  <c r="M20" i="19" s="1"/>
  <c r="F12" i="20" s="1"/>
  <c r="D30" i="19"/>
  <c r="M30" i="19" s="1"/>
  <c r="F18" i="20" s="1"/>
  <c r="A17" i="19"/>
  <c r="I17" i="19" s="1"/>
  <c r="B22" i="20" s="1"/>
  <c r="A28" i="19"/>
  <c r="I28" i="19" s="1"/>
  <c r="B21" i="20" s="1"/>
  <c r="A13" i="19"/>
  <c r="I13" i="19" s="1"/>
  <c r="B16" i="20" s="1"/>
  <c r="A12" i="19"/>
  <c r="I12" i="19" s="1"/>
  <c r="B2" i="20" s="1"/>
  <c r="A19" i="19"/>
  <c r="I19" i="19" s="1"/>
  <c r="B29" i="20" s="1"/>
  <c r="A22" i="19"/>
  <c r="I22" i="19" s="1"/>
  <c r="B26" i="20" s="1"/>
  <c r="A4" i="19"/>
  <c r="I4" i="19" s="1"/>
  <c r="B14" i="20" s="1"/>
  <c r="A26" i="19"/>
  <c r="I26" i="19" s="1"/>
  <c r="B20" i="20" s="1"/>
  <c r="A6" i="19"/>
  <c r="I6" i="19" s="1"/>
  <c r="B3" i="20" s="1"/>
  <c r="A32" i="19"/>
  <c r="I32" i="19" s="1"/>
  <c r="B33" i="20" s="1"/>
  <c r="K33" i="20" s="1"/>
  <c r="A24" i="19"/>
  <c r="I24" i="19" s="1"/>
  <c r="B24" i="20" s="1"/>
  <c r="A5" i="19"/>
  <c r="I5" i="19" s="1"/>
  <c r="B11" i="20" s="1"/>
  <c r="A20" i="19"/>
  <c r="I20" i="19" s="1"/>
  <c r="B23" i="20" s="1"/>
  <c r="A10" i="19"/>
  <c r="I10" i="19" s="1"/>
  <c r="B5" i="20" s="1"/>
  <c r="A16" i="19"/>
  <c r="I16" i="19" s="1"/>
  <c r="B13" i="20" s="1"/>
  <c r="A18" i="19"/>
  <c r="I18" i="19" s="1"/>
  <c r="B25" i="20" s="1"/>
  <c r="A67" i="6"/>
  <c r="AK11" i="11"/>
  <c r="AK20" i="11"/>
  <c r="A63" i="6"/>
  <c r="G14" i="15"/>
  <c r="A46" i="15"/>
  <c r="AK31" i="11"/>
  <c r="AK25" i="11"/>
  <c r="AK23" i="11"/>
  <c r="AK21" i="11"/>
  <c r="AK18" i="11"/>
  <c r="A43" i="15"/>
  <c r="G11" i="15"/>
  <c r="A49" i="15"/>
  <c r="G17" i="15"/>
  <c r="K6" i="15"/>
  <c r="A54" i="15"/>
  <c r="A41" i="15"/>
  <c r="G9" i="15"/>
  <c r="K9" i="15"/>
  <c r="A57" i="15"/>
  <c r="A58" i="15"/>
  <c r="K10" i="15"/>
  <c r="A48" i="15"/>
  <c r="G16" i="15"/>
  <c r="AK9" i="11"/>
  <c r="W1" i="15"/>
  <c r="Q1" i="15"/>
  <c r="A1" i="15"/>
  <c r="T1" i="15"/>
  <c r="AK27" i="11"/>
  <c r="AK24" i="11"/>
  <c r="AK33" i="11"/>
  <c r="AK14" i="11"/>
  <c r="AK2" i="11"/>
  <c r="A59" i="6"/>
  <c r="A59" i="15"/>
  <c r="K11" i="15"/>
  <c r="A40" i="15"/>
  <c r="G8" i="15"/>
  <c r="K14" i="15"/>
  <c r="A62" i="15"/>
  <c r="A51" i="15"/>
  <c r="G19" i="15"/>
  <c r="A60" i="15"/>
  <c r="K12" i="15"/>
  <c r="A38" i="15"/>
  <c r="G6" i="15"/>
  <c r="A44" i="15"/>
  <c r="G12" i="15"/>
  <c r="K13" i="15"/>
  <c r="A61" i="15"/>
  <c r="AK3" i="11"/>
  <c r="AK16" i="11"/>
  <c r="AK30" i="11"/>
  <c r="AK28" i="11"/>
  <c r="AK8" i="11"/>
  <c r="AK15" i="11"/>
  <c r="AK22" i="11"/>
  <c r="AK26" i="11"/>
  <c r="G7" i="15"/>
  <c r="A39" i="15"/>
  <c r="G4" i="15"/>
  <c r="A36" i="15"/>
  <c r="A55" i="15"/>
  <c r="K7" i="15"/>
  <c r="A63" i="15"/>
  <c r="K15" i="15"/>
  <c r="A67" i="15"/>
  <c r="K19" i="15"/>
  <c r="A50" i="15"/>
  <c r="G18" i="15"/>
  <c r="G5" i="15"/>
  <c r="A37" i="15"/>
  <c r="A53" i="15"/>
  <c r="K5" i="15"/>
  <c r="AK32" i="11"/>
  <c r="AK29" i="11"/>
  <c r="AK13" i="11"/>
  <c r="AK19" i="11"/>
  <c r="AK6" i="11"/>
  <c r="AK12" i="11"/>
  <c r="AK17" i="11"/>
  <c r="AK4" i="11"/>
  <c r="AK7" i="11"/>
  <c r="AK10" i="11"/>
  <c r="AK5" i="11"/>
  <c r="A65" i="15"/>
  <c r="K17" i="15"/>
  <c r="A56" i="15"/>
  <c r="K8" i="15"/>
  <c r="A47" i="15"/>
  <c r="G15" i="15"/>
  <c r="A64" i="15"/>
  <c r="K16" i="15"/>
  <c r="A52" i="15"/>
  <c r="K4" i="15"/>
  <c r="A66" i="15"/>
  <c r="K18" i="15"/>
  <c r="G10" i="15"/>
  <c r="A42" i="15"/>
  <c r="G13" i="15"/>
  <c r="A45" i="15"/>
  <c r="A57" i="6"/>
  <c r="A56" i="6"/>
  <c r="A36" i="6"/>
  <c r="A64" i="6"/>
  <c r="A37" i="6"/>
  <c r="A65" i="6"/>
  <c r="A58" i="6"/>
  <c r="A62" i="6"/>
  <c r="A66" i="6"/>
  <c r="A52" i="6"/>
  <c r="A54" i="6"/>
  <c r="A39" i="6"/>
  <c r="A41" i="6"/>
  <c r="A38" i="6"/>
  <c r="A61" i="6"/>
  <c r="A47" i="6"/>
  <c r="A55" i="6"/>
  <c r="A40" i="6"/>
  <c r="A46" i="6"/>
  <c r="A44" i="6"/>
  <c r="A50" i="6"/>
  <c r="A45" i="6"/>
  <c r="A43" i="6"/>
  <c r="A42" i="6"/>
  <c r="A51" i="6"/>
  <c r="A53" i="6"/>
  <c r="A49" i="6"/>
  <c r="A48" i="6"/>
  <c r="A60" i="6"/>
  <c r="AF20" i="11"/>
  <c r="AC20" i="11" s="1"/>
  <c r="AF16" i="11"/>
  <c r="AC16" i="11" s="1"/>
  <c r="AF26" i="11"/>
  <c r="AC26" i="11" s="1"/>
  <c r="AB3" i="11"/>
  <c r="AF8" i="11"/>
  <c r="AC8" i="11" s="1"/>
  <c r="AF9" i="11"/>
  <c r="AC9" i="11" s="1"/>
  <c r="AF32" i="11"/>
  <c r="AC32" i="11" s="1"/>
  <c r="AF4" i="11"/>
  <c r="AC4" i="11" s="1"/>
  <c r="AF21" i="11"/>
  <c r="AC21" i="11" s="1"/>
  <c r="AF5" i="11"/>
  <c r="AC5" i="11" s="1"/>
  <c r="AF13" i="11"/>
  <c r="AC13" i="11" s="1"/>
  <c r="AF22" i="11"/>
  <c r="AC22" i="11" s="1"/>
  <c r="AF11" i="11"/>
  <c r="AC11" i="11" s="1"/>
  <c r="AF30" i="11"/>
  <c r="AC30" i="11" s="1"/>
  <c r="AF27" i="11"/>
  <c r="AC27" i="11" s="1"/>
  <c r="AF14" i="11"/>
  <c r="AC14" i="11" s="1"/>
  <c r="AF25" i="11"/>
  <c r="AC25" i="11" s="1"/>
  <c r="AF15" i="11"/>
  <c r="AC15" i="11" s="1"/>
  <c r="AF28" i="11"/>
  <c r="AC28" i="11" s="1"/>
  <c r="AF29" i="11"/>
  <c r="AC29" i="11" s="1"/>
  <c r="AF23" i="11"/>
  <c r="AC23" i="11" s="1"/>
  <c r="AF10" i="11"/>
  <c r="AC10" i="11" s="1"/>
  <c r="AF18" i="11"/>
  <c r="AC18" i="11" s="1"/>
  <c r="AF7" i="11"/>
  <c r="AC7" i="11" s="1"/>
  <c r="AF31" i="11"/>
  <c r="AC31" i="11" s="1"/>
  <c r="AF6" i="11"/>
  <c r="AC6" i="11" s="1"/>
  <c r="AF24" i="11"/>
  <c r="AC24" i="11" s="1"/>
  <c r="AF19" i="11"/>
  <c r="AC19" i="11" s="1"/>
  <c r="AF2" i="11"/>
  <c r="AC2" i="11" s="1"/>
  <c r="AF33" i="11"/>
  <c r="AC33" i="11" s="1"/>
  <c r="AF17" i="11"/>
  <c r="AC17" i="11" s="1"/>
  <c r="AF12" i="11"/>
  <c r="AC12" i="11" s="1"/>
  <c r="AF3" i="11"/>
  <c r="AC3" i="11" s="1"/>
  <c r="AB15" i="11"/>
  <c r="AB17" i="11"/>
  <c r="AB7" i="11"/>
  <c r="AB30" i="11"/>
  <c r="AB28" i="11"/>
  <c r="AB10" i="11"/>
  <c r="AB21" i="11"/>
  <c r="AB25" i="11"/>
  <c r="AB4" i="11"/>
  <c r="AB12" i="11"/>
  <c r="AB23" i="11"/>
  <c r="AB14" i="11"/>
  <c r="AB31" i="11"/>
  <c r="AB2" i="11"/>
  <c r="G4" i="6"/>
  <c r="AB27" i="11"/>
  <c r="AB24" i="11"/>
  <c r="AB22" i="11"/>
  <c r="AB6" i="11"/>
  <c r="AB26" i="11"/>
  <c r="AB11" i="11"/>
  <c r="AB29" i="11"/>
  <c r="AB9" i="11"/>
  <c r="AB32" i="11"/>
  <c r="AB33" i="11"/>
  <c r="AB5" i="11"/>
  <c r="AB13" i="11"/>
  <c r="AB19" i="11"/>
  <c r="K11" i="6"/>
  <c r="AB20" i="11"/>
  <c r="AB16" i="11"/>
  <c r="AB8" i="11"/>
  <c r="AB18" i="11"/>
  <c r="K19" i="6"/>
  <c r="K18" i="6"/>
  <c r="K16" i="6"/>
  <c r="K9" i="6"/>
  <c r="G10" i="6"/>
  <c r="K13" i="6"/>
  <c r="K12" i="6"/>
  <c r="G9" i="6"/>
  <c r="G5" i="6"/>
  <c r="K17" i="6"/>
  <c r="G8" i="6"/>
  <c r="G6" i="6"/>
  <c r="K15" i="6"/>
  <c r="G12" i="6"/>
  <c r="K14" i="6"/>
  <c r="G11" i="6"/>
  <c r="G15" i="6"/>
  <c r="G13" i="6"/>
  <c r="G18" i="6"/>
  <c r="K8" i="6"/>
  <c r="G19" i="6"/>
  <c r="K10" i="6"/>
  <c r="G17" i="6"/>
  <c r="K7" i="6"/>
  <c r="K4" i="6"/>
  <c r="G16" i="6"/>
  <c r="G7" i="6"/>
  <c r="K5" i="6"/>
  <c r="W1" i="6"/>
  <c r="T1" i="6"/>
  <c r="Q1" i="6"/>
  <c r="AA25" i="11"/>
  <c r="G14" i="6"/>
  <c r="AA11" i="11"/>
  <c r="AA8" i="11"/>
  <c r="AA20" i="11"/>
  <c r="AA31" i="11"/>
  <c r="AA27" i="11"/>
  <c r="AA24" i="11"/>
  <c r="AA13" i="11"/>
  <c r="AA23" i="11"/>
  <c r="AA21" i="11"/>
  <c r="AA18" i="11"/>
  <c r="AA33" i="11"/>
  <c r="AA14" i="11"/>
  <c r="AA15" i="11"/>
  <c r="AA2" i="11"/>
  <c r="AA3" i="11"/>
  <c r="AA16" i="11"/>
  <c r="AA4" i="11"/>
  <c r="AA30" i="11"/>
  <c r="AA28" i="11"/>
  <c r="AA22" i="11"/>
  <c r="AA26" i="11"/>
  <c r="AA32" i="11"/>
  <c r="AA29" i="11"/>
  <c r="AA19" i="11"/>
  <c r="AA6" i="11"/>
  <c r="AA9" i="11"/>
  <c r="AA7" i="11"/>
  <c r="AA12" i="11"/>
  <c r="AA17" i="11"/>
  <c r="AA10" i="11"/>
  <c r="AA5" i="11"/>
  <c r="K6" i="6"/>
  <c r="A1" i="6"/>
  <c r="A1" i="19" s="1"/>
  <c r="I1" i="19" s="1"/>
  <c r="B1" i="20" s="1"/>
  <c r="Q32" i="5"/>
  <c r="Q11" i="5"/>
  <c r="Q20" i="5"/>
  <c r="Q24" i="5"/>
  <c r="Q4" i="5"/>
  <c r="Q25" i="5"/>
  <c r="Q30" i="5"/>
  <c r="Q14" i="5"/>
  <c r="Q17" i="5"/>
  <c r="Q13" i="5"/>
  <c r="Q23" i="5"/>
  <c r="Q22" i="5"/>
  <c r="Q15" i="5"/>
  <c r="Q18" i="5"/>
  <c r="Q31" i="5"/>
  <c r="Q21" i="5"/>
  <c r="Q29" i="5"/>
  <c r="Q2" i="5"/>
  <c r="Q12" i="5"/>
  <c r="Q33" i="5"/>
  <c r="Q26" i="5"/>
  <c r="Q9" i="5"/>
  <c r="Q5" i="5"/>
  <c r="Q3" i="5"/>
  <c r="Q27" i="5"/>
  <c r="Q19" i="5"/>
  <c r="Q10" i="5"/>
  <c r="Q16" i="5"/>
  <c r="Q8" i="5"/>
  <c r="Q7" i="5"/>
  <c r="Q6" i="5"/>
  <c r="Q28" i="5"/>
  <c r="B2" i="10"/>
  <c r="D2" i="10"/>
  <c r="U15" i="10" s="1"/>
  <c r="G2" i="10"/>
  <c r="Y12" i="10" s="1"/>
  <c r="C2" i="10"/>
  <c r="U12" i="10" s="1"/>
  <c r="E2" i="10"/>
  <c r="W12" i="10" s="1"/>
  <c r="F2" i="10"/>
  <c r="W15" i="10" s="1"/>
  <c r="H2" i="10"/>
  <c r="Y15" i="10" s="1"/>
  <c r="L2" i="10"/>
  <c r="M2" i="10"/>
  <c r="V9" i="10" s="1"/>
  <c r="C25" i="10"/>
  <c r="C24" i="10"/>
  <c r="D25" i="10"/>
  <c r="E25" i="10"/>
  <c r="E24" i="10"/>
  <c r="F25" i="10"/>
  <c r="F24" i="10"/>
  <c r="G24" i="10"/>
  <c r="H25" i="10"/>
  <c r="H24" i="10"/>
  <c r="M25" i="10"/>
  <c r="O56" i="10" s="1"/>
  <c r="D24" i="10"/>
  <c r="G25" i="10"/>
  <c r="L25" i="10"/>
  <c r="L24" i="10"/>
  <c r="M24" i="10"/>
  <c r="O54" i="10" s="1"/>
  <c r="B24" i="10"/>
  <c r="B25" i="10"/>
  <c r="F33" i="10"/>
  <c r="E31" i="10"/>
  <c r="L42" i="10"/>
  <c r="D30" i="10"/>
  <c r="B27" i="10"/>
  <c r="M43" i="10"/>
  <c r="O110" i="10" s="1"/>
  <c r="G34" i="10"/>
  <c r="H36" i="10"/>
  <c r="C28" i="10"/>
  <c r="H30" i="10"/>
  <c r="L36" i="10"/>
  <c r="G33" i="10"/>
  <c r="H34" i="10"/>
  <c r="D33" i="10"/>
  <c r="H37" i="10"/>
  <c r="D31" i="10"/>
  <c r="B30" i="10"/>
  <c r="L27" i="10"/>
  <c r="L43" i="10"/>
  <c r="F34" i="10"/>
  <c r="G36" i="10"/>
  <c r="M28" i="10"/>
  <c r="O65" i="10" s="1"/>
  <c r="F27" i="10"/>
  <c r="C33" i="10"/>
  <c r="G37" i="10"/>
  <c r="C31" i="10"/>
  <c r="H39" i="10"/>
  <c r="M30" i="10"/>
  <c r="O72" i="10" s="1"/>
  <c r="E34" i="10"/>
  <c r="F36" i="10"/>
  <c r="L28" i="10"/>
  <c r="C40" i="10"/>
  <c r="F28" i="10"/>
  <c r="C43" i="10"/>
  <c r="B33" i="10"/>
  <c r="F37" i="10"/>
  <c r="B31" i="10"/>
  <c r="G39" i="10"/>
  <c r="H40" i="10"/>
  <c r="H43" i="10"/>
  <c r="D34" i="10"/>
  <c r="E36" i="10"/>
  <c r="D42" i="10"/>
  <c r="M42" i="10"/>
  <c r="O108" i="10" s="1"/>
  <c r="D28" i="10"/>
  <c r="M33" i="10"/>
  <c r="O81" i="10" s="1"/>
  <c r="D37" i="10"/>
  <c r="L31" i="10"/>
  <c r="E39" i="10"/>
  <c r="G42" i="10"/>
  <c r="F40" i="10"/>
  <c r="F30" i="10"/>
  <c r="M27" i="10"/>
  <c r="O63" i="10" s="1"/>
  <c r="B43" i="10"/>
  <c r="B34" i="10"/>
  <c r="C36" i="10"/>
  <c r="B39" i="10"/>
  <c r="E30" i="10"/>
  <c r="E33" i="10"/>
  <c r="E37" i="10"/>
  <c r="M31" i="10"/>
  <c r="O74" i="10" s="1"/>
  <c r="F39" i="10"/>
  <c r="H42" i="10"/>
  <c r="G40" i="10"/>
  <c r="L30" i="10"/>
  <c r="C34" i="10"/>
  <c r="B36" i="10"/>
  <c r="B28" i="10"/>
  <c r="F31" i="10"/>
  <c r="L33" i="10"/>
  <c r="C37" i="10"/>
  <c r="D39" i="10"/>
  <c r="F42" i="10"/>
  <c r="E40" i="10"/>
  <c r="H27" i="10"/>
  <c r="M34" i="10"/>
  <c r="O83" i="10" s="1"/>
  <c r="D36" i="10"/>
  <c r="H28" i="10"/>
  <c r="M37" i="10"/>
  <c r="O92" i="10" s="1"/>
  <c r="C27" i="10"/>
  <c r="B37" i="10"/>
  <c r="C39" i="10"/>
  <c r="E42" i="10"/>
  <c r="D40" i="10"/>
  <c r="G27" i="10"/>
  <c r="G43" i="10"/>
  <c r="L34" i="10"/>
  <c r="M36" i="10"/>
  <c r="O90" i="10" s="1"/>
  <c r="G28" i="10"/>
  <c r="F43" i="10"/>
  <c r="L37" i="10"/>
  <c r="H31" i="10"/>
  <c r="M39" i="10"/>
  <c r="O99" i="10" s="1"/>
  <c r="C42" i="10"/>
  <c r="B40" i="10"/>
  <c r="G30" i="10"/>
  <c r="E27" i="10"/>
  <c r="E43" i="10"/>
  <c r="E28" i="10"/>
  <c r="H33" i="10"/>
  <c r="G31" i="10"/>
  <c r="L39" i="10"/>
  <c r="B42" i="10"/>
  <c r="M40" i="10"/>
  <c r="O101" i="10" s="1"/>
  <c r="C30" i="10"/>
  <c r="D27" i="10"/>
  <c r="D43" i="10"/>
  <c r="L40" i="10"/>
  <c r="A23" i="10"/>
  <c r="A1" i="10"/>
  <c r="W4" i="10" l="1"/>
  <c r="K31" i="20"/>
  <c r="K6" i="20"/>
  <c r="K30" i="20"/>
  <c r="K26" i="20"/>
  <c r="K11" i="20"/>
  <c r="K29" i="20"/>
  <c r="K10" i="20"/>
  <c r="K16" i="20"/>
  <c r="K25" i="20"/>
  <c r="K28" i="20"/>
  <c r="K15" i="20"/>
  <c r="K14" i="20"/>
  <c r="K17" i="20"/>
  <c r="K4" i="20"/>
  <c r="K19" i="20"/>
  <c r="K23" i="20"/>
  <c r="K9" i="20"/>
  <c r="K18" i="20"/>
  <c r="K3" i="20"/>
  <c r="K8" i="20"/>
  <c r="K22" i="20"/>
  <c r="K20" i="20"/>
  <c r="K13" i="20"/>
  <c r="K32" i="20"/>
  <c r="K27" i="20"/>
  <c r="K7" i="20"/>
  <c r="K2" i="20"/>
  <c r="K24" i="20"/>
  <c r="K21" i="20"/>
  <c r="K5" i="20"/>
  <c r="K12" i="20"/>
  <c r="R12" i="20" s="1"/>
  <c r="D1" i="19"/>
  <c r="M1" i="19" s="1"/>
  <c r="F1" i="20" s="1"/>
  <c r="AK35" i="11"/>
  <c r="AL5" i="11"/>
  <c r="C22" i="15" s="1"/>
  <c r="AL11" i="11"/>
  <c r="C6" i="15" s="1"/>
  <c r="AL10" i="11"/>
  <c r="C28" i="15" s="1"/>
  <c r="AL9" i="11"/>
  <c r="C11" i="15" s="1"/>
  <c r="AL7" i="11"/>
  <c r="C4" i="15" s="1"/>
  <c r="AL4" i="11"/>
  <c r="C18" i="15" s="1"/>
  <c r="AL26" i="11"/>
  <c r="C23" i="15" s="1"/>
  <c r="AL17" i="11"/>
  <c r="C30" i="15" s="1"/>
  <c r="AL22" i="11"/>
  <c r="C12" i="15" s="1"/>
  <c r="AL2" i="11"/>
  <c r="C32" i="15" s="1"/>
  <c r="AL12" i="11"/>
  <c r="C24" i="15" s="1"/>
  <c r="AL15" i="11"/>
  <c r="C5" i="15" s="1"/>
  <c r="AL14" i="11"/>
  <c r="C2" i="15" s="1"/>
  <c r="AL18" i="11"/>
  <c r="C19" i="15" s="1"/>
  <c r="AL6" i="11"/>
  <c r="C17" i="15" s="1"/>
  <c r="AL8" i="11"/>
  <c r="C31" i="15" s="1"/>
  <c r="AL33" i="11"/>
  <c r="C14" i="15" s="1"/>
  <c r="AL21" i="11"/>
  <c r="AL19" i="11"/>
  <c r="AL28" i="11"/>
  <c r="C15" i="15" s="1"/>
  <c r="AL24" i="11"/>
  <c r="C7" i="15" s="1"/>
  <c r="AL23" i="11"/>
  <c r="C13" i="15" s="1"/>
  <c r="AL13" i="11"/>
  <c r="C3" i="15" s="1"/>
  <c r="AL30" i="11"/>
  <c r="C10" i="15" s="1"/>
  <c r="AL27" i="11"/>
  <c r="C26" i="15" s="1"/>
  <c r="AL25" i="11"/>
  <c r="C33" i="15" s="1"/>
  <c r="AL29" i="11"/>
  <c r="AL16" i="11"/>
  <c r="C20" i="15" s="1"/>
  <c r="AL31" i="11"/>
  <c r="C21" i="15" s="1"/>
  <c r="AL32" i="11"/>
  <c r="AL3" i="11"/>
  <c r="C29" i="15" s="1"/>
  <c r="AL20" i="11"/>
  <c r="C27" i="15" s="1"/>
  <c r="O3" i="11"/>
  <c r="L3" i="27" s="1"/>
  <c r="O31" i="11"/>
  <c r="L31" i="27" s="1"/>
  <c r="O11" i="11"/>
  <c r="L11" i="27" s="1"/>
  <c r="O7" i="11"/>
  <c r="L7" i="27" s="1"/>
  <c r="O26" i="11"/>
  <c r="L26" i="27" s="1"/>
  <c r="O18" i="11"/>
  <c r="L18" i="27" s="1"/>
  <c r="O22" i="11"/>
  <c r="L22" i="27" s="1"/>
  <c r="O10" i="11"/>
  <c r="L10" i="27" s="1"/>
  <c r="O13" i="11"/>
  <c r="L13" i="27" s="1"/>
  <c r="O23" i="11"/>
  <c r="L23" i="27" s="1"/>
  <c r="O5" i="11"/>
  <c r="L5" i="27" s="1"/>
  <c r="O12" i="11"/>
  <c r="L12" i="27" s="1"/>
  <c r="O29" i="11"/>
  <c r="L29" i="27" s="1"/>
  <c r="O21" i="11"/>
  <c r="L21" i="27" s="1"/>
  <c r="O17" i="11"/>
  <c r="L17" i="27" s="1"/>
  <c r="O28" i="11"/>
  <c r="L28" i="27" s="1"/>
  <c r="O4" i="11"/>
  <c r="L4" i="27" s="1"/>
  <c r="O33" i="11"/>
  <c r="L33" i="27" s="1"/>
  <c r="O15" i="11"/>
  <c r="L15" i="27" s="1"/>
  <c r="O32" i="11"/>
  <c r="L32" i="27" s="1"/>
  <c r="O2" i="11"/>
  <c r="L2" i="27" s="1"/>
  <c r="O25" i="11"/>
  <c r="L25" i="27" s="1"/>
  <c r="O9" i="11"/>
  <c r="O19" i="11"/>
  <c r="L19" i="27" s="1"/>
  <c r="O14" i="11"/>
  <c r="L14" i="27" s="1"/>
  <c r="O16" i="11"/>
  <c r="O24" i="11"/>
  <c r="O27" i="11"/>
  <c r="O8" i="11"/>
  <c r="L8" i="27" s="1"/>
  <c r="O6" i="11"/>
  <c r="L6" i="27" s="1"/>
  <c r="O30" i="11"/>
  <c r="L30" i="27" s="1"/>
  <c r="O20" i="11"/>
  <c r="L20" i="27" s="1"/>
  <c r="U28" i="11"/>
  <c r="H28" i="27" s="1"/>
  <c r="U16" i="11"/>
  <c r="H16" i="27" s="1"/>
  <c r="T17" i="11"/>
  <c r="D17" i="27" s="1"/>
  <c r="U31" i="11"/>
  <c r="H31" i="27" s="1"/>
  <c r="U19" i="11"/>
  <c r="H19" i="27" s="1"/>
  <c r="T4" i="11"/>
  <c r="D4" i="27" s="1"/>
  <c r="T12" i="11"/>
  <c r="D12" i="27" s="1"/>
  <c r="T16" i="11"/>
  <c r="D16" i="27" s="1"/>
  <c r="U14" i="11"/>
  <c r="H14" i="27" s="1"/>
  <c r="U30" i="11"/>
  <c r="H30" i="27" s="1"/>
  <c r="T7" i="11"/>
  <c r="D7" i="27" s="1"/>
  <c r="T3" i="11"/>
  <c r="D3" i="27" s="1"/>
  <c r="U29" i="11"/>
  <c r="H29" i="27" s="1"/>
  <c r="U7" i="11"/>
  <c r="H7" i="27" s="1"/>
  <c r="U20" i="11"/>
  <c r="H20" i="27" s="1"/>
  <c r="T9" i="11"/>
  <c r="D9" i="27" s="1"/>
  <c r="T2" i="11"/>
  <c r="D2" i="27" s="1"/>
  <c r="U11" i="11"/>
  <c r="U3" i="11"/>
  <c r="H3" i="27" s="1"/>
  <c r="T24" i="11"/>
  <c r="D24" i="27" s="1"/>
  <c r="T6" i="11"/>
  <c r="D6" i="27" s="1"/>
  <c r="T15" i="11"/>
  <c r="D15" i="27" s="1"/>
  <c r="T8" i="11"/>
  <c r="D8" i="27" s="1"/>
  <c r="T25" i="11"/>
  <c r="D25" i="27" s="1"/>
  <c r="T27" i="11"/>
  <c r="T19" i="11"/>
  <c r="D19" i="27" s="1"/>
  <c r="T14" i="11"/>
  <c r="D14" i="27" s="1"/>
  <c r="U26" i="11"/>
  <c r="H26" i="27" s="1"/>
  <c r="T11" i="11"/>
  <c r="U13" i="11"/>
  <c r="H13" i="27" s="1"/>
  <c r="T29" i="11"/>
  <c r="D29" i="27" s="1"/>
  <c r="T33" i="11"/>
  <c r="D33" i="27" s="1"/>
  <c r="T13" i="11"/>
  <c r="D13" i="27" s="1"/>
  <c r="U6" i="11"/>
  <c r="H6" i="27" s="1"/>
  <c r="U2" i="11"/>
  <c r="H2" i="27" s="1"/>
  <c r="T32" i="11"/>
  <c r="D32" i="27" s="1"/>
  <c r="T18" i="11"/>
  <c r="D18" i="27" s="1"/>
  <c r="U23" i="11"/>
  <c r="H23" i="27" s="1"/>
  <c r="U22" i="11"/>
  <c r="H22" i="27" s="1"/>
  <c r="T31" i="11"/>
  <c r="U9" i="11"/>
  <c r="T26" i="11"/>
  <c r="D26" i="27" s="1"/>
  <c r="T21" i="11"/>
  <c r="D21" i="27" s="1"/>
  <c r="U27" i="11"/>
  <c r="H27" i="27" s="1"/>
  <c r="U24" i="11"/>
  <c r="U21" i="11"/>
  <c r="H21" i="27" s="1"/>
  <c r="T22" i="11"/>
  <c r="D22" i="27" s="1"/>
  <c r="T23" i="11"/>
  <c r="U12" i="11"/>
  <c r="H12" i="27" s="1"/>
  <c r="U15" i="11"/>
  <c r="H15" i="27" s="1"/>
  <c r="U25" i="11"/>
  <c r="H25" i="27" s="1"/>
  <c r="T5" i="11"/>
  <c r="D5" i="27" s="1"/>
  <c r="T28" i="11"/>
  <c r="U33" i="11"/>
  <c r="H33" i="27" s="1"/>
  <c r="U4" i="11"/>
  <c r="H4" i="27" s="1"/>
  <c r="U18" i="11"/>
  <c r="H18" i="27" s="1"/>
  <c r="U17" i="11"/>
  <c r="H17" i="27" s="1"/>
  <c r="T10" i="11"/>
  <c r="D10" i="27" s="1"/>
  <c r="T30" i="11"/>
  <c r="D30" i="27" s="1"/>
  <c r="U32" i="11"/>
  <c r="H32" i="27" s="1"/>
  <c r="U5" i="11"/>
  <c r="H5" i="27" s="1"/>
  <c r="U10" i="11"/>
  <c r="H10" i="27" s="1"/>
  <c r="U8" i="11"/>
  <c r="H8" i="27" s="1"/>
  <c r="T20" i="11"/>
  <c r="D20" i="27" s="1"/>
  <c r="N43" i="26" l="1"/>
  <c r="G110" i="26" s="1"/>
  <c r="D28" i="27"/>
  <c r="N25" i="26"/>
  <c r="G56" i="26" s="1"/>
  <c r="D23" i="27"/>
  <c r="O40" i="26"/>
  <c r="I101" i="26" s="1"/>
  <c r="H24" i="27"/>
  <c r="O31" i="26"/>
  <c r="I74" i="26" s="1"/>
  <c r="H9" i="27"/>
  <c r="N30" i="26"/>
  <c r="G72" i="26" s="1"/>
  <c r="D31" i="27"/>
  <c r="N28" i="26"/>
  <c r="G65" i="26" s="1"/>
  <c r="D11" i="27"/>
  <c r="N39" i="26"/>
  <c r="G99" i="26" s="1"/>
  <c r="D27" i="27"/>
  <c r="O28" i="26"/>
  <c r="I65" i="26" s="1"/>
  <c r="H11" i="27"/>
  <c r="I39" i="26"/>
  <c r="K99" i="26" s="1"/>
  <c r="L27" i="27"/>
  <c r="I40" i="26"/>
  <c r="K101" i="26" s="1"/>
  <c r="L24" i="27"/>
  <c r="I27" i="26"/>
  <c r="K63" i="26" s="1"/>
  <c r="L16" i="27"/>
  <c r="I31" i="26"/>
  <c r="K74" i="26" s="1"/>
  <c r="L9" i="27"/>
  <c r="O39" i="26"/>
  <c r="I99" i="26" s="1"/>
  <c r="O25" i="26"/>
  <c r="I56" i="26" s="1"/>
  <c r="N40" i="26"/>
  <c r="G101" i="26" s="1"/>
  <c r="N31" i="26"/>
  <c r="G74" i="26" s="1"/>
  <c r="N27" i="26"/>
  <c r="G63" i="26" s="1"/>
  <c r="O30" i="26"/>
  <c r="I72" i="26" s="1"/>
  <c r="O27" i="26"/>
  <c r="I63" i="26" s="1"/>
  <c r="O43" i="26"/>
  <c r="I110" i="26" s="1"/>
  <c r="I43" i="26"/>
  <c r="K110" i="26" s="1"/>
  <c r="I25" i="26"/>
  <c r="K56" i="26" s="1"/>
  <c r="I37" i="26"/>
  <c r="K92" i="26" s="1"/>
  <c r="I28" i="26"/>
  <c r="K65" i="26" s="1"/>
  <c r="I30" i="26"/>
  <c r="K72" i="26" s="1"/>
  <c r="O24" i="26"/>
  <c r="I54" i="26" s="1"/>
  <c r="O2" i="26"/>
  <c r="Y6" i="26" s="1"/>
  <c r="O36" i="26"/>
  <c r="I90" i="26" s="1"/>
  <c r="O34" i="26"/>
  <c r="I83" i="26" s="1"/>
  <c r="N37" i="26"/>
  <c r="G92" i="26" s="1"/>
  <c r="N2" i="10"/>
  <c r="W6" i="10" s="1"/>
  <c r="O37" i="26"/>
  <c r="I92" i="26" s="1"/>
  <c r="O2" i="10"/>
  <c r="Y6" i="10" s="1"/>
  <c r="N42" i="26"/>
  <c r="G108" i="26" s="1"/>
  <c r="N33" i="26"/>
  <c r="G81" i="26" s="1"/>
  <c r="N36" i="26"/>
  <c r="G90" i="26" s="1"/>
  <c r="N34" i="26"/>
  <c r="G83" i="26" s="1"/>
  <c r="O42" i="26"/>
  <c r="I108" i="26" s="1"/>
  <c r="O33" i="26"/>
  <c r="I81" i="26" s="1"/>
  <c r="N24" i="26"/>
  <c r="G54" i="26" s="1"/>
  <c r="N2" i="26"/>
  <c r="W6" i="26" s="1"/>
  <c r="I36" i="26"/>
  <c r="K90" i="26" s="1"/>
  <c r="I34" i="26"/>
  <c r="K83" i="26" s="1"/>
  <c r="I24" i="26"/>
  <c r="K54" i="26" s="1"/>
  <c r="I2" i="26"/>
  <c r="X9" i="26" s="1"/>
  <c r="I42" i="26"/>
  <c r="K108" i="26" s="1"/>
  <c r="I33" i="26"/>
  <c r="K81" i="26" s="1"/>
  <c r="X18" i="6"/>
  <c r="X8" i="6"/>
  <c r="X25" i="6"/>
  <c r="X27" i="6"/>
  <c r="X6" i="6"/>
  <c r="X19" i="6"/>
  <c r="X5" i="6"/>
  <c r="X2" i="6"/>
  <c r="X7" i="6"/>
  <c r="X21" i="6"/>
  <c r="X14" i="6"/>
  <c r="X32" i="6"/>
  <c r="X24" i="6"/>
  <c r="X16" i="6"/>
  <c r="X9" i="6"/>
  <c r="X12" i="6"/>
  <c r="X23" i="6"/>
  <c r="X11" i="6"/>
  <c r="X22" i="6"/>
  <c r="R5" i="20"/>
  <c r="F32" i="19"/>
  <c r="N32" i="19" s="1"/>
  <c r="G30" i="20" s="1"/>
  <c r="R21" i="20"/>
  <c r="R24" i="20"/>
  <c r="R14" i="20"/>
  <c r="R17" i="20"/>
  <c r="R2" i="20"/>
  <c r="R26" i="20"/>
  <c r="R28" i="20"/>
  <c r="R31" i="20"/>
  <c r="R11" i="20"/>
  <c r="R15" i="20"/>
  <c r="R29" i="20"/>
  <c r="R30" i="20"/>
  <c r="R16" i="20"/>
  <c r="R25" i="20"/>
  <c r="R10" i="20"/>
  <c r="R33" i="20"/>
  <c r="R7" i="20"/>
  <c r="R27" i="20"/>
  <c r="R32" i="20"/>
  <c r="R13" i="20"/>
  <c r="R20" i="20"/>
  <c r="R22" i="20"/>
  <c r="R8" i="20"/>
  <c r="R3" i="20"/>
  <c r="R18" i="20"/>
  <c r="R9" i="20"/>
  <c r="R23" i="20"/>
  <c r="R19" i="20"/>
  <c r="R6" i="20"/>
  <c r="R4" i="20"/>
  <c r="F30" i="19"/>
  <c r="N30" i="19" s="1"/>
  <c r="G18" i="20" s="1"/>
  <c r="C25" i="15"/>
  <c r="F27" i="19" s="1"/>
  <c r="N27" i="19" s="1"/>
  <c r="G31" i="20" s="1"/>
  <c r="C8" i="15"/>
  <c r="C16" i="15"/>
  <c r="C9" i="15"/>
  <c r="F18" i="19" s="1"/>
  <c r="N18" i="19" s="1"/>
  <c r="G32" i="20" s="1"/>
  <c r="F33" i="19"/>
  <c r="N33" i="19" s="1"/>
  <c r="G33" i="20" s="1"/>
  <c r="F21" i="19"/>
  <c r="N21" i="19" s="1"/>
  <c r="G21" i="20" s="1"/>
  <c r="F17" i="19"/>
  <c r="N17" i="19" s="1"/>
  <c r="G27" i="20" s="1"/>
  <c r="F28" i="19"/>
  <c r="N28" i="19" s="1"/>
  <c r="G24" i="20" s="1"/>
  <c r="F9" i="19"/>
  <c r="N9" i="19" s="1"/>
  <c r="G29" i="20" s="1"/>
  <c r="F2" i="19"/>
  <c r="N2" i="19" s="1"/>
  <c r="G7" i="20" s="1"/>
  <c r="F5" i="19"/>
  <c r="N5" i="19" s="1"/>
  <c r="G19" i="20" s="1"/>
  <c r="F23" i="19"/>
  <c r="N23" i="19" s="1"/>
  <c r="G13" i="20" s="1"/>
  <c r="P18" i="11"/>
  <c r="P10" i="11"/>
  <c r="X26" i="6"/>
  <c r="X17" i="6"/>
  <c r="X33" i="6"/>
  <c r="X3" i="6"/>
  <c r="X15" i="6"/>
  <c r="X4" i="6"/>
  <c r="X29" i="6"/>
  <c r="X10" i="6"/>
  <c r="P17" i="11"/>
  <c r="X28" i="6"/>
  <c r="X20" i="6"/>
  <c r="X30" i="6"/>
  <c r="B56" i="15"/>
  <c r="C56" i="15" s="1"/>
  <c r="B40" i="15"/>
  <c r="C40" i="15" s="1"/>
  <c r="F8" i="15"/>
  <c r="U26" i="6"/>
  <c r="R8" i="6"/>
  <c r="B51" i="15"/>
  <c r="C51" i="15" s="1"/>
  <c r="F19" i="15"/>
  <c r="J4" i="15"/>
  <c r="B52" i="15"/>
  <c r="C52" i="15" s="1"/>
  <c r="B66" i="15"/>
  <c r="C66" i="15" s="1"/>
  <c r="J18" i="15"/>
  <c r="U24" i="6"/>
  <c r="R29" i="6"/>
  <c r="R33" i="6"/>
  <c r="R25" i="6"/>
  <c r="P3" i="11"/>
  <c r="B63" i="15"/>
  <c r="C63" i="15" s="1"/>
  <c r="J15" i="15"/>
  <c r="B38" i="15"/>
  <c r="C38" i="15" s="1"/>
  <c r="F6" i="15"/>
  <c r="F17" i="15"/>
  <c r="B49" i="15"/>
  <c r="C49" i="15" s="1"/>
  <c r="J12" i="15"/>
  <c r="B60" i="15"/>
  <c r="C60" i="15" s="1"/>
  <c r="U30" i="6"/>
  <c r="J7" i="15"/>
  <c r="B55" i="15"/>
  <c r="C55" i="15" s="1"/>
  <c r="B42" i="15"/>
  <c r="C42" i="15" s="1"/>
  <c r="F10" i="15"/>
  <c r="B37" i="15"/>
  <c r="C37" i="15" s="1"/>
  <c r="F5" i="15"/>
  <c r="B67" i="15"/>
  <c r="C67" i="15" s="1"/>
  <c r="J19" i="15"/>
  <c r="B54" i="15"/>
  <c r="C54" i="15" s="1"/>
  <c r="J6" i="15"/>
  <c r="U20" i="6"/>
  <c r="U19" i="6"/>
  <c r="R13" i="6"/>
  <c r="J5" i="15"/>
  <c r="B53" i="15"/>
  <c r="C53" i="15" s="1"/>
  <c r="F14" i="15"/>
  <c r="B46" i="15"/>
  <c r="C46" i="15" s="1"/>
  <c r="F4" i="15"/>
  <c r="B36" i="15"/>
  <c r="C36" i="15" s="1"/>
  <c r="U21" i="6"/>
  <c r="R2" i="6"/>
  <c r="R14" i="6"/>
  <c r="U3" i="6"/>
  <c r="F18" i="15"/>
  <c r="B50" i="15"/>
  <c r="C50" i="15" s="1"/>
  <c r="J16" i="15"/>
  <c r="B64" i="15"/>
  <c r="C64" i="15" s="1"/>
  <c r="B43" i="15"/>
  <c r="C43" i="15" s="1"/>
  <c r="F11" i="15"/>
  <c r="U33" i="6"/>
  <c r="U33" i="15" s="1"/>
  <c r="R10" i="6"/>
  <c r="F7" i="15"/>
  <c r="B39" i="15"/>
  <c r="C39" i="15" s="1"/>
  <c r="B44" i="15"/>
  <c r="C44" i="15" s="1"/>
  <c r="F12" i="15"/>
  <c r="B65" i="15"/>
  <c r="C65" i="15" s="1"/>
  <c r="J17" i="15"/>
  <c r="U7" i="6"/>
  <c r="R11" i="6"/>
  <c r="U27" i="6"/>
  <c r="B61" i="15"/>
  <c r="C61" i="15" s="1"/>
  <c r="J13" i="15"/>
  <c r="B58" i="15"/>
  <c r="C58" i="15" s="1"/>
  <c r="J10" i="15"/>
  <c r="R28" i="6"/>
  <c r="U4" i="6"/>
  <c r="U6" i="6"/>
  <c r="B62" i="15"/>
  <c r="C62" i="15" s="1"/>
  <c r="J14" i="15"/>
  <c r="F13" i="15"/>
  <c r="B45" i="15"/>
  <c r="C45" i="15" s="1"/>
  <c r="F15" i="15"/>
  <c r="B47" i="15"/>
  <c r="C47" i="15" s="1"/>
  <c r="R15" i="6"/>
  <c r="U12" i="6"/>
  <c r="R7" i="6"/>
  <c r="R31" i="6"/>
  <c r="U18" i="6"/>
  <c r="J9" i="15"/>
  <c r="B57" i="15"/>
  <c r="C57" i="15" s="1"/>
  <c r="F16" i="15"/>
  <c r="B48" i="15"/>
  <c r="C48" i="15" s="1"/>
  <c r="R6" i="6"/>
  <c r="U22" i="6"/>
  <c r="U10" i="6"/>
  <c r="R26" i="6"/>
  <c r="R22" i="6"/>
  <c r="R20" i="6"/>
  <c r="U13" i="6"/>
  <c r="R3" i="6"/>
  <c r="U16" i="6"/>
  <c r="B41" i="15"/>
  <c r="C41" i="15" s="1"/>
  <c r="F9" i="15"/>
  <c r="B59" i="15"/>
  <c r="C59" i="15" s="1"/>
  <c r="J11" i="15"/>
  <c r="P6" i="11"/>
  <c r="P31" i="11"/>
  <c r="P28" i="11"/>
  <c r="X13" i="6"/>
  <c r="P7" i="11"/>
  <c r="P4" i="11"/>
  <c r="P11" i="11"/>
  <c r="J28" i="26" s="1"/>
  <c r="I36" i="10"/>
  <c r="K90" i="10" s="1"/>
  <c r="I42" i="10"/>
  <c r="K108" i="10" s="1"/>
  <c r="I31" i="10"/>
  <c r="K74" i="10" s="1"/>
  <c r="I30" i="10"/>
  <c r="K72" i="10" s="1"/>
  <c r="I40" i="10"/>
  <c r="K101" i="10" s="1"/>
  <c r="P33" i="11"/>
  <c r="P24" i="11"/>
  <c r="P26" i="11"/>
  <c r="P27" i="11"/>
  <c r="P8" i="11"/>
  <c r="P13" i="11"/>
  <c r="I43" i="10"/>
  <c r="K110" i="10" s="1"/>
  <c r="P16" i="11"/>
  <c r="I33" i="10"/>
  <c r="K81" i="10" s="1"/>
  <c r="I24" i="10"/>
  <c r="K54" i="10" s="1"/>
  <c r="I28" i="10"/>
  <c r="K65" i="10" s="1"/>
  <c r="I37" i="10"/>
  <c r="K92" i="10" s="1"/>
  <c r="I27" i="10"/>
  <c r="K63" i="10" s="1"/>
  <c r="P15" i="11"/>
  <c r="X31" i="6"/>
  <c r="P2" i="11"/>
  <c r="P30" i="11"/>
  <c r="P25" i="11"/>
  <c r="P23" i="11"/>
  <c r="I2" i="10"/>
  <c r="X9" i="10" s="1"/>
  <c r="P20" i="11"/>
  <c r="P5" i="11"/>
  <c r="P32" i="11"/>
  <c r="I39" i="10"/>
  <c r="K99" i="10" s="1"/>
  <c r="P22" i="11"/>
  <c r="J37" i="26" s="1"/>
  <c r="I25" i="10"/>
  <c r="K56" i="10" s="1"/>
  <c r="P19" i="11"/>
  <c r="P29" i="11"/>
  <c r="P9" i="11"/>
  <c r="J31" i="26" s="1"/>
  <c r="I34" i="10"/>
  <c r="K83" i="10" s="1"/>
  <c r="P14" i="11"/>
  <c r="P21" i="11"/>
  <c r="P12" i="11"/>
  <c r="R24" i="6"/>
  <c r="R16" i="6"/>
  <c r="R12" i="6"/>
  <c r="R32" i="6"/>
  <c r="R32" i="15" s="1"/>
  <c r="R5" i="6"/>
  <c r="U14" i="6"/>
  <c r="U28" i="6"/>
  <c r="R17" i="6"/>
  <c r="R21" i="6"/>
  <c r="U17" i="6"/>
  <c r="R4" i="6"/>
  <c r="R23" i="6"/>
  <c r="U15" i="6"/>
  <c r="U25" i="6"/>
  <c r="U11" i="6"/>
  <c r="R30" i="6"/>
  <c r="R31" i="15" s="1"/>
  <c r="U8" i="6"/>
  <c r="U16" i="15" s="1"/>
  <c r="U31" i="6"/>
  <c r="U32" i="6"/>
  <c r="U5" i="6"/>
  <c r="U5" i="15" s="1"/>
  <c r="U2" i="6"/>
  <c r="U2" i="15" s="1"/>
  <c r="U9" i="6"/>
  <c r="U11" i="15" s="1"/>
  <c r="U29" i="6"/>
  <c r="R9" i="6"/>
  <c r="R8" i="15" s="1"/>
  <c r="R27" i="6"/>
  <c r="R25" i="15" s="1"/>
  <c r="U23" i="6"/>
  <c r="U20" i="15" s="1"/>
  <c r="R18" i="6"/>
  <c r="R19" i="6"/>
  <c r="R17" i="15" s="1"/>
  <c r="N42" i="10"/>
  <c r="G108" i="10" s="1"/>
  <c r="N33" i="10"/>
  <c r="G81" i="10" s="1"/>
  <c r="N28" i="10"/>
  <c r="G65" i="10" s="1"/>
  <c r="O33" i="10"/>
  <c r="I81" i="10" s="1"/>
  <c r="O24" i="10"/>
  <c r="I54" i="10" s="1"/>
  <c r="O31" i="10"/>
  <c r="I74" i="10" s="1"/>
  <c r="N30" i="10"/>
  <c r="G72" i="10" s="1"/>
  <c r="O39" i="10"/>
  <c r="I99" i="10" s="1"/>
  <c r="N31" i="10"/>
  <c r="G74" i="10" s="1"/>
  <c r="O30" i="10"/>
  <c r="I72" i="10" s="1"/>
  <c r="N37" i="10"/>
  <c r="G92" i="10" s="1"/>
  <c r="O25" i="10"/>
  <c r="I56" i="10" s="1"/>
  <c r="O28" i="10"/>
  <c r="I65" i="10" s="1"/>
  <c r="O40" i="10"/>
  <c r="I101" i="10" s="1"/>
  <c r="O37" i="10"/>
  <c r="I92" i="10" s="1"/>
  <c r="N43" i="10"/>
  <c r="G110" i="10" s="1"/>
  <c r="N27" i="10"/>
  <c r="G63" i="10" s="1"/>
  <c r="N39" i="10"/>
  <c r="G99" i="10" s="1"/>
  <c r="O34" i="10"/>
  <c r="I83" i="10" s="1"/>
  <c r="O42" i="10"/>
  <c r="I108" i="10" s="1"/>
  <c r="N25" i="10"/>
  <c r="G56" i="10" s="1"/>
  <c r="N40" i="10"/>
  <c r="G101" i="10" s="1"/>
  <c r="N24" i="10"/>
  <c r="G54" i="10" s="1"/>
  <c r="O43" i="10"/>
  <c r="I110" i="10" s="1"/>
  <c r="N34" i="10"/>
  <c r="G83" i="10" s="1"/>
  <c r="O36" i="10"/>
  <c r="I90" i="10" s="1"/>
  <c r="O27" i="10"/>
  <c r="I63" i="10" s="1"/>
  <c r="N36" i="10"/>
  <c r="G90" i="10" s="1"/>
  <c r="U29" i="15" l="1"/>
  <c r="U4" i="15"/>
  <c r="R3" i="15"/>
  <c r="J25" i="26"/>
  <c r="J27" i="26"/>
  <c r="J39" i="26"/>
  <c r="J40" i="26"/>
  <c r="J43" i="26"/>
  <c r="J30" i="26"/>
  <c r="J42" i="26"/>
  <c r="J33" i="26"/>
  <c r="J36" i="26"/>
  <c r="J34" i="26"/>
  <c r="J24" i="26"/>
  <c r="J2" i="26"/>
  <c r="R21" i="15"/>
  <c r="R33" i="15"/>
  <c r="R6" i="15"/>
  <c r="F24" i="19"/>
  <c r="N24" i="19" s="1"/>
  <c r="G16" i="20" s="1"/>
  <c r="F26" i="19"/>
  <c r="N26" i="19" s="1"/>
  <c r="G26" i="20" s="1"/>
  <c r="U12" i="15"/>
  <c r="R27" i="15"/>
  <c r="R28" i="15"/>
  <c r="R2" i="15"/>
  <c r="U21" i="15"/>
  <c r="U32" i="15"/>
  <c r="U6" i="15"/>
  <c r="R13" i="15"/>
  <c r="R12" i="15"/>
  <c r="R18" i="15"/>
  <c r="U26" i="15"/>
  <c r="U15" i="15"/>
  <c r="R19" i="15"/>
  <c r="R14" i="15"/>
  <c r="F16" i="19"/>
  <c r="N16" i="19" s="1"/>
  <c r="G6" i="20" s="1"/>
  <c r="U27" i="15"/>
  <c r="U14" i="15"/>
  <c r="U23" i="15"/>
  <c r="R9" i="15"/>
  <c r="R30" i="15"/>
  <c r="R7" i="15"/>
  <c r="U9" i="15"/>
  <c r="U19" i="15"/>
  <c r="U8" i="15"/>
  <c r="U25" i="15"/>
  <c r="U17" i="15"/>
  <c r="R22" i="15"/>
  <c r="R16" i="15"/>
  <c r="R5" i="15"/>
  <c r="U30" i="15"/>
  <c r="U10" i="15"/>
  <c r="U13" i="15"/>
  <c r="U7" i="15"/>
  <c r="U3" i="15"/>
  <c r="U24" i="15"/>
  <c r="U18" i="15"/>
  <c r="U28" i="15"/>
  <c r="U22" i="15"/>
  <c r="U31" i="15"/>
  <c r="R20" i="15"/>
  <c r="R23" i="15"/>
  <c r="R10" i="15"/>
  <c r="R11" i="15"/>
  <c r="R29" i="15"/>
  <c r="R15" i="15"/>
  <c r="R4" i="15"/>
  <c r="R24" i="15"/>
  <c r="R26" i="15"/>
  <c r="F11" i="19"/>
  <c r="N11" i="19" s="1"/>
  <c r="G20" i="20" s="1"/>
  <c r="F15" i="19"/>
  <c r="N15" i="19" s="1"/>
  <c r="G14" i="20" s="1"/>
  <c r="F19" i="19"/>
  <c r="N19" i="19" s="1"/>
  <c r="G10" i="20" s="1"/>
  <c r="F13" i="19"/>
  <c r="N13" i="19" s="1"/>
  <c r="G3" i="20" s="1"/>
  <c r="F12" i="19"/>
  <c r="N12" i="19" s="1"/>
  <c r="G4" i="20" s="1"/>
  <c r="F14" i="19"/>
  <c r="N14" i="19" s="1"/>
  <c r="G2" i="20" s="1"/>
  <c r="F25" i="19"/>
  <c r="N25" i="19" s="1"/>
  <c r="G15" i="20" s="1"/>
  <c r="F20" i="19"/>
  <c r="N20" i="19" s="1"/>
  <c r="G12" i="20" s="1"/>
  <c r="F8" i="19"/>
  <c r="N8" i="19" s="1"/>
  <c r="G11" i="20" s="1"/>
  <c r="F3" i="19"/>
  <c r="N3" i="19" s="1"/>
  <c r="G8" i="20" s="1"/>
  <c r="F4" i="19"/>
  <c r="N4" i="19" s="1"/>
  <c r="G9" i="20" s="1"/>
  <c r="F10" i="19"/>
  <c r="N10" i="19" s="1"/>
  <c r="G22" i="20" s="1"/>
  <c r="F6" i="19"/>
  <c r="N6" i="19" s="1"/>
  <c r="G17" i="20" s="1"/>
  <c r="F31" i="19"/>
  <c r="N31" i="19" s="1"/>
  <c r="G23" i="20" s="1"/>
  <c r="N33" i="20" s="1"/>
  <c r="F22" i="19"/>
  <c r="N22" i="19" s="1"/>
  <c r="G28" i="20" s="1"/>
  <c r="J8" i="15"/>
  <c r="F29" i="19"/>
  <c r="N29" i="19" s="1"/>
  <c r="G25" i="20" s="1"/>
  <c r="F7" i="19"/>
  <c r="N7" i="19" s="1"/>
  <c r="G5" i="20" s="1"/>
  <c r="N3" i="20" s="1"/>
  <c r="J42" i="10"/>
  <c r="J25" i="10"/>
  <c r="J31" i="10"/>
  <c r="J2" i="10"/>
  <c r="J30" i="10"/>
  <c r="J34" i="10"/>
  <c r="J43" i="10"/>
  <c r="J24" i="10"/>
  <c r="J27" i="10"/>
  <c r="J33" i="10"/>
  <c r="J37" i="10"/>
  <c r="J28" i="10"/>
  <c r="J40" i="10"/>
  <c r="J39" i="10"/>
  <c r="J36" i="10"/>
  <c r="Q3" i="11"/>
  <c r="B3" i="27" s="1"/>
  <c r="Q10" i="11"/>
  <c r="B10" i="27" s="1"/>
  <c r="Q21" i="11"/>
  <c r="B21" i="27" s="1"/>
  <c r="Q14" i="11"/>
  <c r="B14" i="27" s="1"/>
  <c r="Q30" i="11"/>
  <c r="B30" i="27" s="1"/>
  <c r="Q32" i="11"/>
  <c r="B32" i="27" s="1"/>
  <c r="Q24" i="11"/>
  <c r="Q9" i="11"/>
  <c r="B9" i="27" s="1"/>
  <c r="Q16" i="11"/>
  <c r="B16" i="27" s="1"/>
  <c r="Q13" i="11"/>
  <c r="B13" i="27" s="1"/>
  <c r="Q18" i="11"/>
  <c r="B18" i="27" s="1"/>
  <c r="Q4" i="11"/>
  <c r="B4" i="27" s="1"/>
  <c r="Q31" i="11"/>
  <c r="B31" i="27" s="1"/>
  <c r="Q29" i="11"/>
  <c r="B29" i="27" s="1"/>
  <c r="Q12" i="11"/>
  <c r="B12" i="27" s="1"/>
  <c r="Q2" i="11"/>
  <c r="B2" i="27" s="1"/>
  <c r="Q15" i="11"/>
  <c r="B15" i="27" s="1"/>
  <c r="Q25" i="11"/>
  <c r="B25" i="27" s="1"/>
  <c r="Q19" i="11"/>
  <c r="B19" i="27" s="1"/>
  <c r="Q26" i="11"/>
  <c r="B26" i="27" s="1"/>
  <c r="Q5" i="11"/>
  <c r="B5" i="27" s="1"/>
  <c r="Q20" i="11"/>
  <c r="B20" i="27" s="1"/>
  <c r="Q28" i="11"/>
  <c r="Q17" i="11"/>
  <c r="B17" i="27" s="1"/>
  <c r="Q23" i="11"/>
  <c r="Q27" i="11"/>
  <c r="Q33" i="11"/>
  <c r="B33" i="27" s="1"/>
  <c r="Q11" i="11"/>
  <c r="B11" i="27" s="1"/>
  <c r="Q8" i="11"/>
  <c r="B8" i="27" s="1"/>
  <c r="Q7" i="11"/>
  <c r="B7" i="27" s="1"/>
  <c r="Q22" i="11"/>
  <c r="Q6" i="11"/>
  <c r="B6" i="27" s="1"/>
  <c r="K37" i="26" l="1"/>
  <c r="M92" i="26" s="1"/>
  <c r="B22" i="27"/>
  <c r="K39" i="26"/>
  <c r="M99" i="26" s="1"/>
  <c r="B27" i="27"/>
  <c r="K25" i="26"/>
  <c r="M56" i="26" s="1"/>
  <c r="B23" i="27"/>
  <c r="K43" i="26"/>
  <c r="M110" i="26" s="1"/>
  <c r="B28" i="27"/>
  <c r="K40" i="26"/>
  <c r="M101" i="26" s="1"/>
  <c r="B24" i="27"/>
  <c r="K28" i="26"/>
  <c r="M65" i="26" s="1"/>
  <c r="K30" i="26"/>
  <c r="M72" i="26" s="1"/>
  <c r="K27" i="26"/>
  <c r="M63" i="26" s="1"/>
  <c r="K31" i="26"/>
  <c r="M74" i="26" s="1"/>
  <c r="K24" i="26"/>
  <c r="M54" i="26" s="1"/>
  <c r="K2" i="26"/>
  <c r="U6" i="26" s="1"/>
  <c r="K36" i="26"/>
  <c r="M90" i="26" s="1"/>
  <c r="K34" i="26"/>
  <c r="M83" i="26" s="1"/>
  <c r="K42" i="26"/>
  <c r="M108" i="26" s="1"/>
  <c r="K33" i="26"/>
  <c r="M81" i="26" s="1"/>
  <c r="N26" i="20"/>
  <c r="C19" i="6"/>
  <c r="AR6" i="24"/>
  <c r="AR6" i="23"/>
  <c r="AH5" i="24"/>
  <c r="AH5" i="23"/>
  <c r="AC2" i="24"/>
  <c r="AC2" i="23"/>
  <c r="C31" i="6"/>
  <c r="AM9" i="24"/>
  <c r="AM9" i="23"/>
  <c r="AM3" i="24"/>
  <c r="AM3" i="23"/>
  <c r="AM5" i="24"/>
  <c r="AM5" i="23"/>
  <c r="AM8" i="24"/>
  <c r="AM8" i="23"/>
  <c r="C16" i="6"/>
  <c r="AC5" i="24"/>
  <c r="AC5" i="23"/>
  <c r="AH9" i="24"/>
  <c r="AH9" i="23"/>
  <c r="AH4" i="24"/>
  <c r="AH4" i="23"/>
  <c r="C25" i="6"/>
  <c r="AC9" i="24"/>
  <c r="AC9" i="23"/>
  <c r="C23" i="6"/>
  <c r="AH8" i="24"/>
  <c r="AH8" i="23"/>
  <c r="C22" i="6"/>
  <c r="AR7" i="24"/>
  <c r="AR7" i="23"/>
  <c r="AC6" i="24"/>
  <c r="AC6" i="23"/>
  <c r="AR9" i="24"/>
  <c r="AR9" i="23"/>
  <c r="C5" i="6"/>
  <c r="AR2" i="24"/>
  <c r="AR2" i="23"/>
  <c r="AR8" i="24"/>
  <c r="AR8" i="23"/>
  <c r="C26" i="6"/>
  <c r="AH7" i="24"/>
  <c r="AH7" i="23"/>
  <c r="AH6" i="24"/>
  <c r="AH6" i="23"/>
  <c r="AR5" i="24"/>
  <c r="AR5" i="23"/>
  <c r="AH3" i="24"/>
  <c r="AH3" i="23"/>
  <c r="AM4" i="24"/>
  <c r="AM4" i="23"/>
  <c r="AR4" i="24"/>
  <c r="AR4" i="23"/>
  <c r="AM6" i="24"/>
  <c r="AM6" i="23"/>
  <c r="AM2" i="24"/>
  <c r="AM2" i="23"/>
  <c r="AC4" i="24"/>
  <c r="AC4" i="23"/>
  <c r="C27" i="6"/>
  <c r="AC7" i="24"/>
  <c r="AC7" i="23"/>
  <c r="AR3" i="24"/>
  <c r="AS3" i="24" s="1"/>
  <c r="AR3" i="23"/>
  <c r="AS3" i="23" s="1"/>
  <c r="C2" i="6"/>
  <c r="AH2" i="24"/>
  <c r="AH2" i="23"/>
  <c r="C10" i="6"/>
  <c r="AC3" i="24"/>
  <c r="AC3" i="23"/>
  <c r="AC8" i="24"/>
  <c r="AD8" i="24" s="1"/>
  <c r="AC8" i="23"/>
  <c r="AD8" i="23" s="1"/>
  <c r="C28" i="6"/>
  <c r="AM7" i="24"/>
  <c r="AN7" i="24" s="1"/>
  <c r="AM7" i="23"/>
  <c r="AN7" i="23" s="1"/>
  <c r="N15" i="20"/>
  <c r="N4" i="20"/>
  <c r="N24" i="20"/>
  <c r="N2" i="20"/>
  <c r="N14" i="20"/>
  <c r="N23" i="20"/>
  <c r="N10" i="20"/>
  <c r="N25" i="20"/>
  <c r="N5" i="20"/>
  <c r="N29" i="20"/>
  <c r="N30" i="20"/>
  <c r="N8" i="20"/>
  <c r="N28" i="20"/>
  <c r="N7" i="20"/>
  <c r="N6" i="20"/>
  <c r="N31" i="20"/>
  <c r="N16" i="20"/>
  <c r="N11" i="20"/>
  <c r="N17" i="20"/>
  <c r="N21" i="20"/>
  <c r="N32" i="20"/>
  <c r="N27" i="20"/>
  <c r="N22" i="20"/>
  <c r="N13" i="20"/>
  <c r="N18" i="20"/>
  <c r="N9" i="20"/>
  <c r="N20" i="20"/>
  <c r="N12" i="20"/>
  <c r="N19" i="20"/>
  <c r="C18" i="6"/>
  <c r="C33" i="6"/>
  <c r="C33" i="19" s="1"/>
  <c r="J33" i="19" s="1"/>
  <c r="C32" i="20" s="1"/>
  <c r="C21" i="6"/>
  <c r="C6" i="6"/>
  <c r="C2" i="19" s="1"/>
  <c r="J2" i="19" s="1"/>
  <c r="C7" i="20" s="1"/>
  <c r="C17" i="6"/>
  <c r="C4" i="6"/>
  <c r="AC3" i="6"/>
  <c r="C13" i="6"/>
  <c r="AC6" i="6"/>
  <c r="C20" i="6"/>
  <c r="AR3" i="6"/>
  <c r="C8" i="6"/>
  <c r="AM3" i="6"/>
  <c r="C7" i="6"/>
  <c r="AR8" i="6"/>
  <c r="C32" i="6"/>
  <c r="AM5" i="6"/>
  <c r="C9" i="6"/>
  <c r="AM8" i="6"/>
  <c r="C24" i="6"/>
  <c r="AH6" i="6"/>
  <c r="C12" i="6"/>
  <c r="AC9" i="6"/>
  <c r="C29" i="6"/>
  <c r="AC2" i="6"/>
  <c r="C3" i="6"/>
  <c r="AR5" i="6"/>
  <c r="C15" i="6"/>
  <c r="AH9" i="6"/>
  <c r="C30" i="6"/>
  <c r="AH3" i="6"/>
  <c r="C14" i="6"/>
  <c r="AM4" i="6"/>
  <c r="C11" i="6"/>
  <c r="AM7" i="6"/>
  <c r="AH7" i="6"/>
  <c r="AC7" i="6"/>
  <c r="AH2" i="6"/>
  <c r="K43" i="10"/>
  <c r="M110" i="10" s="1"/>
  <c r="K42" i="10"/>
  <c r="M108" i="10" s="1"/>
  <c r="K40" i="10"/>
  <c r="M101" i="10" s="1"/>
  <c r="K31" i="10"/>
  <c r="M74" i="10" s="1"/>
  <c r="K28" i="10"/>
  <c r="M65" i="10" s="1"/>
  <c r="AC4" i="6"/>
  <c r="K2" i="10"/>
  <c r="U6" i="10" s="1"/>
  <c r="K27" i="10"/>
  <c r="M63" i="10" s="1"/>
  <c r="AM9" i="6"/>
  <c r="K30" i="10"/>
  <c r="M72" i="10" s="1"/>
  <c r="AM2" i="6"/>
  <c r="K24" i="10"/>
  <c r="M54" i="10" s="1"/>
  <c r="AR7" i="6"/>
  <c r="K36" i="10"/>
  <c r="M90" i="10" s="1"/>
  <c r="AR2" i="6"/>
  <c r="K34" i="10"/>
  <c r="M83" i="10" s="1"/>
  <c r="AR9" i="6"/>
  <c r="K25" i="10"/>
  <c r="M56" i="10" s="1"/>
  <c r="K37" i="10"/>
  <c r="M92" i="10" s="1"/>
  <c r="AR4" i="6"/>
  <c r="AH8" i="6"/>
  <c r="AH4" i="6"/>
  <c r="AR6" i="6"/>
  <c r="AM6" i="6"/>
  <c r="AH5" i="6"/>
  <c r="K33" i="10"/>
  <c r="M81" i="10" s="1"/>
  <c r="K39" i="10"/>
  <c r="M99" i="10" s="1"/>
  <c r="AC5" i="6"/>
  <c r="AC8" i="6"/>
  <c r="AD3" i="23" l="1"/>
  <c r="AD3" i="24"/>
  <c r="AH12" i="23"/>
  <c r="AE18" i="23" s="1"/>
  <c r="AI2" i="23"/>
  <c r="AH12" i="24"/>
  <c r="AE18" i="24" s="1"/>
  <c r="AI2" i="24"/>
  <c r="AD7" i="23"/>
  <c r="AD7" i="24"/>
  <c r="AD4" i="23"/>
  <c r="AD4" i="24"/>
  <c r="AM12" i="23"/>
  <c r="AE19" i="23" s="1"/>
  <c r="AN2" i="23"/>
  <c r="AM12" i="24"/>
  <c r="AE19" i="24" s="1"/>
  <c r="AN2" i="24"/>
  <c r="AN6" i="23"/>
  <c r="AN6" i="24"/>
  <c r="AS4" i="23"/>
  <c r="AS4" i="24"/>
  <c r="AN4" i="23"/>
  <c r="AN4" i="24"/>
  <c r="AI3" i="23"/>
  <c r="AI3" i="24"/>
  <c r="AS5" i="23"/>
  <c r="AS5" i="24"/>
  <c r="AI6" i="23"/>
  <c r="AI6" i="24"/>
  <c r="AI7" i="23"/>
  <c r="AI7" i="24"/>
  <c r="AS8" i="23"/>
  <c r="AS8" i="24"/>
  <c r="AR12" i="23"/>
  <c r="AE20" i="23" s="1"/>
  <c r="AS2" i="23"/>
  <c r="AR12" i="24"/>
  <c r="AE20" i="24" s="1"/>
  <c r="AS2" i="24"/>
  <c r="AS9" i="23"/>
  <c r="AS9" i="24"/>
  <c r="AD6" i="23"/>
  <c r="AD6" i="24"/>
  <c r="AS7" i="23"/>
  <c r="AS7" i="24"/>
  <c r="AI8" i="23"/>
  <c r="AI8" i="24"/>
  <c r="AD9" i="23"/>
  <c r="AD9" i="24"/>
  <c r="AI4" i="23"/>
  <c r="AI4" i="24"/>
  <c r="AI9" i="23"/>
  <c r="AI9" i="24"/>
  <c r="AD5" i="23"/>
  <c r="AD5" i="24"/>
  <c r="AN8" i="23"/>
  <c r="AN8" i="24"/>
  <c r="AN5" i="23"/>
  <c r="AN5" i="24"/>
  <c r="AN3" i="23"/>
  <c r="AN3" i="24"/>
  <c r="AN9" i="23"/>
  <c r="AN9" i="24"/>
  <c r="AC12" i="23"/>
  <c r="AE17" i="23" s="1"/>
  <c r="AF17" i="23" s="1"/>
  <c r="AD2" i="23"/>
  <c r="AC12" i="24"/>
  <c r="AE17" i="24" s="1"/>
  <c r="AF17" i="24" s="1"/>
  <c r="AD2" i="24"/>
  <c r="AI5" i="23"/>
  <c r="AI5" i="24"/>
  <c r="AS6" i="23"/>
  <c r="AS6" i="24"/>
  <c r="C14" i="19"/>
  <c r="J14" i="19" s="1"/>
  <c r="C10" i="20" s="1"/>
  <c r="C21" i="19"/>
  <c r="J21" i="19" s="1"/>
  <c r="C19" i="20" s="1"/>
  <c r="C6" i="19"/>
  <c r="J6" i="19" s="1"/>
  <c r="C3" i="20" s="1"/>
  <c r="C11" i="19"/>
  <c r="J11" i="19" s="1"/>
  <c r="C6" i="20" s="1"/>
  <c r="C30" i="19"/>
  <c r="J30" i="19" s="1"/>
  <c r="C27" i="20" s="1"/>
  <c r="C5" i="19"/>
  <c r="J5" i="19" s="1"/>
  <c r="C11" i="20" s="1"/>
  <c r="C8" i="19"/>
  <c r="J8" i="19" s="1"/>
  <c r="C17" i="20" s="1"/>
  <c r="C10" i="19"/>
  <c r="J10" i="19" s="1"/>
  <c r="C5" i="20" s="1"/>
  <c r="C3" i="19"/>
  <c r="J3" i="19" s="1"/>
  <c r="C8" i="20" s="1"/>
  <c r="C22" i="19"/>
  <c r="J22" i="19" s="1"/>
  <c r="C26" i="20" s="1"/>
  <c r="C18" i="19"/>
  <c r="J18" i="19" s="1"/>
  <c r="C25" i="20" s="1"/>
  <c r="C26" i="19"/>
  <c r="J26" i="19" s="1"/>
  <c r="C20" i="20" s="1"/>
  <c r="C25" i="19"/>
  <c r="J25" i="19" s="1"/>
  <c r="C15" i="20" s="1"/>
  <c r="C17" i="19"/>
  <c r="J17" i="19" s="1"/>
  <c r="C22" i="20" s="1"/>
  <c r="C15" i="19"/>
  <c r="J15" i="19" s="1"/>
  <c r="C12" i="20" s="1"/>
  <c r="C27" i="19"/>
  <c r="J27" i="19" s="1"/>
  <c r="C18" i="20" s="1"/>
  <c r="C24" i="19"/>
  <c r="J24" i="19" s="1"/>
  <c r="C24" i="20" s="1"/>
  <c r="C29" i="19"/>
  <c r="J29" i="19" s="1"/>
  <c r="C31" i="20" s="1"/>
  <c r="C7" i="19"/>
  <c r="J7" i="19" s="1"/>
  <c r="C4" i="20" s="1"/>
  <c r="C4" i="19"/>
  <c r="J4" i="19" s="1"/>
  <c r="C14" i="20" s="1"/>
  <c r="C23" i="19"/>
  <c r="J23" i="19" s="1"/>
  <c r="C28" i="20" s="1"/>
  <c r="C20" i="19"/>
  <c r="J20" i="19" s="1"/>
  <c r="C23" i="20" s="1"/>
  <c r="C9" i="19"/>
  <c r="J9" i="19" s="1"/>
  <c r="C9" i="20" s="1"/>
  <c r="C12" i="19"/>
  <c r="J12" i="19" s="1"/>
  <c r="C2" i="20" s="1"/>
  <c r="C13" i="19"/>
  <c r="J13" i="19" s="1"/>
  <c r="C16" i="20" s="1"/>
  <c r="L10" i="20" s="1"/>
  <c r="M10" i="20" s="1"/>
  <c r="C16" i="19"/>
  <c r="J16" i="19" s="1"/>
  <c r="C13" i="20" s="1"/>
  <c r="C19" i="19"/>
  <c r="J19" i="19" s="1"/>
  <c r="C29" i="20" s="1"/>
  <c r="C32" i="19"/>
  <c r="J32" i="19" s="1"/>
  <c r="C33" i="20" s="1"/>
  <c r="L33" i="20" s="1"/>
  <c r="M33" i="20" s="1"/>
  <c r="C31" i="19"/>
  <c r="J31" i="19" s="1"/>
  <c r="C30" i="20" s="1"/>
  <c r="B55" i="6"/>
  <c r="C55" i="6" s="1"/>
  <c r="C28" i="19"/>
  <c r="J28" i="19" s="1"/>
  <c r="C21" i="20" s="1"/>
  <c r="L11" i="20" s="1"/>
  <c r="M11" i="20" s="1"/>
  <c r="B44" i="6"/>
  <c r="C44" i="6" s="1"/>
  <c r="B65" i="6"/>
  <c r="C65" i="6" s="1"/>
  <c r="B67" i="6"/>
  <c r="C67" i="6" s="1"/>
  <c r="B64" i="6"/>
  <c r="C64" i="6" s="1"/>
  <c r="B50" i="6"/>
  <c r="C50" i="6" s="1"/>
  <c r="B58" i="6"/>
  <c r="C58" i="6" s="1"/>
  <c r="B49" i="6"/>
  <c r="C49" i="6" s="1"/>
  <c r="B63" i="6"/>
  <c r="C63" i="6" s="1"/>
  <c r="F15" i="6"/>
  <c r="B36" i="6"/>
  <c r="C36" i="6" s="1"/>
  <c r="B56" i="6"/>
  <c r="C56" i="6" s="1"/>
  <c r="B37" i="6"/>
  <c r="C37" i="6" s="1"/>
  <c r="B47" i="6"/>
  <c r="C47" i="6" s="1"/>
  <c r="B48" i="6"/>
  <c r="C48" i="6" s="1"/>
  <c r="B61" i="6"/>
  <c r="C61" i="6" s="1"/>
  <c r="B53" i="6"/>
  <c r="C53" i="6" s="1"/>
  <c r="B45" i="6"/>
  <c r="C45" i="6" s="1"/>
  <c r="B57" i="6"/>
  <c r="C57" i="6" s="1"/>
  <c r="J18" i="6"/>
  <c r="B66" i="6"/>
  <c r="C66" i="6" s="1"/>
  <c r="B51" i="6"/>
  <c r="C51" i="6" s="1"/>
  <c r="B39" i="6"/>
  <c r="C39" i="6" s="1"/>
  <c r="B52" i="6"/>
  <c r="C52" i="6" s="1"/>
  <c r="B38" i="6"/>
  <c r="C38" i="6" s="1"/>
  <c r="B62" i="6"/>
  <c r="C62" i="6" s="1"/>
  <c r="B59" i="6"/>
  <c r="C59" i="6" s="1"/>
  <c r="B40" i="6"/>
  <c r="C40" i="6" s="1"/>
  <c r="B43" i="6"/>
  <c r="C43" i="6" s="1"/>
  <c r="B60" i="6"/>
  <c r="C60" i="6" s="1"/>
  <c r="B46" i="6"/>
  <c r="C46" i="6" s="1"/>
  <c r="F4" i="6"/>
  <c r="B42" i="6"/>
  <c r="C42" i="6" s="1"/>
  <c r="B41" i="6"/>
  <c r="C41" i="6" s="1"/>
  <c r="J19" i="6"/>
  <c r="B54" i="6"/>
  <c r="C54" i="6" s="1"/>
  <c r="J8" i="6"/>
  <c r="F11" i="6"/>
  <c r="F19" i="6"/>
  <c r="F14" i="6"/>
  <c r="J7" i="6"/>
  <c r="F9" i="6"/>
  <c r="F17" i="6"/>
  <c r="J5" i="6"/>
  <c r="J13" i="6"/>
  <c r="J4" i="6"/>
  <c r="J15" i="6"/>
  <c r="J6" i="6"/>
  <c r="F8" i="6"/>
  <c r="J11" i="6"/>
  <c r="F5" i="6"/>
  <c r="F6" i="6"/>
  <c r="F7" i="6"/>
  <c r="J9" i="6"/>
  <c r="J10" i="6"/>
  <c r="J14" i="6"/>
  <c r="J16" i="6"/>
  <c r="F10" i="6"/>
  <c r="J12" i="6"/>
  <c r="F12" i="6"/>
  <c r="J17" i="6"/>
  <c r="F13" i="6"/>
  <c r="F16" i="6"/>
  <c r="F18" i="6"/>
  <c r="AN2" i="6"/>
  <c r="AS7" i="6"/>
  <c r="AN9" i="6"/>
  <c r="AN4" i="6"/>
  <c r="AN7" i="6"/>
  <c r="AI3" i="6"/>
  <c r="AI8" i="6"/>
  <c r="AD5" i="6"/>
  <c r="AN3" i="6"/>
  <c r="AD4" i="6"/>
  <c r="AD2" i="6"/>
  <c r="AI2" i="6"/>
  <c r="AI5" i="6"/>
  <c r="AD6" i="6"/>
  <c r="AD3" i="6"/>
  <c r="AI6" i="6"/>
  <c r="AI4" i="6"/>
  <c r="AI9" i="6"/>
  <c r="AH12" i="6"/>
  <c r="AE18" i="6" s="1"/>
  <c r="AD7" i="6"/>
  <c r="AI7" i="6"/>
  <c r="AS6" i="6"/>
  <c r="AN8" i="6"/>
  <c r="AS2" i="6"/>
  <c r="AS5" i="6"/>
  <c r="AN5" i="6"/>
  <c r="AS8" i="6"/>
  <c r="AN6" i="6"/>
  <c r="AD9" i="6"/>
  <c r="AS9" i="6"/>
  <c r="AM12" i="6"/>
  <c r="AE19" i="6" s="1"/>
  <c r="AC12" i="6"/>
  <c r="AE17" i="6" s="1"/>
  <c r="AR12" i="6"/>
  <c r="AE20" i="6" s="1"/>
  <c r="AS4" i="6"/>
  <c r="AD8" i="6"/>
  <c r="AS3" i="6"/>
  <c r="AF20" i="24" l="1"/>
  <c r="AF20" i="23"/>
  <c r="AF19" i="24"/>
  <c r="AF19" i="23"/>
  <c r="AF18" i="24"/>
  <c r="AF18" i="23"/>
  <c r="L6" i="20"/>
  <c r="M6" i="20" s="1"/>
  <c r="L32" i="20"/>
  <c r="M32" i="20" s="1"/>
  <c r="L26" i="20"/>
  <c r="M26" i="20" s="1"/>
  <c r="L17" i="20"/>
  <c r="M17" i="20" s="1"/>
  <c r="L15" i="20"/>
  <c r="M15" i="20" s="1"/>
  <c r="L14" i="20"/>
  <c r="M14" i="20" s="1"/>
  <c r="L25" i="20"/>
  <c r="M25" i="20" s="1"/>
  <c r="L3" i="20"/>
  <c r="M3" i="20" s="1"/>
  <c r="L4" i="20"/>
  <c r="M4" i="20" s="1"/>
  <c r="L19" i="20"/>
  <c r="M19" i="20" s="1"/>
  <c r="L27" i="20"/>
  <c r="M27" i="20" s="1"/>
  <c r="L29" i="20"/>
  <c r="M29" i="20" s="1"/>
  <c r="L28" i="20"/>
  <c r="M28" i="20" s="1"/>
  <c r="L22" i="20"/>
  <c r="M22" i="20" s="1"/>
  <c r="L20" i="20"/>
  <c r="M20" i="20" s="1"/>
  <c r="L30" i="20"/>
  <c r="M30" i="20" s="1"/>
  <c r="L18" i="20"/>
  <c r="M18" i="20" s="1"/>
  <c r="L24" i="20"/>
  <c r="M24" i="20" s="1"/>
  <c r="L23" i="20"/>
  <c r="M23" i="20" s="1"/>
  <c r="L9" i="20"/>
  <c r="M9" i="20" s="1"/>
  <c r="L7" i="20"/>
  <c r="M7" i="20" s="1"/>
  <c r="L2" i="20"/>
  <c r="M2" i="20" s="1"/>
  <c r="L31" i="20"/>
  <c r="M31" i="20" s="1"/>
  <c r="L16" i="20"/>
  <c r="M16" i="20" s="1"/>
  <c r="L8" i="20"/>
  <c r="M8" i="20" s="1"/>
  <c r="L13" i="20"/>
  <c r="M13" i="20" s="1"/>
  <c r="L21" i="20"/>
  <c r="M21" i="20" s="1"/>
  <c r="L5" i="20"/>
  <c r="M5" i="20" s="1"/>
  <c r="L12" i="20"/>
  <c r="M12" i="20" s="1"/>
  <c r="AF20" i="6"/>
  <c r="AF17" i="6"/>
  <c r="AF19" i="6"/>
  <c r="AF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tc={7AC48D44-8EFF-497E-A861-9E654D700FC2}</author>
  </authors>
  <commentList>
    <comment ref="AJ1" authorId="0" shapeId="0" xr:uid="{7AC48D44-8EFF-497E-A861-9E654D700FC2}">
      <text>
        <t>[Threaded comment]
Your version of Excel allows you to read this threaded comment; however, any edits to it will get removed if the file is opened in a newer version of Excel. Learn more: https://go.microsoft.com/fwlink/?linkid=870924
Comment:
    for w/o goalie rankings, make them all equal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tc={A13AD17A-5FC2-4EB2-8CB4-B462CE40E03F}</author>
    <author>tc={21561747-6E95-4408-A67D-6628401C793D}</author>
    <author>tc={CCBCF10A-A545-4F92-9BB3-3C99F863FC8E}</author>
  </authors>
  <commentList>
    <comment ref="L1" authorId="0" shapeId="0" xr:uid="{A13AD17A-5FC2-4EB2-8CB4-B462CE40E03F}">
      <text>
        <t>[Threaded comment]
Your version of Excel allows you to read this threaded comment; however, any edits to it will get removed if the file is opened in a newer version of Excel. Learn more: https://go.microsoft.com/fwlink/?linkid=870924
Comment:
    ca/60 here</t>
      </text>
    </comment>
    <comment ref="W1" authorId="1" shapeId="0" xr:uid="{21561747-6E95-4408-A67D-6628401C793D}">
      <text>
        <t>[Threaded comment]
Your version of Excel allows you to read this threaded comment; however, any edits to it will get removed if the file is opened in a newer version of Excel. Learn more: https://go.microsoft.com/fwlink/?linkid=870924
Comment:
    xGF/60</t>
      </text>
    </comment>
    <comment ref="AL1" authorId="2" shapeId="0" xr:uid="{CCBCF10A-A545-4F92-9BB3-3C99F863FC8E}">
      <text>
        <t>[Threaded comment]
Your version of Excel allows you to read this threaded comment; however, any edits to it will get removed if the file is opened in a newer version of Excel. Learn more: https://go.microsoft.com/fwlink/?linkid=870924
Comment:
    SV%</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cody hatcher</author>
  </authors>
  <commentList>
    <comment ref="A1" authorId="0" shapeId="0" xr:uid="{2A8B8321-5A34-4098-BB86-998815112D0D}">
      <text>
        <r>
          <rPr>
            <b/>
            <sz val="9"/>
            <color indexed="81"/>
            <rFont val="Tahoma"/>
            <family val="2"/>
          </rPr>
          <t>cody hatcher:</t>
        </r>
        <r>
          <rPr>
            <sz val="9"/>
            <color indexed="81"/>
            <rFont val="Tahoma"/>
            <family val="2"/>
          </rPr>
          <t xml:space="preserve">
sort the two league standings smallest to largest
</t>
        </r>
      </text>
    </comment>
  </commentList>
</comments>
</file>

<file path=xl/sharedStrings.xml><?xml version="1.0" encoding="utf-8"?>
<sst xmlns="http://schemas.openxmlformats.org/spreadsheetml/2006/main" count="356" uniqueCount="139">
  <si>
    <t>Team</t>
  </si>
  <si>
    <t>GP</t>
  </si>
  <si>
    <t>W</t>
  </si>
  <si>
    <t>L</t>
  </si>
  <si>
    <t>OTL</t>
  </si>
  <si>
    <t>ROW</t>
  </si>
  <si>
    <t>Points</t>
  </si>
  <si>
    <t>Point %</t>
  </si>
  <si>
    <t>CF%</t>
  </si>
  <si>
    <t>FF%</t>
  </si>
  <si>
    <t>SF%</t>
  </si>
  <si>
    <t>GF%</t>
  </si>
  <si>
    <t>xGF%</t>
  </si>
  <si>
    <t>SCF%</t>
  </si>
  <si>
    <t>HDCF%</t>
  </si>
  <si>
    <t>HDGF%</t>
  </si>
  <si>
    <t>HDSH%</t>
  </si>
  <si>
    <t>HDSV%</t>
  </si>
  <si>
    <t>SH%</t>
  </si>
  <si>
    <t>SV%</t>
  </si>
  <si>
    <t>PDO</t>
  </si>
  <si>
    <t>Anaheim Ducks</t>
  </si>
  <si>
    <t>Arizona Coyotes</t>
  </si>
  <si>
    <t>Boston Bruins</t>
  </si>
  <si>
    <t>Buffalo Sabres</t>
  </si>
  <si>
    <t>Calgary Flames</t>
  </si>
  <si>
    <t>Carolina Hurricanes</t>
  </si>
  <si>
    <t>Chicago Blackhawks</t>
  </si>
  <si>
    <t>Colorado Avalanche</t>
  </si>
  <si>
    <t>Columbus Blue Jackets</t>
  </si>
  <si>
    <t>Dallas Stars</t>
  </si>
  <si>
    <t>Detroit Red Wings</t>
  </si>
  <si>
    <t>Edmonton Oilers</t>
  </si>
  <si>
    <t>Florida Panthers</t>
  </si>
  <si>
    <t>Los Angeles Kings</t>
  </si>
  <si>
    <t>Minnesota Wild</t>
  </si>
  <si>
    <t>Montreal Canadiens</t>
  </si>
  <si>
    <t>Nashville Predators</t>
  </si>
  <si>
    <t>New Jersey Devils</t>
  </si>
  <si>
    <t>New York Islanders</t>
  </si>
  <si>
    <t>New York Rangers</t>
  </si>
  <si>
    <t>Ottawa Senators</t>
  </si>
  <si>
    <t>Philadelphia Flyers</t>
  </si>
  <si>
    <t>Pittsburgh Penguins</t>
  </si>
  <si>
    <t>San Jose Sharks</t>
  </si>
  <si>
    <t>St Louis Blues</t>
  </si>
  <si>
    <t>Tampa Bay Lightning</t>
  </si>
  <si>
    <t>Toronto Maple Leafs</t>
  </si>
  <si>
    <t>Vancouver Canucks</t>
  </si>
  <si>
    <t>Vegas Golden Knights</t>
  </si>
  <si>
    <t>Washington Capitals</t>
  </si>
  <si>
    <t>Winnipeg Jets</t>
  </si>
  <si>
    <t>Rank CF/60</t>
  </si>
  <si>
    <t>Rank CA/60</t>
  </si>
  <si>
    <t>Rank xGF/60</t>
  </si>
  <si>
    <t>Rank xGA/60</t>
  </si>
  <si>
    <t>Rank GF/60</t>
  </si>
  <si>
    <t>Rank GA/60</t>
  </si>
  <si>
    <t>**RANKS ARE REVERSED FOR GRAPH AND BEST TEAM FORMULA**</t>
  </si>
  <si>
    <t>Total Score</t>
  </si>
  <si>
    <t>Rank Score</t>
  </si>
  <si>
    <t>All Strength Rates (per60)</t>
  </si>
  <si>
    <t>TOI/GP</t>
  </si>
  <si>
    <t>CF/60</t>
  </si>
  <si>
    <t>CA/60</t>
  </si>
  <si>
    <t>FF/60</t>
  </si>
  <si>
    <t>FA/60</t>
  </si>
  <si>
    <t>SF/60</t>
  </si>
  <si>
    <t>SA/60</t>
  </si>
  <si>
    <t>GF/60</t>
  </si>
  <si>
    <t>GA/60</t>
  </si>
  <si>
    <t>xGF/60</t>
  </si>
  <si>
    <t>xGA/60</t>
  </si>
  <si>
    <t>SCF/60</t>
  </si>
  <si>
    <t>SCA/60</t>
  </si>
  <si>
    <t>HDCF/60</t>
  </si>
  <si>
    <t>HDCA/60</t>
  </si>
  <si>
    <t>HDGF/60</t>
  </si>
  <si>
    <t>HDGA/60</t>
  </si>
  <si>
    <t>Overall Rank</t>
  </si>
  <si>
    <t>Goals For</t>
  </si>
  <si>
    <t>Goals Against</t>
  </si>
  <si>
    <t>xGoals For</t>
  </si>
  <si>
    <t>xGoals Against</t>
  </si>
  <si>
    <t>Rank SV%</t>
  </si>
  <si>
    <t>Goaltending</t>
  </si>
  <si>
    <t>League Standings</t>
  </si>
  <si>
    <t>Seattle Kraken</t>
  </si>
  <si>
    <t>Offense</t>
  </si>
  <si>
    <t>Defense</t>
  </si>
  <si>
    <t>Offense Math</t>
  </si>
  <si>
    <t>Defense Math</t>
  </si>
  <si>
    <t>xGA-GA</t>
  </si>
  <si>
    <t>Rank xGA-GA</t>
  </si>
  <si>
    <t>Metro</t>
  </si>
  <si>
    <t>Rank</t>
  </si>
  <si>
    <t>Atlantic</t>
  </si>
  <si>
    <t>Central</t>
  </si>
  <si>
    <t>Pacific</t>
  </si>
  <si>
    <t>Standings</t>
  </si>
  <si>
    <t>Division Rank</t>
  </si>
  <si>
    <t>Average Rank</t>
  </si>
  <si>
    <t>Division</t>
  </si>
  <si>
    <t>Standings Rank</t>
  </si>
  <si>
    <t>Score Rank</t>
  </si>
  <si>
    <t>@NextLevelStat</t>
  </si>
  <si>
    <t>Goalie Math</t>
  </si>
  <si>
    <t>Team Rank</t>
  </si>
  <si>
    <t>Difference</t>
  </si>
  <si>
    <t xml:space="preserve">   Goaltending</t>
  </si>
  <si>
    <t>.</t>
  </si>
  <si>
    <t>Rank FF/60</t>
  </si>
  <si>
    <t>Rank FA/60</t>
  </si>
  <si>
    <t>Team Rank W/O Goalie</t>
  </si>
  <si>
    <t>Regular</t>
  </si>
  <si>
    <t>No Goalie</t>
  </si>
  <si>
    <t>Regular Rank</t>
  </si>
  <si>
    <t>No Goalie Rank</t>
  </si>
  <si>
    <t>Team Confirm</t>
  </si>
  <si>
    <t>Rank Score W/O Goalie</t>
  </si>
  <si>
    <t>- = goalie hurting</t>
  </si>
  <si>
    <t>+ = goalie helping</t>
  </si>
  <si>
    <t>Rank HD Math No Goalie</t>
  </si>
  <si>
    <t>Rank HD Math</t>
  </si>
  <si>
    <t>HD Rank No Goalie</t>
  </si>
  <si>
    <t>Rank HD</t>
  </si>
  <si>
    <t>HD Offense</t>
  </si>
  <si>
    <t>HD Defense</t>
  </si>
  <si>
    <t>HD Goaltending</t>
  </si>
  <si>
    <t>HD Team Rank</t>
  </si>
  <si>
    <t>Unblocked Shots For</t>
  </si>
  <si>
    <t>Unblocked Shots Against</t>
  </si>
  <si>
    <t xml:space="preserve">    Cody Hatcher Team Rankings</t>
  </si>
  <si>
    <t xml:space="preserve">        Cody Hatcher</t>
  </si>
  <si>
    <t xml:space="preserve">                          Cody Hatcher</t>
  </si>
  <si>
    <t xml:space="preserve"> Cody Hatcher</t>
  </si>
  <si>
    <t xml:space="preserve">                           Cody Hatcher High Danger Team Rankings</t>
  </si>
  <si>
    <t xml:space="preserve">                            Cody Hatcher High Danger Team Rankings</t>
  </si>
  <si>
    <t>Created by Cody Hatcher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</si>
</sst>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30" x14ac:knownFonts="1">
    <font>
      <sz val="11"/>
      <color theme="1"/>
      <name val="Calibri"/>
      <family val="2"/>
      <scheme val="minor"/>
    </font>
    <font>
      <b/>
      <sz val="11"/>
      <color rgb="FFFF0000"/>
      <name val="Calibri"/>
      <family val="2"/>
      <scheme val="minor"/>
    </font>
    <font>
      <b/>
      <sz val="24"/>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6"/>
      <color rgb="FFFF0000"/>
      <name val="Calibri"/>
      <family val="2"/>
      <scheme val="minor"/>
    </font>
    <font>
      <b/>
      <sz val="24"/>
      <color rgb="FFFF0000"/>
      <name val="Calibri"/>
      <family val="2"/>
      <scheme val="minor"/>
    </font>
    <font>
      <sz val="9"/>
      <color theme="1"/>
      <name val="Calibri"/>
      <family val="2"/>
      <scheme val="minor"/>
    </font>
    <font>
      <b/>
      <sz val="12"/>
      <color theme="1"/>
      <name val="Calibri"/>
      <family val="2"/>
      <scheme val="minor"/>
    </font>
    <font>
      <sz val="11"/>
      <color theme="0" tint="-4.9989318521683403E-2"/>
      <name val="Calibri"/>
      <family val="2"/>
      <scheme val="minor"/>
    </font>
    <font>
      <sz val="11"/>
      <color theme="1"/>
      <name val="Calibri"/>
      <family val="2"/>
      <scheme val="minor"/>
    </font>
    <font>
      <sz val="10"/>
      <color rgb="FF374151"/>
      <name val="Segoe UI"/>
      <family val="2"/>
    </font>
    <font>
      <sz val="9"/>
      <color indexed="81"/>
      <name val="Tahoma"/>
      <family val="2"/>
    </font>
    <font>
      <b/>
      <sz val="9"/>
      <color indexed="81"/>
      <name val="Tahoma"/>
      <family val="2"/>
    </font>
    <font>
      <sz val="8"/>
      <name val="Calibri"/>
      <family val="2"/>
      <scheme val="minor"/>
    </font>
    <font>
      <sz val="9"/>
      <color theme="0" tint="-4.9989318521683403E-2"/>
      <name val="Calibri"/>
      <family val="2"/>
      <scheme val="minor"/>
    </font>
    <font>
      <b/>
      <sz val="11"/>
      <color theme="0" tint="-4.9989318521683403E-2"/>
      <name val="Calibri"/>
      <family val="2"/>
      <scheme val="minor"/>
    </font>
    <font>
      <b/>
      <sz val="20"/>
      <color theme="1"/>
      <name val="Calibri"/>
      <family val="2"/>
      <scheme val="minor"/>
    </font>
    <font>
      <sz val="20"/>
      <color theme="1"/>
      <name val="Calibri"/>
      <family val="2"/>
      <scheme val="minor"/>
    </font>
    <font>
      <b/>
      <sz val="18"/>
      <color theme="1"/>
      <name val="Calibri"/>
      <family val="2"/>
      <scheme val="minor"/>
    </font>
    <font>
      <b/>
      <sz val="9"/>
      <color theme="1"/>
      <name val="Calibri"/>
      <family val="2"/>
      <scheme val="minor"/>
    </font>
    <font>
      <b/>
      <sz val="9"/>
      <color theme="1"/>
      <name val="Times New Roman"/>
      <family val="1"/>
    </font>
    <font>
      <b/>
      <sz val="7"/>
      <color theme="1"/>
      <name val="Times New Roman"/>
      <family val="1"/>
    </font>
    <font>
      <b/>
      <sz val="9"/>
      <color theme="0" tint="-4.9989318521683403E-2"/>
      <name val="Calibri"/>
      <family val="2"/>
      <scheme val="minor"/>
    </font>
    <font>
      <b/>
      <sz val="7"/>
      <color theme="0" tint="-4.9989318521683403E-2"/>
      <name val="Times New Roman"/>
      <family val="1"/>
    </font>
    <font>
      <b/>
      <sz val="9"/>
      <color theme="0" tint="-4.9989318521683403E-2"/>
      <name val="Times New Roman"/>
      <family val="1"/>
    </font>
    <font>
      <b/>
      <sz val="18"/>
      <color rgb="FF00FF00"/>
      <name val="Calibri"/>
      <family val="2"/>
      <scheme val="minor"/>
    </font>
    <font>
      <b/>
      <sz val="16"/>
      <color rgb="FF00FF00"/>
      <name val="Calibri"/>
      <family val="2"/>
      <scheme val="minor"/>
    </font>
    <font>
      <sz val="11"/>
      <color rgb="FF00FF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7C8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1" tint="0.14999847407452621"/>
        <bgColor indexed="64"/>
      </patternFill>
    </fill>
    <fill>
      <patternFill patternType="solid">
        <fgColor theme="1"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4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15" fontId="0" fillId="2" borderId="0" xfId="0" applyNumberFormat="1" applyFill="1"/>
    <xf numFmtId="0" fontId="3" fillId="2" borderId="0" xfId="0" applyFont="1" applyFill="1"/>
    <xf numFmtId="0" fontId="4" fillId="2" borderId="0" xfId="0" applyFont="1" applyFill="1" applyAlignment="1">
      <alignment horizontal="center"/>
    </xf>
    <xf numFmtId="0" fontId="2" fillId="2" borderId="0" xfId="0" applyFont="1" applyFill="1" applyAlignment="1">
      <alignment horizontal="center"/>
    </xf>
    <xf numFmtId="0" fontId="5" fillId="0" borderId="0" xfId="0" applyFont="1"/>
    <xf numFmtId="0" fontId="6" fillId="0" borderId="0" xfId="0" applyFont="1"/>
    <xf numFmtId="0" fontId="7" fillId="0" borderId="0" xfId="0" applyFont="1" applyAlignment="1">
      <alignment horizontal="center"/>
    </xf>
    <xf numFmtId="0" fontId="1" fillId="0" borderId="0" xfId="0" applyFont="1" applyAlignment="1">
      <alignment horizontal="center"/>
    </xf>
    <xf numFmtId="15" fontId="5" fillId="0" borderId="0" xfId="0" applyNumberFormat="1" applyFont="1"/>
    <xf numFmtId="0" fontId="3" fillId="0" borderId="0" xfId="0" applyFont="1"/>
    <xf numFmtId="0" fontId="2" fillId="0" borderId="0" xfId="0" applyFont="1" applyAlignment="1">
      <alignment horizontal="center"/>
    </xf>
    <xf numFmtId="0" fontId="4" fillId="0" borderId="0" xfId="0" applyFont="1" applyAlignment="1">
      <alignment horizontal="center"/>
    </xf>
    <xf numFmtId="15" fontId="0" fillId="0" borderId="0" xfId="0" applyNumberFormat="1"/>
    <xf numFmtId="0" fontId="4" fillId="0" borderId="0" xfId="0" applyFont="1"/>
    <xf numFmtId="0" fontId="0" fillId="5" borderId="0" xfId="0" applyFill="1"/>
    <xf numFmtId="0" fontId="4" fillId="5" borderId="0" xfId="0" applyFont="1" applyFill="1" applyAlignment="1">
      <alignment horizontal="center"/>
    </xf>
    <xf numFmtId="15" fontId="0" fillId="5" borderId="0" xfId="0" applyNumberFormat="1" applyFill="1"/>
    <xf numFmtId="0" fontId="0" fillId="5" borderId="0" xfId="0" applyFill="1" applyAlignment="1">
      <alignment horizontal="center"/>
    </xf>
    <xf numFmtId="0" fontId="4" fillId="5" borderId="0" xfId="0" quotePrefix="1" applyFont="1" applyFill="1"/>
    <xf numFmtId="0" fontId="4" fillId="5" borderId="0" xfId="0" applyFont="1" applyFill="1"/>
    <xf numFmtId="0" fontId="0" fillId="0" borderId="0" xfId="0" applyAlignment="1">
      <alignment horizontal="center"/>
    </xf>
    <xf numFmtId="0" fontId="8" fillId="5" borderId="0" xfId="0" quotePrefix="1" applyFont="1" applyFill="1" applyAlignment="1">
      <alignment horizontal="center"/>
    </xf>
    <xf numFmtId="0" fontId="8" fillId="5" borderId="0" xfId="0" quotePrefix="1" applyFont="1" applyFill="1" applyAlignment="1">
      <alignment horizontal="center" vertical="center"/>
    </xf>
    <xf numFmtId="15" fontId="8" fillId="5" borderId="0" xfId="0" applyNumberFormat="1" applyFont="1" applyFill="1" applyAlignment="1">
      <alignment horizontal="right"/>
    </xf>
    <xf numFmtId="15" fontId="8" fillId="5" borderId="0" xfId="0" applyNumberFormat="1" applyFont="1" applyFill="1" applyAlignment="1">
      <alignment horizontal="center" vertical="center"/>
    </xf>
    <xf numFmtId="0" fontId="4" fillId="5" borderId="0" xfId="0" quotePrefix="1" applyFont="1" applyFill="1" applyAlignment="1">
      <alignment horizontal="center"/>
    </xf>
    <xf numFmtId="15" fontId="8" fillId="5" borderId="0" xfId="0" quotePrefix="1" applyNumberFormat="1" applyFont="1" applyFill="1" applyAlignment="1">
      <alignment horizontal="right" vertical="center"/>
    </xf>
    <xf numFmtId="15" fontId="8" fillId="5" borderId="0" xfId="0" applyNumberFormat="1" applyFont="1" applyFill="1"/>
    <xf numFmtId="165" fontId="4" fillId="5" borderId="0" xfId="1" applyNumberFormat="1" applyFont="1" applyFill="1" applyAlignment="1">
      <alignment horizontal="center"/>
    </xf>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4" fillId="5" borderId="2" xfId="0" applyFont="1" applyFill="1" applyBorder="1" applyAlignment="1">
      <alignment horizontal="center"/>
    </xf>
    <xf numFmtId="0" fontId="4" fillId="5" borderId="2" xfId="0" applyFont="1" applyFill="1" applyBorder="1"/>
    <xf numFmtId="0" fontId="0" fillId="5" borderId="8" xfId="0" applyFill="1" applyBorder="1"/>
    <xf numFmtId="0" fontId="0" fillId="5" borderId="4" xfId="0" applyFill="1" applyBorder="1" applyAlignment="1">
      <alignment horizontal="center"/>
    </xf>
    <xf numFmtId="0" fontId="4" fillId="5" borderId="9" xfId="0" applyFont="1" applyFill="1" applyBorder="1"/>
    <xf numFmtId="0" fontId="4" fillId="5" borderId="9" xfId="0" applyFont="1" applyFill="1" applyBorder="1" applyAlignment="1">
      <alignment horizontal="center"/>
    </xf>
    <xf numFmtId="164" fontId="4" fillId="5" borderId="0" xfId="0" applyNumberFormat="1" applyFont="1" applyFill="1" applyAlignment="1">
      <alignment horizontal="center"/>
    </xf>
    <xf numFmtId="0" fontId="2" fillId="5" borderId="0" xfId="0" applyFont="1" applyFill="1" applyAlignment="1">
      <alignment horizontal="center"/>
    </xf>
    <xf numFmtId="0" fontId="0" fillId="5" borderId="2" xfId="0" quotePrefix="1" applyFill="1" applyBorder="1"/>
    <xf numFmtId="15" fontId="8" fillId="5" borderId="0" xfId="0" applyNumberFormat="1" applyFont="1" applyFill="1" applyAlignment="1">
      <alignment horizontal="center"/>
    </xf>
    <xf numFmtId="15" fontId="0" fillId="5" borderId="2" xfId="0" applyNumberFormat="1" applyFill="1" applyBorder="1"/>
    <xf numFmtId="15" fontId="0" fillId="5" borderId="0" xfId="0" applyNumberFormat="1" applyFill="1" applyAlignment="1">
      <alignment horizontal="left"/>
    </xf>
    <xf numFmtId="0" fontId="2" fillId="5" borderId="7" xfId="0" applyFont="1" applyFill="1" applyBorder="1" applyAlignment="1">
      <alignment horizontal="center"/>
    </xf>
    <xf numFmtId="15" fontId="0" fillId="5" borderId="7" xfId="0" applyNumberFormat="1" applyFill="1" applyBorder="1"/>
    <xf numFmtId="0" fontId="8" fillId="5" borderId="4" xfId="0" quotePrefix="1" applyFont="1" applyFill="1" applyBorder="1" applyAlignment="1">
      <alignment horizontal="center"/>
    </xf>
    <xf numFmtId="0" fontId="4" fillId="5" borderId="4" xfId="0" applyFont="1" applyFill="1" applyBorder="1" applyAlignment="1">
      <alignment horizontal="center"/>
    </xf>
    <xf numFmtId="0" fontId="0" fillId="6" borderId="0" xfId="0" quotePrefix="1" applyFill="1"/>
    <xf numFmtId="0" fontId="0" fillId="8" borderId="0" xfId="0" applyFill="1"/>
    <xf numFmtId="0" fontId="0" fillId="8" borderId="2" xfId="0" applyFill="1" applyBorder="1"/>
    <xf numFmtId="0" fontId="4" fillId="8" borderId="0" xfId="0" applyFont="1" applyFill="1" applyAlignment="1">
      <alignment horizontal="center"/>
    </xf>
    <xf numFmtId="0" fontId="10" fillId="8" borderId="0" xfId="0" applyFont="1" applyFill="1"/>
    <xf numFmtId="0" fontId="17" fillId="8" borderId="0" xfId="0" applyFont="1" applyFill="1" applyAlignment="1">
      <alignment horizontal="center"/>
    </xf>
    <xf numFmtId="0" fontId="8" fillId="5" borderId="3" xfId="0" applyFont="1" applyFill="1" applyBorder="1" applyAlignment="1">
      <alignment horizontal="right" vertical="center"/>
    </xf>
    <xf numFmtId="0" fontId="18" fillId="5" borderId="10" xfId="0" applyFont="1" applyFill="1" applyBorder="1" applyAlignment="1">
      <alignment horizontal="center" vertical="center"/>
    </xf>
    <xf numFmtId="0" fontId="4" fillId="5" borderId="10" xfId="0" applyFont="1" applyFill="1" applyBorder="1" applyAlignment="1">
      <alignment horizontal="center"/>
    </xf>
    <xf numFmtId="0" fontId="2" fillId="5" borderId="10" xfId="0" applyFont="1" applyFill="1" applyBorder="1" applyAlignment="1">
      <alignment horizontal="center"/>
    </xf>
    <xf numFmtId="0" fontId="2" fillId="5" borderId="10" xfId="0" applyFont="1" applyFill="1" applyBorder="1" applyAlignment="1">
      <alignment horizontal="center" vertical="center"/>
    </xf>
    <xf numFmtId="0" fontId="3" fillId="5" borderId="0" xfId="0" applyFont="1" applyFill="1" applyAlignment="1">
      <alignment vertical="center"/>
    </xf>
    <xf numFmtId="0" fontId="0" fillId="5" borderId="0" xfId="0" applyFill="1" applyAlignment="1">
      <alignment vertical="center"/>
    </xf>
    <xf numFmtId="0" fontId="0" fillId="5" borderId="7" xfId="0" applyFill="1" applyBorder="1" applyAlignment="1">
      <alignment vertical="center"/>
    </xf>
    <xf numFmtId="0" fontId="0" fillId="5" borderId="2" xfId="0" applyFill="1" applyBorder="1" applyAlignment="1">
      <alignment vertical="center"/>
    </xf>
    <xf numFmtId="15" fontId="0" fillId="5" borderId="0" xfId="0" applyNumberFormat="1" applyFill="1" applyAlignment="1">
      <alignment horizontal="left" vertical="center"/>
    </xf>
    <xf numFmtId="0" fontId="3" fillId="5" borderId="7" xfId="0" applyFont="1" applyFill="1" applyBorder="1" applyAlignment="1">
      <alignment vertical="center"/>
    </xf>
    <xf numFmtId="0" fontId="2" fillId="5" borderId="0" xfId="0" applyFont="1" applyFill="1" applyAlignment="1">
      <alignment horizontal="center" vertical="center"/>
    </xf>
    <xf numFmtId="0" fontId="0" fillId="0" borderId="0" xfId="0" quotePrefix="1"/>
    <xf numFmtId="0" fontId="8" fillId="0" borderId="0" xfId="0" applyFont="1" applyAlignment="1">
      <alignment horizontal="right" vertical="top"/>
    </xf>
    <xf numFmtId="0" fontId="9"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top"/>
    </xf>
    <xf numFmtId="0" fontId="0" fillId="0" borderId="0" xfId="0" applyAlignment="1">
      <alignment vertical="top"/>
    </xf>
    <xf numFmtId="0" fontId="8" fillId="0" borderId="0" xfId="0" applyFont="1" applyAlignment="1">
      <alignment horizontal="center" vertical="top"/>
    </xf>
    <xf numFmtId="0" fontId="0" fillId="5" borderId="0" xfId="0" applyFill="1" applyAlignment="1">
      <alignment horizontal="center" vertical="center"/>
    </xf>
    <xf numFmtId="0" fontId="4" fillId="5" borderId="0" xfId="0" applyFont="1" applyFill="1" applyAlignment="1">
      <alignment horizontal="center" vertical="center"/>
    </xf>
    <xf numFmtId="0" fontId="4" fillId="5" borderId="10" xfId="0" applyFont="1" applyFill="1" applyBorder="1" applyAlignment="1">
      <alignment horizontal="center" vertical="center"/>
    </xf>
    <xf numFmtId="0" fontId="21" fillId="5" borderId="0" xfId="0" applyFont="1" applyFill="1" applyAlignment="1">
      <alignment horizontal="center"/>
    </xf>
    <xf numFmtId="0" fontId="21" fillId="5" borderId="0" xfId="0" applyFont="1" applyFill="1" applyAlignment="1">
      <alignment horizontal="center" vertical="center"/>
    </xf>
    <xf numFmtId="0" fontId="22" fillId="5" borderId="0" xfId="0" applyFont="1" applyFill="1" applyAlignment="1">
      <alignment horizontal="center" vertical="top"/>
    </xf>
    <xf numFmtId="0" fontId="20" fillId="5" borderId="0" xfId="0" applyFont="1" applyFill="1" applyAlignment="1">
      <alignment horizontal="center" vertical="top"/>
    </xf>
    <xf numFmtId="14" fontId="23" fillId="5" borderId="0" xfId="0" applyNumberFormat="1" applyFont="1" applyFill="1" applyAlignment="1">
      <alignment horizontal="center"/>
    </xf>
    <xf numFmtId="0" fontId="8" fillId="0" borderId="0" xfId="0" quotePrefix="1" applyFont="1" applyAlignment="1">
      <alignment vertical="top"/>
    </xf>
    <xf numFmtId="0" fontId="3" fillId="0" borderId="0" xfId="0" applyFont="1" applyAlignment="1">
      <alignment horizontal="center" vertical="top"/>
    </xf>
    <xf numFmtId="0" fontId="10" fillId="0" borderId="0" xfId="0" applyFont="1"/>
    <xf numFmtId="0" fontId="18" fillId="0" borderId="0" xfId="0" applyFont="1" applyAlignment="1">
      <alignment horizontal="center" vertical="center"/>
    </xf>
    <xf numFmtId="0" fontId="19" fillId="0" borderId="0" xfId="0" applyFont="1" applyAlignment="1">
      <alignment vertical="center"/>
    </xf>
    <xf numFmtId="0" fontId="0" fillId="0" borderId="0" xfId="0" applyAlignment="1">
      <alignment horizontal="left"/>
    </xf>
    <xf numFmtId="0" fontId="0" fillId="7" borderId="0" xfId="0" applyFill="1" applyAlignment="1">
      <alignment horizontal="center" vertical="center"/>
    </xf>
    <xf numFmtId="0" fontId="2" fillId="7" borderId="0" xfId="0" applyFont="1" applyFill="1" applyAlignment="1">
      <alignment horizontal="center" vertical="center"/>
    </xf>
    <xf numFmtId="0" fontId="0" fillId="8" borderId="0" xfId="0" applyFill="1" applyAlignment="1">
      <alignment horizontal="center" vertical="center"/>
    </xf>
    <xf numFmtId="0" fontId="18" fillId="8" borderId="10" xfId="0" applyFont="1" applyFill="1" applyBorder="1" applyAlignment="1">
      <alignment horizontal="center" vertical="center"/>
    </xf>
    <xf numFmtId="0" fontId="4" fillId="8" borderId="0" xfId="0" applyFont="1" applyFill="1" applyAlignment="1">
      <alignment horizontal="center" vertical="center"/>
    </xf>
    <xf numFmtId="0" fontId="17" fillId="8" borderId="0" xfId="0" applyFont="1" applyFill="1" applyAlignment="1">
      <alignment horizontal="center" vertical="center"/>
    </xf>
    <xf numFmtId="0" fontId="2" fillId="8" borderId="0" xfId="0" applyFont="1" applyFill="1" applyAlignment="1">
      <alignment horizontal="center" vertical="center"/>
    </xf>
    <xf numFmtId="0" fontId="4" fillId="8" borderId="10" xfId="0" applyFont="1" applyFill="1" applyBorder="1" applyAlignment="1">
      <alignment horizontal="center"/>
    </xf>
    <xf numFmtId="0" fontId="24" fillId="8" borderId="0" xfId="0" applyFont="1" applyFill="1" applyAlignment="1">
      <alignment horizontal="center"/>
    </xf>
    <xf numFmtId="0" fontId="21" fillId="8" borderId="0" xfId="0" applyFont="1" applyFill="1" applyAlignment="1">
      <alignment horizontal="center"/>
    </xf>
    <xf numFmtId="0" fontId="4" fillId="8" borderId="10" xfId="0" applyFont="1" applyFill="1" applyBorder="1" applyAlignment="1">
      <alignment horizontal="center" vertical="center"/>
    </xf>
    <xf numFmtId="0" fontId="24" fillId="8" borderId="0" xfId="0" applyFont="1" applyFill="1" applyAlignment="1">
      <alignment horizontal="center" vertical="center"/>
    </xf>
    <xf numFmtId="0" fontId="10" fillId="8" borderId="0" xfId="0" applyFont="1" applyFill="1" applyAlignment="1">
      <alignment horizontal="center" vertical="center"/>
    </xf>
    <xf numFmtId="14" fontId="25" fillId="8" borderId="0" xfId="0" applyNumberFormat="1" applyFont="1" applyFill="1" applyAlignment="1">
      <alignment horizontal="center"/>
    </xf>
    <xf numFmtId="0" fontId="26" fillId="8" borderId="0" xfId="0" applyFont="1" applyFill="1" applyAlignment="1">
      <alignment horizontal="center" vertical="top"/>
    </xf>
    <xf numFmtId="0" fontId="27" fillId="7" borderId="0" xfId="0" applyFont="1" applyFill="1" applyAlignment="1">
      <alignment horizontal="center" vertical="top"/>
    </xf>
    <xf numFmtId="0" fontId="27" fillId="8" borderId="0" xfId="0" applyFont="1" applyFill="1" applyAlignment="1">
      <alignment horizontal="center" vertical="top"/>
    </xf>
    <xf numFmtId="0" fontId="0" fillId="8" borderId="1" xfId="0" applyFill="1" applyBorder="1"/>
    <xf numFmtId="0" fontId="0" fillId="8" borderId="4" xfId="0" applyFill="1" applyBorder="1"/>
    <xf numFmtId="0" fontId="0" fillId="8" borderId="5" xfId="0" applyFill="1" applyBorder="1"/>
    <xf numFmtId="0" fontId="2" fillId="8" borderId="10" xfId="0" applyFont="1" applyFill="1" applyBorder="1" applyAlignment="1">
      <alignment horizontal="center" vertical="center"/>
    </xf>
    <xf numFmtId="0" fontId="2" fillId="8" borderId="0" xfId="0" applyFont="1" applyFill="1" applyAlignment="1">
      <alignment horizontal="center"/>
    </xf>
    <xf numFmtId="0" fontId="0" fillId="8" borderId="6" xfId="0" applyFill="1" applyBorder="1"/>
    <xf numFmtId="0" fontId="0" fillId="8" borderId="7" xfId="0" applyFill="1" applyBorder="1"/>
    <xf numFmtId="0" fontId="0" fillId="8" borderId="8" xfId="0" applyFill="1" applyBorder="1"/>
    <xf numFmtId="15" fontId="0" fillId="8" borderId="2" xfId="0" applyNumberFormat="1" applyFill="1" applyBorder="1"/>
    <xf numFmtId="0" fontId="0" fillId="8" borderId="3" xfId="0" applyFill="1" applyBorder="1"/>
    <xf numFmtId="0" fontId="2" fillId="8" borderId="10" xfId="0" applyFont="1" applyFill="1" applyBorder="1" applyAlignment="1">
      <alignment horizontal="center"/>
    </xf>
    <xf numFmtId="15" fontId="0" fillId="8" borderId="0" xfId="0" applyNumberFormat="1" applyFill="1"/>
    <xf numFmtId="0" fontId="2" fillId="8" borderId="7" xfId="0" applyFont="1" applyFill="1" applyBorder="1" applyAlignment="1">
      <alignment horizontal="center"/>
    </xf>
    <xf numFmtId="15" fontId="0" fillId="8" borderId="0" xfId="0" applyNumberFormat="1" applyFill="1" applyAlignment="1">
      <alignment horizontal="left"/>
    </xf>
    <xf numFmtId="15" fontId="0" fillId="8" borderId="7" xfId="0" applyNumberFormat="1" applyFill="1" applyBorder="1"/>
    <xf numFmtId="0" fontId="28" fillId="8" borderId="0" xfId="0" applyFont="1" applyFill="1" applyAlignment="1">
      <alignment vertical="center"/>
    </xf>
    <xf numFmtId="0" fontId="29" fillId="8" borderId="0" xfId="0" applyFont="1" applyFill="1" applyAlignment="1">
      <alignment vertical="center"/>
    </xf>
    <xf numFmtId="0" fontId="29" fillId="8" borderId="7" xfId="0" applyFont="1" applyFill="1" applyBorder="1" applyAlignment="1">
      <alignment vertical="center"/>
    </xf>
    <xf numFmtId="0" fontId="29" fillId="8" borderId="2" xfId="0" applyFont="1" applyFill="1" applyBorder="1" applyAlignment="1">
      <alignment vertical="center"/>
    </xf>
    <xf numFmtId="15" fontId="29" fillId="8" borderId="0" xfId="0" applyNumberFormat="1" applyFont="1" applyFill="1" applyAlignment="1">
      <alignment horizontal="left" vertical="center"/>
    </xf>
    <xf numFmtId="0" fontId="28" fillId="8" borderId="7" xfId="0" applyFont="1" applyFill="1" applyBorder="1" applyAlignment="1">
      <alignment vertical="center"/>
    </xf>
    <xf numFmtId="0" fontId="10" fillId="8" borderId="1" xfId="0" applyFont="1" applyFill="1" applyBorder="1"/>
    <xf numFmtId="0" fontId="10" fillId="8" borderId="2" xfId="0" quotePrefix="1" applyFont="1" applyFill="1" applyBorder="1"/>
    <xf numFmtId="0" fontId="10" fillId="8" borderId="2" xfId="0" applyFont="1" applyFill="1" applyBorder="1"/>
    <xf numFmtId="0" fontId="16" fillId="8" borderId="3" xfId="0" applyFont="1" applyFill="1" applyBorder="1" applyAlignment="1">
      <alignment horizontal="right" vertical="center"/>
    </xf>
    <xf numFmtId="0" fontId="10" fillId="8" borderId="4" xfId="0" applyFont="1" applyFill="1" applyBorder="1"/>
    <xf numFmtId="15" fontId="16" fillId="8" borderId="0" xfId="0" applyNumberFormat="1" applyFont="1" applyFill="1" applyAlignment="1">
      <alignment horizontal="center"/>
    </xf>
    <xf numFmtId="0" fontId="10" fillId="8" borderId="5" xfId="0" applyFont="1" applyFill="1" applyBorder="1"/>
    <xf numFmtId="0" fontId="12" fillId="0" borderId="0" xfId="0" applyFont="1" applyAlignment="1">
      <alignment horizontal="left" vertical="center" indent="1"/>
    </xf>
    <xf numFmtId="165" fontId="4" fillId="0" borderId="0" xfId="1" applyNumberFormat="1" applyFont="1" applyFill="1" applyAlignment="1">
      <alignment horizontal="center"/>
    </xf>
    <xf numFmtId="0" fontId="12" fillId="0" borderId="0" xfId="0" applyFont="1" applyAlignment="1">
      <alignment horizontal="left" vertical="center" indent="2"/>
    </xf>
    <xf numFmtId="165" fontId="0" fillId="0" borderId="0" xfId="0" applyNumberFormat="1"/>
    <xf numFmtId="0" fontId="12" fillId="0" borderId="0" xfId="0" applyFont="1" applyAlignment="1">
      <alignment vertical="center"/>
    </xf>
    <xf numFmtId="0" fontId="0" fillId="0" borderId="0" xfId="0"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colors>
    <mruColors>
      <color rgb="FF00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1" id="{08106CAB-C69A-42C5-881E-A836B837DCFB}" userId="1" providerId="None"/>
  <person displayName="Cody Hatcher" id="{E229606D-E9B3-47D0-A3FF-4E5AAC57C7CB}" userId="a5e1b4ef2d237b2e"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J1" dT="2023-04-12T03:18:26.66" personId="{08106CAB-C69A-42C5-881E-A836B837DCFB}" id="{7AC48D44-8EFF-497E-A861-9E654D700FC2}">
    <text>for w/o goalie rankings, make them all equal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1-04-02T03:55:33.58" personId="{08106CAB-C69A-42C5-881E-A836B837DCFB}" id="{A13AD17A-5FC2-4EB2-8CB4-B462CE40E03F}">
    <text>ca/60 here</text>
  </threadedComment>
  <threadedComment ref="W1" dT="2023-10-27T14:27:44.80" personId="{E229606D-E9B3-47D0-A3FF-4E5AAC57C7CB}" id="{21561747-6E95-4408-A67D-6628401C793D}">
    <text>xGF/60</text>
  </threadedComment>
  <threadedComment ref="AL1" dT="2023-10-27T14:27:55.81" personId="{E229606D-E9B3-47D0-A3FF-4E5AAC57C7CB}" id="{CCBCF10A-A545-4F92-9BB3-3C99F863FC8E}">
    <text>SV%</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33"/>
  <sheetViews>
    <sheetView topLeftCell="F1" workbookViewId="0">
      <selection activeCell="AA1" sqref="AA1:AB33"/>
    </sheetView>
  </sheetViews>
  <sheetFormatPr defaultRowHeight="14.4" x14ac:dyDescent="0.3"/>
  <sheetData>
    <row r="1" spans="1:28" x14ac:dyDescent="0.3">
      <c r="A1" t="str">
        <f>'Raw All Strength'!B1</f>
        <v>Team</v>
      </c>
      <c r="B1" t="str">
        <f>'Raw All Strength'!K1</f>
        <v>CF/60</v>
      </c>
      <c r="C1" t="str">
        <f>'Raw All Strength'!L1</f>
        <v>CA/60</v>
      </c>
      <c r="D1" t="str">
        <f>'Raw All Strength'!W1</f>
        <v>xGF/60</v>
      </c>
      <c r="E1" t="str">
        <f>'Raw All Strength'!X1</f>
        <v>xGA/60</v>
      </c>
      <c r="F1" t="str">
        <f>'Raw All Strength'!T1</f>
        <v>GF/60</v>
      </c>
      <c r="G1" t="str">
        <f>'Raw All Strength'!U1</f>
        <v>GA/60</v>
      </c>
      <c r="H1">
        <f>'Raw All Strength'!AQ1</f>
        <v>0</v>
      </c>
      <c r="I1" t="s">
        <v>52</v>
      </c>
      <c r="J1" t="s">
        <v>53</v>
      </c>
      <c r="K1" t="s">
        <v>54</v>
      </c>
      <c r="L1" t="s">
        <v>55</v>
      </c>
      <c r="M1" t="s">
        <v>56</v>
      </c>
      <c r="N1" t="s">
        <v>57</v>
      </c>
      <c r="O1" t="s">
        <v>84</v>
      </c>
      <c r="P1" t="s">
        <v>59</v>
      </c>
      <c r="Q1" t="s">
        <v>60</v>
      </c>
      <c r="R1" s="1" t="s">
        <v>58</v>
      </c>
      <c r="V1" t="s">
        <v>86</v>
      </c>
      <c r="X1" t="s">
        <v>92</v>
      </c>
      <c r="AA1" t="str">
        <f>'Raw All Strength'!N1</f>
        <v>FF/60</v>
      </c>
      <c r="AB1" t="str">
        <f>'Raw All Strength'!O1</f>
        <v>FA/60</v>
      </c>
    </row>
    <row r="2" spans="1:28" x14ac:dyDescent="0.3">
      <c r="A2" t="str">
        <f>'Raw All Strength'!B2</f>
        <v>Anaheim Ducks</v>
      </c>
      <c r="B2">
        <f>'Raw All Strength'!K2</f>
        <v>52.89</v>
      </c>
      <c r="C2">
        <f>'Raw All Strength'!L2</f>
        <v>64.3</v>
      </c>
      <c r="D2">
        <f>'Raw All Strength'!W2</f>
        <v>2.56</v>
      </c>
      <c r="E2">
        <f>'Raw All Strength'!X2</f>
        <v>3.43</v>
      </c>
      <c r="F2">
        <f>'Raw All Strength'!T2</f>
        <v>2.4300000000000002</v>
      </c>
      <c r="G2">
        <f>'Raw All Strength'!U2</f>
        <v>3.57</v>
      </c>
      <c r="H2">
        <f>'Raw All Strength'!AQ2</f>
        <v>0</v>
      </c>
      <c r="I2">
        <f>RANK(B2,$B$2:$B$33,1)</f>
        <v>2</v>
      </c>
      <c r="J2">
        <f>RANK(C2,$C$2:$C$33,)</f>
        <v>6</v>
      </c>
      <c r="K2">
        <f>RANK(D2,$D$2:$D$33,1)</f>
        <v>2</v>
      </c>
      <c r="L2">
        <f>RANK(E2,$E$2:$E$33,)</f>
        <v>4</v>
      </c>
      <c r="M2">
        <f>RANK(F2,$F$2:$F$33,1)</f>
        <v>3</v>
      </c>
      <c r="N2">
        <f>RANK(G2,$G$2:$G$33,)</f>
        <v>2</v>
      </c>
      <c r="O2">
        <f>RANK(H2,$H$2:$H$33,1)</f>
        <v>1</v>
      </c>
      <c r="P2">
        <f>SUM(I2:N2)</f>
        <v>19</v>
      </c>
      <c r="Q2">
        <f>RANK(P2,$P$2:$P$33,)</f>
        <v>31</v>
      </c>
      <c r="V2">
        <f>RANK('Raw All Strength'!J2,'Raw All Strength'!$J$2:$J$33,)</f>
        <v>30</v>
      </c>
      <c r="X2">
        <f>E2-G2</f>
        <v>-0.13999999999999968</v>
      </c>
      <c r="AA2">
        <f>'Raw All Strength'!N2</f>
        <v>38.46</v>
      </c>
      <c r="AB2">
        <f>'Raw All Strength'!O2</f>
        <v>46.71</v>
      </c>
    </row>
    <row r="3" spans="1:28" x14ac:dyDescent="0.3">
      <c r="A3" t="str">
        <f>'Raw All Strength'!B3</f>
        <v>Arizona Coyotes</v>
      </c>
      <c r="B3">
        <f>'Raw All Strength'!K3</f>
        <v>56.41</v>
      </c>
      <c r="C3">
        <f>'Raw All Strength'!L3</f>
        <v>62.1</v>
      </c>
      <c r="D3">
        <f>'Raw All Strength'!W3</f>
        <v>2.92</v>
      </c>
      <c r="E3">
        <f>'Raw All Strength'!X3</f>
        <v>3.3</v>
      </c>
      <c r="F3">
        <f>'Raw All Strength'!T3</f>
        <v>3</v>
      </c>
      <c r="G3">
        <f>'Raw All Strength'!U3</f>
        <v>3.32</v>
      </c>
      <c r="H3">
        <f>'Raw All Strength'!AQ3</f>
        <v>0</v>
      </c>
      <c r="I3">
        <f t="shared" ref="I3:I33" si="0">RANK(B3,$B$2:$B$33,1)</f>
        <v>9</v>
      </c>
      <c r="J3">
        <f t="shared" ref="J3:J33" si="1">RANK(C3,$C$2:$C$33,)</f>
        <v>11</v>
      </c>
      <c r="K3">
        <f t="shared" ref="K3:K33" si="2">RANK(D3,$D$2:$D$33,1)</f>
        <v>11</v>
      </c>
      <c r="L3">
        <f t="shared" ref="L3:L33" si="3">RANK(E3,$E$2:$E$33,)</f>
        <v>6</v>
      </c>
      <c r="M3">
        <f t="shared" ref="M3:M33" si="4">RANK(F3,$F$2:$F$33,1)</f>
        <v>14</v>
      </c>
      <c r="N3">
        <f t="shared" ref="N3:N33" si="5">RANK(G3,$G$2:$G$33,)</f>
        <v>7</v>
      </c>
      <c r="O3">
        <f t="shared" ref="O3:O33" si="6">RANK(H3,$H$2:$H$33,1)</f>
        <v>1</v>
      </c>
      <c r="P3">
        <f t="shared" ref="P3:P33" si="7">SUM(I3:N3)</f>
        <v>58</v>
      </c>
      <c r="Q3">
        <f t="shared" ref="Q3:Q33" si="8">RANK(P3,$P$2:$P$33,)</f>
        <v>23</v>
      </c>
      <c r="V3">
        <f>RANK('Raw All Strength'!J3,'Raw All Strength'!$J$2:$J$33,)</f>
        <v>28</v>
      </c>
      <c r="X3">
        <f t="shared" ref="X3:X33" si="9">E3-G3</f>
        <v>-2.0000000000000018E-2</v>
      </c>
      <c r="AA3">
        <f>'Raw All Strength'!N3</f>
        <v>40.86</v>
      </c>
      <c r="AB3">
        <f>'Raw All Strength'!O3</f>
        <v>45.78</v>
      </c>
    </row>
    <row r="4" spans="1:28" x14ac:dyDescent="0.3">
      <c r="A4" t="str">
        <f>'Raw All Strength'!B4</f>
        <v>Boston Bruins</v>
      </c>
      <c r="B4">
        <f>'Raw All Strength'!K4</f>
        <v>55.74</v>
      </c>
      <c r="C4">
        <f>'Raw All Strength'!L4</f>
        <v>61.09</v>
      </c>
      <c r="D4">
        <f>'Raw All Strength'!W4</f>
        <v>3.03</v>
      </c>
      <c r="E4">
        <f>'Raw All Strength'!X4</f>
        <v>2.97</v>
      </c>
      <c r="F4">
        <f>'Raw All Strength'!T4</f>
        <v>3.21</v>
      </c>
      <c r="G4">
        <f>'Raw All Strength'!U4</f>
        <v>2.65</v>
      </c>
      <c r="H4">
        <f>'Raw All Strength'!AQ4</f>
        <v>0</v>
      </c>
      <c r="I4">
        <f t="shared" si="0"/>
        <v>8</v>
      </c>
      <c r="J4">
        <f t="shared" si="1"/>
        <v>13</v>
      </c>
      <c r="K4">
        <f t="shared" si="2"/>
        <v>16</v>
      </c>
      <c r="L4">
        <f t="shared" si="3"/>
        <v>21</v>
      </c>
      <c r="M4">
        <f t="shared" si="4"/>
        <v>21</v>
      </c>
      <c r="N4">
        <f t="shared" si="5"/>
        <v>28</v>
      </c>
      <c r="O4">
        <f t="shared" si="6"/>
        <v>1</v>
      </c>
      <c r="P4">
        <f t="shared" si="7"/>
        <v>107</v>
      </c>
      <c r="Q4">
        <f t="shared" si="8"/>
        <v>16</v>
      </c>
      <c r="V4">
        <f>RANK('Raw All Strength'!J4,'Raw All Strength'!$J$2:$J$33,)</f>
        <v>3</v>
      </c>
      <c r="X4">
        <f t="shared" si="9"/>
        <v>0.32000000000000028</v>
      </c>
      <c r="AA4">
        <f>'Raw All Strength'!N4</f>
        <v>40.950000000000003</v>
      </c>
      <c r="AB4">
        <f>'Raw All Strength'!O4</f>
        <v>44.13</v>
      </c>
    </row>
    <row r="5" spans="1:28" x14ac:dyDescent="0.3">
      <c r="A5" t="str">
        <f>'Raw All Strength'!B5</f>
        <v>Buffalo Sabres</v>
      </c>
      <c r="B5">
        <f>'Raw All Strength'!K5</f>
        <v>59.98</v>
      </c>
      <c r="C5">
        <f>'Raw All Strength'!L5</f>
        <v>58.3</v>
      </c>
      <c r="D5">
        <f>'Raw All Strength'!W5</f>
        <v>2.9</v>
      </c>
      <c r="E5">
        <f>'Raw All Strength'!X5</f>
        <v>3.19</v>
      </c>
      <c r="F5">
        <f>'Raw All Strength'!T5</f>
        <v>2.96</v>
      </c>
      <c r="G5">
        <f>'Raw All Strength'!U5</f>
        <v>2.98</v>
      </c>
      <c r="H5">
        <f>'Raw All Strength'!AQ5</f>
        <v>0</v>
      </c>
      <c r="I5">
        <f t="shared" si="0"/>
        <v>13</v>
      </c>
      <c r="J5">
        <f t="shared" si="1"/>
        <v>22</v>
      </c>
      <c r="K5">
        <f t="shared" si="2"/>
        <v>8</v>
      </c>
      <c r="L5">
        <f t="shared" si="3"/>
        <v>9</v>
      </c>
      <c r="M5">
        <f t="shared" si="4"/>
        <v>12</v>
      </c>
      <c r="N5">
        <f t="shared" si="5"/>
        <v>18</v>
      </c>
      <c r="O5">
        <f t="shared" si="6"/>
        <v>1</v>
      </c>
      <c r="P5">
        <f t="shared" si="7"/>
        <v>82</v>
      </c>
      <c r="Q5">
        <f t="shared" si="8"/>
        <v>22</v>
      </c>
      <c r="V5">
        <f>RANK('Raw All Strength'!J5,'Raw All Strength'!$J$2:$J$33,)</f>
        <v>22</v>
      </c>
      <c r="X5">
        <f t="shared" si="9"/>
        <v>0.20999999999999996</v>
      </c>
      <c r="AA5">
        <f>'Raw All Strength'!N5</f>
        <v>43.94</v>
      </c>
      <c r="AB5">
        <f>'Raw All Strength'!O5</f>
        <v>42.65</v>
      </c>
    </row>
    <row r="6" spans="1:28" x14ac:dyDescent="0.3">
      <c r="A6" t="str">
        <f>'Raw All Strength'!B6</f>
        <v>Calgary Flames</v>
      </c>
      <c r="B6">
        <f>'Raw All Strength'!K6</f>
        <v>63.24</v>
      </c>
      <c r="C6">
        <f>'Raw All Strength'!L6</f>
        <v>61.03</v>
      </c>
      <c r="D6">
        <f>'Raw All Strength'!W6</f>
        <v>3.2</v>
      </c>
      <c r="E6">
        <f>'Raw All Strength'!X6</f>
        <v>3.07</v>
      </c>
      <c r="F6">
        <f>'Raw All Strength'!T6</f>
        <v>3.04</v>
      </c>
      <c r="G6">
        <f>'Raw All Strength'!U6</f>
        <v>3.2</v>
      </c>
      <c r="H6">
        <f>'Raw All Strength'!AQ6</f>
        <v>0</v>
      </c>
      <c r="I6">
        <f t="shared" si="0"/>
        <v>25</v>
      </c>
      <c r="J6">
        <f t="shared" si="1"/>
        <v>14</v>
      </c>
      <c r="K6">
        <f t="shared" si="2"/>
        <v>22</v>
      </c>
      <c r="L6">
        <f t="shared" si="3"/>
        <v>14</v>
      </c>
      <c r="M6">
        <f t="shared" si="4"/>
        <v>17</v>
      </c>
      <c r="N6">
        <f t="shared" si="5"/>
        <v>12</v>
      </c>
      <c r="O6">
        <f t="shared" si="6"/>
        <v>1</v>
      </c>
      <c r="P6">
        <f t="shared" si="7"/>
        <v>104</v>
      </c>
      <c r="Q6">
        <f t="shared" si="8"/>
        <v>18</v>
      </c>
      <c r="V6">
        <f>RANK('Raw All Strength'!J6,'Raw All Strength'!$J$2:$J$33,)</f>
        <v>25</v>
      </c>
      <c r="X6">
        <f t="shared" si="9"/>
        <v>-0.13000000000000034</v>
      </c>
      <c r="AA6">
        <f>'Raw All Strength'!N6</f>
        <v>45.37</v>
      </c>
      <c r="AB6">
        <f>'Raw All Strength'!O6</f>
        <v>42.7</v>
      </c>
    </row>
    <row r="7" spans="1:28" x14ac:dyDescent="0.3">
      <c r="A7" t="str">
        <f>'Raw All Strength'!B7</f>
        <v>Carolina Hurricanes</v>
      </c>
      <c r="B7">
        <f>'Raw All Strength'!K7</f>
        <v>69.900000000000006</v>
      </c>
      <c r="C7">
        <f>'Raw All Strength'!L7</f>
        <v>48.85</v>
      </c>
      <c r="D7">
        <f>'Raw All Strength'!W7</f>
        <v>3.31</v>
      </c>
      <c r="E7">
        <f>'Raw All Strength'!X7</f>
        <v>2.66</v>
      </c>
      <c r="F7">
        <f>'Raw All Strength'!T7</f>
        <v>3.33</v>
      </c>
      <c r="G7">
        <f>'Raw All Strength'!U7</f>
        <v>2.56</v>
      </c>
      <c r="H7">
        <f>'Raw All Strength'!AQ7</f>
        <v>0</v>
      </c>
      <c r="I7">
        <f t="shared" si="0"/>
        <v>32</v>
      </c>
      <c r="J7">
        <f t="shared" si="1"/>
        <v>32</v>
      </c>
      <c r="K7">
        <f t="shared" si="2"/>
        <v>27</v>
      </c>
      <c r="L7">
        <f t="shared" si="3"/>
        <v>31</v>
      </c>
      <c r="M7">
        <f t="shared" si="4"/>
        <v>25</v>
      </c>
      <c r="N7">
        <f t="shared" si="5"/>
        <v>29</v>
      </c>
      <c r="O7">
        <f t="shared" si="6"/>
        <v>1</v>
      </c>
      <c r="P7">
        <f t="shared" si="7"/>
        <v>176</v>
      </c>
      <c r="Q7">
        <f t="shared" si="8"/>
        <v>1</v>
      </c>
      <c r="V7">
        <f>RANK('Raw All Strength'!J7,'Raw All Strength'!$J$2:$J$33,)</f>
        <v>4</v>
      </c>
      <c r="X7">
        <f t="shared" si="9"/>
        <v>0.10000000000000009</v>
      </c>
      <c r="AA7">
        <f>'Raw All Strength'!N7</f>
        <v>49.67</v>
      </c>
      <c r="AB7">
        <f>'Raw All Strength'!O7</f>
        <v>36.35</v>
      </c>
    </row>
    <row r="8" spans="1:28" x14ac:dyDescent="0.3">
      <c r="A8" t="str">
        <f>'Raw All Strength'!B8</f>
        <v>Chicago Blackhawks</v>
      </c>
      <c r="B8">
        <f>'Raw All Strength'!K8</f>
        <v>52.68</v>
      </c>
      <c r="C8">
        <f>'Raw All Strength'!L8</f>
        <v>63.3</v>
      </c>
      <c r="D8">
        <f>'Raw All Strength'!W8</f>
        <v>2.61</v>
      </c>
      <c r="E8">
        <f>'Raw All Strength'!X8</f>
        <v>3.21</v>
      </c>
      <c r="F8">
        <f>'Raw All Strength'!T8</f>
        <v>2.19</v>
      </c>
      <c r="G8">
        <f>'Raw All Strength'!U8</f>
        <v>3.46</v>
      </c>
      <c r="H8">
        <f>'Raw All Strength'!AQ8</f>
        <v>0</v>
      </c>
      <c r="I8">
        <f t="shared" si="0"/>
        <v>1</v>
      </c>
      <c r="J8">
        <f t="shared" si="1"/>
        <v>8</v>
      </c>
      <c r="K8">
        <f t="shared" si="2"/>
        <v>3</v>
      </c>
      <c r="L8">
        <f t="shared" si="3"/>
        <v>8</v>
      </c>
      <c r="M8">
        <f t="shared" si="4"/>
        <v>1</v>
      </c>
      <c r="N8">
        <f t="shared" si="5"/>
        <v>4</v>
      </c>
      <c r="O8">
        <f t="shared" si="6"/>
        <v>1</v>
      </c>
      <c r="P8">
        <f t="shared" si="7"/>
        <v>25</v>
      </c>
      <c r="Q8">
        <f t="shared" si="8"/>
        <v>30</v>
      </c>
      <c r="V8">
        <f>RANK('Raw All Strength'!J8,'Raw All Strength'!$J$2:$J$33,)</f>
        <v>31</v>
      </c>
      <c r="X8">
        <f t="shared" si="9"/>
        <v>-0.25</v>
      </c>
      <c r="AA8">
        <f>'Raw All Strength'!N8</f>
        <v>37.700000000000003</v>
      </c>
      <c r="AB8">
        <f>'Raw All Strength'!O8</f>
        <v>45.71</v>
      </c>
    </row>
    <row r="9" spans="1:28" x14ac:dyDescent="0.3">
      <c r="A9" t="str">
        <f>'Raw All Strength'!B9</f>
        <v>Colorado Avalanche</v>
      </c>
      <c r="B9">
        <f>'Raw All Strength'!K9</f>
        <v>64.8</v>
      </c>
      <c r="C9">
        <f>'Raw All Strength'!L9</f>
        <v>57.68</v>
      </c>
      <c r="D9">
        <f>'Raw All Strength'!W9</f>
        <v>3.27</v>
      </c>
      <c r="E9">
        <f>'Raw All Strength'!X9</f>
        <v>2.99</v>
      </c>
      <c r="F9">
        <f>'Raw All Strength'!T9</f>
        <v>3.67</v>
      </c>
      <c r="G9">
        <f>'Raw All Strength'!U9</f>
        <v>2.94</v>
      </c>
      <c r="H9">
        <f>'Raw All Strength'!AQ9</f>
        <v>0</v>
      </c>
      <c r="I9">
        <f t="shared" si="0"/>
        <v>30</v>
      </c>
      <c r="J9">
        <f t="shared" si="1"/>
        <v>24</v>
      </c>
      <c r="K9">
        <f t="shared" si="2"/>
        <v>24</v>
      </c>
      <c r="L9">
        <f t="shared" si="3"/>
        <v>18</v>
      </c>
      <c r="M9">
        <f t="shared" si="4"/>
        <v>32</v>
      </c>
      <c r="N9">
        <f t="shared" si="5"/>
        <v>20</v>
      </c>
      <c r="O9">
        <f t="shared" si="6"/>
        <v>1</v>
      </c>
      <c r="P9">
        <f t="shared" si="7"/>
        <v>148</v>
      </c>
      <c r="Q9">
        <f t="shared" si="8"/>
        <v>5</v>
      </c>
      <c r="V9">
        <f>RANK('Raw All Strength'!J9,'Raw All Strength'!$J$2:$J$33,)</f>
        <v>5</v>
      </c>
      <c r="X9">
        <f t="shared" si="9"/>
        <v>5.0000000000000266E-2</v>
      </c>
      <c r="AA9">
        <f>'Raw All Strength'!N9</f>
        <v>46.48</v>
      </c>
      <c r="AB9">
        <f>'Raw All Strength'!O9</f>
        <v>41.78</v>
      </c>
    </row>
    <row r="10" spans="1:28" x14ac:dyDescent="0.3">
      <c r="A10" t="str">
        <f>'Raw All Strength'!B10</f>
        <v>Columbus Blue Jackets</v>
      </c>
      <c r="B10">
        <f>'Raw All Strength'!K10</f>
        <v>61.44</v>
      </c>
      <c r="C10">
        <f>'Raw All Strength'!L10</f>
        <v>65.989999999999995</v>
      </c>
      <c r="D10">
        <f>'Raw All Strength'!W10</f>
        <v>2.93</v>
      </c>
      <c r="E10">
        <f>'Raw All Strength'!X10</f>
        <v>3.44</v>
      </c>
      <c r="F10">
        <f>'Raw All Strength'!T10</f>
        <v>2.82</v>
      </c>
      <c r="G10">
        <f>'Raw All Strength'!U10</f>
        <v>3.57</v>
      </c>
      <c r="H10">
        <f>'Raw All Strength'!AQ10</f>
        <v>0</v>
      </c>
      <c r="I10">
        <f t="shared" si="0"/>
        <v>19</v>
      </c>
      <c r="J10">
        <f t="shared" si="1"/>
        <v>3</v>
      </c>
      <c r="K10">
        <f t="shared" si="2"/>
        <v>12</v>
      </c>
      <c r="L10">
        <f t="shared" si="3"/>
        <v>3</v>
      </c>
      <c r="M10">
        <f t="shared" si="4"/>
        <v>8</v>
      </c>
      <c r="N10">
        <f t="shared" si="5"/>
        <v>2</v>
      </c>
      <c r="O10">
        <f t="shared" si="6"/>
        <v>1</v>
      </c>
      <c r="P10">
        <f t="shared" si="7"/>
        <v>47</v>
      </c>
      <c r="Q10">
        <f t="shared" si="8"/>
        <v>28</v>
      </c>
      <c r="V10">
        <f>RANK('Raw All Strength'!J10,'Raw All Strength'!$J$2:$J$33,)</f>
        <v>29</v>
      </c>
      <c r="X10">
        <f t="shared" si="9"/>
        <v>-0.12999999999999989</v>
      </c>
      <c r="AA10">
        <f>'Raw All Strength'!N10</f>
        <v>43.42</v>
      </c>
      <c r="AB10">
        <f>'Raw All Strength'!O10</f>
        <v>47.4</v>
      </c>
    </row>
    <row r="11" spans="1:28" x14ac:dyDescent="0.3">
      <c r="A11" t="str">
        <f>'Raw All Strength'!B11</f>
        <v>Dallas Stars</v>
      </c>
      <c r="B11">
        <f>'Raw All Strength'!K11</f>
        <v>63.54</v>
      </c>
      <c r="C11">
        <f>'Raw All Strength'!L11</f>
        <v>57.3</v>
      </c>
      <c r="D11">
        <f>'Raw All Strength'!W11</f>
        <v>3.27</v>
      </c>
      <c r="E11">
        <f>'Raw All Strength'!X11</f>
        <v>2.66</v>
      </c>
      <c r="F11">
        <f>'Raw All Strength'!T11</f>
        <v>3.59</v>
      </c>
      <c r="G11">
        <f>'Raw All Strength'!U11</f>
        <v>2.87</v>
      </c>
      <c r="H11">
        <f>'Raw All Strength'!AQ11</f>
        <v>0</v>
      </c>
      <c r="I11">
        <f t="shared" si="0"/>
        <v>27</v>
      </c>
      <c r="J11">
        <f t="shared" si="1"/>
        <v>26</v>
      </c>
      <c r="K11">
        <f t="shared" si="2"/>
        <v>24</v>
      </c>
      <c r="L11">
        <f t="shared" si="3"/>
        <v>31</v>
      </c>
      <c r="M11">
        <f t="shared" si="4"/>
        <v>30</v>
      </c>
      <c r="N11">
        <f t="shared" si="5"/>
        <v>22</v>
      </c>
      <c r="O11">
        <f t="shared" si="6"/>
        <v>1</v>
      </c>
      <c r="P11">
        <f t="shared" si="7"/>
        <v>160</v>
      </c>
      <c r="Q11">
        <f t="shared" si="8"/>
        <v>4</v>
      </c>
      <c r="V11">
        <f>RANK('Raw All Strength'!J11,'Raw All Strength'!$J$2:$J$33,)</f>
        <v>2</v>
      </c>
      <c r="X11">
        <f t="shared" si="9"/>
        <v>-0.20999999999999996</v>
      </c>
      <c r="AA11">
        <f>'Raw All Strength'!N11</f>
        <v>45.34</v>
      </c>
      <c r="AB11">
        <f>'Raw All Strength'!O11</f>
        <v>41.42</v>
      </c>
    </row>
    <row r="12" spans="1:28" x14ac:dyDescent="0.3">
      <c r="A12" t="str">
        <f>'Raw All Strength'!B12</f>
        <v>Detroit Red Wings</v>
      </c>
      <c r="B12">
        <f>'Raw All Strength'!K12</f>
        <v>55.69</v>
      </c>
      <c r="C12">
        <f>'Raw All Strength'!L12</f>
        <v>64.64</v>
      </c>
      <c r="D12">
        <f>'Raw All Strength'!W12</f>
        <v>2.81</v>
      </c>
      <c r="E12">
        <f>'Raw All Strength'!X12</f>
        <v>3.25</v>
      </c>
      <c r="F12">
        <f>'Raw All Strength'!T12</f>
        <v>3.28</v>
      </c>
      <c r="G12">
        <f>'Raw All Strength'!U12</f>
        <v>3.27</v>
      </c>
      <c r="H12">
        <f>'Raw All Strength'!AQ12</f>
        <v>0</v>
      </c>
      <c r="I12">
        <f t="shared" si="0"/>
        <v>7</v>
      </c>
      <c r="J12">
        <f t="shared" si="1"/>
        <v>5</v>
      </c>
      <c r="K12">
        <f t="shared" si="2"/>
        <v>4</v>
      </c>
      <c r="L12">
        <f t="shared" si="3"/>
        <v>7</v>
      </c>
      <c r="M12">
        <f t="shared" si="4"/>
        <v>24</v>
      </c>
      <c r="N12">
        <f t="shared" si="5"/>
        <v>8</v>
      </c>
      <c r="O12">
        <f t="shared" si="6"/>
        <v>1</v>
      </c>
      <c r="P12">
        <f t="shared" si="7"/>
        <v>55</v>
      </c>
      <c r="Q12">
        <f t="shared" si="8"/>
        <v>24</v>
      </c>
      <c r="V12">
        <f>RANK('Raw All Strength'!J12,'Raw All Strength'!$J$2:$J$33,)</f>
        <v>17</v>
      </c>
      <c r="X12">
        <f t="shared" si="9"/>
        <v>-2.0000000000000018E-2</v>
      </c>
      <c r="AA12">
        <f>'Raw All Strength'!N12</f>
        <v>40.42</v>
      </c>
      <c r="AB12">
        <f>'Raw All Strength'!O12</f>
        <v>47</v>
      </c>
    </row>
    <row r="13" spans="1:28" x14ac:dyDescent="0.3">
      <c r="A13" t="str">
        <f>'Raw All Strength'!B13</f>
        <v>Edmonton Oilers</v>
      </c>
      <c r="B13">
        <f>'Raw All Strength'!K13</f>
        <v>64.790000000000006</v>
      </c>
      <c r="C13">
        <f>'Raw All Strength'!L13</f>
        <v>54.03</v>
      </c>
      <c r="D13">
        <f>'Raw All Strength'!W13</f>
        <v>3.68</v>
      </c>
      <c r="E13">
        <f>'Raw All Strength'!X13</f>
        <v>2.83</v>
      </c>
      <c r="F13">
        <f>'Raw All Strength'!T13</f>
        <v>3.55</v>
      </c>
      <c r="G13">
        <f>'Raw All Strength'!U13</f>
        <v>2.82</v>
      </c>
      <c r="H13">
        <f>'Raw All Strength'!AQ13</f>
        <v>0</v>
      </c>
      <c r="I13">
        <f t="shared" si="0"/>
        <v>29</v>
      </c>
      <c r="J13">
        <f t="shared" si="1"/>
        <v>30</v>
      </c>
      <c r="K13">
        <f t="shared" si="2"/>
        <v>32</v>
      </c>
      <c r="L13">
        <f t="shared" si="3"/>
        <v>27</v>
      </c>
      <c r="M13">
        <f t="shared" si="4"/>
        <v>29</v>
      </c>
      <c r="N13">
        <f t="shared" si="5"/>
        <v>24</v>
      </c>
      <c r="O13">
        <f t="shared" si="6"/>
        <v>1</v>
      </c>
      <c r="P13">
        <f t="shared" si="7"/>
        <v>171</v>
      </c>
      <c r="Q13">
        <f t="shared" si="8"/>
        <v>3</v>
      </c>
      <c r="V13">
        <f>RANK('Raw All Strength'!J13,'Raw All Strength'!$J$2:$J$33,)</f>
        <v>7</v>
      </c>
      <c r="X13">
        <f t="shared" si="9"/>
        <v>1.0000000000000231E-2</v>
      </c>
      <c r="AA13">
        <f>'Raw All Strength'!N13</f>
        <v>47.16</v>
      </c>
      <c r="AB13">
        <f>'Raw All Strength'!O13</f>
        <v>39.409999999999997</v>
      </c>
    </row>
    <row r="14" spans="1:28" x14ac:dyDescent="0.3">
      <c r="A14" t="str">
        <f>'Raw All Strength'!B14</f>
        <v>Florida Panthers</v>
      </c>
      <c r="B14">
        <f>'Raw All Strength'!K14</f>
        <v>67.709999999999994</v>
      </c>
      <c r="C14">
        <f>'Raw All Strength'!L14</f>
        <v>53.52</v>
      </c>
      <c r="D14">
        <f>'Raw All Strength'!W14</f>
        <v>3.47</v>
      </c>
      <c r="E14">
        <f>'Raw All Strength'!X14</f>
        <v>2.76</v>
      </c>
      <c r="F14">
        <f>'Raw All Strength'!T14</f>
        <v>3.17</v>
      </c>
      <c r="G14">
        <f>'Raw All Strength'!U14</f>
        <v>2.4900000000000002</v>
      </c>
      <c r="H14">
        <f>'Raw All Strength'!AQ14</f>
        <v>0</v>
      </c>
      <c r="I14">
        <f t="shared" si="0"/>
        <v>31</v>
      </c>
      <c r="J14">
        <f t="shared" si="1"/>
        <v>31</v>
      </c>
      <c r="K14">
        <f t="shared" si="2"/>
        <v>31</v>
      </c>
      <c r="L14">
        <f t="shared" si="3"/>
        <v>30</v>
      </c>
      <c r="M14">
        <f t="shared" si="4"/>
        <v>20</v>
      </c>
      <c r="N14">
        <f t="shared" si="5"/>
        <v>31</v>
      </c>
      <c r="O14">
        <f t="shared" si="6"/>
        <v>1</v>
      </c>
      <c r="P14">
        <f t="shared" si="7"/>
        <v>174</v>
      </c>
      <c r="Q14">
        <f t="shared" si="8"/>
        <v>2</v>
      </c>
      <c r="V14">
        <f>RANK('Raw All Strength'!J14,'Raw All Strength'!$J$2:$J$33,)</f>
        <v>7</v>
      </c>
      <c r="X14">
        <f t="shared" si="9"/>
        <v>0.26999999999999957</v>
      </c>
      <c r="AA14">
        <f>'Raw All Strength'!N14</f>
        <v>47.65</v>
      </c>
      <c r="AB14">
        <f>'Raw All Strength'!O14</f>
        <v>39.76</v>
      </c>
    </row>
    <row r="15" spans="1:28" x14ac:dyDescent="0.3">
      <c r="A15" t="str">
        <f>'Raw All Strength'!B15</f>
        <v>Los Angeles Kings</v>
      </c>
      <c r="B15">
        <f>'Raw All Strength'!K15</f>
        <v>63.21</v>
      </c>
      <c r="C15">
        <f>'Raw All Strength'!L15</f>
        <v>57.41</v>
      </c>
      <c r="D15">
        <f>'Raw All Strength'!W15</f>
        <v>3.17</v>
      </c>
      <c r="E15">
        <f>'Raw All Strength'!X15</f>
        <v>2.88</v>
      </c>
      <c r="F15">
        <f>'Raw All Strength'!T15</f>
        <v>3.03</v>
      </c>
      <c r="G15">
        <f>'Raw All Strength'!U15</f>
        <v>2.56</v>
      </c>
      <c r="H15">
        <f>'Raw All Strength'!AQ15</f>
        <v>0</v>
      </c>
      <c r="I15">
        <f t="shared" si="0"/>
        <v>24</v>
      </c>
      <c r="J15">
        <f t="shared" si="1"/>
        <v>25</v>
      </c>
      <c r="K15">
        <f t="shared" si="2"/>
        <v>21</v>
      </c>
      <c r="L15">
        <f t="shared" si="3"/>
        <v>24</v>
      </c>
      <c r="M15">
        <f t="shared" si="4"/>
        <v>16</v>
      </c>
      <c r="N15">
        <f t="shared" si="5"/>
        <v>29</v>
      </c>
      <c r="O15">
        <f t="shared" si="6"/>
        <v>1</v>
      </c>
      <c r="P15">
        <f t="shared" si="7"/>
        <v>139</v>
      </c>
      <c r="Q15">
        <f t="shared" si="8"/>
        <v>6</v>
      </c>
      <c r="V15">
        <f>RANK('Raw All Strength'!J15,'Raw All Strength'!$J$2:$J$33,)</f>
        <v>14</v>
      </c>
      <c r="X15">
        <f t="shared" si="9"/>
        <v>0.31999999999999984</v>
      </c>
      <c r="AA15">
        <f>'Raw All Strength'!N15</f>
        <v>46.16</v>
      </c>
      <c r="AB15">
        <f>'Raw All Strength'!O15</f>
        <v>40.71</v>
      </c>
    </row>
    <row r="16" spans="1:28" x14ac:dyDescent="0.3">
      <c r="A16" t="str">
        <f>'Raw All Strength'!B16</f>
        <v>Minnesota Wild</v>
      </c>
      <c r="B16">
        <f>'Raw All Strength'!K16</f>
        <v>60.22</v>
      </c>
      <c r="C16">
        <f>'Raw All Strength'!L16</f>
        <v>59.64</v>
      </c>
      <c r="D16">
        <f>'Raw All Strength'!W16</f>
        <v>3.01</v>
      </c>
      <c r="E16">
        <f>'Raw All Strength'!X16</f>
        <v>2.8</v>
      </c>
      <c r="F16">
        <f>'Raw All Strength'!T16</f>
        <v>2.97</v>
      </c>
      <c r="G16">
        <f>'Raw All Strength'!U16</f>
        <v>3.09</v>
      </c>
      <c r="H16">
        <f>'Raw All Strength'!AQ16</f>
        <v>0</v>
      </c>
      <c r="I16">
        <f t="shared" si="0"/>
        <v>15</v>
      </c>
      <c r="J16">
        <f t="shared" si="1"/>
        <v>17</v>
      </c>
      <c r="K16">
        <f t="shared" si="2"/>
        <v>15</v>
      </c>
      <c r="L16">
        <f t="shared" si="3"/>
        <v>29</v>
      </c>
      <c r="M16">
        <f t="shared" si="4"/>
        <v>13</v>
      </c>
      <c r="N16">
        <f t="shared" si="5"/>
        <v>14</v>
      </c>
      <c r="O16">
        <f t="shared" si="6"/>
        <v>1</v>
      </c>
      <c r="P16">
        <f t="shared" si="7"/>
        <v>103</v>
      </c>
      <c r="Q16">
        <f t="shared" si="8"/>
        <v>19</v>
      </c>
      <c r="V16">
        <f>RANK('Raw All Strength'!J16,'Raw All Strength'!$J$2:$J$33,)</f>
        <v>17</v>
      </c>
      <c r="X16">
        <f t="shared" si="9"/>
        <v>-0.29000000000000004</v>
      </c>
      <c r="AA16">
        <f>'Raw All Strength'!N16</f>
        <v>43.24</v>
      </c>
      <c r="AB16">
        <f>'Raw All Strength'!O16</f>
        <v>42.47</v>
      </c>
    </row>
    <row r="17" spans="1:28" x14ac:dyDescent="0.3">
      <c r="A17" t="str">
        <f>'Raw All Strength'!B17</f>
        <v>Montreal Canadiens</v>
      </c>
      <c r="B17">
        <f>'Raw All Strength'!K17</f>
        <v>54.48</v>
      </c>
      <c r="C17">
        <f>'Raw All Strength'!L17</f>
        <v>65.72</v>
      </c>
      <c r="D17">
        <f>'Raw All Strength'!W17</f>
        <v>2.81</v>
      </c>
      <c r="E17">
        <f>'Raw All Strength'!X17</f>
        <v>3.46</v>
      </c>
      <c r="F17">
        <f>'Raw All Strength'!T17</f>
        <v>2.67</v>
      </c>
      <c r="G17">
        <f>'Raw All Strength'!U17</f>
        <v>3.27</v>
      </c>
      <c r="H17">
        <f>'Raw All Strength'!AQ17</f>
        <v>0</v>
      </c>
      <c r="I17">
        <f t="shared" si="0"/>
        <v>4</v>
      </c>
      <c r="J17">
        <f t="shared" si="1"/>
        <v>4</v>
      </c>
      <c r="K17">
        <f t="shared" si="2"/>
        <v>4</v>
      </c>
      <c r="L17">
        <f t="shared" si="3"/>
        <v>2</v>
      </c>
      <c r="M17">
        <f t="shared" si="4"/>
        <v>6</v>
      </c>
      <c r="N17">
        <f t="shared" si="5"/>
        <v>8</v>
      </c>
      <c r="O17">
        <f t="shared" si="6"/>
        <v>1</v>
      </c>
      <c r="P17">
        <f t="shared" si="7"/>
        <v>28</v>
      </c>
      <c r="Q17">
        <f t="shared" si="8"/>
        <v>29</v>
      </c>
      <c r="V17">
        <f>RANK('Raw All Strength'!J17,'Raw All Strength'!$J$2:$J$33,)</f>
        <v>26</v>
      </c>
      <c r="X17">
        <f t="shared" si="9"/>
        <v>0.18999999999999995</v>
      </c>
      <c r="AA17">
        <f>'Raw All Strength'!N17</f>
        <v>39.54</v>
      </c>
      <c r="AB17">
        <f>'Raw All Strength'!O17</f>
        <v>46.57</v>
      </c>
    </row>
    <row r="18" spans="1:28" x14ac:dyDescent="0.3">
      <c r="A18" t="str">
        <f>'Raw All Strength'!B18</f>
        <v>Nashville Predators</v>
      </c>
      <c r="B18">
        <f>'Raw All Strength'!K18</f>
        <v>62.54</v>
      </c>
      <c r="C18">
        <f>'Raw All Strength'!L18</f>
        <v>58.27</v>
      </c>
      <c r="D18">
        <f>'Raw All Strength'!W18</f>
        <v>3.28</v>
      </c>
      <c r="E18">
        <f>'Raw All Strength'!X18</f>
        <v>3.01</v>
      </c>
      <c r="F18">
        <f>'Raw All Strength'!T18</f>
        <v>3.21</v>
      </c>
      <c r="G18">
        <f>'Raw All Strength'!U18</f>
        <v>3.02</v>
      </c>
      <c r="H18">
        <f>'Raw All Strength'!AQ18</f>
        <v>0</v>
      </c>
      <c r="I18">
        <f t="shared" si="0"/>
        <v>20</v>
      </c>
      <c r="J18">
        <f t="shared" si="1"/>
        <v>23</v>
      </c>
      <c r="K18">
        <f t="shared" si="2"/>
        <v>26</v>
      </c>
      <c r="L18">
        <f t="shared" si="3"/>
        <v>17</v>
      </c>
      <c r="M18">
        <f t="shared" si="4"/>
        <v>21</v>
      </c>
      <c r="N18">
        <f t="shared" si="5"/>
        <v>17</v>
      </c>
      <c r="O18">
        <f t="shared" si="6"/>
        <v>1</v>
      </c>
      <c r="P18">
        <f t="shared" si="7"/>
        <v>124</v>
      </c>
      <c r="Q18">
        <f t="shared" si="8"/>
        <v>8</v>
      </c>
      <c r="V18">
        <f>RANK('Raw All Strength'!J18,'Raw All Strength'!$J$2:$J$33,)</f>
        <v>13</v>
      </c>
      <c r="X18">
        <f t="shared" si="9"/>
        <v>-1.0000000000000231E-2</v>
      </c>
      <c r="AA18">
        <f>'Raw All Strength'!N18</f>
        <v>45.33</v>
      </c>
      <c r="AB18">
        <f>'Raw All Strength'!O18</f>
        <v>41.86</v>
      </c>
    </row>
    <row r="19" spans="1:28" x14ac:dyDescent="0.3">
      <c r="A19" t="str">
        <f>'Raw All Strength'!B19</f>
        <v>New Jersey Devils</v>
      </c>
      <c r="B19">
        <f>'Raw All Strength'!K19</f>
        <v>63.28</v>
      </c>
      <c r="C19">
        <f>'Raw All Strength'!L19</f>
        <v>56.97</v>
      </c>
      <c r="D19">
        <f>'Raw All Strength'!W19</f>
        <v>3.34</v>
      </c>
      <c r="E19">
        <f>'Raw All Strength'!X19</f>
        <v>3.18</v>
      </c>
      <c r="F19">
        <f>'Raw All Strength'!T19</f>
        <v>3.26</v>
      </c>
      <c r="G19">
        <f>'Raw All Strength'!U19</f>
        <v>3.4</v>
      </c>
      <c r="H19">
        <f>'Raw All Strength'!AQ19</f>
        <v>0</v>
      </c>
      <c r="I19">
        <f t="shared" si="0"/>
        <v>26</v>
      </c>
      <c r="J19">
        <f t="shared" si="1"/>
        <v>27</v>
      </c>
      <c r="K19">
        <f t="shared" si="2"/>
        <v>28</v>
      </c>
      <c r="L19">
        <f t="shared" si="3"/>
        <v>10</v>
      </c>
      <c r="M19">
        <f t="shared" si="4"/>
        <v>23</v>
      </c>
      <c r="N19">
        <f t="shared" si="5"/>
        <v>6</v>
      </c>
      <c r="O19">
        <f t="shared" si="6"/>
        <v>1</v>
      </c>
      <c r="P19">
        <f t="shared" si="7"/>
        <v>120</v>
      </c>
      <c r="Q19">
        <f t="shared" si="8"/>
        <v>12</v>
      </c>
      <c r="V19">
        <f>RANK('Raw All Strength'!J19,'Raw All Strength'!$J$2:$J$33,)</f>
        <v>22</v>
      </c>
      <c r="X19">
        <f t="shared" si="9"/>
        <v>-0.21999999999999975</v>
      </c>
      <c r="AA19">
        <f>'Raw All Strength'!N19</f>
        <v>44.57</v>
      </c>
      <c r="AB19">
        <f>'Raw All Strength'!O19</f>
        <v>42.25</v>
      </c>
    </row>
    <row r="20" spans="1:28" x14ac:dyDescent="0.3">
      <c r="A20" t="str">
        <f>'Raw All Strength'!B20</f>
        <v>New York Islanders</v>
      </c>
      <c r="B20">
        <f>'Raw All Strength'!K20</f>
        <v>57.83</v>
      </c>
      <c r="C20">
        <f>'Raw All Strength'!L20</f>
        <v>66.05</v>
      </c>
      <c r="D20">
        <f>'Raw All Strength'!W20</f>
        <v>2.91</v>
      </c>
      <c r="E20">
        <f>'Raw All Strength'!X20</f>
        <v>3.18</v>
      </c>
      <c r="F20">
        <f>'Raw All Strength'!T20</f>
        <v>2.91</v>
      </c>
      <c r="G20">
        <f>'Raw All Strength'!U20</f>
        <v>3.23</v>
      </c>
      <c r="H20">
        <f>'Raw All Strength'!AQ20</f>
        <v>0</v>
      </c>
      <c r="I20">
        <f t="shared" si="0"/>
        <v>10</v>
      </c>
      <c r="J20">
        <f t="shared" si="1"/>
        <v>2</v>
      </c>
      <c r="K20">
        <f t="shared" si="2"/>
        <v>10</v>
      </c>
      <c r="L20">
        <f t="shared" si="3"/>
        <v>10</v>
      </c>
      <c r="M20">
        <f t="shared" si="4"/>
        <v>10</v>
      </c>
      <c r="N20">
        <f t="shared" si="5"/>
        <v>10</v>
      </c>
      <c r="O20">
        <f t="shared" si="6"/>
        <v>1</v>
      </c>
      <c r="P20">
        <f t="shared" si="7"/>
        <v>52</v>
      </c>
      <c r="Q20">
        <f t="shared" si="8"/>
        <v>26</v>
      </c>
      <c r="V20">
        <f>RANK('Raw All Strength'!J20,'Raw All Strength'!$J$2:$J$33,)</f>
        <v>20</v>
      </c>
      <c r="X20">
        <f t="shared" si="9"/>
        <v>-4.9999999999999822E-2</v>
      </c>
      <c r="AA20">
        <f>'Raw All Strength'!N20</f>
        <v>42.08</v>
      </c>
      <c r="AB20">
        <f>'Raw All Strength'!O20</f>
        <v>46.28</v>
      </c>
    </row>
    <row r="21" spans="1:28" x14ac:dyDescent="0.3">
      <c r="A21" t="str">
        <f>'Raw All Strength'!B21</f>
        <v>New York Rangers</v>
      </c>
      <c r="B21">
        <f>'Raw All Strength'!K21</f>
        <v>61.17</v>
      </c>
      <c r="C21">
        <f>'Raw All Strength'!L21</f>
        <v>59.74</v>
      </c>
      <c r="D21">
        <f>'Raw All Strength'!W21</f>
        <v>3.15</v>
      </c>
      <c r="E21">
        <f>'Raw All Strength'!X21</f>
        <v>3.04</v>
      </c>
      <c r="F21">
        <f>'Raw All Strength'!T21</f>
        <v>3.38</v>
      </c>
      <c r="G21">
        <f>'Raw All Strength'!U21</f>
        <v>2.74</v>
      </c>
      <c r="H21">
        <f>'Raw All Strength'!AQ21</f>
        <v>0</v>
      </c>
      <c r="I21">
        <f t="shared" si="0"/>
        <v>18</v>
      </c>
      <c r="J21">
        <f t="shared" si="1"/>
        <v>16</v>
      </c>
      <c r="K21">
        <f t="shared" si="2"/>
        <v>20</v>
      </c>
      <c r="L21">
        <f t="shared" si="3"/>
        <v>15</v>
      </c>
      <c r="M21">
        <f t="shared" si="4"/>
        <v>26</v>
      </c>
      <c r="N21">
        <f t="shared" si="5"/>
        <v>26</v>
      </c>
      <c r="O21">
        <f t="shared" si="6"/>
        <v>1</v>
      </c>
      <c r="P21">
        <f t="shared" si="7"/>
        <v>121</v>
      </c>
      <c r="Q21">
        <f t="shared" si="8"/>
        <v>10</v>
      </c>
      <c r="V21">
        <f>RANK('Raw All Strength'!J21,'Raw All Strength'!$J$2:$J$33,)</f>
        <v>1</v>
      </c>
      <c r="X21">
        <f t="shared" si="9"/>
        <v>0.29999999999999982</v>
      </c>
      <c r="AA21">
        <f>'Raw All Strength'!N21</f>
        <v>44.83</v>
      </c>
      <c r="AB21">
        <f>'Raw All Strength'!O21</f>
        <v>42.86</v>
      </c>
    </row>
    <row r="22" spans="1:28" x14ac:dyDescent="0.3">
      <c r="A22" t="str">
        <f>'Raw All Strength'!B22</f>
        <v>Ottawa Senators</v>
      </c>
      <c r="B22">
        <f>'Raw All Strength'!K22</f>
        <v>62.62</v>
      </c>
      <c r="C22">
        <f>'Raw All Strength'!L22</f>
        <v>59.13</v>
      </c>
      <c r="D22">
        <f>'Raw All Strength'!W22</f>
        <v>3.21</v>
      </c>
      <c r="E22">
        <f>'Raw All Strength'!X22</f>
        <v>2.94</v>
      </c>
      <c r="F22">
        <f>'Raw All Strength'!T22</f>
        <v>3.14</v>
      </c>
      <c r="G22">
        <f>'Raw All Strength'!U22</f>
        <v>3.43</v>
      </c>
      <c r="H22">
        <f>'Raw All Strength'!AQ22</f>
        <v>0</v>
      </c>
      <c r="I22">
        <f t="shared" si="0"/>
        <v>21</v>
      </c>
      <c r="J22">
        <f t="shared" si="1"/>
        <v>19</v>
      </c>
      <c r="K22">
        <f t="shared" si="2"/>
        <v>23</v>
      </c>
      <c r="L22">
        <f t="shared" si="3"/>
        <v>22</v>
      </c>
      <c r="M22">
        <f t="shared" si="4"/>
        <v>18</v>
      </c>
      <c r="N22">
        <f t="shared" si="5"/>
        <v>5</v>
      </c>
      <c r="O22">
        <f t="shared" si="6"/>
        <v>1</v>
      </c>
      <c r="P22">
        <f t="shared" si="7"/>
        <v>108</v>
      </c>
      <c r="Q22">
        <f t="shared" si="8"/>
        <v>15</v>
      </c>
      <c r="V22">
        <f>RANK('Raw All Strength'!J22,'Raw All Strength'!$J$2:$J$33,)</f>
        <v>26</v>
      </c>
      <c r="X22">
        <f t="shared" si="9"/>
        <v>-0.49000000000000021</v>
      </c>
      <c r="AA22">
        <f>'Raw All Strength'!N22</f>
        <v>45.51</v>
      </c>
      <c r="AB22">
        <f>'Raw All Strength'!O22</f>
        <v>41.53</v>
      </c>
    </row>
    <row r="23" spans="1:28" x14ac:dyDescent="0.3">
      <c r="A23" t="str">
        <f>'Raw All Strength'!B23</f>
        <v>Philadelphia Flyers</v>
      </c>
      <c r="B23">
        <f>'Raw All Strength'!K23</f>
        <v>63.11</v>
      </c>
      <c r="C23">
        <f>'Raw All Strength'!L23</f>
        <v>59.21</v>
      </c>
      <c r="D23">
        <f>'Raw All Strength'!W23</f>
        <v>3</v>
      </c>
      <c r="E23">
        <f>'Raw All Strength'!X23</f>
        <v>2.81</v>
      </c>
      <c r="F23">
        <f>'Raw All Strength'!T23</f>
        <v>2.83</v>
      </c>
      <c r="G23">
        <f>'Raw All Strength'!U23</f>
        <v>3.07</v>
      </c>
      <c r="H23">
        <f>'Raw All Strength'!AQ23</f>
        <v>0</v>
      </c>
      <c r="I23">
        <f t="shared" si="0"/>
        <v>23</v>
      </c>
      <c r="J23">
        <f t="shared" si="1"/>
        <v>18</v>
      </c>
      <c r="K23">
        <f t="shared" si="2"/>
        <v>14</v>
      </c>
      <c r="L23">
        <f t="shared" si="3"/>
        <v>28</v>
      </c>
      <c r="M23">
        <f t="shared" si="4"/>
        <v>9</v>
      </c>
      <c r="N23">
        <f t="shared" si="5"/>
        <v>15</v>
      </c>
      <c r="O23">
        <f t="shared" si="6"/>
        <v>1</v>
      </c>
      <c r="P23">
        <f t="shared" si="7"/>
        <v>107</v>
      </c>
      <c r="Q23">
        <f t="shared" si="8"/>
        <v>16</v>
      </c>
      <c r="V23">
        <f>RANK('Raw All Strength'!J23,'Raw All Strength'!$J$2:$J$33,)</f>
        <v>19</v>
      </c>
      <c r="X23">
        <f t="shared" si="9"/>
        <v>-0.25999999999999979</v>
      </c>
      <c r="AA23">
        <f>'Raw All Strength'!N23</f>
        <v>45.98</v>
      </c>
      <c r="AB23">
        <f>'Raw All Strength'!O23</f>
        <v>39.659999999999997</v>
      </c>
    </row>
    <row r="24" spans="1:28" x14ac:dyDescent="0.3">
      <c r="A24" t="str">
        <f>'Raw All Strength'!B24</f>
        <v>Pittsburgh Penguins</v>
      </c>
      <c r="B24">
        <f>'Raw All Strength'!K24</f>
        <v>64.2</v>
      </c>
      <c r="C24">
        <f>'Raw All Strength'!L24</f>
        <v>60.17</v>
      </c>
      <c r="D24">
        <f>'Raw All Strength'!W24</f>
        <v>3.41</v>
      </c>
      <c r="E24">
        <f>'Raw All Strength'!X24</f>
        <v>3.02</v>
      </c>
      <c r="F24">
        <f>'Raw All Strength'!T24</f>
        <v>2.95</v>
      </c>
      <c r="G24">
        <f>'Raw All Strength'!U24</f>
        <v>2.9</v>
      </c>
      <c r="H24">
        <f>'Raw All Strength'!AQ24</f>
        <v>0</v>
      </c>
      <c r="I24">
        <f t="shared" si="0"/>
        <v>28</v>
      </c>
      <c r="J24">
        <f t="shared" si="1"/>
        <v>15</v>
      </c>
      <c r="K24">
        <f t="shared" si="2"/>
        <v>30</v>
      </c>
      <c r="L24">
        <f t="shared" si="3"/>
        <v>16</v>
      </c>
      <c r="M24">
        <f t="shared" si="4"/>
        <v>11</v>
      </c>
      <c r="N24">
        <f t="shared" si="5"/>
        <v>21</v>
      </c>
      <c r="O24">
        <f t="shared" si="6"/>
        <v>1</v>
      </c>
      <c r="P24">
        <f t="shared" si="7"/>
        <v>121</v>
      </c>
      <c r="Q24">
        <f t="shared" si="8"/>
        <v>10</v>
      </c>
      <c r="V24">
        <f>RANK('Raw All Strength'!J24,'Raw All Strength'!$J$2:$J$33,)</f>
        <v>21</v>
      </c>
      <c r="X24">
        <f t="shared" si="9"/>
        <v>0.12000000000000011</v>
      </c>
      <c r="AA24">
        <f>'Raw All Strength'!N24</f>
        <v>46.08</v>
      </c>
      <c r="AB24">
        <f>'Raw All Strength'!O24</f>
        <v>44.31</v>
      </c>
    </row>
    <row r="25" spans="1:28" x14ac:dyDescent="0.3">
      <c r="A25" t="str">
        <f>'Raw All Strength'!B25</f>
        <v>San Jose Sharks</v>
      </c>
      <c r="B25">
        <f>'Raw All Strength'!K25</f>
        <v>53.63</v>
      </c>
      <c r="C25">
        <f>'Raw All Strength'!L25</f>
        <v>70.38</v>
      </c>
      <c r="D25">
        <f>'Raw All Strength'!W25</f>
        <v>2.54</v>
      </c>
      <c r="E25">
        <f>'Raw All Strength'!X25</f>
        <v>3.66</v>
      </c>
      <c r="F25">
        <f>'Raw All Strength'!T25</f>
        <v>2.19</v>
      </c>
      <c r="G25">
        <f>'Raw All Strength'!U25</f>
        <v>3.92</v>
      </c>
      <c r="H25">
        <f>'Raw All Strength'!AQ25</f>
        <v>0</v>
      </c>
      <c r="I25">
        <f t="shared" si="0"/>
        <v>3</v>
      </c>
      <c r="J25">
        <f t="shared" si="1"/>
        <v>1</v>
      </c>
      <c r="K25">
        <f t="shared" si="2"/>
        <v>1</v>
      </c>
      <c r="L25">
        <f t="shared" si="3"/>
        <v>1</v>
      </c>
      <c r="M25">
        <f t="shared" si="4"/>
        <v>1</v>
      </c>
      <c r="N25">
        <f t="shared" si="5"/>
        <v>1</v>
      </c>
      <c r="O25">
        <f t="shared" si="6"/>
        <v>1</v>
      </c>
      <c r="P25">
        <f t="shared" si="7"/>
        <v>8</v>
      </c>
      <c r="Q25">
        <f t="shared" si="8"/>
        <v>32</v>
      </c>
      <c r="V25">
        <f>RANK('Raw All Strength'!J25,'Raw All Strength'!$J$2:$J$33,)</f>
        <v>32</v>
      </c>
      <c r="X25">
        <f t="shared" si="9"/>
        <v>-0.25999999999999979</v>
      </c>
      <c r="AA25">
        <f>'Raw All Strength'!N25</f>
        <v>37.51</v>
      </c>
      <c r="AB25">
        <f>'Raw All Strength'!O25</f>
        <v>50.53</v>
      </c>
    </row>
    <row r="26" spans="1:28" x14ac:dyDescent="0.3">
      <c r="A26" t="str">
        <f>'Raw All Strength'!B26</f>
        <v>Seattle Kraken</v>
      </c>
      <c r="B26">
        <f>'Raw All Strength'!K26</f>
        <v>60.39</v>
      </c>
      <c r="C26">
        <f>'Raw All Strength'!L26</f>
        <v>58.91</v>
      </c>
      <c r="D26">
        <f>'Raw All Strength'!W26</f>
        <v>2.83</v>
      </c>
      <c r="E26">
        <f>'Raw All Strength'!X26</f>
        <v>2.88</v>
      </c>
      <c r="F26">
        <f>'Raw All Strength'!T26</f>
        <v>2.58</v>
      </c>
      <c r="G26">
        <f>'Raw All Strength'!U26</f>
        <v>2.78</v>
      </c>
      <c r="H26">
        <f>'Raw All Strength'!AQ26</f>
        <v>0</v>
      </c>
      <c r="I26">
        <f t="shared" si="0"/>
        <v>17</v>
      </c>
      <c r="J26">
        <f t="shared" si="1"/>
        <v>20</v>
      </c>
      <c r="K26">
        <f t="shared" si="2"/>
        <v>6</v>
      </c>
      <c r="L26">
        <f t="shared" si="3"/>
        <v>24</v>
      </c>
      <c r="M26">
        <f t="shared" si="4"/>
        <v>4</v>
      </c>
      <c r="N26">
        <f t="shared" si="5"/>
        <v>25</v>
      </c>
      <c r="O26">
        <f t="shared" si="6"/>
        <v>1</v>
      </c>
      <c r="P26">
        <f t="shared" si="7"/>
        <v>96</v>
      </c>
      <c r="Q26">
        <f t="shared" si="8"/>
        <v>21</v>
      </c>
      <c r="V26">
        <f>RANK('Raw All Strength'!J26,'Raw All Strength'!$J$2:$J$33,)</f>
        <v>22</v>
      </c>
      <c r="X26">
        <f t="shared" si="9"/>
        <v>0.10000000000000009</v>
      </c>
      <c r="AA26">
        <f>'Raw All Strength'!N26</f>
        <v>41.79</v>
      </c>
      <c r="AB26">
        <f>'Raw All Strength'!O26</f>
        <v>43.08</v>
      </c>
    </row>
    <row r="27" spans="1:28" x14ac:dyDescent="0.3">
      <c r="A27" t="str">
        <f>'Raw All Strength'!B27</f>
        <v>St Louis Blues</v>
      </c>
      <c r="B27">
        <f>'Raw All Strength'!K27</f>
        <v>54.66</v>
      </c>
      <c r="C27">
        <f>'Raw All Strength'!L27</f>
        <v>62.48</v>
      </c>
      <c r="D27">
        <f>'Raw All Strength'!W27</f>
        <v>2.9</v>
      </c>
      <c r="E27">
        <f>'Raw All Strength'!X27</f>
        <v>3.36</v>
      </c>
      <c r="F27">
        <f>'Raw All Strength'!T27</f>
        <v>2.8</v>
      </c>
      <c r="G27">
        <f>'Raw All Strength'!U27</f>
        <v>2.97</v>
      </c>
      <c r="H27">
        <f>'Raw All Strength'!AQ27</f>
        <v>0</v>
      </c>
      <c r="I27">
        <f t="shared" si="0"/>
        <v>5</v>
      </c>
      <c r="J27">
        <f t="shared" si="1"/>
        <v>10</v>
      </c>
      <c r="K27">
        <f t="shared" si="2"/>
        <v>8</v>
      </c>
      <c r="L27">
        <f t="shared" si="3"/>
        <v>5</v>
      </c>
      <c r="M27">
        <f t="shared" si="4"/>
        <v>7</v>
      </c>
      <c r="N27">
        <f t="shared" si="5"/>
        <v>19</v>
      </c>
      <c r="O27">
        <f t="shared" si="6"/>
        <v>1</v>
      </c>
      <c r="P27">
        <f t="shared" si="7"/>
        <v>54</v>
      </c>
      <c r="Q27">
        <f t="shared" si="8"/>
        <v>25</v>
      </c>
      <c r="V27">
        <f>RANK('Raw All Strength'!J27,'Raw All Strength'!$J$2:$J$33,)</f>
        <v>15</v>
      </c>
      <c r="X27">
        <f t="shared" si="9"/>
        <v>0.38999999999999968</v>
      </c>
      <c r="AA27">
        <f>'Raw All Strength'!N27</f>
        <v>40.340000000000003</v>
      </c>
      <c r="AB27">
        <f>'Raw All Strength'!O27</f>
        <v>46.17</v>
      </c>
    </row>
    <row r="28" spans="1:28" x14ac:dyDescent="0.3">
      <c r="A28" t="str">
        <f>'Raw All Strength'!B28</f>
        <v>Tampa Bay Lightning</v>
      </c>
      <c r="B28">
        <f>'Raw All Strength'!K28</f>
        <v>59.88</v>
      </c>
      <c r="C28">
        <f>'Raw All Strength'!L28</f>
        <v>56.95</v>
      </c>
      <c r="D28">
        <f>'Raw All Strength'!W28</f>
        <v>3.08</v>
      </c>
      <c r="E28">
        <f>'Raw All Strength'!X28</f>
        <v>2.99</v>
      </c>
      <c r="F28">
        <f>'Raw All Strength'!T28</f>
        <v>3.43</v>
      </c>
      <c r="G28">
        <f>'Raw All Strength'!U28</f>
        <v>3.23</v>
      </c>
      <c r="H28">
        <f>'Raw All Strength'!AQ28</f>
        <v>0</v>
      </c>
      <c r="I28">
        <f t="shared" si="0"/>
        <v>12</v>
      </c>
      <c r="J28">
        <f t="shared" si="1"/>
        <v>28</v>
      </c>
      <c r="K28">
        <f t="shared" si="2"/>
        <v>18</v>
      </c>
      <c r="L28">
        <f t="shared" si="3"/>
        <v>18</v>
      </c>
      <c r="M28">
        <f t="shared" si="4"/>
        <v>28</v>
      </c>
      <c r="N28">
        <f t="shared" si="5"/>
        <v>10</v>
      </c>
      <c r="O28">
        <f t="shared" si="6"/>
        <v>1</v>
      </c>
      <c r="P28">
        <f t="shared" si="7"/>
        <v>114</v>
      </c>
      <c r="Q28">
        <f t="shared" si="8"/>
        <v>14</v>
      </c>
      <c r="V28">
        <f>RANK('Raw All Strength'!J28,'Raw All Strength'!$J$2:$J$33,)</f>
        <v>12</v>
      </c>
      <c r="X28">
        <f t="shared" si="9"/>
        <v>-0.23999999999999977</v>
      </c>
      <c r="AA28">
        <f>'Raw All Strength'!N28</f>
        <v>42.54</v>
      </c>
      <c r="AB28">
        <f>'Raw All Strength'!O28</f>
        <v>40.74</v>
      </c>
    </row>
    <row r="29" spans="1:28" x14ac:dyDescent="0.3">
      <c r="A29" t="str">
        <f>'Raw All Strength'!B29</f>
        <v>Toronto Maple Leafs</v>
      </c>
      <c r="B29">
        <f>'Raw All Strength'!K29</f>
        <v>62.86</v>
      </c>
      <c r="C29">
        <f>'Raw All Strength'!L29</f>
        <v>61.23</v>
      </c>
      <c r="D29">
        <f>'Raw All Strength'!W29</f>
        <v>3.36</v>
      </c>
      <c r="E29">
        <f>'Raw All Strength'!X29</f>
        <v>3.08</v>
      </c>
      <c r="F29">
        <f>'Raw All Strength'!T29</f>
        <v>3.59</v>
      </c>
      <c r="G29">
        <f>'Raw All Strength'!U29</f>
        <v>3.04</v>
      </c>
      <c r="H29">
        <f>'Raw All Strength'!AQ29</f>
        <v>0</v>
      </c>
      <c r="I29">
        <f t="shared" si="0"/>
        <v>22</v>
      </c>
      <c r="J29">
        <f t="shared" si="1"/>
        <v>12</v>
      </c>
      <c r="K29">
        <f t="shared" si="2"/>
        <v>29</v>
      </c>
      <c r="L29">
        <f t="shared" si="3"/>
        <v>13</v>
      </c>
      <c r="M29">
        <f t="shared" si="4"/>
        <v>30</v>
      </c>
      <c r="N29">
        <f t="shared" si="5"/>
        <v>16</v>
      </c>
      <c r="O29">
        <f t="shared" si="6"/>
        <v>1</v>
      </c>
      <c r="P29">
        <f t="shared" si="7"/>
        <v>122</v>
      </c>
      <c r="Q29">
        <f t="shared" si="8"/>
        <v>9</v>
      </c>
      <c r="V29">
        <f>RANK('Raw All Strength'!J29,'Raw All Strength'!$J$2:$J$33,)</f>
        <v>9</v>
      </c>
      <c r="X29">
        <f t="shared" si="9"/>
        <v>4.0000000000000036E-2</v>
      </c>
      <c r="AA29">
        <f>'Raw All Strength'!N29</f>
        <v>45.81</v>
      </c>
      <c r="AB29">
        <f>'Raw All Strength'!O29</f>
        <v>43.71</v>
      </c>
    </row>
    <row r="30" spans="1:28" x14ac:dyDescent="0.3">
      <c r="A30" t="str">
        <f>'Raw All Strength'!B30</f>
        <v>Vancouver Canucks</v>
      </c>
      <c r="B30">
        <f>'Raw All Strength'!K30</f>
        <v>58.27</v>
      </c>
      <c r="C30">
        <f>'Raw All Strength'!L30</f>
        <v>55.93</v>
      </c>
      <c r="D30">
        <f>'Raw All Strength'!W30</f>
        <v>3.12</v>
      </c>
      <c r="E30">
        <f>'Raw All Strength'!X30</f>
        <v>2.87</v>
      </c>
      <c r="F30">
        <f>'Raw All Strength'!T30</f>
        <v>3.41</v>
      </c>
      <c r="G30">
        <f>'Raw All Strength'!U30</f>
        <v>2.66</v>
      </c>
      <c r="H30">
        <f>'Raw All Strength'!AQ30</f>
        <v>0</v>
      </c>
      <c r="I30">
        <f t="shared" si="0"/>
        <v>11</v>
      </c>
      <c r="J30">
        <f t="shared" si="1"/>
        <v>29</v>
      </c>
      <c r="K30">
        <f t="shared" si="2"/>
        <v>19</v>
      </c>
      <c r="L30">
        <f t="shared" si="3"/>
        <v>26</v>
      </c>
      <c r="M30">
        <f t="shared" si="4"/>
        <v>27</v>
      </c>
      <c r="N30">
        <f t="shared" si="5"/>
        <v>27</v>
      </c>
      <c r="O30">
        <f t="shared" si="6"/>
        <v>1</v>
      </c>
      <c r="P30">
        <f t="shared" si="7"/>
        <v>139</v>
      </c>
      <c r="Q30">
        <f t="shared" si="8"/>
        <v>6</v>
      </c>
      <c r="V30">
        <f>RANK('Raw All Strength'!J30,'Raw All Strength'!$J$2:$J$33,)</f>
        <v>5</v>
      </c>
      <c r="X30">
        <f t="shared" si="9"/>
        <v>0.20999999999999996</v>
      </c>
      <c r="AA30">
        <f>'Raw All Strength'!N30</f>
        <v>41.74</v>
      </c>
      <c r="AB30">
        <f>'Raw All Strength'!O30</f>
        <v>40.72</v>
      </c>
    </row>
    <row r="31" spans="1:28" x14ac:dyDescent="0.3">
      <c r="A31" t="str">
        <f>'Raw All Strength'!B31</f>
        <v>Vegas Golden Knights</v>
      </c>
      <c r="B31">
        <f>'Raw All Strength'!K31</f>
        <v>60.15</v>
      </c>
      <c r="C31">
        <f>'Raw All Strength'!L31</f>
        <v>63.99</v>
      </c>
      <c r="D31">
        <f>'Raw All Strength'!W31</f>
        <v>2.99</v>
      </c>
      <c r="E31">
        <f>'Raw All Strength'!X31</f>
        <v>2.91</v>
      </c>
      <c r="F31">
        <f>'Raw All Strength'!T31</f>
        <v>3.16</v>
      </c>
      <c r="G31">
        <f>'Raw All Strength'!U31</f>
        <v>2.86</v>
      </c>
      <c r="H31">
        <f>'Raw All Strength'!AQ31</f>
        <v>0</v>
      </c>
      <c r="I31">
        <f t="shared" si="0"/>
        <v>14</v>
      </c>
      <c r="J31">
        <f t="shared" si="1"/>
        <v>7</v>
      </c>
      <c r="K31">
        <f t="shared" si="2"/>
        <v>13</v>
      </c>
      <c r="L31">
        <f t="shared" si="3"/>
        <v>23</v>
      </c>
      <c r="M31">
        <f t="shared" si="4"/>
        <v>19</v>
      </c>
      <c r="N31">
        <f t="shared" si="5"/>
        <v>23</v>
      </c>
      <c r="O31">
        <f t="shared" si="6"/>
        <v>1</v>
      </c>
      <c r="P31">
        <f t="shared" si="7"/>
        <v>99</v>
      </c>
      <c r="Q31">
        <f t="shared" si="8"/>
        <v>20</v>
      </c>
      <c r="V31">
        <f>RANK('Raw All Strength'!J31,'Raw All Strength'!$J$2:$J$33,)</f>
        <v>11</v>
      </c>
      <c r="X31">
        <f t="shared" si="9"/>
        <v>5.0000000000000266E-2</v>
      </c>
      <c r="AA31">
        <f>'Raw All Strength'!N31</f>
        <v>43.01</v>
      </c>
      <c r="AB31">
        <f>'Raw All Strength'!O31</f>
        <v>44.22</v>
      </c>
    </row>
    <row r="32" spans="1:28" x14ac:dyDescent="0.3">
      <c r="A32" t="str">
        <f>'Raw All Strength'!B32</f>
        <v>Washington Capitals</v>
      </c>
      <c r="B32">
        <f>'Raw All Strength'!K32</f>
        <v>54.72</v>
      </c>
      <c r="C32">
        <f>'Raw All Strength'!L32</f>
        <v>63.12</v>
      </c>
      <c r="D32">
        <f>'Raw All Strength'!W32</f>
        <v>2.87</v>
      </c>
      <c r="E32">
        <f>'Raw All Strength'!X32</f>
        <v>3.11</v>
      </c>
      <c r="F32">
        <f>'Raw All Strength'!T32</f>
        <v>2.65</v>
      </c>
      <c r="G32">
        <f>'Raw All Strength'!U32</f>
        <v>3.1</v>
      </c>
      <c r="H32">
        <f>'Raw All Strength'!AQ32</f>
        <v>0</v>
      </c>
      <c r="I32">
        <f t="shared" si="0"/>
        <v>6</v>
      </c>
      <c r="J32">
        <f t="shared" si="1"/>
        <v>9</v>
      </c>
      <c r="K32">
        <f t="shared" si="2"/>
        <v>7</v>
      </c>
      <c r="L32">
        <f t="shared" si="3"/>
        <v>12</v>
      </c>
      <c r="M32">
        <f t="shared" si="4"/>
        <v>5</v>
      </c>
      <c r="N32">
        <f t="shared" si="5"/>
        <v>13</v>
      </c>
      <c r="O32">
        <f t="shared" si="6"/>
        <v>1</v>
      </c>
      <c r="P32">
        <f t="shared" si="7"/>
        <v>52</v>
      </c>
      <c r="Q32">
        <f t="shared" si="8"/>
        <v>26</v>
      </c>
      <c r="V32">
        <f>RANK('Raw All Strength'!J32,'Raw All Strength'!$J$2:$J$33,)</f>
        <v>16</v>
      </c>
      <c r="X32">
        <f t="shared" si="9"/>
        <v>9.9999999999997868E-3</v>
      </c>
      <c r="AA32">
        <f>'Raw All Strength'!N32</f>
        <v>38.6</v>
      </c>
      <c r="AB32">
        <f>'Raw All Strength'!O32</f>
        <v>44.77</v>
      </c>
    </row>
    <row r="33" spans="1:28" x14ac:dyDescent="0.3">
      <c r="A33" t="str">
        <f>'Raw All Strength'!B33</f>
        <v>Winnipeg Jets</v>
      </c>
      <c r="B33">
        <f>'Raw All Strength'!K33</f>
        <v>60.27</v>
      </c>
      <c r="C33">
        <f>'Raw All Strength'!L33</f>
        <v>58.59</v>
      </c>
      <c r="D33">
        <f>'Raw All Strength'!W33</f>
        <v>3.03</v>
      </c>
      <c r="E33">
        <f>'Raw All Strength'!X33</f>
        <v>2.99</v>
      </c>
      <c r="F33">
        <f>'Raw All Strength'!T33</f>
        <v>3.02</v>
      </c>
      <c r="G33">
        <f>'Raw All Strength'!U33</f>
        <v>2.46</v>
      </c>
      <c r="H33">
        <f>'Raw All Strength'!AQ33</f>
        <v>0</v>
      </c>
      <c r="I33">
        <f t="shared" si="0"/>
        <v>16</v>
      </c>
      <c r="J33">
        <f t="shared" si="1"/>
        <v>21</v>
      </c>
      <c r="K33">
        <f t="shared" si="2"/>
        <v>16</v>
      </c>
      <c r="L33">
        <f t="shared" si="3"/>
        <v>18</v>
      </c>
      <c r="M33">
        <f t="shared" si="4"/>
        <v>15</v>
      </c>
      <c r="N33">
        <f t="shared" si="5"/>
        <v>32</v>
      </c>
      <c r="O33">
        <f t="shared" si="6"/>
        <v>1</v>
      </c>
      <c r="P33">
        <f t="shared" si="7"/>
        <v>118</v>
      </c>
      <c r="Q33">
        <f t="shared" si="8"/>
        <v>13</v>
      </c>
      <c r="V33">
        <f>RANK('Raw All Strength'!J33,'Raw All Strength'!$J$2:$J$33,)</f>
        <v>10</v>
      </c>
      <c r="X33">
        <f t="shared" si="9"/>
        <v>0.53000000000000025</v>
      </c>
      <c r="AA33">
        <f>'Raw All Strength'!N33</f>
        <v>43.98</v>
      </c>
      <c r="AB33">
        <f>'Raw All Strength'!O33</f>
        <v>42.52</v>
      </c>
    </row>
  </sheetData>
  <sheetProtection algorithmName="SHA-512" hashValue="I4lgaovYyxAS9xUK2i9t/EUWofkmZiWbwxDv6GZD3TMYKfliZ+DxcwNZ8woXO2UIrxWFgLdWgIN2DWshxUW5RQ==" saltValue="Xa4eK0IrQ+qLNDXau41VxA=="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98E3-8AE5-42B4-9F8B-8A797F5C80AD}">
  <dimension ref="A1:O33"/>
  <sheetViews>
    <sheetView workbookViewId="0">
      <selection activeCell="R25" sqref="R25"/>
    </sheetView>
  </sheetViews>
  <sheetFormatPr defaultRowHeight="14.4" x14ac:dyDescent="0.3"/>
  <cols>
    <col min="1" max="1" width="5.6640625" customWidth="1"/>
    <col min="2" max="2" width="4.5546875" customWidth="1"/>
    <col min="3" max="3" width="4.33203125" customWidth="1"/>
    <col min="4" max="4" width="4.21875" customWidth="1"/>
    <col min="5" max="5" width="3.109375" customWidth="1"/>
    <col min="6" max="6" width="3.44140625" customWidth="1"/>
    <col min="8" max="8" width="8.6640625" customWidth="1"/>
    <col min="9" max="9" width="8.21875" customWidth="1"/>
    <col min="10" max="10" width="2.5546875" customWidth="1"/>
    <col min="11" max="11" width="7.109375" style="19" customWidth="1"/>
    <col min="15" max="15" width="5.33203125" style="19" customWidth="1"/>
  </cols>
  <sheetData>
    <row r="1" spans="1:15" x14ac:dyDescent="0.3">
      <c r="A1" t="str">
        <f>'Best Team All Strength'!A1</f>
        <v>Team</v>
      </c>
      <c r="B1" t="str">
        <f>'Best Team All Strength'!B1</f>
        <v>League Standings</v>
      </c>
      <c r="C1" t="str">
        <f>'Best Team All Strength'!C1</f>
        <v>Rank Score</v>
      </c>
      <c r="D1" t="str">
        <f>'Best Team AllStrength No Goalie'!A1</f>
        <v>Team</v>
      </c>
      <c r="E1" t="str">
        <f>'Best Team AllStrength No Goalie'!B1</f>
        <v>League Standings</v>
      </c>
      <c r="F1" t="str">
        <f>'Best Team AllStrength No Goalie'!C1</f>
        <v>Rank Score W/O Goalie</v>
      </c>
      <c r="H1" s="18" t="s">
        <v>114</v>
      </c>
      <c r="I1" t="str">
        <f t="shared" ref="I1:I33" si="0">A1</f>
        <v>Team</v>
      </c>
      <c r="J1" t="str">
        <f t="shared" ref="J1:J33" si="1">C1</f>
        <v>Rank Score</v>
      </c>
      <c r="K1" s="19" t="str">
        <f t="shared" ref="K1:K33" si="2">B1</f>
        <v>League Standings</v>
      </c>
      <c r="L1" s="18" t="s">
        <v>115</v>
      </c>
      <c r="M1" t="str">
        <f>D1</f>
        <v>Team</v>
      </c>
      <c r="N1" t="str">
        <f>F1</f>
        <v>Rank Score W/O Goalie</v>
      </c>
      <c r="O1" s="19" t="str">
        <f>E1</f>
        <v>League Standings</v>
      </c>
    </row>
    <row r="2" spans="1:15" x14ac:dyDescent="0.3">
      <c r="A2" t="str">
        <f>'Best Team All Strength'!A2</f>
        <v>Florida Panthers</v>
      </c>
      <c r="B2">
        <f>'Best Team All Strength'!B2</f>
        <v>7</v>
      </c>
      <c r="C2">
        <f>'Best Team All Strength'!C2</f>
        <v>1</v>
      </c>
      <c r="D2" t="str">
        <f>'Best Team AllStrength No Goalie'!A2</f>
        <v>Florida Panthers</v>
      </c>
      <c r="E2">
        <f>'Best Team AllStrength No Goalie'!B2</f>
        <v>7</v>
      </c>
      <c r="F2">
        <f>'Best Team AllStrength No Goalie'!C2</f>
        <v>3</v>
      </c>
      <c r="I2" t="str">
        <f t="shared" si="0"/>
        <v>Florida Panthers</v>
      </c>
      <c r="J2">
        <f t="shared" si="1"/>
        <v>1</v>
      </c>
      <c r="K2" s="19">
        <f t="shared" si="2"/>
        <v>7</v>
      </c>
      <c r="M2" t="str">
        <f t="shared" ref="M2:M33" si="3">D2</f>
        <v>Florida Panthers</v>
      </c>
      <c r="N2">
        <f t="shared" ref="N2:N33" si="4">F2</f>
        <v>3</v>
      </c>
      <c r="O2" s="19">
        <f t="shared" ref="O2:O33" si="5">E2</f>
        <v>7</v>
      </c>
    </row>
    <row r="3" spans="1:15" x14ac:dyDescent="0.3">
      <c r="A3" t="str">
        <f>'Best Team All Strength'!A3</f>
        <v>Carolina Hurricanes</v>
      </c>
      <c r="B3">
        <f>'Best Team All Strength'!B3</f>
        <v>4</v>
      </c>
      <c r="C3">
        <f>'Best Team All Strength'!C3</f>
        <v>1</v>
      </c>
      <c r="D3" t="str">
        <f>'Best Team AllStrength No Goalie'!A3</f>
        <v>Edmonton Oilers</v>
      </c>
      <c r="E3">
        <f>'Best Team AllStrength No Goalie'!B3</f>
        <v>7</v>
      </c>
      <c r="F3">
        <f>'Best Team AllStrength No Goalie'!C3</f>
        <v>2</v>
      </c>
      <c r="I3" t="str">
        <f t="shared" si="0"/>
        <v>Carolina Hurricanes</v>
      </c>
      <c r="J3">
        <f t="shared" si="1"/>
        <v>1</v>
      </c>
      <c r="K3" s="19">
        <f t="shared" si="2"/>
        <v>4</v>
      </c>
      <c r="M3" t="str">
        <f t="shared" si="3"/>
        <v>Edmonton Oilers</v>
      </c>
      <c r="N3">
        <f t="shared" si="4"/>
        <v>2</v>
      </c>
      <c r="O3" s="19">
        <f t="shared" si="5"/>
        <v>7</v>
      </c>
    </row>
    <row r="4" spans="1:15" x14ac:dyDescent="0.3">
      <c r="A4" t="str">
        <f>'Best Team All Strength'!A4</f>
        <v>Edmonton Oilers</v>
      </c>
      <c r="B4">
        <f>'Best Team All Strength'!B4</f>
        <v>7</v>
      </c>
      <c r="C4">
        <f>'Best Team All Strength'!C4</f>
        <v>3</v>
      </c>
      <c r="D4" t="str">
        <f>'Best Team AllStrength No Goalie'!A4</f>
        <v>Carolina Hurricanes</v>
      </c>
      <c r="E4">
        <f>'Best Team AllStrength No Goalie'!B4</f>
        <v>4</v>
      </c>
      <c r="F4">
        <f>'Best Team AllStrength No Goalie'!C4</f>
        <v>1</v>
      </c>
      <c r="I4" t="str">
        <f t="shared" si="0"/>
        <v>Edmonton Oilers</v>
      </c>
      <c r="J4">
        <f t="shared" si="1"/>
        <v>3</v>
      </c>
      <c r="K4" s="19">
        <f t="shared" si="2"/>
        <v>7</v>
      </c>
      <c r="M4" t="str">
        <f t="shared" si="3"/>
        <v>Carolina Hurricanes</v>
      </c>
      <c r="N4">
        <f t="shared" si="4"/>
        <v>1</v>
      </c>
      <c r="O4" s="19">
        <f t="shared" si="5"/>
        <v>4</v>
      </c>
    </row>
    <row r="5" spans="1:15" x14ac:dyDescent="0.3">
      <c r="A5" t="str">
        <f>'Best Team All Strength'!A5</f>
        <v>Los Angeles Kings</v>
      </c>
      <c r="B5">
        <f>'Best Team All Strength'!B5</f>
        <v>14</v>
      </c>
      <c r="C5">
        <f>'Best Team All Strength'!C5</f>
        <v>4</v>
      </c>
      <c r="D5" t="str">
        <f>'Best Team AllStrength No Goalie'!A5</f>
        <v>Los Angeles Kings</v>
      </c>
      <c r="E5">
        <f>'Best Team AllStrength No Goalie'!B5</f>
        <v>14</v>
      </c>
      <c r="F5">
        <f>'Best Team AllStrength No Goalie'!C5</f>
        <v>6</v>
      </c>
      <c r="I5" t="str">
        <f t="shared" si="0"/>
        <v>Los Angeles Kings</v>
      </c>
      <c r="J5">
        <f t="shared" si="1"/>
        <v>4</v>
      </c>
      <c r="K5" s="19">
        <f t="shared" si="2"/>
        <v>14</v>
      </c>
      <c r="M5" t="str">
        <f t="shared" si="3"/>
        <v>Los Angeles Kings</v>
      </c>
      <c r="N5">
        <f t="shared" si="4"/>
        <v>6</v>
      </c>
      <c r="O5" s="19">
        <f t="shared" si="5"/>
        <v>14</v>
      </c>
    </row>
    <row r="6" spans="1:15" x14ac:dyDescent="0.3">
      <c r="A6" t="str">
        <f>'Best Team All Strength'!A6</f>
        <v>Colorado Avalanche</v>
      </c>
      <c r="B6">
        <f>'Best Team All Strength'!B6</f>
        <v>5</v>
      </c>
      <c r="C6">
        <f>'Best Team All Strength'!C6</f>
        <v>5</v>
      </c>
      <c r="D6" t="str">
        <f>'Best Team AllStrength No Goalie'!A6</f>
        <v>Dallas Stars</v>
      </c>
      <c r="E6">
        <f>'Best Team AllStrength No Goalie'!B6</f>
        <v>2</v>
      </c>
      <c r="F6">
        <f>'Best Team AllStrength No Goalie'!C6</f>
        <v>4</v>
      </c>
      <c r="I6" t="str">
        <f t="shared" si="0"/>
        <v>Colorado Avalanche</v>
      </c>
      <c r="J6">
        <f t="shared" si="1"/>
        <v>5</v>
      </c>
      <c r="K6" s="19">
        <f t="shared" si="2"/>
        <v>5</v>
      </c>
      <c r="M6" t="str">
        <f t="shared" si="3"/>
        <v>Dallas Stars</v>
      </c>
      <c r="N6">
        <f t="shared" si="4"/>
        <v>4</v>
      </c>
      <c r="O6" s="19">
        <f t="shared" si="5"/>
        <v>2</v>
      </c>
    </row>
    <row r="7" spans="1:15" x14ac:dyDescent="0.3">
      <c r="A7" t="str">
        <f>'Best Team All Strength'!A7</f>
        <v>Dallas Stars</v>
      </c>
      <c r="B7">
        <f>'Best Team All Strength'!B7</f>
        <v>2</v>
      </c>
      <c r="C7">
        <f>'Best Team All Strength'!C7</f>
        <v>5</v>
      </c>
      <c r="D7" t="str">
        <f>'Best Team AllStrength No Goalie'!A7</f>
        <v>Pittsburgh Penguins</v>
      </c>
      <c r="E7">
        <f>'Best Team AllStrength No Goalie'!B7</f>
        <v>21</v>
      </c>
      <c r="F7">
        <f>'Best Team AllStrength No Goalie'!C7</f>
        <v>13</v>
      </c>
      <c r="I7" t="str">
        <f t="shared" si="0"/>
        <v>Dallas Stars</v>
      </c>
      <c r="J7">
        <f t="shared" si="1"/>
        <v>5</v>
      </c>
      <c r="K7" s="19">
        <f t="shared" si="2"/>
        <v>2</v>
      </c>
      <c r="M7" t="str">
        <f t="shared" si="3"/>
        <v>Pittsburgh Penguins</v>
      </c>
      <c r="N7">
        <f t="shared" si="4"/>
        <v>13</v>
      </c>
      <c r="O7" s="19">
        <f t="shared" si="5"/>
        <v>21</v>
      </c>
    </row>
    <row r="8" spans="1:15" x14ac:dyDescent="0.3">
      <c r="A8" t="str">
        <f>'Best Team All Strength'!A8</f>
        <v>Vancouver Canucks</v>
      </c>
      <c r="B8">
        <f>'Best Team All Strength'!B8</f>
        <v>5</v>
      </c>
      <c r="C8">
        <f>'Best Team All Strength'!C8</f>
        <v>7</v>
      </c>
      <c r="D8" t="str">
        <f>'Best Team AllStrength No Goalie'!A8</f>
        <v>Toronto Maple Leafs</v>
      </c>
      <c r="E8">
        <f>'Best Team AllStrength No Goalie'!B8</f>
        <v>9</v>
      </c>
      <c r="F8">
        <f>'Best Team AllStrength No Goalie'!C8</f>
        <v>8</v>
      </c>
      <c r="I8" t="str">
        <f t="shared" si="0"/>
        <v>Vancouver Canucks</v>
      </c>
      <c r="J8">
        <f t="shared" si="1"/>
        <v>7</v>
      </c>
      <c r="K8" s="19">
        <f t="shared" si="2"/>
        <v>5</v>
      </c>
      <c r="M8" t="str">
        <f t="shared" si="3"/>
        <v>Toronto Maple Leafs</v>
      </c>
      <c r="N8">
        <f t="shared" si="4"/>
        <v>8</v>
      </c>
      <c r="O8" s="19">
        <f t="shared" si="5"/>
        <v>9</v>
      </c>
    </row>
    <row r="9" spans="1:15" x14ac:dyDescent="0.3">
      <c r="A9" t="str">
        <f>'Best Team All Strength'!A9</f>
        <v>Winnipeg Jets</v>
      </c>
      <c r="B9">
        <f>'Best Team All Strength'!B9</f>
        <v>10</v>
      </c>
      <c r="C9">
        <f>'Best Team All Strength'!C9</f>
        <v>8</v>
      </c>
      <c r="D9" t="str">
        <f>'Best Team AllStrength No Goalie'!A9</f>
        <v>New York Rangers</v>
      </c>
      <c r="E9">
        <f>'Best Team AllStrength No Goalie'!B9</f>
        <v>1</v>
      </c>
      <c r="F9">
        <f>'Best Team AllStrength No Goalie'!C9</f>
        <v>10</v>
      </c>
      <c r="I9" t="str">
        <f t="shared" si="0"/>
        <v>Winnipeg Jets</v>
      </c>
      <c r="J9">
        <f t="shared" si="1"/>
        <v>8</v>
      </c>
      <c r="K9" s="19">
        <f t="shared" si="2"/>
        <v>10</v>
      </c>
      <c r="M9" t="str">
        <f t="shared" si="3"/>
        <v>New York Rangers</v>
      </c>
      <c r="N9">
        <f t="shared" si="4"/>
        <v>10</v>
      </c>
      <c r="O9" s="19">
        <f t="shared" si="5"/>
        <v>1</v>
      </c>
    </row>
    <row r="10" spans="1:15" x14ac:dyDescent="0.3">
      <c r="A10" t="str">
        <f>'Best Team All Strength'!A10</f>
        <v>New York Rangers</v>
      </c>
      <c r="B10">
        <f>'Best Team All Strength'!B10</f>
        <v>1</v>
      </c>
      <c r="C10">
        <f>'Best Team All Strength'!C10</f>
        <v>9</v>
      </c>
      <c r="D10" t="str">
        <f>'Best Team AllStrength No Goalie'!A10</f>
        <v>Vancouver Canucks</v>
      </c>
      <c r="E10">
        <f>'Best Team AllStrength No Goalie'!B10</f>
        <v>5</v>
      </c>
      <c r="F10">
        <f>'Best Team AllStrength No Goalie'!C10</f>
        <v>7</v>
      </c>
      <c r="I10" t="str">
        <f t="shared" si="0"/>
        <v>New York Rangers</v>
      </c>
      <c r="J10">
        <f t="shared" si="1"/>
        <v>9</v>
      </c>
      <c r="K10" s="19">
        <f t="shared" si="2"/>
        <v>1</v>
      </c>
      <c r="M10" t="str">
        <f t="shared" si="3"/>
        <v>Vancouver Canucks</v>
      </c>
      <c r="N10">
        <f t="shared" si="4"/>
        <v>7</v>
      </c>
      <c r="O10" s="19">
        <f t="shared" si="5"/>
        <v>5</v>
      </c>
    </row>
    <row r="11" spans="1:15" x14ac:dyDescent="0.3">
      <c r="A11" t="str">
        <f>'Best Team All Strength'!A11</f>
        <v>Nashville Predators</v>
      </c>
      <c r="B11">
        <f>'Best Team All Strength'!B11</f>
        <v>13</v>
      </c>
      <c r="C11">
        <f>'Best Team All Strength'!C11</f>
        <v>10</v>
      </c>
      <c r="D11" t="str">
        <f>'Best Team AllStrength No Goalie'!A11</f>
        <v>Colorado Avalanche</v>
      </c>
      <c r="E11">
        <f>'Best Team AllStrength No Goalie'!B11</f>
        <v>5</v>
      </c>
      <c r="F11">
        <f>'Best Team AllStrength No Goalie'!C11</f>
        <v>5</v>
      </c>
      <c r="I11" t="str">
        <f t="shared" si="0"/>
        <v>Nashville Predators</v>
      </c>
      <c r="J11">
        <f t="shared" si="1"/>
        <v>10</v>
      </c>
      <c r="K11" s="19">
        <f t="shared" si="2"/>
        <v>13</v>
      </c>
      <c r="M11" t="str">
        <f t="shared" si="3"/>
        <v>Colorado Avalanche</v>
      </c>
      <c r="N11">
        <f t="shared" si="4"/>
        <v>5</v>
      </c>
      <c r="O11" s="19">
        <f t="shared" si="5"/>
        <v>5</v>
      </c>
    </row>
    <row r="12" spans="1:15" x14ac:dyDescent="0.3">
      <c r="A12" t="str">
        <f>'Best Team All Strength'!A12</f>
        <v>Toronto Maple Leafs</v>
      </c>
      <c r="B12">
        <f>'Best Team All Strength'!B12</f>
        <v>9</v>
      </c>
      <c r="C12">
        <f>'Best Team All Strength'!C12</f>
        <v>10</v>
      </c>
      <c r="D12" t="str">
        <f>'Best Team AllStrength No Goalie'!A12</f>
        <v>Ottawa Senators</v>
      </c>
      <c r="E12">
        <f>'Best Team AllStrength No Goalie'!B12</f>
        <v>26</v>
      </c>
      <c r="F12">
        <f>'Best Team AllStrength No Goalie'!C12</f>
        <v>13</v>
      </c>
      <c r="I12" t="str">
        <f t="shared" si="0"/>
        <v>Toronto Maple Leafs</v>
      </c>
      <c r="J12">
        <f t="shared" si="1"/>
        <v>10</v>
      </c>
      <c r="K12" s="19">
        <f t="shared" si="2"/>
        <v>9</v>
      </c>
      <c r="M12" t="str">
        <f t="shared" si="3"/>
        <v>Ottawa Senators</v>
      </c>
      <c r="N12">
        <f t="shared" si="4"/>
        <v>13</v>
      </c>
      <c r="O12" s="19">
        <f t="shared" si="5"/>
        <v>26</v>
      </c>
    </row>
    <row r="13" spans="1:15" x14ac:dyDescent="0.3">
      <c r="A13" t="str">
        <f>'Best Team All Strength'!A13</f>
        <v>Pittsburgh Penguins</v>
      </c>
      <c r="B13">
        <f>'Best Team All Strength'!B13</f>
        <v>21</v>
      </c>
      <c r="C13">
        <f>'Best Team All Strength'!C13</f>
        <v>12</v>
      </c>
      <c r="D13" t="str">
        <f>'Best Team AllStrength No Goalie'!A13</f>
        <v>Philadelphia Flyers</v>
      </c>
      <c r="E13">
        <f>'Best Team AllStrength No Goalie'!B13</f>
        <v>19</v>
      </c>
      <c r="F13">
        <f>'Best Team AllStrength No Goalie'!C13</f>
        <v>11</v>
      </c>
      <c r="I13" t="str">
        <f t="shared" si="0"/>
        <v>Pittsburgh Penguins</v>
      </c>
      <c r="J13">
        <f t="shared" si="1"/>
        <v>12</v>
      </c>
      <c r="K13" s="19">
        <f t="shared" si="2"/>
        <v>21</v>
      </c>
      <c r="M13" t="str">
        <f t="shared" si="3"/>
        <v>Philadelphia Flyers</v>
      </c>
      <c r="N13">
        <f t="shared" si="4"/>
        <v>11</v>
      </c>
      <c r="O13" s="19">
        <f t="shared" si="5"/>
        <v>19</v>
      </c>
    </row>
    <row r="14" spans="1:15" x14ac:dyDescent="0.3">
      <c r="A14" t="str">
        <f>'Best Team All Strength'!A14</f>
        <v>Boston Bruins</v>
      </c>
      <c r="B14">
        <f>'Best Team All Strength'!B14</f>
        <v>3</v>
      </c>
      <c r="C14">
        <f>'Best Team All Strength'!C14</f>
        <v>12</v>
      </c>
      <c r="D14" t="str">
        <f>'Best Team AllStrength No Goalie'!A14</f>
        <v>Winnipeg Jets</v>
      </c>
      <c r="E14">
        <f>'Best Team AllStrength No Goalie'!B14</f>
        <v>10</v>
      </c>
      <c r="F14">
        <f>'Best Team AllStrength No Goalie'!C14</f>
        <v>12</v>
      </c>
      <c r="I14" t="str">
        <f t="shared" si="0"/>
        <v>Boston Bruins</v>
      </c>
      <c r="J14">
        <f t="shared" si="1"/>
        <v>12</v>
      </c>
      <c r="K14" s="19">
        <f t="shared" si="2"/>
        <v>3</v>
      </c>
      <c r="M14" t="str">
        <f t="shared" si="3"/>
        <v>Winnipeg Jets</v>
      </c>
      <c r="N14">
        <f t="shared" si="4"/>
        <v>12</v>
      </c>
      <c r="O14" s="19">
        <f t="shared" si="5"/>
        <v>10</v>
      </c>
    </row>
    <row r="15" spans="1:15" x14ac:dyDescent="0.3">
      <c r="A15" t="str">
        <f>'Best Team All Strength'!A15</f>
        <v>Vegas Golden Knights</v>
      </c>
      <c r="B15">
        <f>'Best Team All Strength'!B15</f>
        <v>11</v>
      </c>
      <c r="C15">
        <f>'Best Team All Strength'!C15</f>
        <v>14</v>
      </c>
      <c r="D15" t="str">
        <f>'Best Team AllStrength No Goalie'!A15</f>
        <v>Tampa Bay Lightning</v>
      </c>
      <c r="E15">
        <f>'Best Team AllStrength No Goalie'!B15</f>
        <v>12</v>
      </c>
      <c r="F15">
        <f>'Best Team AllStrength No Goalie'!C15</f>
        <v>13</v>
      </c>
      <c r="I15" t="str">
        <f t="shared" si="0"/>
        <v>Vegas Golden Knights</v>
      </c>
      <c r="J15">
        <f t="shared" si="1"/>
        <v>14</v>
      </c>
      <c r="K15" s="19">
        <f t="shared" si="2"/>
        <v>11</v>
      </c>
      <c r="M15" t="str">
        <f t="shared" si="3"/>
        <v>Tampa Bay Lightning</v>
      </c>
      <c r="N15">
        <f t="shared" si="4"/>
        <v>13</v>
      </c>
      <c r="O15" s="19">
        <f t="shared" si="5"/>
        <v>12</v>
      </c>
    </row>
    <row r="16" spans="1:15" x14ac:dyDescent="0.3">
      <c r="A16" t="str">
        <f>'Best Team All Strength'!A16</f>
        <v>Philadelphia Flyers</v>
      </c>
      <c r="B16">
        <f>'Best Team All Strength'!B16</f>
        <v>19</v>
      </c>
      <c r="C16">
        <f>'Best Team All Strength'!C16</f>
        <v>15</v>
      </c>
      <c r="D16" t="str">
        <f>'Best Team AllStrength No Goalie'!A16</f>
        <v>New Jersey Devils</v>
      </c>
      <c r="E16">
        <f>'Best Team AllStrength No Goalie'!B16</f>
        <v>22</v>
      </c>
      <c r="F16">
        <f>'Best Team AllStrength No Goalie'!C16</f>
        <v>17</v>
      </c>
      <c r="I16" t="str">
        <f t="shared" si="0"/>
        <v>Philadelphia Flyers</v>
      </c>
      <c r="J16">
        <f t="shared" si="1"/>
        <v>15</v>
      </c>
      <c r="K16" s="19">
        <f t="shared" si="2"/>
        <v>19</v>
      </c>
      <c r="M16" t="str">
        <f t="shared" si="3"/>
        <v>New Jersey Devils</v>
      </c>
      <c r="N16">
        <f t="shared" si="4"/>
        <v>17</v>
      </c>
      <c r="O16" s="19">
        <f t="shared" si="5"/>
        <v>22</v>
      </c>
    </row>
    <row r="17" spans="1:15" x14ac:dyDescent="0.3">
      <c r="A17" t="str">
        <f>'Best Team All Strength'!A17</f>
        <v>Tampa Bay Lightning</v>
      </c>
      <c r="B17">
        <f>'Best Team All Strength'!B17</f>
        <v>12</v>
      </c>
      <c r="C17">
        <f>'Best Team All Strength'!C17</f>
        <v>16</v>
      </c>
      <c r="D17" t="str">
        <f>'Best Team AllStrength No Goalie'!A17</f>
        <v>Calgary Flames</v>
      </c>
      <c r="E17">
        <f>'Best Team AllStrength No Goalie'!B17</f>
        <v>25</v>
      </c>
      <c r="F17">
        <f>'Best Team AllStrength No Goalie'!C17</f>
        <v>19</v>
      </c>
      <c r="I17" t="str">
        <f t="shared" si="0"/>
        <v>Tampa Bay Lightning</v>
      </c>
      <c r="J17">
        <f t="shared" si="1"/>
        <v>16</v>
      </c>
      <c r="K17" s="19">
        <f t="shared" si="2"/>
        <v>12</v>
      </c>
      <c r="M17" t="str">
        <f t="shared" si="3"/>
        <v>Calgary Flames</v>
      </c>
      <c r="N17">
        <f t="shared" si="4"/>
        <v>19</v>
      </c>
      <c r="O17" s="19">
        <f t="shared" si="5"/>
        <v>25</v>
      </c>
    </row>
    <row r="18" spans="1:15" x14ac:dyDescent="0.3">
      <c r="A18" t="str">
        <f>'Best Team All Strength'!A18</f>
        <v>Ottawa Senators</v>
      </c>
      <c r="B18">
        <f>'Best Team All Strength'!B18</f>
        <v>26</v>
      </c>
      <c r="C18">
        <f>'Best Team All Strength'!C18</f>
        <v>17</v>
      </c>
      <c r="D18" t="str">
        <f>'Best Team AllStrength No Goalie'!A18</f>
        <v>Boston Bruins</v>
      </c>
      <c r="E18">
        <f>'Best Team AllStrength No Goalie'!B18</f>
        <v>3</v>
      </c>
      <c r="F18">
        <f>'Best Team AllStrength No Goalie'!C18</f>
        <v>16</v>
      </c>
      <c r="I18" t="str">
        <f t="shared" si="0"/>
        <v>Ottawa Senators</v>
      </c>
      <c r="J18">
        <f t="shared" si="1"/>
        <v>17</v>
      </c>
      <c r="K18" s="19">
        <f t="shared" si="2"/>
        <v>26</v>
      </c>
      <c r="M18" t="str">
        <f t="shared" si="3"/>
        <v>Boston Bruins</v>
      </c>
      <c r="N18">
        <f t="shared" si="4"/>
        <v>16</v>
      </c>
      <c r="O18" s="19">
        <f t="shared" si="5"/>
        <v>3</v>
      </c>
    </row>
    <row r="19" spans="1:15" x14ac:dyDescent="0.3">
      <c r="A19" t="str">
        <f>'Best Team All Strength'!A19</f>
        <v>Calgary Flames</v>
      </c>
      <c r="B19">
        <f>'Best Team All Strength'!B19</f>
        <v>25</v>
      </c>
      <c r="C19">
        <f>'Best Team All Strength'!C19</f>
        <v>18</v>
      </c>
      <c r="D19" t="str">
        <f>'Best Team AllStrength No Goalie'!A19</f>
        <v>Nashville Predators</v>
      </c>
      <c r="E19">
        <f>'Best Team AllStrength No Goalie'!B19</f>
        <v>13</v>
      </c>
      <c r="F19">
        <f>'Best Team AllStrength No Goalie'!C19</f>
        <v>9</v>
      </c>
      <c r="I19" t="str">
        <f t="shared" si="0"/>
        <v>Calgary Flames</v>
      </c>
      <c r="J19">
        <f t="shared" si="1"/>
        <v>18</v>
      </c>
      <c r="K19" s="19">
        <f t="shared" si="2"/>
        <v>25</v>
      </c>
      <c r="M19" t="str">
        <f t="shared" si="3"/>
        <v>Nashville Predators</v>
      </c>
      <c r="N19">
        <f t="shared" si="4"/>
        <v>9</v>
      </c>
      <c r="O19" s="19">
        <f t="shared" si="5"/>
        <v>13</v>
      </c>
    </row>
    <row r="20" spans="1:15" x14ac:dyDescent="0.3">
      <c r="A20" t="str">
        <f>'Best Team All Strength'!A20</f>
        <v>New Jersey Devils</v>
      </c>
      <c r="B20">
        <f>'Best Team All Strength'!B20</f>
        <v>22</v>
      </c>
      <c r="C20">
        <f>'Best Team All Strength'!C20</f>
        <v>19</v>
      </c>
      <c r="D20" t="str">
        <f>'Best Team AllStrength No Goalie'!A20</f>
        <v>Minnesota Wild</v>
      </c>
      <c r="E20">
        <f>'Best Team AllStrength No Goalie'!B20</f>
        <v>17</v>
      </c>
      <c r="F20">
        <f>'Best Team AllStrength No Goalie'!C20</f>
        <v>18</v>
      </c>
      <c r="I20" t="str">
        <f t="shared" si="0"/>
        <v>New Jersey Devils</v>
      </c>
      <c r="J20">
        <f t="shared" si="1"/>
        <v>19</v>
      </c>
      <c r="K20" s="19">
        <f t="shared" si="2"/>
        <v>22</v>
      </c>
      <c r="M20" t="str">
        <f t="shared" si="3"/>
        <v>Minnesota Wild</v>
      </c>
      <c r="N20">
        <f t="shared" si="4"/>
        <v>18</v>
      </c>
      <c r="O20" s="19">
        <f t="shared" si="5"/>
        <v>17</v>
      </c>
    </row>
    <row r="21" spans="1:15" x14ac:dyDescent="0.3">
      <c r="A21" t="str">
        <f>'Best Team All Strength'!A21</f>
        <v>Minnesota Wild</v>
      </c>
      <c r="B21">
        <f>'Best Team All Strength'!B21</f>
        <v>17</v>
      </c>
      <c r="C21">
        <f>'Best Team All Strength'!C21</f>
        <v>19</v>
      </c>
      <c r="D21" t="str">
        <f>'Best Team AllStrength No Goalie'!A21</f>
        <v>Vegas Golden Knights</v>
      </c>
      <c r="E21">
        <f>'Best Team AllStrength No Goalie'!B21</f>
        <v>11</v>
      </c>
      <c r="F21">
        <f>'Best Team AllStrength No Goalie'!C21</f>
        <v>20</v>
      </c>
      <c r="I21" t="str">
        <f t="shared" si="0"/>
        <v>Minnesota Wild</v>
      </c>
      <c r="J21">
        <f t="shared" si="1"/>
        <v>19</v>
      </c>
      <c r="K21" s="19">
        <f t="shared" si="2"/>
        <v>17</v>
      </c>
      <c r="M21" t="str">
        <f t="shared" si="3"/>
        <v>Vegas Golden Knights</v>
      </c>
      <c r="N21">
        <f t="shared" si="4"/>
        <v>20</v>
      </c>
      <c r="O21" s="19">
        <f t="shared" si="5"/>
        <v>11</v>
      </c>
    </row>
    <row r="22" spans="1:15" x14ac:dyDescent="0.3">
      <c r="A22" t="str">
        <f>'Best Team All Strength'!A22</f>
        <v>Seattle Kraken</v>
      </c>
      <c r="B22">
        <f>'Best Team All Strength'!B22</f>
        <v>22</v>
      </c>
      <c r="C22">
        <f>'Best Team All Strength'!C22</f>
        <v>21</v>
      </c>
      <c r="D22" t="str">
        <f>'Best Team AllStrength No Goalie'!A22</f>
        <v>Buffalo Sabres</v>
      </c>
      <c r="E22">
        <f>'Best Team AllStrength No Goalie'!B22</f>
        <v>22</v>
      </c>
      <c r="F22">
        <f>'Best Team AllStrength No Goalie'!C22</f>
        <v>22</v>
      </c>
      <c r="I22" t="str">
        <f t="shared" si="0"/>
        <v>Seattle Kraken</v>
      </c>
      <c r="J22">
        <f t="shared" si="1"/>
        <v>21</v>
      </c>
      <c r="K22" s="19">
        <f t="shared" si="2"/>
        <v>22</v>
      </c>
      <c r="M22" t="str">
        <f t="shared" si="3"/>
        <v>Buffalo Sabres</v>
      </c>
      <c r="N22">
        <f t="shared" si="4"/>
        <v>22</v>
      </c>
      <c r="O22" s="19">
        <f t="shared" si="5"/>
        <v>22</v>
      </c>
    </row>
    <row r="23" spans="1:15" x14ac:dyDescent="0.3">
      <c r="A23" t="str">
        <f>'Best Team All Strength'!A23</f>
        <v>Buffalo Sabres</v>
      </c>
      <c r="B23">
        <f>'Best Team All Strength'!B23</f>
        <v>22</v>
      </c>
      <c r="C23">
        <f>'Best Team All Strength'!C23</f>
        <v>22</v>
      </c>
      <c r="D23" t="str">
        <f>'Best Team AllStrength No Goalie'!A23</f>
        <v>Seattle Kraken</v>
      </c>
      <c r="E23">
        <f>'Best Team AllStrength No Goalie'!B23</f>
        <v>22</v>
      </c>
      <c r="F23">
        <f>'Best Team AllStrength No Goalie'!C23</f>
        <v>21</v>
      </c>
      <c r="I23" t="str">
        <f t="shared" si="0"/>
        <v>Buffalo Sabres</v>
      </c>
      <c r="J23">
        <f t="shared" si="1"/>
        <v>22</v>
      </c>
      <c r="K23" s="19">
        <f t="shared" si="2"/>
        <v>22</v>
      </c>
      <c r="M23" t="str">
        <f t="shared" si="3"/>
        <v>Seattle Kraken</v>
      </c>
      <c r="N23">
        <f t="shared" si="4"/>
        <v>21</v>
      </c>
      <c r="O23" s="19">
        <f t="shared" si="5"/>
        <v>22</v>
      </c>
    </row>
    <row r="24" spans="1:15" x14ac:dyDescent="0.3">
      <c r="A24" t="str">
        <f>'Best Team All Strength'!A24</f>
        <v>St Louis Blues</v>
      </c>
      <c r="B24">
        <f>'Best Team All Strength'!B24</f>
        <v>15</v>
      </c>
      <c r="C24">
        <f>'Best Team All Strength'!C24</f>
        <v>23</v>
      </c>
      <c r="D24" t="str">
        <f>'Best Team AllStrength No Goalie'!A24</f>
        <v>Detroit Red Wings</v>
      </c>
      <c r="E24">
        <f>'Best Team AllStrength No Goalie'!B24</f>
        <v>17</v>
      </c>
      <c r="F24">
        <f>'Best Team AllStrength No Goalie'!C24</f>
        <v>24</v>
      </c>
      <c r="I24" t="str">
        <f t="shared" si="0"/>
        <v>St Louis Blues</v>
      </c>
      <c r="J24">
        <f t="shared" si="1"/>
        <v>23</v>
      </c>
      <c r="K24" s="19">
        <f t="shared" si="2"/>
        <v>15</v>
      </c>
      <c r="M24" t="str">
        <f t="shared" si="3"/>
        <v>Detroit Red Wings</v>
      </c>
      <c r="N24">
        <f t="shared" si="4"/>
        <v>24</v>
      </c>
      <c r="O24" s="19">
        <f t="shared" si="5"/>
        <v>17</v>
      </c>
    </row>
    <row r="25" spans="1:15" x14ac:dyDescent="0.3">
      <c r="A25" t="str">
        <f>'Best Team All Strength'!A25</f>
        <v>New York Islanders</v>
      </c>
      <c r="B25">
        <f>'Best Team All Strength'!B25</f>
        <v>20</v>
      </c>
      <c r="C25">
        <f>'Best Team All Strength'!C25</f>
        <v>24</v>
      </c>
      <c r="D25" t="str">
        <f>'Best Team AllStrength No Goalie'!A25</f>
        <v>Washington Capitals</v>
      </c>
      <c r="E25">
        <f>'Best Team AllStrength No Goalie'!B25</f>
        <v>16</v>
      </c>
      <c r="F25">
        <f>'Best Team AllStrength No Goalie'!C25</f>
        <v>27</v>
      </c>
      <c r="I25" t="str">
        <f t="shared" si="0"/>
        <v>New York Islanders</v>
      </c>
      <c r="J25">
        <f t="shared" si="1"/>
        <v>24</v>
      </c>
      <c r="K25" s="19">
        <f t="shared" si="2"/>
        <v>20</v>
      </c>
      <c r="M25" t="str">
        <f t="shared" si="3"/>
        <v>Washington Capitals</v>
      </c>
      <c r="N25">
        <f t="shared" si="4"/>
        <v>27</v>
      </c>
      <c r="O25" s="19">
        <f t="shared" si="5"/>
        <v>16</v>
      </c>
    </row>
    <row r="26" spans="1:15" x14ac:dyDescent="0.3">
      <c r="A26" t="str">
        <f>'Best Team All Strength'!A26</f>
        <v>Detroit Red Wings</v>
      </c>
      <c r="B26">
        <f>'Best Team All Strength'!B26</f>
        <v>17</v>
      </c>
      <c r="C26">
        <f>'Best Team All Strength'!C26</f>
        <v>25</v>
      </c>
      <c r="D26" t="str">
        <f>'Best Team AllStrength No Goalie'!A26</f>
        <v>St Louis Blues</v>
      </c>
      <c r="E26">
        <f>'Best Team AllStrength No Goalie'!B26</f>
        <v>15</v>
      </c>
      <c r="F26">
        <f>'Best Team AllStrength No Goalie'!C26</f>
        <v>26</v>
      </c>
      <c r="I26" t="str">
        <f t="shared" si="0"/>
        <v>Detroit Red Wings</v>
      </c>
      <c r="J26">
        <f t="shared" si="1"/>
        <v>25</v>
      </c>
      <c r="K26" s="19">
        <f t="shared" si="2"/>
        <v>17</v>
      </c>
      <c r="M26" t="str">
        <f t="shared" si="3"/>
        <v>St Louis Blues</v>
      </c>
      <c r="N26">
        <f t="shared" si="4"/>
        <v>26</v>
      </c>
      <c r="O26" s="19">
        <f t="shared" si="5"/>
        <v>15</v>
      </c>
    </row>
    <row r="27" spans="1:15" x14ac:dyDescent="0.3">
      <c r="A27" t="str">
        <f>'Best Team All Strength'!A27</f>
        <v>Washington Capitals</v>
      </c>
      <c r="B27">
        <f>'Best Team All Strength'!B27</f>
        <v>16</v>
      </c>
      <c r="C27">
        <f>'Best Team All Strength'!C27</f>
        <v>26</v>
      </c>
      <c r="D27" t="str">
        <f>'Best Team AllStrength No Goalie'!A27</f>
        <v>New York Islanders</v>
      </c>
      <c r="E27">
        <f>'Best Team AllStrength No Goalie'!B27</f>
        <v>20</v>
      </c>
      <c r="F27">
        <f>'Best Team AllStrength No Goalie'!C27</f>
        <v>23</v>
      </c>
      <c r="I27" t="str">
        <f t="shared" si="0"/>
        <v>Washington Capitals</v>
      </c>
      <c r="J27">
        <f t="shared" si="1"/>
        <v>26</v>
      </c>
      <c r="K27" s="19">
        <f t="shared" si="2"/>
        <v>16</v>
      </c>
      <c r="M27" t="str">
        <f t="shared" si="3"/>
        <v>New York Islanders</v>
      </c>
      <c r="N27">
        <f t="shared" si="4"/>
        <v>23</v>
      </c>
      <c r="O27" s="19">
        <f t="shared" si="5"/>
        <v>20</v>
      </c>
    </row>
    <row r="28" spans="1:15" x14ac:dyDescent="0.3">
      <c r="A28" t="str">
        <f>'Best Team All Strength'!A28</f>
        <v>Arizona Coyotes</v>
      </c>
      <c r="B28">
        <f>'Best Team All Strength'!B28</f>
        <v>28</v>
      </c>
      <c r="C28">
        <f>'Best Team All Strength'!C28</f>
        <v>26</v>
      </c>
      <c r="D28" t="str">
        <f>'Best Team AllStrength No Goalie'!A28</f>
        <v>Columbus Blue Jackets</v>
      </c>
      <c r="E28">
        <f>'Best Team AllStrength No Goalie'!B28</f>
        <v>29</v>
      </c>
      <c r="F28">
        <f>'Best Team AllStrength No Goalie'!C28</f>
        <v>28</v>
      </c>
      <c r="I28" t="str">
        <f t="shared" si="0"/>
        <v>Arizona Coyotes</v>
      </c>
      <c r="J28">
        <f t="shared" si="1"/>
        <v>26</v>
      </c>
      <c r="K28" s="19">
        <f t="shared" si="2"/>
        <v>28</v>
      </c>
      <c r="M28" t="str">
        <f t="shared" si="3"/>
        <v>Columbus Blue Jackets</v>
      </c>
      <c r="N28">
        <f t="shared" si="4"/>
        <v>28</v>
      </c>
      <c r="O28" s="19">
        <f t="shared" si="5"/>
        <v>29</v>
      </c>
    </row>
    <row r="29" spans="1:15" x14ac:dyDescent="0.3">
      <c r="A29" t="str">
        <f>'Best Team All Strength'!A29</f>
        <v>Columbus Blue Jackets</v>
      </c>
      <c r="B29">
        <f>'Best Team All Strength'!B29</f>
        <v>29</v>
      </c>
      <c r="C29">
        <f>'Best Team All Strength'!C29</f>
        <v>28</v>
      </c>
      <c r="D29" t="str">
        <f>'Best Team AllStrength No Goalie'!A29</f>
        <v>Arizona Coyotes</v>
      </c>
      <c r="E29">
        <f>'Best Team AllStrength No Goalie'!B29</f>
        <v>28</v>
      </c>
      <c r="F29">
        <f>'Best Team AllStrength No Goalie'!C29</f>
        <v>25</v>
      </c>
      <c r="I29" t="str">
        <f t="shared" si="0"/>
        <v>Columbus Blue Jackets</v>
      </c>
      <c r="J29">
        <f t="shared" si="1"/>
        <v>28</v>
      </c>
      <c r="K29" s="19">
        <f t="shared" si="2"/>
        <v>29</v>
      </c>
      <c r="M29" t="str">
        <f t="shared" si="3"/>
        <v>Arizona Coyotes</v>
      </c>
      <c r="N29">
        <f t="shared" si="4"/>
        <v>25</v>
      </c>
      <c r="O29" s="19">
        <f t="shared" si="5"/>
        <v>28</v>
      </c>
    </row>
    <row r="30" spans="1:15" x14ac:dyDescent="0.3">
      <c r="A30" t="str">
        <f>'Best Team All Strength'!A30</f>
        <v>Montreal Canadiens</v>
      </c>
      <c r="B30">
        <f>'Best Team All Strength'!B30</f>
        <v>26</v>
      </c>
      <c r="C30">
        <f>'Best Team All Strength'!C30</f>
        <v>28</v>
      </c>
      <c r="D30" t="str">
        <f>'Best Team AllStrength No Goalie'!A30</f>
        <v>Montreal Canadiens</v>
      </c>
      <c r="E30">
        <f>'Best Team AllStrength No Goalie'!B30</f>
        <v>26</v>
      </c>
      <c r="F30">
        <f>'Best Team AllStrength No Goalie'!C30</f>
        <v>29</v>
      </c>
      <c r="I30" t="str">
        <f t="shared" si="0"/>
        <v>Montreal Canadiens</v>
      </c>
      <c r="J30">
        <f t="shared" si="1"/>
        <v>28</v>
      </c>
      <c r="K30" s="19">
        <f t="shared" si="2"/>
        <v>26</v>
      </c>
      <c r="M30" t="str">
        <f t="shared" si="3"/>
        <v>Montreal Canadiens</v>
      </c>
      <c r="N30">
        <f t="shared" si="4"/>
        <v>29</v>
      </c>
      <c r="O30" s="19">
        <f t="shared" si="5"/>
        <v>26</v>
      </c>
    </row>
    <row r="31" spans="1:15" x14ac:dyDescent="0.3">
      <c r="A31" t="str">
        <f>'Best Team All Strength'!A31</f>
        <v>Chicago Blackhawks</v>
      </c>
      <c r="B31">
        <f>'Best Team All Strength'!B31</f>
        <v>31</v>
      </c>
      <c r="C31">
        <f>'Best Team All Strength'!C31</f>
        <v>30</v>
      </c>
      <c r="D31" t="str">
        <f>'Best Team AllStrength No Goalie'!A31</f>
        <v>Chicago Blackhawks</v>
      </c>
      <c r="E31">
        <f>'Best Team AllStrength No Goalie'!B31</f>
        <v>31</v>
      </c>
      <c r="F31">
        <f>'Best Team AllStrength No Goalie'!C31</f>
        <v>30</v>
      </c>
      <c r="I31" t="str">
        <f t="shared" si="0"/>
        <v>Chicago Blackhawks</v>
      </c>
      <c r="J31">
        <f t="shared" si="1"/>
        <v>30</v>
      </c>
      <c r="K31" s="19">
        <f t="shared" si="2"/>
        <v>31</v>
      </c>
      <c r="M31" t="str">
        <f t="shared" si="3"/>
        <v>Chicago Blackhawks</v>
      </c>
      <c r="N31">
        <f t="shared" si="4"/>
        <v>30</v>
      </c>
      <c r="O31" s="19">
        <f t="shared" si="5"/>
        <v>31</v>
      </c>
    </row>
    <row r="32" spans="1:15" x14ac:dyDescent="0.3">
      <c r="A32" t="str">
        <f>'Best Team All Strength'!A32</f>
        <v>Anaheim Ducks</v>
      </c>
      <c r="B32">
        <f>'Best Team All Strength'!B32</f>
        <v>30</v>
      </c>
      <c r="C32">
        <f>'Best Team All Strength'!C32</f>
        <v>31</v>
      </c>
      <c r="D32" t="str">
        <f>'Best Team AllStrength No Goalie'!A32</f>
        <v>Anaheim Ducks</v>
      </c>
      <c r="E32">
        <f>'Best Team AllStrength No Goalie'!B32</f>
        <v>30</v>
      </c>
      <c r="F32">
        <f>'Best Team AllStrength No Goalie'!C32</f>
        <v>31</v>
      </c>
      <c r="I32" t="str">
        <f t="shared" si="0"/>
        <v>Anaheim Ducks</v>
      </c>
      <c r="J32">
        <f t="shared" si="1"/>
        <v>31</v>
      </c>
      <c r="K32" s="19">
        <f t="shared" si="2"/>
        <v>30</v>
      </c>
      <c r="M32" t="str">
        <f t="shared" si="3"/>
        <v>Anaheim Ducks</v>
      </c>
      <c r="N32">
        <f t="shared" si="4"/>
        <v>31</v>
      </c>
      <c r="O32" s="19">
        <f t="shared" si="5"/>
        <v>30</v>
      </c>
    </row>
    <row r="33" spans="1:15" x14ac:dyDescent="0.3">
      <c r="A33" t="str">
        <f>'Best Team All Strength'!A33</f>
        <v>San Jose Sharks</v>
      </c>
      <c r="B33">
        <f>'Best Team All Strength'!B33</f>
        <v>32</v>
      </c>
      <c r="C33">
        <f>'Best Team All Strength'!C33</f>
        <v>32</v>
      </c>
      <c r="D33" t="str">
        <f>'Best Team AllStrength No Goalie'!A33</f>
        <v>San Jose Sharks</v>
      </c>
      <c r="E33">
        <f>'Best Team AllStrength No Goalie'!B33</f>
        <v>32</v>
      </c>
      <c r="F33">
        <f>'Best Team AllStrength No Goalie'!C33</f>
        <v>32</v>
      </c>
      <c r="I33" t="str">
        <f t="shared" si="0"/>
        <v>San Jose Sharks</v>
      </c>
      <c r="J33">
        <f t="shared" si="1"/>
        <v>32</v>
      </c>
      <c r="K33" s="19">
        <f t="shared" si="2"/>
        <v>32</v>
      </c>
      <c r="M33" t="str">
        <f t="shared" si="3"/>
        <v>San Jose Sharks</v>
      </c>
      <c r="N33">
        <f t="shared" si="4"/>
        <v>32</v>
      </c>
      <c r="O33" s="19">
        <f t="shared" si="5"/>
        <v>32</v>
      </c>
    </row>
  </sheetData>
  <sheetProtection algorithmName="SHA-512" hashValue="lGQde8aD7OPIKhZxYfmp2ugVfH+414IiU8AqFxRKy9KYZELes+6y/8SCcHza4keGAbsS1n0bl9Xjh96/bok9Sg==" saltValue="qpsmbdVugXFvW6+sTdWLgA==" spinCount="100000" sheet="1" objects="1" scenarios="1"/>
  <sortState xmlns:xlrd2="http://schemas.microsoft.com/office/spreadsheetml/2017/richdata2" ref="I2:K33">
    <sortCondition ref="K3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594E-B7C5-40E3-A0CA-382680A182BB}">
  <sheetPr codeName="Sheet9">
    <tabColor rgb="FFFFFF00"/>
  </sheetPr>
  <dimension ref="A1:AL35"/>
  <sheetViews>
    <sheetView topLeftCell="C1" workbookViewId="0">
      <selection activeCell="T1" sqref="T1"/>
    </sheetView>
  </sheetViews>
  <sheetFormatPr defaultRowHeight="14.4" x14ac:dyDescent="0.3"/>
  <cols>
    <col min="1" max="1" width="20.21875" style="4" customWidth="1"/>
    <col min="8" max="8" width="17.44140625" style="3" customWidth="1"/>
    <col min="17" max="17" width="9.88671875" customWidth="1"/>
    <col min="27" max="27" width="2.88671875" customWidth="1"/>
    <col min="28" max="28" width="3.21875" customWidth="1"/>
    <col min="29" max="29" width="3.5546875" customWidth="1"/>
    <col min="36" max="36" width="13.109375" customWidth="1"/>
    <col min="38" max="38" width="10.6640625" customWidth="1"/>
  </cols>
  <sheetData>
    <row r="1" spans="1:38" x14ac:dyDescent="0.3">
      <c r="A1" s="4" t="str">
        <f>'All Strength Simple Look Math'!A1</f>
        <v>Team</v>
      </c>
      <c r="B1" t="str">
        <f>'All Strength Simple Look Math'!AA1</f>
        <v>FF/60</v>
      </c>
      <c r="C1" t="str">
        <f>'All Strength Simple Look Math'!AB1</f>
        <v>FA/60</v>
      </c>
      <c r="D1" t="str">
        <f>'All Strength Simple Look Math'!D1</f>
        <v>xGF/60</v>
      </c>
      <c r="E1" t="str">
        <f>'All Strength Simple Look Math'!E1</f>
        <v>xGA/60</v>
      </c>
      <c r="F1" t="str">
        <f>'All Strength Simple Look Math'!F1</f>
        <v>GF/60</v>
      </c>
      <c r="G1" t="str">
        <f>'All Strength Simple Look Math'!G1</f>
        <v>GA/60</v>
      </c>
      <c r="H1" s="3" t="str">
        <f>A1</f>
        <v>Team</v>
      </c>
      <c r="I1" t="s">
        <v>111</v>
      </c>
      <c r="J1" t="s">
        <v>112</v>
      </c>
      <c r="K1" t="s">
        <v>54</v>
      </c>
      <c r="L1" t="s">
        <v>55</v>
      </c>
      <c r="M1" t="s">
        <v>56</v>
      </c>
      <c r="N1" t="s">
        <v>57</v>
      </c>
      <c r="O1" t="s">
        <v>85</v>
      </c>
      <c r="P1" t="s">
        <v>59</v>
      </c>
      <c r="Q1" t="s">
        <v>60</v>
      </c>
      <c r="S1" t="str">
        <f>'All Strength Simple Look Math'!V1</f>
        <v>League Standings</v>
      </c>
      <c r="T1" t="s">
        <v>88</v>
      </c>
      <c r="U1" t="s">
        <v>89</v>
      </c>
      <c r="X1" t="str">
        <f>'Raw All Strength'!AL1</f>
        <v>SV%</v>
      </c>
      <c r="Y1" t="s">
        <v>92</v>
      </c>
      <c r="AA1" t="s">
        <v>90</v>
      </c>
      <c r="AB1" t="s">
        <v>91</v>
      </c>
      <c r="AC1" t="s">
        <v>106</v>
      </c>
      <c r="AE1" t="s">
        <v>84</v>
      </c>
      <c r="AF1" t="s">
        <v>93</v>
      </c>
      <c r="AJ1" t="s">
        <v>85</v>
      </c>
      <c r="AK1" t="s">
        <v>59</v>
      </c>
      <c r="AL1" t="s">
        <v>119</v>
      </c>
    </row>
    <row r="2" spans="1:38" x14ac:dyDescent="0.3">
      <c r="A2" s="4" t="str">
        <f>'All Strength Simple Look Math'!A2</f>
        <v>Anaheim Ducks</v>
      </c>
      <c r="B2">
        <f>'All Strength Simple Look Math'!AA2</f>
        <v>38.46</v>
      </c>
      <c r="C2">
        <f>'All Strength Simple Look Math'!AB2</f>
        <v>46.71</v>
      </c>
      <c r="D2">
        <f>'All Strength Simple Look Math'!D2</f>
        <v>2.56</v>
      </c>
      <c r="E2">
        <f>'All Strength Simple Look Math'!E2</f>
        <v>3.43</v>
      </c>
      <c r="F2">
        <f>'All Strength Simple Look Math'!F2</f>
        <v>2.4300000000000002</v>
      </c>
      <c r="G2">
        <f>'All Strength Simple Look Math'!G2</f>
        <v>3.57</v>
      </c>
      <c r="H2" s="3" t="str">
        <f t="shared" ref="H2:H31" si="0">A2</f>
        <v>Anaheim Ducks</v>
      </c>
      <c r="I2">
        <f>RANK(B2,$B$2:$B$33,0)</f>
        <v>30</v>
      </c>
      <c r="J2">
        <f>RANK(C2,$C$2:$C$33,1)</f>
        <v>29</v>
      </c>
      <c r="K2">
        <f>RANK(D2,$D$2:$D$33,)</f>
        <v>31</v>
      </c>
      <c r="L2">
        <f>RANK(E2,$E$2:$E$33,1)</f>
        <v>29</v>
      </c>
      <c r="M2">
        <f>RANK(F2,$F$2:$F$33,)</f>
        <v>30</v>
      </c>
      <c r="N2">
        <f>RANK(G2,$G$2:$G$33,1)</f>
        <v>30</v>
      </c>
      <c r="O2">
        <f>RANK(AC2,$AC$2:AC$33,1)</f>
        <v>25</v>
      </c>
      <c r="P2">
        <f t="shared" ref="P2:P33" si="1">SUM(I2:O2)</f>
        <v>204</v>
      </c>
      <c r="Q2">
        <f>RANK(P2,$P$2:$P$33,1)</f>
        <v>31</v>
      </c>
      <c r="S2">
        <f>'All Strength Simple Look Math'!V2</f>
        <v>30</v>
      </c>
      <c r="T2">
        <f>RANK(AA2,$AA$2:$AA$33,1)</f>
        <v>30</v>
      </c>
      <c r="U2">
        <f>RANK(AB2,$AB$2:$AB$33,1)</f>
        <v>29</v>
      </c>
      <c r="X2">
        <f>'Raw All Strength'!AL2</f>
        <v>88.99</v>
      </c>
      <c r="Y2">
        <f>E2-G2</f>
        <v>-0.13999999999999968</v>
      </c>
      <c r="AA2">
        <f>AVERAGE(I2,K2,M2)</f>
        <v>30.333333333333332</v>
      </c>
      <c r="AB2">
        <f>AVERAGE(J2,L2)</f>
        <v>29</v>
      </c>
      <c r="AC2">
        <f t="shared" ref="AC2:AC33" si="2">SUM(AE2:AF2)</f>
        <v>51</v>
      </c>
      <c r="AE2">
        <f t="shared" ref="AE2:AE33" si="3">RANK(X2,$X$2:$X$33,0)</f>
        <v>27</v>
      </c>
      <c r="AF2">
        <f t="shared" ref="AF2:AF33" si="4">RANK(Y2,$Y$2:$Y$33,0)</f>
        <v>24</v>
      </c>
      <c r="AJ2">
        <v>0</v>
      </c>
      <c r="AK2">
        <f>SUM(I2:N2) + AJ2</f>
        <v>179</v>
      </c>
      <c r="AL2">
        <f>RANK(AK2,$AK$2:$AK$33,1)</f>
        <v>31</v>
      </c>
    </row>
    <row r="3" spans="1:38" x14ac:dyDescent="0.3">
      <c r="A3" s="4" t="str">
        <f>'All Strength Simple Look Math'!A3</f>
        <v>Arizona Coyotes</v>
      </c>
      <c r="B3">
        <f>'All Strength Simple Look Math'!AA3</f>
        <v>40.86</v>
      </c>
      <c r="C3">
        <f>'All Strength Simple Look Math'!AB3</f>
        <v>45.78</v>
      </c>
      <c r="D3">
        <f>'All Strength Simple Look Math'!D3</f>
        <v>2.92</v>
      </c>
      <c r="E3">
        <f>'All Strength Simple Look Math'!E3</f>
        <v>3.3</v>
      </c>
      <c r="F3">
        <f>'All Strength Simple Look Math'!F3</f>
        <v>3</v>
      </c>
      <c r="G3">
        <f>'All Strength Simple Look Math'!G3</f>
        <v>3.32</v>
      </c>
      <c r="H3" s="3" t="str">
        <f t="shared" si="0"/>
        <v>Arizona Coyotes</v>
      </c>
      <c r="I3">
        <f t="shared" ref="I3:I33" si="5">RANK(B3,$B$2:$B$33,0)</f>
        <v>25</v>
      </c>
      <c r="J3">
        <f t="shared" ref="J3:J33" si="6">RANK(C3,$C$2:$C$33,1)</f>
        <v>25</v>
      </c>
      <c r="K3">
        <f t="shared" ref="K3:K33" si="7">RANK(D3,$D$2:$D$33,)</f>
        <v>22</v>
      </c>
      <c r="L3">
        <f t="shared" ref="L3:L33" si="8">RANK(E3,$E$2:$E$33,1)</f>
        <v>27</v>
      </c>
      <c r="M3">
        <f t="shared" ref="M3:M33" si="9">RANK(F3,$F$2:$F$33,)</f>
        <v>19</v>
      </c>
      <c r="N3">
        <f t="shared" ref="N3:N33" si="10">RANK(G3,$G$2:$G$33,1)</f>
        <v>26</v>
      </c>
      <c r="O3">
        <f>RANK(AC3,$AC$2:AC$33,1)</f>
        <v>21</v>
      </c>
      <c r="P3">
        <f t="shared" si="1"/>
        <v>165</v>
      </c>
      <c r="Q3">
        <f t="shared" ref="Q3:Q33" si="11">RANK(P3,$P$2:$P$33,1)</f>
        <v>26</v>
      </c>
      <c r="S3">
        <f>'All Strength Simple Look Math'!V3</f>
        <v>28</v>
      </c>
      <c r="T3">
        <f t="shared" ref="T3:T33" si="12">RANK(AA3,$AA$2:$AA$33,1)</f>
        <v>24</v>
      </c>
      <c r="U3">
        <f t="shared" ref="U3:U33" si="13">RANK(AB3,$AB$2:$AB$33,1)</f>
        <v>26</v>
      </c>
      <c r="X3">
        <f>'Raw All Strength'!AL3</f>
        <v>89.5</v>
      </c>
      <c r="Y3">
        <f t="shared" ref="Y3:Y33" si="14">E3-G3</f>
        <v>-2.0000000000000018E-2</v>
      </c>
      <c r="AA3">
        <f t="shared" ref="AA3:AA33" si="15">AVERAGE(I3,K3,M3)</f>
        <v>22</v>
      </c>
      <c r="AB3">
        <f t="shared" ref="AB3:AB33" si="16">AVERAGE(J3,L3)</f>
        <v>26</v>
      </c>
      <c r="AC3">
        <f t="shared" si="2"/>
        <v>41</v>
      </c>
      <c r="AE3">
        <f t="shared" si="3"/>
        <v>22</v>
      </c>
      <c r="AF3">
        <f t="shared" si="4"/>
        <v>19</v>
      </c>
      <c r="AJ3">
        <v>0</v>
      </c>
      <c r="AK3">
        <f t="shared" ref="AK3:AK33" si="17">SUM(I3:N3) + AJ3</f>
        <v>144</v>
      </c>
      <c r="AL3">
        <f t="shared" ref="AL3:AL33" si="18">RANK(AK3,$AK$2:$AK$33,1)</f>
        <v>25</v>
      </c>
    </row>
    <row r="4" spans="1:38" x14ac:dyDescent="0.3">
      <c r="A4" s="4" t="str">
        <f>'All Strength Simple Look Math'!A4</f>
        <v>Boston Bruins</v>
      </c>
      <c r="B4">
        <f>'All Strength Simple Look Math'!AA4</f>
        <v>40.950000000000003</v>
      </c>
      <c r="C4">
        <f>'All Strength Simple Look Math'!AB4</f>
        <v>44.13</v>
      </c>
      <c r="D4">
        <f>'All Strength Simple Look Math'!D4</f>
        <v>3.03</v>
      </c>
      <c r="E4">
        <f>'All Strength Simple Look Math'!E4</f>
        <v>2.97</v>
      </c>
      <c r="F4">
        <f>'All Strength Simple Look Math'!F4</f>
        <v>3.21</v>
      </c>
      <c r="G4">
        <f>'All Strength Simple Look Math'!G4</f>
        <v>2.65</v>
      </c>
      <c r="H4" s="3" t="str">
        <f t="shared" si="0"/>
        <v>Boston Bruins</v>
      </c>
      <c r="I4">
        <f t="shared" si="5"/>
        <v>24</v>
      </c>
      <c r="J4">
        <f t="shared" si="6"/>
        <v>20</v>
      </c>
      <c r="K4">
        <f t="shared" si="7"/>
        <v>16</v>
      </c>
      <c r="L4">
        <f t="shared" si="8"/>
        <v>12</v>
      </c>
      <c r="M4">
        <f t="shared" si="9"/>
        <v>11</v>
      </c>
      <c r="N4">
        <f t="shared" si="10"/>
        <v>5</v>
      </c>
      <c r="O4">
        <f>RANK(AC4,$AC$2:AC$33,1)</f>
        <v>2</v>
      </c>
      <c r="P4">
        <f t="shared" si="1"/>
        <v>90</v>
      </c>
      <c r="Q4">
        <f t="shared" si="11"/>
        <v>12</v>
      </c>
      <c r="S4">
        <f>'All Strength Simple Look Math'!V4</f>
        <v>3</v>
      </c>
      <c r="T4">
        <f t="shared" si="12"/>
        <v>18</v>
      </c>
      <c r="U4">
        <f t="shared" si="13"/>
        <v>16</v>
      </c>
      <c r="X4">
        <f>'Raw All Strength'!AL4</f>
        <v>91.25</v>
      </c>
      <c r="Y4">
        <f t="shared" si="14"/>
        <v>0.32000000000000028</v>
      </c>
      <c r="AA4">
        <f t="shared" si="15"/>
        <v>17</v>
      </c>
      <c r="AB4">
        <f t="shared" si="16"/>
        <v>16</v>
      </c>
      <c r="AC4">
        <f t="shared" si="2"/>
        <v>5</v>
      </c>
      <c r="AE4">
        <f t="shared" si="3"/>
        <v>2</v>
      </c>
      <c r="AF4">
        <f t="shared" si="4"/>
        <v>3</v>
      </c>
      <c r="AJ4">
        <v>0</v>
      </c>
      <c r="AK4">
        <f t="shared" si="17"/>
        <v>88</v>
      </c>
      <c r="AL4">
        <f t="shared" si="18"/>
        <v>16</v>
      </c>
    </row>
    <row r="5" spans="1:38" x14ac:dyDescent="0.3">
      <c r="A5" s="4" t="str">
        <f>'All Strength Simple Look Math'!A5</f>
        <v>Buffalo Sabres</v>
      </c>
      <c r="B5">
        <f>'All Strength Simple Look Math'!AA5</f>
        <v>43.94</v>
      </c>
      <c r="C5">
        <f>'All Strength Simple Look Math'!AB5</f>
        <v>42.65</v>
      </c>
      <c r="D5">
        <f>'All Strength Simple Look Math'!D5</f>
        <v>2.9</v>
      </c>
      <c r="E5">
        <f>'All Strength Simple Look Math'!E5</f>
        <v>3.19</v>
      </c>
      <c r="F5">
        <f>'All Strength Simple Look Math'!F5</f>
        <v>2.96</v>
      </c>
      <c r="G5">
        <f>'All Strength Simple Look Math'!G5</f>
        <v>2.98</v>
      </c>
      <c r="H5" s="3" t="str">
        <f t="shared" si="0"/>
        <v>Buffalo Sabres</v>
      </c>
      <c r="I5">
        <f t="shared" si="5"/>
        <v>16</v>
      </c>
      <c r="J5">
        <f t="shared" si="6"/>
        <v>15</v>
      </c>
      <c r="K5">
        <f t="shared" si="7"/>
        <v>24</v>
      </c>
      <c r="L5">
        <f t="shared" si="8"/>
        <v>24</v>
      </c>
      <c r="M5">
        <f t="shared" si="9"/>
        <v>21</v>
      </c>
      <c r="N5">
        <f t="shared" si="10"/>
        <v>15</v>
      </c>
      <c r="O5">
        <f>RANK(AC5,$AC$2:AC$33,1)</f>
        <v>13</v>
      </c>
      <c r="P5">
        <f t="shared" si="1"/>
        <v>128</v>
      </c>
      <c r="Q5">
        <f t="shared" si="11"/>
        <v>22</v>
      </c>
      <c r="S5">
        <f>'All Strength Simple Look Math'!V5</f>
        <v>22</v>
      </c>
      <c r="T5">
        <f t="shared" si="12"/>
        <v>21</v>
      </c>
      <c r="U5">
        <f t="shared" si="13"/>
        <v>20</v>
      </c>
      <c r="X5">
        <f>'Raw All Strength'!AL5</f>
        <v>89.73</v>
      </c>
      <c r="Y5">
        <f t="shared" si="14"/>
        <v>0.20999999999999996</v>
      </c>
      <c r="AA5">
        <f t="shared" si="15"/>
        <v>20.333333333333332</v>
      </c>
      <c r="AB5">
        <f t="shared" si="16"/>
        <v>19.5</v>
      </c>
      <c r="AC5">
        <f t="shared" si="2"/>
        <v>27</v>
      </c>
      <c r="AE5">
        <f t="shared" si="3"/>
        <v>20</v>
      </c>
      <c r="AF5">
        <f t="shared" si="4"/>
        <v>7</v>
      </c>
      <c r="AJ5">
        <v>0</v>
      </c>
      <c r="AK5">
        <f t="shared" si="17"/>
        <v>115</v>
      </c>
      <c r="AL5">
        <f t="shared" si="18"/>
        <v>22</v>
      </c>
    </row>
    <row r="6" spans="1:38" x14ac:dyDescent="0.3">
      <c r="A6" s="4" t="str">
        <f>'All Strength Simple Look Math'!A6</f>
        <v>Calgary Flames</v>
      </c>
      <c r="B6">
        <f>'All Strength Simple Look Math'!AA6</f>
        <v>45.37</v>
      </c>
      <c r="C6">
        <f>'All Strength Simple Look Math'!AB6</f>
        <v>42.7</v>
      </c>
      <c r="D6">
        <f>'All Strength Simple Look Math'!D6</f>
        <v>3.2</v>
      </c>
      <c r="E6">
        <f>'All Strength Simple Look Math'!E6</f>
        <v>3.07</v>
      </c>
      <c r="F6">
        <f>'All Strength Simple Look Math'!F6</f>
        <v>3.04</v>
      </c>
      <c r="G6">
        <f>'All Strength Simple Look Math'!G6</f>
        <v>3.2</v>
      </c>
      <c r="H6" s="3" t="str">
        <f t="shared" si="0"/>
        <v>Calgary Flames</v>
      </c>
      <c r="I6">
        <f t="shared" si="5"/>
        <v>10</v>
      </c>
      <c r="J6">
        <f t="shared" si="6"/>
        <v>16</v>
      </c>
      <c r="K6">
        <f t="shared" si="7"/>
        <v>11</v>
      </c>
      <c r="L6">
        <f t="shared" si="8"/>
        <v>19</v>
      </c>
      <c r="M6">
        <f t="shared" si="9"/>
        <v>16</v>
      </c>
      <c r="N6">
        <f t="shared" si="10"/>
        <v>21</v>
      </c>
      <c r="O6">
        <f>RANK(AC6,$AC$2:AC$33,1)</f>
        <v>24</v>
      </c>
      <c r="P6">
        <f t="shared" si="1"/>
        <v>117</v>
      </c>
      <c r="Q6">
        <f t="shared" si="11"/>
        <v>18</v>
      </c>
      <c r="S6">
        <f>'All Strength Simple Look Math'!V6</f>
        <v>25</v>
      </c>
      <c r="T6">
        <f t="shared" si="12"/>
        <v>13</v>
      </c>
      <c r="U6">
        <f t="shared" si="13"/>
        <v>18</v>
      </c>
      <c r="X6">
        <f>'Raw All Strength'!AL6</f>
        <v>89.19</v>
      </c>
      <c r="Y6">
        <f t="shared" si="14"/>
        <v>-0.13000000000000034</v>
      </c>
      <c r="AA6">
        <f t="shared" si="15"/>
        <v>12.333333333333334</v>
      </c>
      <c r="AB6">
        <f t="shared" si="16"/>
        <v>17.5</v>
      </c>
      <c r="AC6">
        <f t="shared" si="2"/>
        <v>49</v>
      </c>
      <c r="AE6">
        <f t="shared" si="3"/>
        <v>26</v>
      </c>
      <c r="AF6">
        <f t="shared" si="4"/>
        <v>23</v>
      </c>
      <c r="AJ6">
        <v>0</v>
      </c>
      <c r="AK6">
        <f t="shared" si="17"/>
        <v>93</v>
      </c>
      <c r="AL6">
        <f t="shared" si="18"/>
        <v>19</v>
      </c>
    </row>
    <row r="7" spans="1:38" x14ac:dyDescent="0.3">
      <c r="A7" s="4" t="str">
        <f>'All Strength Simple Look Math'!A7</f>
        <v>Carolina Hurricanes</v>
      </c>
      <c r="B7">
        <f>'All Strength Simple Look Math'!AA7</f>
        <v>49.67</v>
      </c>
      <c r="C7">
        <f>'All Strength Simple Look Math'!AB7</f>
        <v>36.35</v>
      </c>
      <c r="D7">
        <f>'All Strength Simple Look Math'!D7</f>
        <v>3.31</v>
      </c>
      <c r="E7">
        <f>'All Strength Simple Look Math'!E7</f>
        <v>2.66</v>
      </c>
      <c r="F7">
        <f>'All Strength Simple Look Math'!F7</f>
        <v>3.33</v>
      </c>
      <c r="G7">
        <f>'All Strength Simple Look Math'!G7</f>
        <v>2.56</v>
      </c>
      <c r="H7" s="3" t="str">
        <f t="shared" si="0"/>
        <v>Carolina Hurricanes</v>
      </c>
      <c r="I7">
        <f t="shared" si="5"/>
        <v>1</v>
      </c>
      <c r="J7">
        <f t="shared" si="6"/>
        <v>1</v>
      </c>
      <c r="K7">
        <f t="shared" si="7"/>
        <v>6</v>
      </c>
      <c r="L7">
        <f t="shared" si="8"/>
        <v>1</v>
      </c>
      <c r="M7">
        <f t="shared" si="9"/>
        <v>8</v>
      </c>
      <c r="N7">
        <f t="shared" si="10"/>
        <v>3</v>
      </c>
      <c r="O7">
        <f>RANK(AC7,$AC$2:AC$33,1)</f>
        <v>11</v>
      </c>
      <c r="P7">
        <f t="shared" si="1"/>
        <v>31</v>
      </c>
      <c r="Q7">
        <f t="shared" si="11"/>
        <v>1</v>
      </c>
      <c r="S7">
        <f>'All Strength Simple Look Math'!V7</f>
        <v>4</v>
      </c>
      <c r="T7">
        <f t="shared" si="12"/>
        <v>4</v>
      </c>
      <c r="U7">
        <f t="shared" si="13"/>
        <v>1</v>
      </c>
      <c r="X7">
        <f>'Raw All Strength'!AL7</f>
        <v>89.99</v>
      </c>
      <c r="Y7">
        <f t="shared" si="14"/>
        <v>0.10000000000000009</v>
      </c>
      <c r="AA7">
        <f t="shared" si="15"/>
        <v>5</v>
      </c>
      <c r="AB7">
        <f t="shared" si="16"/>
        <v>1</v>
      </c>
      <c r="AC7">
        <f t="shared" si="2"/>
        <v>24</v>
      </c>
      <c r="AE7">
        <f t="shared" si="3"/>
        <v>13</v>
      </c>
      <c r="AF7">
        <f t="shared" si="4"/>
        <v>11</v>
      </c>
      <c r="AJ7">
        <v>0</v>
      </c>
      <c r="AK7">
        <f t="shared" si="17"/>
        <v>20</v>
      </c>
      <c r="AL7">
        <f t="shared" si="18"/>
        <v>1</v>
      </c>
    </row>
    <row r="8" spans="1:38" x14ac:dyDescent="0.3">
      <c r="A8" s="4" t="str">
        <f>'All Strength Simple Look Math'!A8</f>
        <v>Chicago Blackhawks</v>
      </c>
      <c r="B8">
        <f>'All Strength Simple Look Math'!AA8</f>
        <v>37.700000000000003</v>
      </c>
      <c r="C8">
        <f>'All Strength Simple Look Math'!AB8</f>
        <v>45.71</v>
      </c>
      <c r="D8">
        <f>'All Strength Simple Look Math'!D8</f>
        <v>2.61</v>
      </c>
      <c r="E8">
        <f>'All Strength Simple Look Math'!E8</f>
        <v>3.21</v>
      </c>
      <c r="F8">
        <f>'All Strength Simple Look Math'!F8</f>
        <v>2.19</v>
      </c>
      <c r="G8">
        <f>'All Strength Simple Look Math'!G8</f>
        <v>3.46</v>
      </c>
      <c r="H8" s="3" t="str">
        <f t="shared" si="0"/>
        <v>Chicago Blackhawks</v>
      </c>
      <c r="I8">
        <f t="shared" si="5"/>
        <v>31</v>
      </c>
      <c r="J8">
        <f t="shared" si="6"/>
        <v>24</v>
      </c>
      <c r="K8">
        <f t="shared" si="7"/>
        <v>30</v>
      </c>
      <c r="L8">
        <f t="shared" si="8"/>
        <v>25</v>
      </c>
      <c r="M8">
        <f t="shared" si="9"/>
        <v>31</v>
      </c>
      <c r="N8">
        <f t="shared" si="10"/>
        <v>29</v>
      </c>
      <c r="O8">
        <f>RANK(AC8,$AC$2:AC$33,1)</f>
        <v>26</v>
      </c>
      <c r="P8">
        <f t="shared" si="1"/>
        <v>196</v>
      </c>
      <c r="Q8">
        <f t="shared" si="11"/>
        <v>30</v>
      </c>
      <c r="S8">
        <f>'All Strength Simple Look Math'!V8</f>
        <v>31</v>
      </c>
      <c r="T8">
        <f t="shared" si="12"/>
        <v>31</v>
      </c>
      <c r="U8">
        <f t="shared" si="13"/>
        <v>24</v>
      </c>
      <c r="X8">
        <f>'Raw All Strength'!AL8</f>
        <v>89.25</v>
      </c>
      <c r="Y8">
        <f t="shared" si="14"/>
        <v>-0.25</v>
      </c>
      <c r="AA8">
        <f t="shared" si="15"/>
        <v>30.666666666666668</v>
      </c>
      <c r="AB8">
        <f t="shared" si="16"/>
        <v>24.5</v>
      </c>
      <c r="AC8">
        <f t="shared" si="2"/>
        <v>53</v>
      </c>
      <c r="AE8">
        <f t="shared" si="3"/>
        <v>25</v>
      </c>
      <c r="AF8">
        <f t="shared" si="4"/>
        <v>28</v>
      </c>
      <c r="AJ8">
        <v>0</v>
      </c>
      <c r="AK8">
        <f t="shared" si="17"/>
        <v>170</v>
      </c>
      <c r="AL8">
        <f t="shared" si="18"/>
        <v>30</v>
      </c>
    </row>
    <row r="9" spans="1:38" x14ac:dyDescent="0.3">
      <c r="A9" s="4" t="str">
        <f>'All Strength Simple Look Math'!A9</f>
        <v>Colorado Avalanche</v>
      </c>
      <c r="B9">
        <f>'All Strength Simple Look Math'!AA9</f>
        <v>46.48</v>
      </c>
      <c r="C9">
        <f>'All Strength Simple Look Math'!AB9</f>
        <v>41.78</v>
      </c>
      <c r="D9">
        <f>'All Strength Simple Look Math'!D9</f>
        <v>3.27</v>
      </c>
      <c r="E9">
        <f>'All Strength Simple Look Math'!E9</f>
        <v>2.99</v>
      </c>
      <c r="F9">
        <f>'All Strength Simple Look Math'!F9</f>
        <v>3.67</v>
      </c>
      <c r="G9">
        <f>'All Strength Simple Look Math'!G9</f>
        <v>2.94</v>
      </c>
      <c r="H9" s="3" t="str">
        <f t="shared" si="0"/>
        <v>Colorado Avalanche</v>
      </c>
      <c r="I9">
        <f t="shared" si="5"/>
        <v>4</v>
      </c>
      <c r="J9">
        <f t="shared" si="6"/>
        <v>10</v>
      </c>
      <c r="K9">
        <f t="shared" si="7"/>
        <v>8</v>
      </c>
      <c r="L9">
        <f t="shared" si="8"/>
        <v>13</v>
      </c>
      <c r="M9">
        <f t="shared" si="9"/>
        <v>1</v>
      </c>
      <c r="N9">
        <f t="shared" si="10"/>
        <v>13</v>
      </c>
      <c r="O9">
        <f>RANK(AC9,$AC$2:AC$33,1)</f>
        <v>14</v>
      </c>
      <c r="P9">
        <f t="shared" si="1"/>
        <v>63</v>
      </c>
      <c r="Q9">
        <f t="shared" si="11"/>
        <v>5</v>
      </c>
      <c r="S9">
        <f>'All Strength Simple Look Math'!V9</f>
        <v>5</v>
      </c>
      <c r="T9">
        <f t="shared" si="12"/>
        <v>2</v>
      </c>
      <c r="U9">
        <f t="shared" si="13"/>
        <v>11</v>
      </c>
      <c r="X9">
        <f>'Raw All Strength'!AL9</f>
        <v>89.93</v>
      </c>
      <c r="Y9">
        <f t="shared" si="14"/>
        <v>5.0000000000000266E-2</v>
      </c>
      <c r="AA9">
        <f t="shared" si="15"/>
        <v>4.333333333333333</v>
      </c>
      <c r="AB9">
        <f t="shared" si="16"/>
        <v>11.5</v>
      </c>
      <c r="AC9">
        <f t="shared" si="2"/>
        <v>28</v>
      </c>
      <c r="AE9">
        <f t="shared" si="3"/>
        <v>15</v>
      </c>
      <c r="AF9">
        <f t="shared" si="4"/>
        <v>13</v>
      </c>
      <c r="AJ9">
        <v>0</v>
      </c>
      <c r="AK9">
        <f t="shared" si="17"/>
        <v>49</v>
      </c>
      <c r="AL9">
        <f t="shared" si="18"/>
        <v>5</v>
      </c>
    </row>
    <row r="10" spans="1:38" x14ac:dyDescent="0.3">
      <c r="A10" s="4" t="str">
        <f>'All Strength Simple Look Math'!A10</f>
        <v>Columbus Blue Jackets</v>
      </c>
      <c r="B10">
        <f>'All Strength Simple Look Math'!AA10</f>
        <v>43.42</v>
      </c>
      <c r="C10">
        <f>'All Strength Simple Look Math'!AB10</f>
        <v>47.4</v>
      </c>
      <c r="D10">
        <f>'All Strength Simple Look Math'!D10</f>
        <v>2.93</v>
      </c>
      <c r="E10">
        <f>'All Strength Simple Look Math'!E10</f>
        <v>3.44</v>
      </c>
      <c r="F10">
        <f>'All Strength Simple Look Math'!F10</f>
        <v>2.82</v>
      </c>
      <c r="G10">
        <f>'All Strength Simple Look Math'!G10</f>
        <v>3.57</v>
      </c>
      <c r="H10" s="3" t="str">
        <f t="shared" si="0"/>
        <v>Columbus Blue Jackets</v>
      </c>
      <c r="I10">
        <f t="shared" si="5"/>
        <v>17</v>
      </c>
      <c r="J10">
        <f t="shared" si="6"/>
        <v>31</v>
      </c>
      <c r="K10">
        <f t="shared" si="7"/>
        <v>21</v>
      </c>
      <c r="L10">
        <f t="shared" si="8"/>
        <v>30</v>
      </c>
      <c r="M10">
        <f t="shared" si="9"/>
        <v>25</v>
      </c>
      <c r="N10">
        <f t="shared" si="10"/>
        <v>30</v>
      </c>
      <c r="O10">
        <f>RANK(AC10,$AC$2:AC$33,1)</f>
        <v>23</v>
      </c>
      <c r="P10">
        <f t="shared" si="1"/>
        <v>177</v>
      </c>
      <c r="Q10">
        <f t="shared" si="11"/>
        <v>28</v>
      </c>
      <c r="S10">
        <f>'All Strength Simple Look Math'!V10</f>
        <v>29</v>
      </c>
      <c r="T10">
        <f t="shared" si="12"/>
        <v>22</v>
      </c>
      <c r="U10">
        <f t="shared" si="13"/>
        <v>31</v>
      </c>
      <c r="X10">
        <f>'Raw All Strength'!AL10</f>
        <v>89.37</v>
      </c>
      <c r="Y10">
        <f t="shared" si="14"/>
        <v>-0.12999999999999989</v>
      </c>
      <c r="AA10">
        <f t="shared" si="15"/>
        <v>21</v>
      </c>
      <c r="AB10">
        <f t="shared" si="16"/>
        <v>30.5</v>
      </c>
      <c r="AC10">
        <f t="shared" si="2"/>
        <v>46</v>
      </c>
      <c r="AE10">
        <f t="shared" si="3"/>
        <v>24</v>
      </c>
      <c r="AF10">
        <f t="shared" si="4"/>
        <v>22</v>
      </c>
      <c r="AJ10">
        <v>0</v>
      </c>
      <c r="AK10">
        <f t="shared" si="17"/>
        <v>154</v>
      </c>
      <c r="AL10">
        <f t="shared" si="18"/>
        <v>28</v>
      </c>
    </row>
    <row r="11" spans="1:38" x14ac:dyDescent="0.3">
      <c r="A11" s="4" t="str">
        <f>'All Strength Simple Look Math'!A11</f>
        <v>Dallas Stars</v>
      </c>
      <c r="B11">
        <f>'All Strength Simple Look Math'!AA11</f>
        <v>45.34</v>
      </c>
      <c r="C11">
        <f>'All Strength Simple Look Math'!AB11</f>
        <v>41.42</v>
      </c>
      <c r="D11">
        <f>'All Strength Simple Look Math'!D11</f>
        <v>3.27</v>
      </c>
      <c r="E11">
        <f>'All Strength Simple Look Math'!E11</f>
        <v>2.66</v>
      </c>
      <c r="F11">
        <f>'All Strength Simple Look Math'!F11</f>
        <v>3.59</v>
      </c>
      <c r="G11">
        <f>'All Strength Simple Look Math'!G11</f>
        <v>2.87</v>
      </c>
      <c r="H11" s="3" t="str">
        <f t="shared" si="0"/>
        <v>Dallas Stars</v>
      </c>
      <c r="I11">
        <f t="shared" si="5"/>
        <v>11</v>
      </c>
      <c r="J11">
        <f t="shared" si="6"/>
        <v>8</v>
      </c>
      <c r="K11">
        <f t="shared" si="7"/>
        <v>8</v>
      </c>
      <c r="L11">
        <f t="shared" si="8"/>
        <v>1</v>
      </c>
      <c r="M11">
        <f t="shared" si="9"/>
        <v>2</v>
      </c>
      <c r="N11">
        <f t="shared" si="10"/>
        <v>11</v>
      </c>
      <c r="O11">
        <f>RANK(AC11,$AC$2:AC$33,1)</f>
        <v>22</v>
      </c>
      <c r="P11">
        <f t="shared" si="1"/>
        <v>63</v>
      </c>
      <c r="Q11">
        <f t="shared" si="11"/>
        <v>5</v>
      </c>
      <c r="S11">
        <f>'All Strength Simple Look Math'!V11</f>
        <v>2</v>
      </c>
      <c r="T11">
        <f t="shared" si="12"/>
        <v>6</v>
      </c>
      <c r="U11">
        <f t="shared" si="13"/>
        <v>5</v>
      </c>
      <c r="X11">
        <f>'Raw All Strength'!AL11</f>
        <v>89.92</v>
      </c>
      <c r="Y11">
        <f t="shared" si="14"/>
        <v>-0.20999999999999996</v>
      </c>
      <c r="AA11">
        <f t="shared" si="15"/>
        <v>7</v>
      </c>
      <c r="AB11">
        <f t="shared" si="16"/>
        <v>4.5</v>
      </c>
      <c r="AC11">
        <f t="shared" si="2"/>
        <v>42</v>
      </c>
      <c r="AE11">
        <f t="shared" si="3"/>
        <v>17</v>
      </c>
      <c r="AF11">
        <f t="shared" si="4"/>
        <v>25</v>
      </c>
      <c r="AJ11">
        <v>0</v>
      </c>
      <c r="AK11">
        <f t="shared" si="17"/>
        <v>41</v>
      </c>
      <c r="AL11">
        <f t="shared" si="18"/>
        <v>4</v>
      </c>
    </row>
    <row r="12" spans="1:38" x14ac:dyDescent="0.3">
      <c r="A12" s="4" t="str">
        <f>'All Strength Simple Look Math'!A12</f>
        <v>Detroit Red Wings</v>
      </c>
      <c r="B12">
        <f>'All Strength Simple Look Math'!AA12</f>
        <v>40.42</v>
      </c>
      <c r="C12">
        <f>'All Strength Simple Look Math'!AB12</f>
        <v>47</v>
      </c>
      <c r="D12">
        <f>'All Strength Simple Look Math'!D12</f>
        <v>2.81</v>
      </c>
      <c r="E12">
        <f>'All Strength Simple Look Math'!E12</f>
        <v>3.25</v>
      </c>
      <c r="F12">
        <f>'All Strength Simple Look Math'!F12</f>
        <v>3.28</v>
      </c>
      <c r="G12">
        <f>'All Strength Simple Look Math'!G12</f>
        <v>3.27</v>
      </c>
      <c r="H12" s="3" t="str">
        <f t="shared" si="0"/>
        <v>Detroit Red Wings</v>
      </c>
      <c r="I12">
        <f t="shared" si="5"/>
        <v>26</v>
      </c>
      <c r="J12">
        <f t="shared" si="6"/>
        <v>30</v>
      </c>
      <c r="K12">
        <f t="shared" si="7"/>
        <v>28</v>
      </c>
      <c r="L12">
        <f t="shared" si="8"/>
        <v>26</v>
      </c>
      <c r="M12">
        <f t="shared" si="9"/>
        <v>9</v>
      </c>
      <c r="N12">
        <f t="shared" si="10"/>
        <v>24</v>
      </c>
      <c r="O12">
        <f>RANK(AC12,$AC$2:AC$33,1)</f>
        <v>20</v>
      </c>
      <c r="P12">
        <f t="shared" si="1"/>
        <v>163</v>
      </c>
      <c r="Q12">
        <f t="shared" si="11"/>
        <v>25</v>
      </c>
      <c r="S12">
        <f>'All Strength Simple Look Math'!V12</f>
        <v>17</v>
      </c>
      <c r="T12">
        <f t="shared" si="12"/>
        <v>22</v>
      </c>
      <c r="U12">
        <f t="shared" si="13"/>
        <v>28</v>
      </c>
      <c r="X12">
        <f>'Raw All Strength'!AL12</f>
        <v>89.84</v>
      </c>
      <c r="Y12">
        <f t="shared" si="14"/>
        <v>-2.0000000000000018E-2</v>
      </c>
      <c r="AA12">
        <f t="shared" si="15"/>
        <v>21</v>
      </c>
      <c r="AB12">
        <f t="shared" si="16"/>
        <v>28</v>
      </c>
      <c r="AC12">
        <f t="shared" si="2"/>
        <v>37</v>
      </c>
      <c r="AE12">
        <f t="shared" si="3"/>
        <v>18</v>
      </c>
      <c r="AF12">
        <f t="shared" si="4"/>
        <v>19</v>
      </c>
      <c r="AJ12">
        <v>0</v>
      </c>
      <c r="AK12">
        <f t="shared" si="17"/>
        <v>143</v>
      </c>
      <c r="AL12">
        <f t="shared" si="18"/>
        <v>24</v>
      </c>
    </row>
    <row r="13" spans="1:38" x14ac:dyDescent="0.3">
      <c r="A13" s="4" t="str">
        <f>'All Strength Simple Look Math'!A13</f>
        <v>Edmonton Oilers</v>
      </c>
      <c r="B13">
        <f>'All Strength Simple Look Math'!AA13</f>
        <v>47.16</v>
      </c>
      <c r="C13">
        <f>'All Strength Simple Look Math'!AB13</f>
        <v>39.409999999999997</v>
      </c>
      <c r="D13">
        <f>'All Strength Simple Look Math'!D13</f>
        <v>3.68</v>
      </c>
      <c r="E13">
        <f>'All Strength Simple Look Math'!E13</f>
        <v>2.83</v>
      </c>
      <c r="F13">
        <f>'All Strength Simple Look Math'!F13</f>
        <v>3.55</v>
      </c>
      <c r="G13">
        <f>'All Strength Simple Look Math'!G13</f>
        <v>2.82</v>
      </c>
      <c r="H13" s="3" t="str">
        <f t="shared" si="0"/>
        <v>Edmonton Oilers</v>
      </c>
      <c r="I13">
        <f t="shared" si="5"/>
        <v>3</v>
      </c>
      <c r="J13">
        <f t="shared" si="6"/>
        <v>2</v>
      </c>
      <c r="K13">
        <f t="shared" si="7"/>
        <v>1</v>
      </c>
      <c r="L13">
        <f t="shared" si="8"/>
        <v>6</v>
      </c>
      <c r="M13">
        <f t="shared" si="9"/>
        <v>4</v>
      </c>
      <c r="N13">
        <f t="shared" si="10"/>
        <v>9</v>
      </c>
      <c r="O13">
        <f>RANK(AC13,$AC$2:AC$33,1)</f>
        <v>15</v>
      </c>
      <c r="P13">
        <f t="shared" si="1"/>
        <v>40</v>
      </c>
      <c r="Q13">
        <f t="shared" si="11"/>
        <v>3</v>
      </c>
      <c r="S13">
        <f>'All Strength Simple Look Math'!V13</f>
        <v>7</v>
      </c>
      <c r="T13">
        <f t="shared" si="12"/>
        <v>1</v>
      </c>
      <c r="U13">
        <f t="shared" si="13"/>
        <v>3</v>
      </c>
      <c r="X13">
        <f>'Raw All Strength'!AL13</f>
        <v>89.96</v>
      </c>
      <c r="Y13">
        <f t="shared" si="14"/>
        <v>1.0000000000000231E-2</v>
      </c>
      <c r="AA13">
        <f t="shared" si="15"/>
        <v>2.6666666666666665</v>
      </c>
      <c r="AB13">
        <f t="shared" si="16"/>
        <v>4</v>
      </c>
      <c r="AC13">
        <f t="shared" si="2"/>
        <v>30</v>
      </c>
      <c r="AE13">
        <f t="shared" si="3"/>
        <v>14</v>
      </c>
      <c r="AF13">
        <f t="shared" si="4"/>
        <v>16</v>
      </c>
      <c r="AJ13">
        <v>0</v>
      </c>
      <c r="AK13">
        <f t="shared" si="17"/>
        <v>25</v>
      </c>
      <c r="AL13">
        <f t="shared" si="18"/>
        <v>2</v>
      </c>
    </row>
    <row r="14" spans="1:38" x14ac:dyDescent="0.3">
      <c r="A14" s="4" t="str">
        <f>'All Strength Simple Look Math'!A14</f>
        <v>Florida Panthers</v>
      </c>
      <c r="B14">
        <f>'All Strength Simple Look Math'!AA14</f>
        <v>47.65</v>
      </c>
      <c r="C14">
        <f>'All Strength Simple Look Math'!AB14</f>
        <v>39.76</v>
      </c>
      <c r="D14">
        <f>'All Strength Simple Look Math'!D14</f>
        <v>3.47</v>
      </c>
      <c r="E14">
        <f>'All Strength Simple Look Math'!E14</f>
        <v>2.76</v>
      </c>
      <c r="F14">
        <f>'All Strength Simple Look Math'!F14</f>
        <v>3.17</v>
      </c>
      <c r="G14">
        <f>'All Strength Simple Look Math'!G14</f>
        <v>2.4900000000000002</v>
      </c>
      <c r="H14" s="3" t="str">
        <f t="shared" si="0"/>
        <v>Florida Panthers</v>
      </c>
      <c r="I14">
        <f t="shared" si="5"/>
        <v>2</v>
      </c>
      <c r="J14">
        <f t="shared" si="6"/>
        <v>4</v>
      </c>
      <c r="K14">
        <f t="shared" si="7"/>
        <v>2</v>
      </c>
      <c r="L14">
        <f t="shared" si="8"/>
        <v>3</v>
      </c>
      <c r="M14">
        <f t="shared" si="9"/>
        <v>13</v>
      </c>
      <c r="N14">
        <f t="shared" si="10"/>
        <v>2</v>
      </c>
      <c r="O14">
        <f>RANK(AC14,$AC$2:AC$33,1)</f>
        <v>5</v>
      </c>
      <c r="P14">
        <f t="shared" si="1"/>
        <v>31</v>
      </c>
      <c r="Q14">
        <f t="shared" si="11"/>
        <v>1</v>
      </c>
      <c r="S14">
        <f>'All Strength Simple Look Math'!V14</f>
        <v>7</v>
      </c>
      <c r="T14">
        <f t="shared" si="12"/>
        <v>5</v>
      </c>
      <c r="U14">
        <f t="shared" si="13"/>
        <v>2</v>
      </c>
      <c r="X14">
        <f>'Raw All Strength'!AL14</f>
        <v>90.98</v>
      </c>
      <c r="Y14">
        <f t="shared" si="14"/>
        <v>0.26999999999999957</v>
      </c>
      <c r="AA14">
        <f t="shared" si="15"/>
        <v>5.666666666666667</v>
      </c>
      <c r="AB14">
        <f t="shared" si="16"/>
        <v>3.5</v>
      </c>
      <c r="AC14">
        <f t="shared" si="2"/>
        <v>9</v>
      </c>
      <c r="AE14">
        <f t="shared" si="3"/>
        <v>3</v>
      </c>
      <c r="AF14">
        <f t="shared" si="4"/>
        <v>6</v>
      </c>
      <c r="AJ14">
        <v>0</v>
      </c>
      <c r="AK14">
        <f t="shared" si="17"/>
        <v>26</v>
      </c>
      <c r="AL14">
        <f t="shared" si="18"/>
        <v>3</v>
      </c>
    </row>
    <row r="15" spans="1:38" x14ac:dyDescent="0.3">
      <c r="A15" s="4" t="str">
        <f>'All Strength Simple Look Math'!A15</f>
        <v>Los Angeles Kings</v>
      </c>
      <c r="B15">
        <f>'All Strength Simple Look Math'!AA15</f>
        <v>46.16</v>
      </c>
      <c r="C15">
        <f>'All Strength Simple Look Math'!AB15</f>
        <v>40.71</v>
      </c>
      <c r="D15">
        <f>'All Strength Simple Look Math'!D15</f>
        <v>3.17</v>
      </c>
      <c r="E15">
        <f>'All Strength Simple Look Math'!E15</f>
        <v>2.88</v>
      </c>
      <c r="F15">
        <f>'All Strength Simple Look Math'!F15</f>
        <v>3.03</v>
      </c>
      <c r="G15">
        <f>'All Strength Simple Look Math'!G15</f>
        <v>2.56</v>
      </c>
      <c r="H15" s="3" t="str">
        <f t="shared" si="0"/>
        <v>Los Angeles Kings</v>
      </c>
      <c r="I15">
        <f t="shared" si="5"/>
        <v>5</v>
      </c>
      <c r="J15">
        <f t="shared" si="6"/>
        <v>5</v>
      </c>
      <c r="K15">
        <f t="shared" si="7"/>
        <v>12</v>
      </c>
      <c r="L15">
        <f t="shared" si="8"/>
        <v>8</v>
      </c>
      <c r="M15">
        <f t="shared" si="9"/>
        <v>17</v>
      </c>
      <c r="N15">
        <f t="shared" si="10"/>
        <v>3</v>
      </c>
      <c r="O15">
        <f>RANK(AC15,$AC$2:AC$33,1)</f>
        <v>4</v>
      </c>
      <c r="P15">
        <f t="shared" si="1"/>
        <v>54</v>
      </c>
      <c r="Q15">
        <f t="shared" si="11"/>
        <v>4</v>
      </c>
      <c r="S15">
        <f>'All Strength Simple Look Math'!V15</f>
        <v>14</v>
      </c>
      <c r="T15">
        <f t="shared" si="12"/>
        <v>11</v>
      </c>
      <c r="U15">
        <f t="shared" si="13"/>
        <v>6</v>
      </c>
      <c r="X15">
        <f>'Raw All Strength'!AL15</f>
        <v>90.84</v>
      </c>
      <c r="Y15">
        <f t="shared" si="14"/>
        <v>0.31999999999999984</v>
      </c>
      <c r="AA15">
        <f t="shared" si="15"/>
        <v>11.333333333333334</v>
      </c>
      <c r="AB15">
        <f t="shared" si="16"/>
        <v>6.5</v>
      </c>
      <c r="AC15">
        <f t="shared" si="2"/>
        <v>8</v>
      </c>
      <c r="AE15">
        <f t="shared" si="3"/>
        <v>4</v>
      </c>
      <c r="AF15">
        <f t="shared" si="4"/>
        <v>4</v>
      </c>
      <c r="AJ15">
        <v>0</v>
      </c>
      <c r="AK15">
        <f t="shared" si="17"/>
        <v>50</v>
      </c>
      <c r="AL15">
        <f t="shared" si="18"/>
        <v>6</v>
      </c>
    </row>
    <row r="16" spans="1:38" x14ac:dyDescent="0.3">
      <c r="A16" s="4" t="str">
        <f>'All Strength Simple Look Math'!A16</f>
        <v>Minnesota Wild</v>
      </c>
      <c r="B16">
        <f>'All Strength Simple Look Math'!AA16</f>
        <v>43.24</v>
      </c>
      <c r="C16">
        <f>'All Strength Simple Look Math'!AB16</f>
        <v>42.47</v>
      </c>
      <c r="D16">
        <f>'All Strength Simple Look Math'!D16</f>
        <v>3.01</v>
      </c>
      <c r="E16">
        <f>'All Strength Simple Look Math'!E16</f>
        <v>2.8</v>
      </c>
      <c r="F16">
        <f>'All Strength Simple Look Math'!F16</f>
        <v>2.97</v>
      </c>
      <c r="G16">
        <f>'All Strength Simple Look Math'!G16</f>
        <v>3.09</v>
      </c>
      <c r="H16" s="3" t="str">
        <f t="shared" si="0"/>
        <v>Minnesota Wild</v>
      </c>
      <c r="I16">
        <f t="shared" si="5"/>
        <v>18</v>
      </c>
      <c r="J16">
        <f t="shared" si="6"/>
        <v>13</v>
      </c>
      <c r="K16">
        <f t="shared" si="7"/>
        <v>18</v>
      </c>
      <c r="L16">
        <f t="shared" si="8"/>
        <v>4</v>
      </c>
      <c r="M16">
        <f t="shared" si="9"/>
        <v>20</v>
      </c>
      <c r="N16">
        <f t="shared" si="10"/>
        <v>19</v>
      </c>
      <c r="O16">
        <f>RANK(AC16,$AC$2:AC$33,1)</f>
        <v>27</v>
      </c>
      <c r="P16">
        <f t="shared" si="1"/>
        <v>119</v>
      </c>
      <c r="Q16">
        <f t="shared" si="11"/>
        <v>19</v>
      </c>
      <c r="S16">
        <f>'All Strength Simple Look Math'!V16</f>
        <v>17</v>
      </c>
      <c r="T16">
        <f t="shared" si="12"/>
        <v>20</v>
      </c>
      <c r="U16">
        <f t="shared" si="13"/>
        <v>8</v>
      </c>
      <c r="X16">
        <f>'Raw All Strength'!AL16</f>
        <v>89.49</v>
      </c>
      <c r="Y16">
        <f t="shared" si="14"/>
        <v>-0.29000000000000004</v>
      </c>
      <c r="AA16">
        <f t="shared" si="15"/>
        <v>18.666666666666668</v>
      </c>
      <c r="AB16">
        <f t="shared" si="16"/>
        <v>8.5</v>
      </c>
      <c r="AC16">
        <f t="shared" si="2"/>
        <v>54</v>
      </c>
      <c r="AE16">
        <f t="shared" si="3"/>
        <v>23</v>
      </c>
      <c r="AF16">
        <f t="shared" si="4"/>
        <v>31</v>
      </c>
      <c r="AJ16">
        <v>0</v>
      </c>
      <c r="AK16">
        <f t="shared" si="17"/>
        <v>92</v>
      </c>
      <c r="AL16">
        <f t="shared" si="18"/>
        <v>18</v>
      </c>
    </row>
    <row r="17" spans="1:38" x14ac:dyDescent="0.3">
      <c r="A17" s="4" t="str">
        <f>'All Strength Simple Look Math'!A17</f>
        <v>Montreal Canadiens</v>
      </c>
      <c r="B17">
        <f>'All Strength Simple Look Math'!AA17</f>
        <v>39.54</v>
      </c>
      <c r="C17">
        <f>'All Strength Simple Look Math'!AB17</f>
        <v>46.57</v>
      </c>
      <c r="D17">
        <f>'All Strength Simple Look Math'!D17</f>
        <v>2.81</v>
      </c>
      <c r="E17">
        <f>'All Strength Simple Look Math'!E17</f>
        <v>3.46</v>
      </c>
      <c r="F17">
        <f>'All Strength Simple Look Math'!F17</f>
        <v>2.67</v>
      </c>
      <c r="G17">
        <f>'All Strength Simple Look Math'!G17</f>
        <v>3.27</v>
      </c>
      <c r="H17" s="3" t="str">
        <f t="shared" si="0"/>
        <v>Montreal Canadiens</v>
      </c>
      <c r="I17">
        <f t="shared" si="5"/>
        <v>28</v>
      </c>
      <c r="J17">
        <f t="shared" si="6"/>
        <v>28</v>
      </c>
      <c r="K17">
        <f t="shared" si="7"/>
        <v>28</v>
      </c>
      <c r="L17">
        <f t="shared" si="8"/>
        <v>31</v>
      </c>
      <c r="M17">
        <f t="shared" si="9"/>
        <v>27</v>
      </c>
      <c r="N17">
        <f t="shared" si="10"/>
        <v>24</v>
      </c>
      <c r="O17">
        <f>RANK(AC17,$AC$2:AC$33,1)</f>
        <v>11</v>
      </c>
      <c r="P17">
        <f t="shared" si="1"/>
        <v>177</v>
      </c>
      <c r="Q17">
        <f t="shared" si="11"/>
        <v>28</v>
      </c>
      <c r="S17">
        <f>'All Strength Simple Look Math'!V17</f>
        <v>26</v>
      </c>
      <c r="T17">
        <f t="shared" si="12"/>
        <v>28</v>
      </c>
      <c r="U17">
        <f t="shared" si="13"/>
        <v>30</v>
      </c>
      <c r="X17">
        <f>'Raw All Strength'!AL17</f>
        <v>89.93</v>
      </c>
      <c r="Y17">
        <f t="shared" si="14"/>
        <v>0.18999999999999995</v>
      </c>
      <c r="AA17">
        <f t="shared" si="15"/>
        <v>27.666666666666668</v>
      </c>
      <c r="AB17">
        <f t="shared" si="16"/>
        <v>29.5</v>
      </c>
      <c r="AC17">
        <f t="shared" si="2"/>
        <v>24</v>
      </c>
      <c r="AE17">
        <f t="shared" si="3"/>
        <v>15</v>
      </c>
      <c r="AF17">
        <f t="shared" si="4"/>
        <v>9</v>
      </c>
      <c r="AJ17">
        <v>0</v>
      </c>
      <c r="AK17">
        <f t="shared" si="17"/>
        <v>166</v>
      </c>
      <c r="AL17">
        <f t="shared" si="18"/>
        <v>29</v>
      </c>
    </row>
    <row r="18" spans="1:38" x14ac:dyDescent="0.3">
      <c r="A18" s="4" t="str">
        <f>'All Strength Simple Look Math'!A18</f>
        <v>Nashville Predators</v>
      </c>
      <c r="B18">
        <f>'All Strength Simple Look Math'!AA18</f>
        <v>45.33</v>
      </c>
      <c r="C18">
        <f>'All Strength Simple Look Math'!AB18</f>
        <v>41.86</v>
      </c>
      <c r="D18">
        <f>'All Strength Simple Look Math'!D18</f>
        <v>3.28</v>
      </c>
      <c r="E18">
        <f>'All Strength Simple Look Math'!E18</f>
        <v>3.01</v>
      </c>
      <c r="F18">
        <f>'All Strength Simple Look Math'!F18</f>
        <v>3.21</v>
      </c>
      <c r="G18">
        <f>'All Strength Simple Look Math'!G18</f>
        <v>3.02</v>
      </c>
      <c r="H18" s="3" t="str">
        <f t="shared" si="0"/>
        <v>Nashville Predators</v>
      </c>
      <c r="I18">
        <f t="shared" si="5"/>
        <v>12</v>
      </c>
      <c r="J18">
        <f t="shared" si="6"/>
        <v>11</v>
      </c>
      <c r="K18">
        <f t="shared" si="7"/>
        <v>7</v>
      </c>
      <c r="L18">
        <f t="shared" si="8"/>
        <v>16</v>
      </c>
      <c r="M18">
        <f t="shared" si="9"/>
        <v>11</v>
      </c>
      <c r="N18">
        <f t="shared" si="10"/>
        <v>16</v>
      </c>
      <c r="O18">
        <f>RANK(AC18,$AC$2:AC$33,1)</f>
        <v>15</v>
      </c>
      <c r="P18">
        <f t="shared" si="1"/>
        <v>88</v>
      </c>
      <c r="Q18">
        <f t="shared" si="11"/>
        <v>10</v>
      </c>
      <c r="S18">
        <f>'All Strength Simple Look Math'!V18</f>
        <v>13</v>
      </c>
      <c r="T18">
        <f t="shared" si="12"/>
        <v>8</v>
      </c>
      <c r="U18">
        <f t="shared" si="13"/>
        <v>13</v>
      </c>
      <c r="X18">
        <f>'Raw All Strength'!AL18</f>
        <v>90.01</v>
      </c>
      <c r="Y18">
        <f t="shared" si="14"/>
        <v>-1.0000000000000231E-2</v>
      </c>
      <c r="AA18">
        <f t="shared" si="15"/>
        <v>10</v>
      </c>
      <c r="AB18">
        <f t="shared" si="16"/>
        <v>13.5</v>
      </c>
      <c r="AC18">
        <f t="shared" si="2"/>
        <v>30</v>
      </c>
      <c r="AE18">
        <f t="shared" si="3"/>
        <v>12</v>
      </c>
      <c r="AF18">
        <f t="shared" si="4"/>
        <v>18</v>
      </c>
      <c r="AJ18">
        <v>0</v>
      </c>
      <c r="AK18">
        <f t="shared" si="17"/>
        <v>73</v>
      </c>
      <c r="AL18">
        <f t="shared" si="18"/>
        <v>9</v>
      </c>
    </row>
    <row r="19" spans="1:38" x14ac:dyDescent="0.3">
      <c r="A19" s="4" t="str">
        <f>'All Strength Simple Look Math'!A19</f>
        <v>New Jersey Devils</v>
      </c>
      <c r="B19">
        <f>'All Strength Simple Look Math'!AA19</f>
        <v>44.57</v>
      </c>
      <c r="C19">
        <f>'All Strength Simple Look Math'!AB19</f>
        <v>42.25</v>
      </c>
      <c r="D19">
        <f>'All Strength Simple Look Math'!D19</f>
        <v>3.34</v>
      </c>
      <c r="E19">
        <f>'All Strength Simple Look Math'!E19</f>
        <v>3.18</v>
      </c>
      <c r="F19">
        <f>'All Strength Simple Look Math'!F19</f>
        <v>3.26</v>
      </c>
      <c r="G19">
        <f>'All Strength Simple Look Math'!G19</f>
        <v>3.4</v>
      </c>
      <c r="H19" s="3" t="str">
        <f t="shared" si="0"/>
        <v>New Jersey Devils</v>
      </c>
      <c r="I19">
        <f t="shared" si="5"/>
        <v>14</v>
      </c>
      <c r="J19">
        <f t="shared" si="6"/>
        <v>12</v>
      </c>
      <c r="K19">
        <f t="shared" si="7"/>
        <v>5</v>
      </c>
      <c r="L19">
        <f t="shared" si="8"/>
        <v>22</v>
      </c>
      <c r="M19">
        <f t="shared" si="9"/>
        <v>10</v>
      </c>
      <c r="N19">
        <f t="shared" si="10"/>
        <v>27</v>
      </c>
      <c r="O19">
        <f>RANK(AC19,$AC$2:AC$33,1)</f>
        <v>29</v>
      </c>
      <c r="P19">
        <f t="shared" si="1"/>
        <v>119</v>
      </c>
      <c r="Q19">
        <f t="shared" si="11"/>
        <v>19</v>
      </c>
      <c r="S19">
        <f>'All Strength Simple Look Math'!V19</f>
        <v>22</v>
      </c>
      <c r="T19">
        <f t="shared" si="12"/>
        <v>7</v>
      </c>
      <c r="U19">
        <f t="shared" si="13"/>
        <v>17</v>
      </c>
      <c r="X19">
        <f>'Raw All Strength'!AL19</f>
        <v>88.56</v>
      </c>
      <c r="Y19">
        <f t="shared" si="14"/>
        <v>-0.21999999999999975</v>
      </c>
      <c r="AA19">
        <f t="shared" si="15"/>
        <v>9.6666666666666661</v>
      </c>
      <c r="AB19">
        <f t="shared" si="16"/>
        <v>17</v>
      </c>
      <c r="AC19">
        <f t="shared" si="2"/>
        <v>57</v>
      </c>
      <c r="AE19">
        <f t="shared" si="3"/>
        <v>31</v>
      </c>
      <c r="AF19">
        <f t="shared" si="4"/>
        <v>26</v>
      </c>
      <c r="AJ19">
        <v>0</v>
      </c>
      <c r="AK19">
        <f t="shared" si="17"/>
        <v>90</v>
      </c>
      <c r="AL19">
        <f t="shared" si="18"/>
        <v>17</v>
      </c>
    </row>
    <row r="20" spans="1:38" x14ac:dyDescent="0.3">
      <c r="A20" s="4" t="str">
        <f>'All Strength Simple Look Math'!A20</f>
        <v>New York Islanders</v>
      </c>
      <c r="B20">
        <f>'All Strength Simple Look Math'!AA20</f>
        <v>42.08</v>
      </c>
      <c r="C20">
        <f>'All Strength Simple Look Math'!AB20</f>
        <v>46.28</v>
      </c>
      <c r="D20">
        <f>'All Strength Simple Look Math'!D20</f>
        <v>2.91</v>
      </c>
      <c r="E20">
        <f>'All Strength Simple Look Math'!E20</f>
        <v>3.18</v>
      </c>
      <c r="F20">
        <f>'All Strength Simple Look Math'!F20</f>
        <v>2.91</v>
      </c>
      <c r="G20">
        <f>'All Strength Simple Look Math'!G20</f>
        <v>3.23</v>
      </c>
      <c r="H20" s="3" t="str">
        <f t="shared" si="0"/>
        <v>New York Islanders</v>
      </c>
      <c r="I20">
        <f t="shared" si="5"/>
        <v>21</v>
      </c>
      <c r="J20">
        <f t="shared" si="6"/>
        <v>27</v>
      </c>
      <c r="K20">
        <f t="shared" si="7"/>
        <v>23</v>
      </c>
      <c r="L20">
        <f t="shared" si="8"/>
        <v>22</v>
      </c>
      <c r="M20">
        <f t="shared" si="9"/>
        <v>23</v>
      </c>
      <c r="N20">
        <f t="shared" si="10"/>
        <v>22</v>
      </c>
      <c r="O20">
        <f>RANK(AC20,$AC$2:AC$33,1)</f>
        <v>17</v>
      </c>
      <c r="P20">
        <f t="shared" si="1"/>
        <v>155</v>
      </c>
      <c r="Q20">
        <f t="shared" si="11"/>
        <v>24</v>
      </c>
      <c r="S20">
        <f>'All Strength Simple Look Math'!V20</f>
        <v>20</v>
      </c>
      <c r="T20">
        <f t="shared" si="12"/>
        <v>25</v>
      </c>
      <c r="U20">
        <f t="shared" si="13"/>
        <v>24</v>
      </c>
      <c r="X20">
        <f>'Raw All Strength'!AL20</f>
        <v>90.04</v>
      </c>
      <c r="Y20">
        <f t="shared" si="14"/>
        <v>-4.9999999999999822E-2</v>
      </c>
      <c r="AA20">
        <f t="shared" si="15"/>
        <v>22.333333333333332</v>
      </c>
      <c r="AB20">
        <f t="shared" si="16"/>
        <v>24.5</v>
      </c>
      <c r="AC20">
        <f t="shared" si="2"/>
        <v>32</v>
      </c>
      <c r="AE20">
        <f t="shared" si="3"/>
        <v>11</v>
      </c>
      <c r="AF20">
        <f t="shared" si="4"/>
        <v>21</v>
      </c>
      <c r="AJ20">
        <v>0</v>
      </c>
      <c r="AK20">
        <f t="shared" si="17"/>
        <v>138</v>
      </c>
      <c r="AL20">
        <f t="shared" si="18"/>
        <v>23</v>
      </c>
    </row>
    <row r="21" spans="1:38" x14ac:dyDescent="0.3">
      <c r="A21" s="4" t="str">
        <f>'All Strength Simple Look Math'!A21</f>
        <v>New York Rangers</v>
      </c>
      <c r="B21">
        <f>'All Strength Simple Look Math'!AA21</f>
        <v>44.83</v>
      </c>
      <c r="C21">
        <f>'All Strength Simple Look Math'!AB21</f>
        <v>42.86</v>
      </c>
      <c r="D21">
        <f>'All Strength Simple Look Math'!D21</f>
        <v>3.15</v>
      </c>
      <c r="E21">
        <f>'All Strength Simple Look Math'!E21</f>
        <v>3.04</v>
      </c>
      <c r="F21">
        <f>'All Strength Simple Look Math'!F21</f>
        <v>3.38</v>
      </c>
      <c r="G21">
        <f>'All Strength Simple Look Math'!G21</f>
        <v>2.74</v>
      </c>
      <c r="H21" s="3" t="str">
        <f t="shared" si="0"/>
        <v>New York Rangers</v>
      </c>
      <c r="I21">
        <f t="shared" si="5"/>
        <v>13</v>
      </c>
      <c r="J21">
        <f t="shared" si="6"/>
        <v>17</v>
      </c>
      <c r="K21">
        <f t="shared" si="7"/>
        <v>13</v>
      </c>
      <c r="L21">
        <f t="shared" si="8"/>
        <v>18</v>
      </c>
      <c r="M21">
        <f t="shared" si="9"/>
        <v>7</v>
      </c>
      <c r="N21">
        <f t="shared" si="10"/>
        <v>7</v>
      </c>
      <c r="O21">
        <f>RANK(AC21,$AC$2:AC$33,1)</f>
        <v>6</v>
      </c>
      <c r="P21">
        <f t="shared" si="1"/>
        <v>81</v>
      </c>
      <c r="Q21">
        <f t="shared" si="11"/>
        <v>9</v>
      </c>
      <c r="S21">
        <f>'All Strength Simple Look Math'!V21</f>
        <v>1</v>
      </c>
      <c r="T21">
        <f t="shared" si="12"/>
        <v>10</v>
      </c>
      <c r="U21">
        <f t="shared" si="13"/>
        <v>18</v>
      </c>
      <c r="X21">
        <f>'Raw All Strength'!AL21</f>
        <v>90.65</v>
      </c>
      <c r="Y21">
        <f t="shared" si="14"/>
        <v>0.29999999999999982</v>
      </c>
      <c r="AA21">
        <f t="shared" si="15"/>
        <v>11</v>
      </c>
      <c r="AB21">
        <f t="shared" si="16"/>
        <v>17.5</v>
      </c>
      <c r="AC21">
        <f t="shared" si="2"/>
        <v>12</v>
      </c>
      <c r="AE21">
        <f t="shared" si="3"/>
        <v>7</v>
      </c>
      <c r="AF21">
        <f t="shared" si="4"/>
        <v>5</v>
      </c>
      <c r="AJ21">
        <v>0</v>
      </c>
      <c r="AK21">
        <f t="shared" si="17"/>
        <v>75</v>
      </c>
      <c r="AL21">
        <f t="shared" si="18"/>
        <v>10</v>
      </c>
    </row>
    <row r="22" spans="1:38" x14ac:dyDescent="0.3">
      <c r="A22" s="4" t="str">
        <f>'All Strength Simple Look Math'!A22</f>
        <v>Ottawa Senators</v>
      </c>
      <c r="B22">
        <f>'All Strength Simple Look Math'!AA22</f>
        <v>45.51</v>
      </c>
      <c r="C22">
        <f>'All Strength Simple Look Math'!AB22</f>
        <v>41.53</v>
      </c>
      <c r="D22">
        <f>'All Strength Simple Look Math'!D22</f>
        <v>3.21</v>
      </c>
      <c r="E22">
        <f>'All Strength Simple Look Math'!E22</f>
        <v>2.94</v>
      </c>
      <c r="F22">
        <f>'All Strength Simple Look Math'!F22</f>
        <v>3.14</v>
      </c>
      <c r="G22">
        <f>'All Strength Simple Look Math'!G22</f>
        <v>3.43</v>
      </c>
      <c r="H22" s="3" t="str">
        <f t="shared" si="0"/>
        <v>Ottawa Senators</v>
      </c>
      <c r="I22">
        <f t="shared" si="5"/>
        <v>9</v>
      </c>
      <c r="J22">
        <f t="shared" si="6"/>
        <v>9</v>
      </c>
      <c r="K22">
        <f t="shared" si="7"/>
        <v>10</v>
      </c>
      <c r="L22">
        <f t="shared" si="8"/>
        <v>11</v>
      </c>
      <c r="M22">
        <f t="shared" si="9"/>
        <v>15</v>
      </c>
      <c r="N22">
        <f t="shared" si="10"/>
        <v>28</v>
      </c>
      <c r="O22">
        <f>RANK(AC22,$AC$2:AC$33,1)</f>
        <v>32</v>
      </c>
      <c r="P22">
        <f t="shared" si="1"/>
        <v>114</v>
      </c>
      <c r="Q22">
        <f t="shared" si="11"/>
        <v>17</v>
      </c>
      <c r="S22">
        <f>'All Strength Simple Look Math'!V22</f>
        <v>26</v>
      </c>
      <c r="T22">
        <f t="shared" si="12"/>
        <v>11</v>
      </c>
      <c r="U22">
        <f t="shared" si="13"/>
        <v>9</v>
      </c>
      <c r="X22">
        <f>'Raw All Strength'!AL22</f>
        <v>88.37</v>
      </c>
      <c r="Y22">
        <f t="shared" si="14"/>
        <v>-0.49000000000000021</v>
      </c>
      <c r="AA22">
        <f t="shared" si="15"/>
        <v>11.333333333333334</v>
      </c>
      <c r="AB22">
        <f t="shared" si="16"/>
        <v>10</v>
      </c>
      <c r="AC22">
        <f t="shared" si="2"/>
        <v>64</v>
      </c>
      <c r="AE22">
        <f t="shared" si="3"/>
        <v>32</v>
      </c>
      <c r="AF22">
        <f t="shared" si="4"/>
        <v>32</v>
      </c>
      <c r="AJ22">
        <v>0</v>
      </c>
      <c r="AK22">
        <f t="shared" si="17"/>
        <v>82</v>
      </c>
      <c r="AL22">
        <f t="shared" si="18"/>
        <v>13</v>
      </c>
    </row>
    <row r="23" spans="1:38" x14ac:dyDescent="0.3">
      <c r="A23" s="4" t="str">
        <f>'All Strength Simple Look Math'!A23</f>
        <v>Philadelphia Flyers</v>
      </c>
      <c r="B23">
        <f>'All Strength Simple Look Math'!AA23</f>
        <v>45.98</v>
      </c>
      <c r="C23">
        <f>'All Strength Simple Look Math'!AB23</f>
        <v>39.659999999999997</v>
      </c>
      <c r="D23">
        <f>'All Strength Simple Look Math'!D23</f>
        <v>3</v>
      </c>
      <c r="E23">
        <f>'All Strength Simple Look Math'!E23</f>
        <v>2.81</v>
      </c>
      <c r="F23">
        <f>'All Strength Simple Look Math'!F23</f>
        <v>2.83</v>
      </c>
      <c r="G23">
        <f>'All Strength Simple Look Math'!G23</f>
        <v>3.07</v>
      </c>
      <c r="H23" s="3" t="str">
        <f t="shared" si="0"/>
        <v>Philadelphia Flyers</v>
      </c>
      <c r="I23">
        <f t="shared" si="5"/>
        <v>7</v>
      </c>
      <c r="J23">
        <f t="shared" si="6"/>
        <v>3</v>
      </c>
      <c r="K23">
        <f t="shared" si="7"/>
        <v>19</v>
      </c>
      <c r="L23">
        <f t="shared" si="8"/>
        <v>5</v>
      </c>
      <c r="M23">
        <f t="shared" si="9"/>
        <v>24</v>
      </c>
      <c r="N23">
        <f t="shared" si="10"/>
        <v>18</v>
      </c>
      <c r="O23">
        <f>RANK(AC23,$AC$2:AC$33,1)</f>
        <v>31</v>
      </c>
      <c r="P23">
        <f t="shared" si="1"/>
        <v>107</v>
      </c>
      <c r="Q23">
        <f t="shared" si="11"/>
        <v>15</v>
      </c>
      <c r="S23">
        <f>'All Strength Simple Look Math'!V23</f>
        <v>19</v>
      </c>
      <c r="T23">
        <f t="shared" si="12"/>
        <v>17</v>
      </c>
      <c r="U23">
        <f t="shared" si="13"/>
        <v>3</v>
      </c>
      <c r="X23">
        <f>'Raw All Strength'!AL23</f>
        <v>88.66</v>
      </c>
      <c r="Y23">
        <f t="shared" si="14"/>
        <v>-0.25999999999999979</v>
      </c>
      <c r="AA23">
        <f t="shared" si="15"/>
        <v>16.666666666666668</v>
      </c>
      <c r="AB23">
        <f t="shared" si="16"/>
        <v>4</v>
      </c>
      <c r="AC23">
        <f t="shared" si="2"/>
        <v>59</v>
      </c>
      <c r="AE23">
        <f t="shared" si="3"/>
        <v>30</v>
      </c>
      <c r="AF23">
        <f t="shared" si="4"/>
        <v>29</v>
      </c>
      <c r="AJ23">
        <v>0</v>
      </c>
      <c r="AK23">
        <f t="shared" si="17"/>
        <v>76</v>
      </c>
      <c r="AL23">
        <f t="shared" si="18"/>
        <v>11</v>
      </c>
    </row>
    <row r="24" spans="1:38" x14ac:dyDescent="0.3">
      <c r="A24" s="4" t="str">
        <f>'All Strength Simple Look Math'!A24</f>
        <v>Pittsburgh Penguins</v>
      </c>
      <c r="B24">
        <f>'All Strength Simple Look Math'!AA24</f>
        <v>46.08</v>
      </c>
      <c r="C24">
        <f>'All Strength Simple Look Math'!AB24</f>
        <v>44.31</v>
      </c>
      <c r="D24">
        <f>'All Strength Simple Look Math'!D24</f>
        <v>3.41</v>
      </c>
      <c r="E24">
        <f>'All Strength Simple Look Math'!E24</f>
        <v>3.02</v>
      </c>
      <c r="F24">
        <f>'All Strength Simple Look Math'!F24</f>
        <v>2.95</v>
      </c>
      <c r="G24">
        <f>'All Strength Simple Look Math'!G24</f>
        <v>2.9</v>
      </c>
      <c r="H24" s="3" t="str">
        <f t="shared" si="0"/>
        <v>Pittsburgh Penguins</v>
      </c>
      <c r="I24">
        <f t="shared" si="5"/>
        <v>6</v>
      </c>
      <c r="J24">
        <f t="shared" si="6"/>
        <v>22</v>
      </c>
      <c r="K24">
        <f t="shared" si="7"/>
        <v>3</v>
      </c>
      <c r="L24">
        <f t="shared" si="8"/>
        <v>17</v>
      </c>
      <c r="M24">
        <f t="shared" si="9"/>
        <v>22</v>
      </c>
      <c r="N24">
        <f t="shared" si="10"/>
        <v>12</v>
      </c>
      <c r="O24">
        <f>RANK(AC24,$AC$2:AC$33,1)</f>
        <v>8</v>
      </c>
      <c r="P24">
        <f t="shared" si="1"/>
        <v>90</v>
      </c>
      <c r="Q24">
        <f t="shared" si="11"/>
        <v>12</v>
      </c>
      <c r="S24">
        <f>'All Strength Simple Look Math'!V24</f>
        <v>21</v>
      </c>
      <c r="T24">
        <f t="shared" si="12"/>
        <v>9</v>
      </c>
      <c r="U24">
        <f t="shared" si="13"/>
        <v>20</v>
      </c>
      <c r="X24">
        <f>'Raw All Strength'!AL24</f>
        <v>90.24</v>
      </c>
      <c r="Y24">
        <f t="shared" si="14"/>
        <v>0.12000000000000011</v>
      </c>
      <c r="AA24">
        <f t="shared" si="15"/>
        <v>10.333333333333334</v>
      </c>
      <c r="AB24">
        <f t="shared" si="16"/>
        <v>19.5</v>
      </c>
      <c r="AC24">
        <f t="shared" si="2"/>
        <v>20</v>
      </c>
      <c r="AE24">
        <f t="shared" si="3"/>
        <v>10</v>
      </c>
      <c r="AF24">
        <f t="shared" si="4"/>
        <v>10</v>
      </c>
      <c r="AJ24">
        <v>0</v>
      </c>
      <c r="AK24">
        <f t="shared" si="17"/>
        <v>82</v>
      </c>
      <c r="AL24">
        <f t="shared" si="18"/>
        <v>13</v>
      </c>
    </row>
    <row r="25" spans="1:38" x14ac:dyDescent="0.3">
      <c r="A25" s="4" t="str">
        <f>'All Strength Simple Look Math'!A25</f>
        <v>San Jose Sharks</v>
      </c>
      <c r="B25">
        <f>'All Strength Simple Look Math'!AA25</f>
        <v>37.51</v>
      </c>
      <c r="C25">
        <f>'All Strength Simple Look Math'!AB25</f>
        <v>50.53</v>
      </c>
      <c r="D25">
        <f>'All Strength Simple Look Math'!D25</f>
        <v>2.54</v>
      </c>
      <c r="E25">
        <f>'All Strength Simple Look Math'!E25</f>
        <v>3.66</v>
      </c>
      <c r="F25">
        <f>'All Strength Simple Look Math'!F25</f>
        <v>2.19</v>
      </c>
      <c r="G25">
        <f>'All Strength Simple Look Math'!G25</f>
        <v>3.92</v>
      </c>
      <c r="H25" s="3" t="str">
        <f t="shared" si="0"/>
        <v>San Jose Sharks</v>
      </c>
      <c r="I25">
        <f t="shared" si="5"/>
        <v>32</v>
      </c>
      <c r="J25">
        <f t="shared" si="6"/>
        <v>32</v>
      </c>
      <c r="K25">
        <f t="shared" si="7"/>
        <v>32</v>
      </c>
      <c r="L25">
        <f t="shared" si="8"/>
        <v>32</v>
      </c>
      <c r="M25">
        <f t="shared" si="9"/>
        <v>31</v>
      </c>
      <c r="N25">
        <f t="shared" si="10"/>
        <v>32</v>
      </c>
      <c r="O25">
        <f>RANK(AC25,$AC$2:AC$33,1)</f>
        <v>30</v>
      </c>
      <c r="P25">
        <f t="shared" si="1"/>
        <v>221</v>
      </c>
      <c r="Q25">
        <f t="shared" si="11"/>
        <v>32</v>
      </c>
      <c r="S25">
        <f>'All Strength Simple Look Math'!V25</f>
        <v>32</v>
      </c>
      <c r="T25">
        <f t="shared" si="12"/>
        <v>32</v>
      </c>
      <c r="U25">
        <f t="shared" si="13"/>
        <v>32</v>
      </c>
      <c r="X25">
        <f>'Raw All Strength'!AL25</f>
        <v>88.67</v>
      </c>
      <c r="Y25">
        <f t="shared" si="14"/>
        <v>-0.25999999999999979</v>
      </c>
      <c r="AA25">
        <f t="shared" si="15"/>
        <v>31.666666666666668</v>
      </c>
      <c r="AB25">
        <f t="shared" si="16"/>
        <v>32</v>
      </c>
      <c r="AC25">
        <f t="shared" si="2"/>
        <v>58</v>
      </c>
      <c r="AE25">
        <f t="shared" si="3"/>
        <v>29</v>
      </c>
      <c r="AF25">
        <f t="shared" si="4"/>
        <v>29</v>
      </c>
      <c r="AJ25">
        <v>0</v>
      </c>
      <c r="AK25">
        <f t="shared" si="17"/>
        <v>191</v>
      </c>
      <c r="AL25">
        <f t="shared" si="18"/>
        <v>32</v>
      </c>
    </row>
    <row r="26" spans="1:38" x14ac:dyDescent="0.3">
      <c r="A26" s="4" t="str">
        <f>'All Strength Simple Look Math'!A26</f>
        <v>Seattle Kraken</v>
      </c>
      <c r="B26">
        <f>'All Strength Simple Look Math'!AA26</f>
        <v>41.79</v>
      </c>
      <c r="C26">
        <f>'All Strength Simple Look Math'!AB26</f>
        <v>43.08</v>
      </c>
      <c r="D26">
        <f>'All Strength Simple Look Math'!D26</f>
        <v>2.83</v>
      </c>
      <c r="E26">
        <f>'All Strength Simple Look Math'!E26</f>
        <v>2.88</v>
      </c>
      <c r="F26">
        <f>'All Strength Simple Look Math'!F26</f>
        <v>2.58</v>
      </c>
      <c r="G26">
        <f>'All Strength Simple Look Math'!G26</f>
        <v>2.78</v>
      </c>
      <c r="H26" s="3" t="str">
        <f t="shared" si="0"/>
        <v>Seattle Kraken</v>
      </c>
      <c r="I26">
        <f t="shared" si="5"/>
        <v>22</v>
      </c>
      <c r="J26">
        <f t="shared" si="6"/>
        <v>18</v>
      </c>
      <c r="K26">
        <f t="shared" si="7"/>
        <v>27</v>
      </c>
      <c r="L26">
        <f t="shared" si="8"/>
        <v>8</v>
      </c>
      <c r="M26">
        <f t="shared" si="9"/>
        <v>29</v>
      </c>
      <c r="N26">
        <f t="shared" si="10"/>
        <v>8</v>
      </c>
      <c r="O26">
        <f>RANK(AC26,$AC$2:AC$33,1)</f>
        <v>8</v>
      </c>
      <c r="P26">
        <f t="shared" si="1"/>
        <v>120</v>
      </c>
      <c r="Q26">
        <f t="shared" si="11"/>
        <v>21</v>
      </c>
      <c r="S26">
        <f>'All Strength Simple Look Math'!V26</f>
        <v>22</v>
      </c>
      <c r="T26">
        <f t="shared" si="12"/>
        <v>27</v>
      </c>
      <c r="U26">
        <f t="shared" si="13"/>
        <v>12</v>
      </c>
      <c r="X26">
        <f>'Raw All Strength'!AL26</f>
        <v>90.41</v>
      </c>
      <c r="Y26">
        <f t="shared" si="14"/>
        <v>0.10000000000000009</v>
      </c>
      <c r="AA26">
        <f t="shared" si="15"/>
        <v>26</v>
      </c>
      <c r="AB26">
        <f t="shared" si="16"/>
        <v>13</v>
      </c>
      <c r="AC26">
        <f t="shared" si="2"/>
        <v>20</v>
      </c>
      <c r="AE26">
        <f t="shared" si="3"/>
        <v>9</v>
      </c>
      <c r="AF26">
        <f t="shared" si="4"/>
        <v>11</v>
      </c>
      <c r="AJ26">
        <v>0</v>
      </c>
      <c r="AK26">
        <f t="shared" si="17"/>
        <v>112</v>
      </c>
      <c r="AL26">
        <f t="shared" si="18"/>
        <v>21</v>
      </c>
    </row>
    <row r="27" spans="1:38" x14ac:dyDescent="0.3">
      <c r="A27" s="4" t="str">
        <f>'All Strength Simple Look Math'!A27</f>
        <v>St Louis Blues</v>
      </c>
      <c r="B27">
        <f>'All Strength Simple Look Math'!AA27</f>
        <v>40.340000000000003</v>
      </c>
      <c r="C27">
        <f>'All Strength Simple Look Math'!AB27</f>
        <v>46.17</v>
      </c>
      <c r="D27">
        <f>'All Strength Simple Look Math'!D27</f>
        <v>2.9</v>
      </c>
      <c r="E27">
        <f>'All Strength Simple Look Math'!E27</f>
        <v>3.36</v>
      </c>
      <c r="F27">
        <f>'All Strength Simple Look Math'!F27</f>
        <v>2.8</v>
      </c>
      <c r="G27">
        <f>'All Strength Simple Look Math'!G27</f>
        <v>2.97</v>
      </c>
      <c r="H27" s="3" t="str">
        <f t="shared" si="0"/>
        <v>St Louis Blues</v>
      </c>
      <c r="I27">
        <f t="shared" si="5"/>
        <v>27</v>
      </c>
      <c r="J27">
        <f t="shared" si="6"/>
        <v>26</v>
      </c>
      <c r="K27">
        <f t="shared" si="7"/>
        <v>24</v>
      </c>
      <c r="L27">
        <f t="shared" si="8"/>
        <v>28</v>
      </c>
      <c r="M27">
        <f t="shared" si="9"/>
        <v>26</v>
      </c>
      <c r="N27">
        <f t="shared" si="10"/>
        <v>14</v>
      </c>
      <c r="O27">
        <f>RANK(AC27,$AC$2:AC$33,1)</f>
        <v>3</v>
      </c>
      <c r="P27">
        <f t="shared" si="1"/>
        <v>148</v>
      </c>
      <c r="Q27">
        <f t="shared" si="11"/>
        <v>23</v>
      </c>
      <c r="S27">
        <f>'All Strength Simple Look Math'!V27</f>
        <v>15</v>
      </c>
      <c r="T27">
        <f t="shared" si="12"/>
        <v>26</v>
      </c>
      <c r="U27">
        <f t="shared" si="13"/>
        <v>27</v>
      </c>
      <c r="X27">
        <f>'Raw All Strength'!AL27</f>
        <v>90.71</v>
      </c>
      <c r="Y27">
        <f t="shared" si="14"/>
        <v>0.38999999999999968</v>
      </c>
      <c r="AA27">
        <f t="shared" si="15"/>
        <v>25.666666666666668</v>
      </c>
      <c r="AB27">
        <f t="shared" si="16"/>
        <v>27</v>
      </c>
      <c r="AC27">
        <f t="shared" si="2"/>
        <v>7</v>
      </c>
      <c r="AE27">
        <f t="shared" si="3"/>
        <v>5</v>
      </c>
      <c r="AF27">
        <f t="shared" si="4"/>
        <v>2</v>
      </c>
      <c r="AJ27">
        <v>0</v>
      </c>
      <c r="AK27">
        <f t="shared" si="17"/>
        <v>145</v>
      </c>
      <c r="AL27">
        <f t="shared" si="18"/>
        <v>26</v>
      </c>
    </row>
    <row r="28" spans="1:38" x14ac:dyDescent="0.3">
      <c r="A28" s="4" t="str">
        <f>'All Strength Simple Look Math'!A28</f>
        <v>Tampa Bay Lightning</v>
      </c>
      <c r="B28">
        <f>'All Strength Simple Look Math'!AA28</f>
        <v>42.54</v>
      </c>
      <c r="C28">
        <f>'All Strength Simple Look Math'!AB28</f>
        <v>40.74</v>
      </c>
      <c r="D28">
        <f>'All Strength Simple Look Math'!D28</f>
        <v>3.08</v>
      </c>
      <c r="E28">
        <f>'All Strength Simple Look Math'!E28</f>
        <v>2.99</v>
      </c>
      <c r="F28">
        <f>'All Strength Simple Look Math'!F28</f>
        <v>3.43</v>
      </c>
      <c r="G28">
        <f>'All Strength Simple Look Math'!G28</f>
        <v>3.23</v>
      </c>
      <c r="H28" s="3" t="str">
        <f t="shared" si="0"/>
        <v>Tampa Bay Lightning</v>
      </c>
      <c r="I28">
        <f t="shared" si="5"/>
        <v>20</v>
      </c>
      <c r="J28">
        <f t="shared" si="6"/>
        <v>7</v>
      </c>
      <c r="K28">
        <f t="shared" si="7"/>
        <v>15</v>
      </c>
      <c r="L28">
        <f t="shared" si="8"/>
        <v>13</v>
      </c>
      <c r="M28">
        <f t="shared" si="9"/>
        <v>5</v>
      </c>
      <c r="N28">
        <f t="shared" si="10"/>
        <v>22</v>
      </c>
      <c r="O28">
        <f>RANK(AC28,$AC$2:AC$33,1)</f>
        <v>28</v>
      </c>
      <c r="P28">
        <f t="shared" si="1"/>
        <v>110</v>
      </c>
      <c r="Q28">
        <f t="shared" si="11"/>
        <v>16</v>
      </c>
      <c r="S28">
        <f>'All Strength Simple Look Math'!V28</f>
        <v>12</v>
      </c>
      <c r="T28">
        <f t="shared" si="12"/>
        <v>14</v>
      </c>
      <c r="U28">
        <f t="shared" si="13"/>
        <v>9</v>
      </c>
      <c r="X28">
        <f>'Raw All Strength'!AL28</f>
        <v>88.94</v>
      </c>
      <c r="Y28">
        <f t="shared" si="14"/>
        <v>-0.23999999999999977</v>
      </c>
      <c r="AA28">
        <f t="shared" si="15"/>
        <v>13.333333333333334</v>
      </c>
      <c r="AB28">
        <f t="shared" si="16"/>
        <v>10</v>
      </c>
      <c r="AC28">
        <f t="shared" si="2"/>
        <v>55</v>
      </c>
      <c r="AE28">
        <f t="shared" si="3"/>
        <v>28</v>
      </c>
      <c r="AF28">
        <f t="shared" si="4"/>
        <v>27</v>
      </c>
      <c r="AJ28">
        <v>0</v>
      </c>
      <c r="AK28">
        <f t="shared" si="17"/>
        <v>82</v>
      </c>
      <c r="AL28">
        <f t="shared" si="18"/>
        <v>13</v>
      </c>
    </row>
    <row r="29" spans="1:38" x14ac:dyDescent="0.3">
      <c r="A29" s="4" t="str">
        <f>'All Strength Simple Look Math'!A29</f>
        <v>Toronto Maple Leafs</v>
      </c>
      <c r="B29">
        <f>'All Strength Simple Look Math'!AA29</f>
        <v>45.81</v>
      </c>
      <c r="C29">
        <f>'All Strength Simple Look Math'!AB29</f>
        <v>43.71</v>
      </c>
      <c r="D29">
        <f>'All Strength Simple Look Math'!D29</f>
        <v>3.36</v>
      </c>
      <c r="E29">
        <f>'All Strength Simple Look Math'!E29</f>
        <v>3.08</v>
      </c>
      <c r="F29">
        <f>'All Strength Simple Look Math'!F29</f>
        <v>3.59</v>
      </c>
      <c r="G29">
        <f>'All Strength Simple Look Math'!G29</f>
        <v>3.04</v>
      </c>
      <c r="H29" s="3" t="str">
        <f t="shared" si="0"/>
        <v>Toronto Maple Leafs</v>
      </c>
      <c r="I29">
        <f t="shared" si="5"/>
        <v>8</v>
      </c>
      <c r="J29">
        <f t="shared" si="6"/>
        <v>19</v>
      </c>
      <c r="K29">
        <f t="shared" si="7"/>
        <v>4</v>
      </c>
      <c r="L29">
        <f t="shared" si="8"/>
        <v>20</v>
      </c>
      <c r="M29">
        <f t="shared" si="9"/>
        <v>2</v>
      </c>
      <c r="N29">
        <f t="shared" si="10"/>
        <v>17</v>
      </c>
      <c r="O29">
        <f>RANK(AC29,$AC$2:AC$33,1)</f>
        <v>18</v>
      </c>
      <c r="P29">
        <f t="shared" si="1"/>
        <v>88</v>
      </c>
      <c r="Q29">
        <f t="shared" si="11"/>
        <v>10</v>
      </c>
      <c r="S29">
        <f>'All Strength Simple Look Math'!V29</f>
        <v>9</v>
      </c>
      <c r="T29">
        <f t="shared" si="12"/>
        <v>3</v>
      </c>
      <c r="U29">
        <f t="shared" si="13"/>
        <v>20</v>
      </c>
      <c r="X29">
        <f>'Raw All Strength'!AL29</f>
        <v>89.67</v>
      </c>
      <c r="Y29">
        <f t="shared" si="14"/>
        <v>4.0000000000000036E-2</v>
      </c>
      <c r="AA29">
        <f t="shared" si="15"/>
        <v>4.666666666666667</v>
      </c>
      <c r="AB29">
        <f t="shared" si="16"/>
        <v>19.5</v>
      </c>
      <c r="AC29">
        <f t="shared" si="2"/>
        <v>36</v>
      </c>
      <c r="AE29">
        <f t="shared" si="3"/>
        <v>21</v>
      </c>
      <c r="AF29">
        <f t="shared" si="4"/>
        <v>15</v>
      </c>
      <c r="AJ29">
        <v>0</v>
      </c>
      <c r="AK29">
        <f t="shared" si="17"/>
        <v>70</v>
      </c>
      <c r="AL29">
        <f t="shared" si="18"/>
        <v>8</v>
      </c>
    </row>
    <row r="30" spans="1:38" x14ac:dyDescent="0.3">
      <c r="A30" s="4" t="str">
        <f>'All Strength Simple Look Math'!A30</f>
        <v>Vancouver Canucks</v>
      </c>
      <c r="B30">
        <f>'All Strength Simple Look Math'!AA30</f>
        <v>41.74</v>
      </c>
      <c r="C30">
        <f>'All Strength Simple Look Math'!AB30</f>
        <v>40.72</v>
      </c>
      <c r="D30">
        <f>'All Strength Simple Look Math'!D30</f>
        <v>3.12</v>
      </c>
      <c r="E30">
        <f>'All Strength Simple Look Math'!E30</f>
        <v>2.87</v>
      </c>
      <c r="F30">
        <f>'All Strength Simple Look Math'!F30</f>
        <v>3.41</v>
      </c>
      <c r="G30">
        <f>'All Strength Simple Look Math'!G30</f>
        <v>2.66</v>
      </c>
      <c r="H30" s="3" t="str">
        <f t="shared" si="0"/>
        <v>Vancouver Canucks</v>
      </c>
      <c r="I30">
        <f t="shared" si="5"/>
        <v>23</v>
      </c>
      <c r="J30">
        <f t="shared" si="6"/>
        <v>6</v>
      </c>
      <c r="K30">
        <f t="shared" si="7"/>
        <v>14</v>
      </c>
      <c r="L30">
        <f t="shared" si="8"/>
        <v>7</v>
      </c>
      <c r="M30">
        <f t="shared" si="9"/>
        <v>6</v>
      </c>
      <c r="N30">
        <f t="shared" si="10"/>
        <v>6</v>
      </c>
      <c r="O30">
        <f>RANK(AC30,$AC$2:AC$33,1)</f>
        <v>7</v>
      </c>
      <c r="P30">
        <f t="shared" si="1"/>
        <v>69</v>
      </c>
      <c r="Q30">
        <f t="shared" si="11"/>
        <v>7</v>
      </c>
      <c r="S30">
        <f>'All Strength Simple Look Math'!V30</f>
        <v>5</v>
      </c>
      <c r="T30">
        <f t="shared" si="12"/>
        <v>15</v>
      </c>
      <c r="U30">
        <f t="shared" si="13"/>
        <v>6</v>
      </c>
      <c r="X30">
        <f>'Raw All Strength'!AL30</f>
        <v>90.66</v>
      </c>
      <c r="Y30">
        <f t="shared" si="14"/>
        <v>0.20999999999999996</v>
      </c>
      <c r="AA30">
        <f t="shared" si="15"/>
        <v>14.333333333333334</v>
      </c>
      <c r="AB30">
        <f t="shared" si="16"/>
        <v>6.5</v>
      </c>
      <c r="AC30">
        <f t="shared" si="2"/>
        <v>13</v>
      </c>
      <c r="AE30">
        <f t="shared" si="3"/>
        <v>6</v>
      </c>
      <c r="AF30">
        <f t="shared" si="4"/>
        <v>7</v>
      </c>
      <c r="AJ30">
        <v>0</v>
      </c>
      <c r="AK30">
        <f t="shared" si="17"/>
        <v>62</v>
      </c>
      <c r="AL30">
        <f t="shared" si="18"/>
        <v>7</v>
      </c>
    </row>
    <row r="31" spans="1:38" x14ac:dyDescent="0.3">
      <c r="A31" s="4" t="str">
        <f>'All Strength Simple Look Math'!A31</f>
        <v>Vegas Golden Knights</v>
      </c>
      <c r="B31">
        <f>'All Strength Simple Look Math'!AA31</f>
        <v>43.01</v>
      </c>
      <c r="C31">
        <f>'All Strength Simple Look Math'!AB31</f>
        <v>44.22</v>
      </c>
      <c r="D31">
        <f>'All Strength Simple Look Math'!D31</f>
        <v>2.99</v>
      </c>
      <c r="E31">
        <f>'All Strength Simple Look Math'!E31</f>
        <v>2.91</v>
      </c>
      <c r="F31">
        <f>'All Strength Simple Look Math'!F31</f>
        <v>3.16</v>
      </c>
      <c r="G31">
        <f>'All Strength Simple Look Math'!G31</f>
        <v>2.86</v>
      </c>
      <c r="H31" s="3" t="str">
        <f t="shared" si="0"/>
        <v>Vegas Golden Knights</v>
      </c>
      <c r="I31">
        <f t="shared" si="5"/>
        <v>19</v>
      </c>
      <c r="J31">
        <f t="shared" si="6"/>
        <v>21</v>
      </c>
      <c r="K31">
        <f t="shared" si="7"/>
        <v>20</v>
      </c>
      <c r="L31">
        <f t="shared" si="8"/>
        <v>10</v>
      </c>
      <c r="M31">
        <f t="shared" si="9"/>
        <v>14</v>
      </c>
      <c r="N31">
        <f t="shared" si="10"/>
        <v>10</v>
      </c>
      <c r="O31">
        <f>RANK(AC31,$AC$2:AC$33,1)</f>
        <v>10</v>
      </c>
      <c r="P31">
        <f t="shared" si="1"/>
        <v>104</v>
      </c>
      <c r="Q31">
        <f t="shared" si="11"/>
        <v>14</v>
      </c>
      <c r="S31">
        <f>'All Strength Simple Look Math'!V31</f>
        <v>11</v>
      </c>
      <c r="T31">
        <f t="shared" si="12"/>
        <v>19</v>
      </c>
      <c r="U31">
        <f t="shared" si="13"/>
        <v>15</v>
      </c>
      <c r="X31">
        <f>'Raw All Strength'!AL31</f>
        <v>90.58</v>
      </c>
      <c r="Y31">
        <f t="shared" si="14"/>
        <v>5.0000000000000266E-2</v>
      </c>
      <c r="AA31">
        <f t="shared" si="15"/>
        <v>17.666666666666668</v>
      </c>
      <c r="AB31">
        <f t="shared" si="16"/>
        <v>15.5</v>
      </c>
      <c r="AC31">
        <f t="shared" si="2"/>
        <v>21</v>
      </c>
      <c r="AE31">
        <f t="shared" si="3"/>
        <v>8</v>
      </c>
      <c r="AF31">
        <f t="shared" si="4"/>
        <v>13</v>
      </c>
      <c r="AJ31">
        <v>0</v>
      </c>
      <c r="AK31">
        <f t="shared" si="17"/>
        <v>94</v>
      </c>
      <c r="AL31">
        <f t="shared" si="18"/>
        <v>20</v>
      </c>
    </row>
    <row r="32" spans="1:38" x14ac:dyDescent="0.3">
      <c r="A32" s="4" t="str">
        <f>'All Strength Simple Look Math'!A32</f>
        <v>Washington Capitals</v>
      </c>
      <c r="B32">
        <f>'All Strength Simple Look Math'!AA32</f>
        <v>38.6</v>
      </c>
      <c r="C32">
        <f>'All Strength Simple Look Math'!AB32</f>
        <v>44.77</v>
      </c>
      <c r="D32">
        <f>'All Strength Simple Look Math'!D32</f>
        <v>2.87</v>
      </c>
      <c r="E32">
        <f>'All Strength Simple Look Math'!E32</f>
        <v>3.11</v>
      </c>
      <c r="F32">
        <f>'All Strength Simple Look Math'!F32</f>
        <v>2.65</v>
      </c>
      <c r="G32">
        <f>'All Strength Simple Look Math'!G32</f>
        <v>3.1</v>
      </c>
      <c r="H32" s="3" t="str">
        <f>A32</f>
        <v>Washington Capitals</v>
      </c>
      <c r="I32">
        <f t="shared" si="5"/>
        <v>29</v>
      </c>
      <c r="J32">
        <f t="shared" si="6"/>
        <v>23</v>
      </c>
      <c r="K32">
        <f t="shared" si="7"/>
        <v>26</v>
      </c>
      <c r="L32">
        <f t="shared" si="8"/>
        <v>21</v>
      </c>
      <c r="M32">
        <f t="shared" si="9"/>
        <v>28</v>
      </c>
      <c r="N32">
        <f t="shared" si="10"/>
        <v>20</v>
      </c>
      <c r="O32">
        <f>RANK(AC32,$AC$2:AC$33,1)</f>
        <v>18</v>
      </c>
      <c r="P32">
        <f t="shared" si="1"/>
        <v>165</v>
      </c>
      <c r="Q32">
        <f t="shared" si="11"/>
        <v>26</v>
      </c>
      <c r="S32">
        <f>'All Strength Simple Look Math'!V32</f>
        <v>16</v>
      </c>
      <c r="T32">
        <f t="shared" si="12"/>
        <v>28</v>
      </c>
      <c r="U32">
        <f t="shared" si="13"/>
        <v>23</v>
      </c>
      <c r="X32">
        <f>'Raw All Strength'!AL32</f>
        <v>89.76</v>
      </c>
      <c r="Y32">
        <f t="shared" si="14"/>
        <v>9.9999999999997868E-3</v>
      </c>
      <c r="AA32">
        <f t="shared" si="15"/>
        <v>27.666666666666668</v>
      </c>
      <c r="AB32">
        <f t="shared" si="16"/>
        <v>22</v>
      </c>
      <c r="AC32">
        <f t="shared" si="2"/>
        <v>36</v>
      </c>
      <c r="AE32">
        <f t="shared" si="3"/>
        <v>19</v>
      </c>
      <c r="AF32">
        <f t="shared" si="4"/>
        <v>17</v>
      </c>
      <c r="AJ32">
        <v>0</v>
      </c>
      <c r="AK32">
        <f t="shared" si="17"/>
        <v>147</v>
      </c>
      <c r="AL32">
        <f t="shared" si="18"/>
        <v>27</v>
      </c>
    </row>
    <row r="33" spans="1:38" x14ac:dyDescent="0.3">
      <c r="A33" s="4" t="str">
        <f>'All Strength Simple Look Math'!A33</f>
        <v>Winnipeg Jets</v>
      </c>
      <c r="B33">
        <f>'All Strength Simple Look Math'!AA33</f>
        <v>43.98</v>
      </c>
      <c r="C33">
        <f>'All Strength Simple Look Math'!AB33</f>
        <v>42.52</v>
      </c>
      <c r="D33">
        <f>'All Strength Simple Look Math'!D33</f>
        <v>3.03</v>
      </c>
      <c r="E33">
        <f>'All Strength Simple Look Math'!E33</f>
        <v>2.99</v>
      </c>
      <c r="F33">
        <f>'All Strength Simple Look Math'!F33</f>
        <v>3.02</v>
      </c>
      <c r="G33">
        <f>'All Strength Simple Look Math'!G33</f>
        <v>2.46</v>
      </c>
      <c r="H33" s="3" t="str">
        <f>A33</f>
        <v>Winnipeg Jets</v>
      </c>
      <c r="I33">
        <f t="shared" si="5"/>
        <v>15</v>
      </c>
      <c r="J33">
        <f t="shared" si="6"/>
        <v>14</v>
      </c>
      <c r="K33">
        <f t="shared" si="7"/>
        <v>16</v>
      </c>
      <c r="L33">
        <f t="shared" si="8"/>
        <v>13</v>
      </c>
      <c r="M33">
        <f t="shared" si="9"/>
        <v>18</v>
      </c>
      <c r="N33">
        <f t="shared" si="10"/>
        <v>1</v>
      </c>
      <c r="O33">
        <f>RANK(AC33,$AC$2:AC$33,1)</f>
        <v>1</v>
      </c>
      <c r="P33">
        <f t="shared" si="1"/>
        <v>78</v>
      </c>
      <c r="Q33">
        <f t="shared" si="11"/>
        <v>8</v>
      </c>
      <c r="S33">
        <f>'All Strength Simple Look Math'!V33</f>
        <v>10</v>
      </c>
      <c r="T33">
        <f t="shared" si="12"/>
        <v>16</v>
      </c>
      <c r="U33">
        <f t="shared" si="13"/>
        <v>13</v>
      </c>
      <c r="X33">
        <f>'Raw All Strength'!AL33</f>
        <v>91.64</v>
      </c>
      <c r="Y33">
        <f t="shared" si="14"/>
        <v>0.53000000000000025</v>
      </c>
      <c r="AA33">
        <f t="shared" si="15"/>
        <v>16.333333333333332</v>
      </c>
      <c r="AB33">
        <f t="shared" si="16"/>
        <v>13.5</v>
      </c>
      <c r="AC33">
        <f t="shared" si="2"/>
        <v>2</v>
      </c>
      <c r="AE33">
        <f t="shared" si="3"/>
        <v>1</v>
      </c>
      <c r="AF33">
        <f t="shared" si="4"/>
        <v>1</v>
      </c>
      <c r="AJ33">
        <v>0</v>
      </c>
      <c r="AK33">
        <f t="shared" si="17"/>
        <v>77</v>
      </c>
      <c r="AL33">
        <f t="shared" si="18"/>
        <v>12</v>
      </c>
    </row>
    <row r="35" spans="1:38" x14ac:dyDescent="0.3">
      <c r="AK35">
        <f>SUM(AK2:AK33)</f>
        <v>3151</v>
      </c>
    </row>
  </sheetData>
  <sheetProtection algorithmName="SHA-512" hashValue="ufJ6H/Xxzfgh5UfJJw5vIyBavr9W0JxoZikr5xFBpN1iXNqC6e52PR0BbERhtk/L5IYuLDAPPOMUIs4vVdYHTQ==" saltValue="B6qxi+gB2knAq9o3yTiTVw==" spinCount="100000" sheet="1" objects="1" scenarios="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325A-B125-4C4B-A6E7-B11F4785DCA8}">
  <sheetPr>
    <tabColor rgb="FFFFFF00"/>
  </sheetPr>
  <dimension ref="A1:N33"/>
  <sheetViews>
    <sheetView workbookViewId="0">
      <selection activeCell="K29" sqref="K29"/>
    </sheetView>
  </sheetViews>
  <sheetFormatPr defaultRowHeight="14.4" x14ac:dyDescent="0.3"/>
  <cols>
    <col min="1" max="1" width="19.6640625" customWidth="1"/>
    <col min="6" max="6" width="15.33203125" customWidth="1"/>
    <col min="7" max="7" width="13.44140625" customWidth="1"/>
    <col min="8" max="8" width="12.5546875" customWidth="1"/>
    <col min="10" max="10" width="23.109375" customWidth="1"/>
    <col min="11" max="11" width="13.77734375" customWidth="1"/>
    <col min="13" max="13" width="16.6640625" customWidth="1"/>
    <col min="14" max="14" width="20.44140625" customWidth="1"/>
  </cols>
  <sheetData>
    <row r="1" spans="1:14" x14ac:dyDescent="0.3">
      <c r="A1" t="str">
        <f>'Raw All Strength'!B1</f>
        <v>Team</v>
      </c>
      <c r="B1" t="str">
        <f>'Raw All Strength'!AC1</f>
        <v>HDCF/60</v>
      </c>
      <c r="C1" t="str">
        <f>'Raw All Strength'!AD1</f>
        <v>HDCA/60</v>
      </c>
      <c r="D1" t="str">
        <f>'Raw All Strength'!AJ1</f>
        <v>HDSV%</v>
      </c>
      <c r="F1" t="s">
        <v>126</v>
      </c>
      <c r="G1" t="s">
        <v>127</v>
      </c>
      <c r="H1" t="s">
        <v>128</v>
      </c>
      <c r="J1" t="s">
        <v>122</v>
      </c>
      <c r="K1" t="s">
        <v>123</v>
      </c>
      <c r="M1" t="s">
        <v>124</v>
      </c>
      <c r="N1" t="s">
        <v>125</v>
      </c>
    </row>
    <row r="2" spans="1:14" x14ac:dyDescent="0.3">
      <c r="A2" t="str">
        <f>'Raw All Strength'!B2</f>
        <v>Anaheim Ducks</v>
      </c>
      <c r="B2">
        <f>'Raw All Strength'!AC2</f>
        <v>9.9499999999999993</v>
      </c>
      <c r="C2">
        <f>'Raw All Strength'!AD2</f>
        <v>13.76</v>
      </c>
      <c r="D2">
        <f>'Raw All Strength'!AJ2</f>
        <v>81.19</v>
      </c>
      <c r="F2">
        <f>RANK(B2,$B$2:$B$33,0)</f>
        <v>31</v>
      </c>
      <c r="G2">
        <f>RANK(C2,$C$2:$C$33,1)</f>
        <v>31</v>
      </c>
      <c r="H2">
        <f>RANK(D2,$D$2:$D$33,0)</f>
        <v>13</v>
      </c>
      <c r="J2">
        <f>F2+G2</f>
        <v>62</v>
      </c>
      <c r="K2">
        <f>F2+G2+H2</f>
        <v>75</v>
      </c>
      <c r="M2">
        <f>RANK(J2,$J$2:$J$33,1)</f>
        <v>31</v>
      </c>
      <c r="N2">
        <f>RANK(K2,$K$2:$K$33,1)</f>
        <v>29</v>
      </c>
    </row>
    <row r="3" spans="1:14" x14ac:dyDescent="0.3">
      <c r="A3" t="str">
        <f>'Raw All Strength'!B3</f>
        <v>Arizona Coyotes</v>
      </c>
      <c r="B3">
        <f>'Raw All Strength'!AC3</f>
        <v>11.05</v>
      </c>
      <c r="C3">
        <f>'Raw All Strength'!AD3</f>
        <v>12.47</v>
      </c>
      <c r="D3">
        <f>'Raw All Strength'!AJ3</f>
        <v>81.349999999999994</v>
      </c>
      <c r="F3">
        <f t="shared" ref="F3:F33" si="0">RANK(B3,$B$2:$B$33,0)</f>
        <v>24</v>
      </c>
      <c r="G3">
        <f t="shared" ref="G3:G33" si="1">RANK(C3,$C$2:$C$33,1)</f>
        <v>25</v>
      </c>
      <c r="H3">
        <f t="shared" ref="H3:H33" si="2">RANK(D3,$D$2:$D$33,0)</f>
        <v>11</v>
      </c>
      <c r="J3">
        <f t="shared" ref="J3:J33" si="3">F3+G3</f>
        <v>49</v>
      </c>
      <c r="K3">
        <f t="shared" ref="K3:K33" si="4">F3+G3+H3</f>
        <v>60</v>
      </c>
      <c r="M3">
        <f t="shared" ref="M3:M33" si="5">RANK(J3,$J$2:$J$33,1)</f>
        <v>24</v>
      </c>
      <c r="N3">
        <f t="shared" ref="N3:N33" si="6">RANK(K3,$K$2:$K$33,1)</f>
        <v>23</v>
      </c>
    </row>
    <row r="4" spans="1:14" x14ac:dyDescent="0.3">
      <c r="A4" t="str">
        <f>'Raw All Strength'!B4</f>
        <v>Boston Bruins</v>
      </c>
      <c r="B4">
        <f>'Raw All Strength'!AC4</f>
        <v>12.41</v>
      </c>
      <c r="C4">
        <f>'Raw All Strength'!AD4</f>
        <v>12.06</v>
      </c>
      <c r="D4">
        <f>'Raw All Strength'!AJ4</f>
        <v>82.56</v>
      </c>
      <c r="F4">
        <f t="shared" si="0"/>
        <v>9</v>
      </c>
      <c r="G4">
        <f t="shared" si="1"/>
        <v>22</v>
      </c>
      <c r="H4">
        <f t="shared" si="2"/>
        <v>3</v>
      </c>
      <c r="J4">
        <f t="shared" si="3"/>
        <v>31</v>
      </c>
      <c r="K4">
        <f t="shared" si="4"/>
        <v>34</v>
      </c>
      <c r="M4">
        <f t="shared" si="5"/>
        <v>18</v>
      </c>
      <c r="N4">
        <f t="shared" si="6"/>
        <v>6</v>
      </c>
    </row>
    <row r="5" spans="1:14" x14ac:dyDescent="0.3">
      <c r="A5" t="str">
        <f>'Raw All Strength'!B5</f>
        <v>Buffalo Sabres</v>
      </c>
      <c r="B5">
        <f>'Raw All Strength'!AC5</f>
        <v>10.64</v>
      </c>
      <c r="C5">
        <f>'Raw All Strength'!AD5</f>
        <v>12.51</v>
      </c>
      <c r="D5">
        <f>'Raw All Strength'!AJ5</f>
        <v>81.83</v>
      </c>
      <c r="F5">
        <f t="shared" si="0"/>
        <v>28</v>
      </c>
      <c r="G5">
        <f t="shared" si="1"/>
        <v>26</v>
      </c>
      <c r="H5">
        <f t="shared" si="2"/>
        <v>9</v>
      </c>
      <c r="J5">
        <f t="shared" si="3"/>
        <v>54</v>
      </c>
      <c r="K5">
        <f t="shared" si="4"/>
        <v>63</v>
      </c>
      <c r="M5">
        <f t="shared" si="5"/>
        <v>25</v>
      </c>
      <c r="N5">
        <f t="shared" si="6"/>
        <v>25</v>
      </c>
    </row>
    <row r="6" spans="1:14" x14ac:dyDescent="0.3">
      <c r="A6" t="str">
        <f>'Raw All Strength'!B6</f>
        <v>Calgary Flames</v>
      </c>
      <c r="B6">
        <f>'Raw All Strength'!AC6</f>
        <v>11.84</v>
      </c>
      <c r="C6">
        <f>'Raw All Strength'!AD6</f>
        <v>11.76</v>
      </c>
      <c r="D6">
        <f>'Raw All Strength'!AJ6</f>
        <v>82.1</v>
      </c>
      <c r="F6">
        <f t="shared" si="0"/>
        <v>15</v>
      </c>
      <c r="G6">
        <f t="shared" si="1"/>
        <v>17</v>
      </c>
      <c r="H6">
        <f t="shared" si="2"/>
        <v>6</v>
      </c>
      <c r="J6">
        <f t="shared" si="3"/>
        <v>32</v>
      </c>
      <c r="K6">
        <f t="shared" si="4"/>
        <v>38</v>
      </c>
      <c r="M6">
        <f t="shared" si="5"/>
        <v>20</v>
      </c>
      <c r="N6">
        <f t="shared" si="6"/>
        <v>10</v>
      </c>
    </row>
    <row r="7" spans="1:14" x14ac:dyDescent="0.3">
      <c r="A7" t="str">
        <f>'Raw All Strength'!B7</f>
        <v>Carolina Hurricanes</v>
      </c>
      <c r="B7">
        <f>'Raw All Strength'!AC7</f>
        <v>12.38</v>
      </c>
      <c r="C7">
        <f>'Raw All Strength'!AD7</f>
        <v>10.199999999999999</v>
      </c>
      <c r="D7">
        <f>'Raw All Strength'!AJ7</f>
        <v>82.6</v>
      </c>
      <c r="F7">
        <f t="shared" si="0"/>
        <v>11</v>
      </c>
      <c r="G7">
        <f t="shared" si="1"/>
        <v>2</v>
      </c>
      <c r="H7">
        <f t="shared" si="2"/>
        <v>2</v>
      </c>
      <c r="J7">
        <f t="shared" si="3"/>
        <v>13</v>
      </c>
      <c r="K7">
        <f t="shared" si="4"/>
        <v>15</v>
      </c>
      <c r="M7">
        <f t="shared" si="5"/>
        <v>4</v>
      </c>
      <c r="N7">
        <f t="shared" si="6"/>
        <v>2</v>
      </c>
    </row>
    <row r="8" spans="1:14" x14ac:dyDescent="0.3">
      <c r="A8" t="str">
        <f>'Raw All Strength'!B8</f>
        <v>Chicago Blackhawks</v>
      </c>
      <c r="B8">
        <f>'Raw All Strength'!AC8</f>
        <v>10.08</v>
      </c>
      <c r="C8">
        <f>'Raw All Strength'!AD8</f>
        <v>13.44</v>
      </c>
      <c r="D8">
        <f>'Raw All Strength'!AJ8</f>
        <v>78.89</v>
      </c>
      <c r="F8">
        <f t="shared" si="0"/>
        <v>29</v>
      </c>
      <c r="G8">
        <f t="shared" si="1"/>
        <v>29</v>
      </c>
      <c r="H8">
        <f t="shared" si="2"/>
        <v>26</v>
      </c>
      <c r="J8">
        <f t="shared" si="3"/>
        <v>58</v>
      </c>
      <c r="K8">
        <f t="shared" si="4"/>
        <v>84</v>
      </c>
      <c r="M8">
        <f t="shared" si="5"/>
        <v>30</v>
      </c>
      <c r="N8">
        <f t="shared" si="6"/>
        <v>32</v>
      </c>
    </row>
    <row r="9" spans="1:14" x14ac:dyDescent="0.3">
      <c r="A9" t="str">
        <f>'Raw All Strength'!B9</f>
        <v>Colorado Avalanche</v>
      </c>
      <c r="B9">
        <f>'Raw All Strength'!AC9</f>
        <v>13.18</v>
      </c>
      <c r="C9">
        <f>'Raw All Strength'!AD9</f>
        <v>11.78</v>
      </c>
      <c r="D9">
        <f>'Raw All Strength'!AJ9</f>
        <v>80.67</v>
      </c>
      <c r="F9">
        <f t="shared" si="0"/>
        <v>4</v>
      </c>
      <c r="G9">
        <f t="shared" si="1"/>
        <v>18</v>
      </c>
      <c r="H9">
        <f t="shared" si="2"/>
        <v>19</v>
      </c>
      <c r="J9">
        <f t="shared" si="3"/>
        <v>22</v>
      </c>
      <c r="K9">
        <f t="shared" si="4"/>
        <v>41</v>
      </c>
      <c r="M9">
        <f t="shared" si="5"/>
        <v>9</v>
      </c>
      <c r="N9">
        <f t="shared" si="6"/>
        <v>11</v>
      </c>
    </row>
    <row r="10" spans="1:14" x14ac:dyDescent="0.3">
      <c r="A10" t="str">
        <f>'Raw All Strength'!B10</f>
        <v>Columbus Blue Jackets</v>
      </c>
      <c r="B10">
        <f>'Raw All Strength'!AC10</f>
        <v>10.71</v>
      </c>
      <c r="C10">
        <f>'Raw All Strength'!AD10</f>
        <v>12.87</v>
      </c>
      <c r="D10">
        <f>'Raw All Strength'!AJ10</f>
        <v>80.8</v>
      </c>
      <c r="F10">
        <f t="shared" si="0"/>
        <v>27</v>
      </c>
      <c r="G10">
        <f t="shared" si="1"/>
        <v>27</v>
      </c>
      <c r="H10">
        <f t="shared" si="2"/>
        <v>17</v>
      </c>
      <c r="J10">
        <f t="shared" si="3"/>
        <v>54</v>
      </c>
      <c r="K10">
        <f t="shared" si="4"/>
        <v>71</v>
      </c>
      <c r="M10">
        <f t="shared" si="5"/>
        <v>25</v>
      </c>
      <c r="N10">
        <f t="shared" si="6"/>
        <v>27</v>
      </c>
    </row>
    <row r="11" spans="1:14" x14ac:dyDescent="0.3">
      <c r="A11" t="str">
        <f>'Raw All Strength'!B11</f>
        <v>Dallas Stars</v>
      </c>
      <c r="B11">
        <f>'Raw All Strength'!AC11</f>
        <v>13.02</v>
      </c>
      <c r="C11">
        <f>'Raw All Strength'!AD11</f>
        <v>10.18</v>
      </c>
      <c r="D11">
        <f>'Raw All Strength'!AJ11</f>
        <v>78.31</v>
      </c>
      <c r="F11">
        <f t="shared" si="0"/>
        <v>6</v>
      </c>
      <c r="G11">
        <f t="shared" si="1"/>
        <v>1</v>
      </c>
      <c r="H11">
        <f t="shared" si="2"/>
        <v>29</v>
      </c>
      <c r="J11">
        <f t="shared" si="3"/>
        <v>7</v>
      </c>
      <c r="K11">
        <f t="shared" si="4"/>
        <v>36</v>
      </c>
      <c r="M11">
        <f t="shared" si="5"/>
        <v>2</v>
      </c>
      <c r="N11">
        <f t="shared" si="6"/>
        <v>8</v>
      </c>
    </row>
    <row r="12" spans="1:14" x14ac:dyDescent="0.3">
      <c r="A12" t="str">
        <f>'Raw All Strength'!B12</f>
        <v>Detroit Red Wings</v>
      </c>
      <c r="B12">
        <f>'Raw All Strength'!AC12</f>
        <v>9.75</v>
      </c>
      <c r="C12">
        <f>'Raw All Strength'!AD12</f>
        <v>12.16</v>
      </c>
      <c r="D12">
        <f>'Raw All Strength'!AJ12</f>
        <v>79.97</v>
      </c>
      <c r="F12">
        <f t="shared" si="0"/>
        <v>32</v>
      </c>
      <c r="G12">
        <f t="shared" si="1"/>
        <v>24</v>
      </c>
      <c r="H12">
        <f t="shared" si="2"/>
        <v>22</v>
      </c>
      <c r="J12">
        <f t="shared" si="3"/>
        <v>56</v>
      </c>
      <c r="K12">
        <f t="shared" si="4"/>
        <v>78</v>
      </c>
      <c r="M12">
        <f t="shared" si="5"/>
        <v>29</v>
      </c>
      <c r="N12">
        <f t="shared" si="6"/>
        <v>30</v>
      </c>
    </row>
    <row r="13" spans="1:14" x14ac:dyDescent="0.3">
      <c r="A13" t="str">
        <f>'Raw All Strength'!B13</f>
        <v>Edmonton Oilers</v>
      </c>
      <c r="B13">
        <f>'Raw All Strength'!AC13</f>
        <v>15.14</v>
      </c>
      <c r="C13">
        <f>'Raw All Strength'!AD13</f>
        <v>10.6</v>
      </c>
      <c r="D13">
        <f>'Raw All Strength'!AJ13</f>
        <v>79.959999999999994</v>
      </c>
      <c r="F13">
        <f t="shared" si="0"/>
        <v>1</v>
      </c>
      <c r="G13">
        <f t="shared" si="1"/>
        <v>4</v>
      </c>
      <c r="H13">
        <f t="shared" si="2"/>
        <v>23</v>
      </c>
      <c r="J13">
        <f t="shared" si="3"/>
        <v>5</v>
      </c>
      <c r="K13">
        <f t="shared" si="4"/>
        <v>28</v>
      </c>
      <c r="M13">
        <f t="shared" si="5"/>
        <v>1</v>
      </c>
      <c r="N13">
        <f t="shared" si="6"/>
        <v>3</v>
      </c>
    </row>
    <row r="14" spans="1:14" x14ac:dyDescent="0.3">
      <c r="A14" t="str">
        <f>'Raw All Strength'!B14</f>
        <v>Florida Panthers</v>
      </c>
      <c r="B14">
        <f>'Raw All Strength'!AC14</f>
        <v>13.21</v>
      </c>
      <c r="C14">
        <f>'Raw All Strength'!AD14</f>
        <v>10.95</v>
      </c>
      <c r="D14">
        <f>'Raw All Strength'!AJ14</f>
        <v>82.49</v>
      </c>
      <c r="F14">
        <f t="shared" si="0"/>
        <v>3</v>
      </c>
      <c r="G14">
        <f t="shared" si="1"/>
        <v>7</v>
      </c>
      <c r="H14">
        <f t="shared" si="2"/>
        <v>4</v>
      </c>
      <c r="J14">
        <f t="shared" si="3"/>
        <v>10</v>
      </c>
      <c r="K14">
        <f t="shared" si="4"/>
        <v>14</v>
      </c>
      <c r="M14">
        <f t="shared" si="5"/>
        <v>3</v>
      </c>
      <c r="N14">
        <f t="shared" si="6"/>
        <v>1</v>
      </c>
    </row>
    <row r="15" spans="1:14" x14ac:dyDescent="0.3">
      <c r="A15" t="str">
        <f>'Raw All Strength'!B15</f>
        <v>Los Angeles Kings</v>
      </c>
      <c r="B15">
        <f>'Raw All Strength'!AC15</f>
        <v>11.61</v>
      </c>
      <c r="C15">
        <f>'Raw All Strength'!AD15</f>
        <v>10.7</v>
      </c>
      <c r="D15">
        <f>'Raw All Strength'!AJ15</f>
        <v>81.96</v>
      </c>
      <c r="F15">
        <f t="shared" si="0"/>
        <v>18</v>
      </c>
      <c r="G15">
        <f t="shared" si="1"/>
        <v>5</v>
      </c>
      <c r="H15">
        <f t="shared" si="2"/>
        <v>8</v>
      </c>
      <c r="J15">
        <f t="shared" si="3"/>
        <v>23</v>
      </c>
      <c r="K15">
        <f t="shared" si="4"/>
        <v>31</v>
      </c>
      <c r="M15">
        <f t="shared" si="5"/>
        <v>12</v>
      </c>
      <c r="N15">
        <f t="shared" si="6"/>
        <v>4</v>
      </c>
    </row>
    <row r="16" spans="1:14" x14ac:dyDescent="0.3">
      <c r="A16" t="str">
        <f>'Raw All Strength'!B16</f>
        <v>Minnesota Wild</v>
      </c>
      <c r="B16">
        <f>'Raw All Strength'!AC16</f>
        <v>11.83</v>
      </c>
      <c r="C16">
        <f>'Raw All Strength'!AD16</f>
        <v>10.82</v>
      </c>
      <c r="D16">
        <f>'Raw All Strength'!AJ16</f>
        <v>79.66</v>
      </c>
      <c r="F16">
        <f t="shared" si="0"/>
        <v>16</v>
      </c>
      <c r="G16">
        <f t="shared" si="1"/>
        <v>6</v>
      </c>
      <c r="H16">
        <f t="shared" si="2"/>
        <v>25</v>
      </c>
      <c r="J16">
        <f t="shared" si="3"/>
        <v>22</v>
      </c>
      <c r="K16">
        <f t="shared" si="4"/>
        <v>47</v>
      </c>
      <c r="M16">
        <f t="shared" si="5"/>
        <v>9</v>
      </c>
      <c r="N16">
        <f t="shared" si="6"/>
        <v>16</v>
      </c>
    </row>
    <row r="17" spans="1:14" x14ac:dyDescent="0.3">
      <c r="A17" t="str">
        <f>'Raw All Strength'!B17</f>
        <v>Montreal Canadiens</v>
      </c>
      <c r="B17">
        <f>'Raw All Strength'!AC17</f>
        <v>10.9</v>
      </c>
      <c r="C17">
        <f>'Raw All Strength'!AD17</f>
        <v>13.64</v>
      </c>
      <c r="D17">
        <f>'Raw All Strength'!AJ17</f>
        <v>80.75</v>
      </c>
      <c r="F17">
        <f t="shared" si="0"/>
        <v>25</v>
      </c>
      <c r="G17">
        <f t="shared" si="1"/>
        <v>30</v>
      </c>
      <c r="H17">
        <f t="shared" si="2"/>
        <v>18</v>
      </c>
      <c r="J17">
        <f t="shared" si="3"/>
        <v>55</v>
      </c>
      <c r="K17">
        <f t="shared" si="4"/>
        <v>73</v>
      </c>
      <c r="M17">
        <f t="shared" si="5"/>
        <v>28</v>
      </c>
      <c r="N17">
        <f t="shared" si="6"/>
        <v>28</v>
      </c>
    </row>
    <row r="18" spans="1:14" x14ac:dyDescent="0.3">
      <c r="A18" t="str">
        <f>'Raw All Strength'!B18</f>
        <v>Nashville Predators</v>
      </c>
      <c r="B18">
        <f>'Raw All Strength'!AC18</f>
        <v>12.71</v>
      </c>
      <c r="C18">
        <f>'Raw All Strength'!AD18</f>
        <v>11.24</v>
      </c>
      <c r="D18">
        <f>'Raw All Strength'!AJ18</f>
        <v>80.94</v>
      </c>
      <c r="F18">
        <f t="shared" si="0"/>
        <v>8</v>
      </c>
      <c r="G18">
        <f t="shared" si="1"/>
        <v>12</v>
      </c>
      <c r="H18">
        <f t="shared" si="2"/>
        <v>15</v>
      </c>
      <c r="J18">
        <f t="shared" si="3"/>
        <v>20</v>
      </c>
      <c r="K18">
        <f t="shared" si="4"/>
        <v>35</v>
      </c>
      <c r="M18">
        <f t="shared" si="5"/>
        <v>6</v>
      </c>
      <c r="N18">
        <f t="shared" si="6"/>
        <v>7</v>
      </c>
    </row>
    <row r="19" spans="1:14" x14ac:dyDescent="0.3">
      <c r="A19" t="str">
        <f>'Raw All Strength'!B19</f>
        <v>New Jersey Devils</v>
      </c>
      <c r="B19">
        <f>'Raw All Strength'!AC19</f>
        <v>12.41</v>
      </c>
      <c r="C19">
        <f>'Raw All Strength'!AD19</f>
        <v>11.5</v>
      </c>
      <c r="D19">
        <f>'Raw All Strength'!AJ19</f>
        <v>78.650000000000006</v>
      </c>
      <c r="F19">
        <f t="shared" si="0"/>
        <v>9</v>
      </c>
      <c r="G19">
        <f t="shared" si="1"/>
        <v>14</v>
      </c>
      <c r="H19">
        <f t="shared" si="2"/>
        <v>28</v>
      </c>
      <c r="J19">
        <f t="shared" si="3"/>
        <v>23</v>
      </c>
      <c r="K19">
        <f t="shared" si="4"/>
        <v>51</v>
      </c>
      <c r="M19">
        <f t="shared" si="5"/>
        <v>12</v>
      </c>
      <c r="N19">
        <f t="shared" si="6"/>
        <v>19</v>
      </c>
    </row>
    <row r="20" spans="1:14" x14ac:dyDescent="0.3">
      <c r="A20" t="str">
        <f>'Raw All Strength'!B20</f>
        <v>New York Islanders</v>
      </c>
      <c r="B20">
        <f>'Raw All Strength'!AC20</f>
        <v>11.57</v>
      </c>
      <c r="C20">
        <f>'Raw All Strength'!AD20</f>
        <v>12.05</v>
      </c>
      <c r="D20">
        <f>'Raw All Strength'!AJ20</f>
        <v>82.19</v>
      </c>
      <c r="F20">
        <f t="shared" si="0"/>
        <v>21</v>
      </c>
      <c r="G20">
        <f t="shared" si="1"/>
        <v>21</v>
      </c>
      <c r="H20">
        <f t="shared" si="2"/>
        <v>5</v>
      </c>
      <c r="J20">
        <f t="shared" si="3"/>
        <v>42</v>
      </c>
      <c r="K20">
        <f t="shared" si="4"/>
        <v>47</v>
      </c>
      <c r="M20">
        <f t="shared" si="5"/>
        <v>21</v>
      </c>
      <c r="N20">
        <f t="shared" si="6"/>
        <v>16</v>
      </c>
    </row>
    <row r="21" spans="1:14" x14ac:dyDescent="0.3">
      <c r="A21" t="str">
        <f>'Raw All Strength'!B21</f>
        <v>New York Rangers</v>
      </c>
      <c r="B21">
        <f>'Raw All Strength'!AC21</f>
        <v>11.86</v>
      </c>
      <c r="C21">
        <f>'Raw All Strength'!AD21</f>
        <v>11.68</v>
      </c>
      <c r="D21">
        <f>'Raw All Strength'!AJ21</f>
        <v>81.349999999999994</v>
      </c>
      <c r="F21">
        <f t="shared" si="0"/>
        <v>14</v>
      </c>
      <c r="G21">
        <f t="shared" si="1"/>
        <v>16</v>
      </c>
      <c r="H21">
        <f t="shared" si="2"/>
        <v>11</v>
      </c>
      <c r="J21">
        <f t="shared" si="3"/>
        <v>30</v>
      </c>
      <c r="K21">
        <f t="shared" si="4"/>
        <v>41</v>
      </c>
      <c r="M21">
        <f t="shared" si="5"/>
        <v>17</v>
      </c>
      <c r="N21">
        <f t="shared" si="6"/>
        <v>11</v>
      </c>
    </row>
    <row r="22" spans="1:14" x14ac:dyDescent="0.3">
      <c r="A22" t="str">
        <f>'Raw All Strength'!B22</f>
        <v>Ottawa Senators</v>
      </c>
      <c r="B22">
        <f>'Raw All Strength'!AC22</f>
        <v>12.08</v>
      </c>
      <c r="C22">
        <f>'Raw All Strength'!AD22</f>
        <v>11.21</v>
      </c>
      <c r="D22">
        <f>'Raw All Strength'!AJ22</f>
        <v>78.66</v>
      </c>
      <c r="F22">
        <f t="shared" si="0"/>
        <v>12</v>
      </c>
      <c r="G22">
        <f t="shared" si="1"/>
        <v>11</v>
      </c>
      <c r="H22">
        <f t="shared" si="2"/>
        <v>27</v>
      </c>
      <c r="J22">
        <f t="shared" si="3"/>
        <v>23</v>
      </c>
      <c r="K22">
        <f t="shared" si="4"/>
        <v>50</v>
      </c>
      <c r="M22">
        <f t="shared" si="5"/>
        <v>12</v>
      </c>
      <c r="N22">
        <f t="shared" si="6"/>
        <v>18</v>
      </c>
    </row>
    <row r="23" spans="1:14" x14ac:dyDescent="0.3">
      <c r="A23" t="str">
        <f>'Raw All Strength'!B23</f>
        <v>Philadelphia Flyers</v>
      </c>
      <c r="B23">
        <f>'Raw All Strength'!AC23</f>
        <v>11.97</v>
      </c>
      <c r="C23">
        <f>'Raw All Strength'!AD23</f>
        <v>10.97</v>
      </c>
      <c r="D23">
        <f>'Raw All Strength'!AJ23</f>
        <v>77.959999999999994</v>
      </c>
      <c r="F23">
        <f t="shared" si="0"/>
        <v>13</v>
      </c>
      <c r="G23">
        <f t="shared" si="1"/>
        <v>8</v>
      </c>
      <c r="H23">
        <f t="shared" si="2"/>
        <v>30</v>
      </c>
      <c r="J23">
        <f t="shared" si="3"/>
        <v>21</v>
      </c>
      <c r="K23">
        <f t="shared" si="4"/>
        <v>51</v>
      </c>
      <c r="M23">
        <f t="shared" si="5"/>
        <v>7</v>
      </c>
      <c r="N23">
        <f t="shared" si="6"/>
        <v>19</v>
      </c>
    </row>
    <row r="24" spans="1:14" x14ac:dyDescent="0.3">
      <c r="A24" t="str">
        <f>'Raw All Strength'!B24</f>
        <v>Pittsburgh Penguins</v>
      </c>
      <c r="B24">
        <f>'Raw All Strength'!AC24</f>
        <v>13.13</v>
      </c>
      <c r="C24">
        <f>'Raw All Strength'!AD24</f>
        <v>11.17</v>
      </c>
      <c r="D24">
        <f>'Raw All Strength'!AJ24</f>
        <v>76.72</v>
      </c>
      <c r="F24">
        <f t="shared" si="0"/>
        <v>5</v>
      </c>
      <c r="G24">
        <f t="shared" si="1"/>
        <v>9</v>
      </c>
      <c r="H24">
        <f t="shared" si="2"/>
        <v>32</v>
      </c>
      <c r="J24">
        <f t="shared" si="3"/>
        <v>14</v>
      </c>
      <c r="K24">
        <f t="shared" si="4"/>
        <v>46</v>
      </c>
      <c r="M24">
        <f t="shared" si="5"/>
        <v>5</v>
      </c>
      <c r="N24">
        <f t="shared" si="6"/>
        <v>15</v>
      </c>
    </row>
    <row r="25" spans="1:14" x14ac:dyDescent="0.3">
      <c r="A25" t="str">
        <f>'Raw All Strength'!B25</f>
        <v>San Jose Sharks</v>
      </c>
      <c r="B25">
        <f>'Raw All Strength'!AC25</f>
        <v>10.050000000000001</v>
      </c>
      <c r="C25">
        <f>'Raw All Strength'!AD25</f>
        <v>14.29</v>
      </c>
      <c r="D25">
        <f>'Raw All Strength'!AJ25</f>
        <v>80.2</v>
      </c>
      <c r="F25">
        <f t="shared" si="0"/>
        <v>30</v>
      </c>
      <c r="G25">
        <f t="shared" si="1"/>
        <v>32</v>
      </c>
      <c r="H25">
        <f t="shared" si="2"/>
        <v>21</v>
      </c>
      <c r="J25">
        <f t="shared" si="3"/>
        <v>62</v>
      </c>
      <c r="K25">
        <f t="shared" si="4"/>
        <v>83</v>
      </c>
      <c r="M25">
        <f t="shared" si="5"/>
        <v>31</v>
      </c>
      <c r="N25">
        <f t="shared" si="6"/>
        <v>31</v>
      </c>
    </row>
    <row r="26" spans="1:14" x14ac:dyDescent="0.3">
      <c r="A26" t="str">
        <f>'Raw All Strength'!B26</f>
        <v>Seattle Kraken</v>
      </c>
      <c r="B26">
        <f>'Raw All Strength'!AC26</f>
        <v>11.11</v>
      </c>
      <c r="C26">
        <f>'Raw All Strength'!AD26</f>
        <v>10.51</v>
      </c>
      <c r="D26">
        <f>'Raw All Strength'!AJ26</f>
        <v>77.819999999999993</v>
      </c>
      <c r="F26">
        <f t="shared" si="0"/>
        <v>23</v>
      </c>
      <c r="G26">
        <f t="shared" si="1"/>
        <v>3</v>
      </c>
      <c r="H26">
        <f t="shared" si="2"/>
        <v>31</v>
      </c>
      <c r="J26">
        <f t="shared" si="3"/>
        <v>26</v>
      </c>
      <c r="K26">
        <f t="shared" si="4"/>
        <v>57</v>
      </c>
      <c r="M26">
        <f t="shared" si="5"/>
        <v>15</v>
      </c>
      <c r="N26">
        <f t="shared" si="6"/>
        <v>22</v>
      </c>
    </row>
    <row r="27" spans="1:14" x14ac:dyDescent="0.3">
      <c r="A27" t="str">
        <f>'Raw All Strength'!B27</f>
        <v>St Louis Blues</v>
      </c>
      <c r="B27">
        <f>'Raw All Strength'!AC27</f>
        <v>10.72</v>
      </c>
      <c r="C27">
        <f>'Raw All Strength'!AD27</f>
        <v>13.43</v>
      </c>
      <c r="D27">
        <f>'Raw All Strength'!AJ27</f>
        <v>82.03</v>
      </c>
      <c r="F27">
        <f t="shared" si="0"/>
        <v>26</v>
      </c>
      <c r="G27">
        <f t="shared" si="1"/>
        <v>28</v>
      </c>
      <c r="H27">
        <f t="shared" si="2"/>
        <v>7</v>
      </c>
      <c r="J27">
        <f t="shared" si="3"/>
        <v>54</v>
      </c>
      <c r="K27">
        <f t="shared" si="4"/>
        <v>61</v>
      </c>
      <c r="M27">
        <f t="shared" si="5"/>
        <v>25</v>
      </c>
      <c r="N27">
        <f t="shared" si="6"/>
        <v>24</v>
      </c>
    </row>
    <row r="28" spans="1:14" x14ac:dyDescent="0.3">
      <c r="A28" t="str">
        <f>'Raw All Strength'!B28</f>
        <v>Tampa Bay Lightning</v>
      </c>
      <c r="B28">
        <f>'Raw All Strength'!AC28</f>
        <v>11.66</v>
      </c>
      <c r="C28">
        <f>'Raw All Strength'!AD28</f>
        <v>11.18</v>
      </c>
      <c r="D28">
        <f>'Raw All Strength'!AJ28</f>
        <v>80.97</v>
      </c>
      <c r="F28">
        <f t="shared" si="0"/>
        <v>17</v>
      </c>
      <c r="G28">
        <f t="shared" si="1"/>
        <v>10</v>
      </c>
      <c r="H28">
        <f t="shared" si="2"/>
        <v>14</v>
      </c>
      <c r="J28">
        <f t="shared" si="3"/>
        <v>27</v>
      </c>
      <c r="K28">
        <f t="shared" si="4"/>
        <v>41</v>
      </c>
      <c r="M28">
        <f t="shared" si="5"/>
        <v>16</v>
      </c>
      <c r="N28">
        <f t="shared" si="6"/>
        <v>11</v>
      </c>
    </row>
    <row r="29" spans="1:14" x14ac:dyDescent="0.3">
      <c r="A29" t="str">
        <f>'Raw All Strength'!B29</f>
        <v>Toronto Maple Leafs</v>
      </c>
      <c r="B29">
        <f>'Raw All Strength'!AC29</f>
        <v>13.93</v>
      </c>
      <c r="C29">
        <f>'Raw All Strength'!AD29</f>
        <v>11.92</v>
      </c>
      <c r="D29">
        <f>'Raw All Strength'!AJ29</f>
        <v>80.87</v>
      </c>
      <c r="F29">
        <f t="shared" si="0"/>
        <v>2</v>
      </c>
      <c r="G29">
        <f t="shared" si="1"/>
        <v>19</v>
      </c>
      <c r="H29">
        <f t="shared" si="2"/>
        <v>16</v>
      </c>
      <c r="J29">
        <f t="shared" si="3"/>
        <v>21</v>
      </c>
      <c r="K29">
        <f t="shared" si="4"/>
        <v>37</v>
      </c>
      <c r="M29">
        <f t="shared" si="5"/>
        <v>7</v>
      </c>
      <c r="N29">
        <f t="shared" si="6"/>
        <v>9</v>
      </c>
    </row>
    <row r="30" spans="1:14" x14ac:dyDescent="0.3">
      <c r="A30" t="str">
        <f>'Raw All Strength'!B30</f>
        <v>Vancouver Canucks</v>
      </c>
      <c r="B30">
        <f>'Raw All Strength'!AC30</f>
        <v>12.8</v>
      </c>
      <c r="C30">
        <f>'Raw All Strength'!AD30</f>
        <v>11.51</v>
      </c>
      <c r="D30">
        <f>'Raw All Strength'!AJ30</f>
        <v>81.5</v>
      </c>
      <c r="F30">
        <f t="shared" si="0"/>
        <v>7</v>
      </c>
      <c r="G30">
        <f t="shared" si="1"/>
        <v>15</v>
      </c>
      <c r="H30">
        <f t="shared" si="2"/>
        <v>10</v>
      </c>
      <c r="J30">
        <f t="shared" si="3"/>
        <v>22</v>
      </c>
      <c r="K30">
        <f t="shared" si="4"/>
        <v>32</v>
      </c>
      <c r="M30">
        <f t="shared" si="5"/>
        <v>9</v>
      </c>
      <c r="N30">
        <f t="shared" si="6"/>
        <v>5</v>
      </c>
    </row>
    <row r="31" spans="1:14" x14ac:dyDescent="0.3">
      <c r="A31" t="str">
        <f>'Raw All Strength'!B31</f>
        <v>Vegas Golden Knights</v>
      </c>
      <c r="B31">
        <f>'Raw All Strength'!AC31</f>
        <v>11.61</v>
      </c>
      <c r="C31">
        <f>'Raw All Strength'!AD31</f>
        <v>11.36</v>
      </c>
      <c r="D31">
        <f>'Raw All Strength'!AJ31</f>
        <v>80.3</v>
      </c>
      <c r="F31">
        <f t="shared" si="0"/>
        <v>18</v>
      </c>
      <c r="G31">
        <f t="shared" si="1"/>
        <v>13</v>
      </c>
      <c r="H31">
        <f t="shared" si="2"/>
        <v>20</v>
      </c>
      <c r="J31">
        <f t="shared" si="3"/>
        <v>31</v>
      </c>
      <c r="K31">
        <f t="shared" si="4"/>
        <v>51</v>
      </c>
      <c r="M31">
        <f t="shared" si="5"/>
        <v>18</v>
      </c>
      <c r="N31">
        <f t="shared" si="6"/>
        <v>19</v>
      </c>
    </row>
    <row r="32" spans="1:14" x14ac:dyDescent="0.3">
      <c r="A32" t="str">
        <f>'Raw All Strength'!B32</f>
        <v>Washington Capitals</v>
      </c>
      <c r="B32">
        <f>'Raw All Strength'!AC32</f>
        <v>11.32</v>
      </c>
      <c r="C32">
        <f>'Raw All Strength'!AD32</f>
        <v>12</v>
      </c>
      <c r="D32">
        <f>'Raw All Strength'!AJ32</f>
        <v>79.7</v>
      </c>
      <c r="F32">
        <f t="shared" si="0"/>
        <v>22</v>
      </c>
      <c r="G32">
        <f t="shared" si="1"/>
        <v>20</v>
      </c>
      <c r="H32">
        <f t="shared" si="2"/>
        <v>24</v>
      </c>
      <c r="J32">
        <f t="shared" si="3"/>
        <v>42</v>
      </c>
      <c r="K32">
        <f t="shared" si="4"/>
        <v>66</v>
      </c>
      <c r="M32">
        <f t="shared" si="5"/>
        <v>21</v>
      </c>
      <c r="N32">
        <f t="shared" si="6"/>
        <v>26</v>
      </c>
    </row>
    <row r="33" spans="1:14" x14ac:dyDescent="0.3">
      <c r="A33" t="str">
        <f>'Raw All Strength'!B33</f>
        <v>Winnipeg Jets</v>
      </c>
      <c r="B33">
        <f>'Raw All Strength'!AC33</f>
        <v>11.59</v>
      </c>
      <c r="C33">
        <f>'Raw All Strength'!AD33</f>
        <v>12.07</v>
      </c>
      <c r="D33">
        <f>'Raw All Strength'!AJ33</f>
        <v>83.11</v>
      </c>
      <c r="F33">
        <f t="shared" si="0"/>
        <v>20</v>
      </c>
      <c r="G33">
        <f t="shared" si="1"/>
        <v>23</v>
      </c>
      <c r="H33">
        <f t="shared" si="2"/>
        <v>1</v>
      </c>
      <c r="J33">
        <f t="shared" si="3"/>
        <v>43</v>
      </c>
      <c r="K33">
        <f t="shared" si="4"/>
        <v>44</v>
      </c>
      <c r="M33">
        <f t="shared" si="5"/>
        <v>23</v>
      </c>
      <c r="N33">
        <f t="shared" si="6"/>
        <v>14</v>
      </c>
    </row>
  </sheetData>
  <sheetProtection algorithmName="SHA-512" hashValue="CfP6xDz2KykiU2Fp3uKb/J9jP63kYY5zIjZ9FIGHtWR8mBWbVZA6XdRYOQ3HcqwsvkPphZeRTSHNnUjU2KXdRA==" saltValue="B/NiOVQ/9fP0akNkobozMg==" spinCount="100000" sheet="1" objects="1" scenarios="1"/>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C605-84EB-48D3-8FA3-2A7778D08B45}">
  <sheetPr>
    <tabColor rgb="FFFFFF00"/>
  </sheetPr>
  <dimension ref="A1:L33"/>
  <sheetViews>
    <sheetView workbookViewId="0">
      <selection activeCell="C6" sqref="A1:L33"/>
    </sheetView>
  </sheetViews>
  <sheetFormatPr defaultRowHeight="14.4" x14ac:dyDescent="0.3"/>
  <cols>
    <col min="2" max="2" width="15.33203125" customWidth="1"/>
    <col min="3" max="3" width="11" customWidth="1"/>
  </cols>
  <sheetData>
    <row r="1" spans="1:12" x14ac:dyDescent="0.3">
      <c r="A1" t="s">
        <v>0</v>
      </c>
      <c r="B1" t="s">
        <v>79</v>
      </c>
      <c r="C1" t="s">
        <v>86</v>
      </c>
      <c r="D1" t="s">
        <v>88</v>
      </c>
      <c r="E1" t="s">
        <v>130</v>
      </c>
      <c r="F1" t="s">
        <v>82</v>
      </c>
      <c r="G1" t="s">
        <v>80</v>
      </c>
      <c r="H1" t="s">
        <v>89</v>
      </c>
      <c r="I1" t="s">
        <v>131</v>
      </c>
      <c r="J1" t="s">
        <v>83</v>
      </c>
      <c r="K1" t="s">
        <v>81</v>
      </c>
      <c r="L1" t="s">
        <v>85</v>
      </c>
    </row>
    <row r="2" spans="1:12" x14ac:dyDescent="0.3">
      <c r="A2" t="str">
        <f>'All strength team card math'!H2</f>
        <v>Anaheim Ducks</v>
      </c>
      <c r="B2">
        <f>'All strength team card math'!Q2</f>
        <v>31</v>
      </c>
      <c r="C2">
        <f>'All strength team card math'!S2</f>
        <v>30</v>
      </c>
      <c r="D2">
        <f>'All strength team card math'!T2</f>
        <v>30</v>
      </c>
      <c r="E2">
        <f>'All strength team card math'!I2</f>
        <v>30</v>
      </c>
      <c r="F2">
        <f>'All strength team card math'!K2</f>
        <v>31</v>
      </c>
      <c r="G2">
        <f>'All strength team card math'!M2</f>
        <v>30</v>
      </c>
      <c r="H2">
        <f>'All strength team card math'!U2</f>
        <v>29</v>
      </c>
      <c r="I2">
        <f>'All strength team card math'!J2</f>
        <v>29</v>
      </c>
      <c r="J2">
        <f>'All strength team card math'!L2</f>
        <v>29</v>
      </c>
      <c r="K2">
        <f>'All strength team card math'!N2</f>
        <v>30</v>
      </c>
      <c r="L2">
        <f>'All strength team card math'!O2</f>
        <v>25</v>
      </c>
    </row>
    <row r="3" spans="1:12" x14ac:dyDescent="0.3">
      <c r="A3" t="str">
        <f>'All strength team card math'!H3</f>
        <v>Arizona Coyotes</v>
      </c>
      <c r="B3">
        <f>'All strength team card math'!Q3</f>
        <v>26</v>
      </c>
      <c r="C3">
        <f>'All strength team card math'!S3</f>
        <v>28</v>
      </c>
      <c r="D3">
        <f>'All strength team card math'!T3</f>
        <v>24</v>
      </c>
      <c r="E3">
        <f>'All strength team card math'!I3</f>
        <v>25</v>
      </c>
      <c r="F3">
        <f>'All strength team card math'!K3</f>
        <v>22</v>
      </c>
      <c r="G3">
        <f>'All strength team card math'!M3</f>
        <v>19</v>
      </c>
      <c r="H3">
        <f>'All strength team card math'!U3</f>
        <v>26</v>
      </c>
      <c r="I3">
        <f>'All strength team card math'!J3</f>
        <v>25</v>
      </c>
      <c r="J3">
        <f>'All strength team card math'!L3</f>
        <v>27</v>
      </c>
      <c r="K3">
        <f>'All strength team card math'!N3</f>
        <v>26</v>
      </c>
      <c r="L3">
        <f>'All strength team card math'!O3</f>
        <v>21</v>
      </c>
    </row>
    <row r="4" spans="1:12" x14ac:dyDescent="0.3">
      <c r="A4" t="str">
        <f>'All strength team card math'!H4</f>
        <v>Boston Bruins</v>
      </c>
      <c r="B4">
        <f>'All strength team card math'!Q4</f>
        <v>12</v>
      </c>
      <c r="C4">
        <f>'All strength team card math'!S4</f>
        <v>3</v>
      </c>
      <c r="D4">
        <f>'All strength team card math'!T4</f>
        <v>18</v>
      </c>
      <c r="E4">
        <f>'All strength team card math'!I4</f>
        <v>24</v>
      </c>
      <c r="F4">
        <f>'All strength team card math'!K4</f>
        <v>16</v>
      </c>
      <c r="G4">
        <f>'All strength team card math'!M4</f>
        <v>11</v>
      </c>
      <c r="H4">
        <f>'All strength team card math'!U4</f>
        <v>16</v>
      </c>
      <c r="I4">
        <f>'All strength team card math'!J4</f>
        <v>20</v>
      </c>
      <c r="J4">
        <f>'All strength team card math'!L4</f>
        <v>12</v>
      </c>
      <c r="K4">
        <f>'All strength team card math'!N4</f>
        <v>5</v>
      </c>
      <c r="L4">
        <f>'All strength team card math'!O4</f>
        <v>2</v>
      </c>
    </row>
    <row r="5" spans="1:12" x14ac:dyDescent="0.3">
      <c r="A5" t="str">
        <f>'All strength team card math'!H5</f>
        <v>Buffalo Sabres</v>
      </c>
      <c r="B5">
        <f>'All strength team card math'!Q5</f>
        <v>22</v>
      </c>
      <c r="C5">
        <f>'All strength team card math'!S5</f>
        <v>22</v>
      </c>
      <c r="D5">
        <f>'All strength team card math'!T5</f>
        <v>21</v>
      </c>
      <c r="E5">
        <f>'All strength team card math'!I5</f>
        <v>16</v>
      </c>
      <c r="F5">
        <f>'All strength team card math'!K5</f>
        <v>24</v>
      </c>
      <c r="G5">
        <f>'All strength team card math'!M5</f>
        <v>21</v>
      </c>
      <c r="H5">
        <f>'All strength team card math'!U5</f>
        <v>20</v>
      </c>
      <c r="I5">
        <f>'All strength team card math'!J5</f>
        <v>15</v>
      </c>
      <c r="J5">
        <f>'All strength team card math'!L5</f>
        <v>24</v>
      </c>
      <c r="K5">
        <f>'All strength team card math'!N5</f>
        <v>15</v>
      </c>
      <c r="L5">
        <f>'All strength team card math'!O5</f>
        <v>13</v>
      </c>
    </row>
    <row r="6" spans="1:12" x14ac:dyDescent="0.3">
      <c r="A6" t="str">
        <f>'All strength team card math'!H6</f>
        <v>Calgary Flames</v>
      </c>
      <c r="B6">
        <f>'All strength team card math'!Q6</f>
        <v>18</v>
      </c>
      <c r="C6">
        <f>'All strength team card math'!S6</f>
        <v>25</v>
      </c>
      <c r="D6">
        <f>'All strength team card math'!T6</f>
        <v>13</v>
      </c>
      <c r="E6">
        <f>'All strength team card math'!I6</f>
        <v>10</v>
      </c>
      <c r="F6">
        <f>'All strength team card math'!K6</f>
        <v>11</v>
      </c>
      <c r="G6">
        <f>'All strength team card math'!M6</f>
        <v>16</v>
      </c>
      <c r="H6">
        <f>'All strength team card math'!U6</f>
        <v>18</v>
      </c>
      <c r="I6">
        <f>'All strength team card math'!J6</f>
        <v>16</v>
      </c>
      <c r="J6">
        <f>'All strength team card math'!L6</f>
        <v>19</v>
      </c>
      <c r="K6">
        <f>'All strength team card math'!N6</f>
        <v>21</v>
      </c>
      <c r="L6">
        <f>'All strength team card math'!O6</f>
        <v>24</v>
      </c>
    </row>
    <row r="7" spans="1:12" x14ac:dyDescent="0.3">
      <c r="A7" t="str">
        <f>'All strength team card math'!H7</f>
        <v>Carolina Hurricanes</v>
      </c>
      <c r="B7">
        <f>'All strength team card math'!Q7</f>
        <v>1</v>
      </c>
      <c r="C7">
        <f>'All strength team card math'!S7</f>
        <v>4</v>
      </c>
      <c r="D7">
        <f>'All strength team card math'!T7</f>
        <v>4</v>
      </c>
      <c r="E7">
        <f>'All strength team card math'!I7</f>
        <v>1</v>
      </c>
      <c r="F7">
        <f>'All strength team card math'!K7</f>
        <v>6</v>
      </c>
      <c r="G7">
        <f>'All strength team card math'!M7</f>
        <v>8</v>
      </c>
      <c r="H7">
        <f>'All strength team card math'!U7</f>
        <v>1</v>
      </c>
      <c r="I7">
        <f>'All strength team card math'!J7</f>
        <v>1</v>
      </c>
      <c r="J7">
        <f>'All strength team card math'!L7</f>
        <v>1</v>
      </c>
      <c r="K7">
        <f>'All strength team card math'!N7</f>
        <v>3</v>
      </c>
      <c r="L7">
        <f>'All strength team card math'!O7</f>
        <v>11</v>
      </c>
    </row>
    <row r="8" spans="1:12" x14ac:dyDescent="0.3">
      <c r="A8" t="str">
        <f>'All strength team card math'!H8</f>
        <v>Chicago Blackhawks</v>
      </c>
      <c r="B8">
        <f>'All strength team card math'!Q8</f>
        <v>30</v>
      </c>
      <c r="C8">
        <f>'All strength team card math'!S8</f>
        <v>31</v>
      </c>
      <c r="D8">
        <f>'All strength team card math'!T8</f>
        <v>31</v>
      </c>
      <c r="E8">
        <f>'All strength team card math'!I8</f>
        <v>31</v>
      </c>
      <c r="F8">
        <f>'All strength team card math'!K8</f>
        <v>30</v>
      </c>
      <c r="G8">
        <f>'All strength team card math'!M8</f>
        <v>31</v>
      </c>
      <c r="H8">
        <f>'All strength team card math'!U8</f>
        <v>24</v>
      </c>
      <c r="I8">
        <f>'All strength team card math'!J8</f>
        <v>24</v>
      </c>
      <c r="J8">
        <f>'All strength team card math'!L8</f>
        <v>25</v>
      </c>
      <c r="K8">
        <f>'All strength team card math'!N8</f>
        <v>29</v>
      </c>
      <c r="L8">
        <f>'All strength team card math'!O8</f>
        <v>26</v>
      </c>
    </row>
    <row r="9" spans="1:12" x14ac:dyDescent="0.3">
      <c r="A9" t="str">
        <f>'All strength team card math'!H9</f>
        <v>Colorado Avalanche</v>
      </c>
      <c r="B9">
        <f>'All strength team card math'!Q9</f>
        <v>5</v>
      </c>
      <c r="C9">
        <f>'All strength team card math'!S9</f>
        <v>5</v>
      </c>
      <c r="D9">
        <f>'All strength team card math'!T9</f>
        <v>2</v>
      </c>
      <c r="E9">
        <f>'All strength team card math'!I9</f>
        <v>4</v>
      </c>
      <c r="F9">
        <f>'All strength team card math'!K9</f>
        <v>8</v>
      </c>
      <c r="G9">
        <f>'All strength team card math'!M9</f>
        <v>1</v>
      </c>
      <c r="H9">
        <f>'All strength team card math'!U9</f>
        <v>11</v>
      </c>
      <c r="I9">
        <f>'All strength team card math'!J9</f>
        <v>10</v>
      </c>
      <c r="J9">
        <f>'All strength team card math'!L9</f>
        <v>13</v>
      </c>
      <c r="K9">
        <f>'All strength team card math'!N9</f>
        <v>13</v>
      </c>
      <c r="L9">
        <f>'All strength team card math'!O9</f>
        <v>14</v>
      </c>
    </row>
    <row r="10" spans="1:12" x14ac:dyDescent="0.3">
      <c r="A10" t="str">
        <f>'All strength team card math'!H10</f>
        <v>Columbus Blue Jackets</v>
      </c>
      <c r="B10">
        <f>'All strength team card math'!Q10</f>
        <v>28</v>
      </c>
      <c r="C10">
        <f>'All strength team card math'!S10</f>
        <v>29</v>
      </c>
      <c r="D10">
        <f>'All strength team card math'!T10</f>
        <v>22</v>
      </c>
      <c r="E10">
        <f>'All strength team card math'!I10</f>
        <v>17</v>
      </c>
      <c r="F10">
        <f>'All strength team card math'!K10</f>
        <v>21</v>
      </c>
      <c r="G10">
        <f>'All strength team card math'!M10</f>
        <v>25</v>
      </c>
      <c r="H10">
        <f>'All strength team card math'!U10</f>
        <v>31</v>
      </c>
      <c r="I10">
        <f>'All strength team card math'!J10</f>
        <v>31</v>
      </c>
      <c r="J10">
        <f>'All strength team card math'!L10</f>
        <v>30</v>
      </c>
      <c r="K10">
        <f>'All strength team card math'!N10</f>
        <v>30</v>
      </c>
      <c r="L10">
        <f>'All strength team card math'!O10</f>
        <v>23</v>
      </c>
    </row>
    <row r="11" spans="1:12" x14ac:dyDescent="0.3">
      <c r="A11" t="str">
        <f>'All strength team card math'!H11</f>
        <v>Dallas Stars</v>
      </c>
      <c r="B11">
        <f>'All strength team card math'!Q11</f>
        <v>5</v>
      </c>
      <c r="C11">
        <f>'All strength team card math'!S11</f>
        <v>2</v>
      </c>
      <c r="D11">
        <f>'All strength team card math'!T11</f>
        <v>6</v>
      </c>
      <c r="E11">
        <f>'All strength team card math'!I11</f>
        <v>11</v>
      </c>
      <c r="F11">
        <f>'All strength team card math'!K11</f>
        <v>8</v>
      </c>
      <c r="G11">
        <f>'All strength team card math'!M11</f>
        <v>2</v>
      </c>
      <c r="H11">
        <f>'All strength team card math'!U11</f>
        <v>5</v>
      </c>
      <c r="I11">
        <f>'All strength team card math'!J11</f>
        <v>8</v>
      </c>
      <c r="J11">
        <f>'All strength team card math'!L11</f>
        <v>1</v>
      </c>
      <c r="K11">
        <f>'All strength team card math'!N11</f>
        <v>11</v>
      </c>
      <c r="L11">
        <f>'All strength team card math'!O11</f>
        <v>22</v>
      </c>
    </row>
    <row r="12" spans="1:12" x14ac:dyDescent="0.3">
      <c r="A12" t="str">
        <f>'All strength team card math'!H12</f>
        <v>Detroit Red Wings</v>
      </c>
      <c r="B12">
        <f>'All strength team card math'!Q12</f>
        <v>25</v>
      </c>
      <c r="C12">
        <f>'All strength team card math'!S12</f>
        <v>17</v>
      </c>
      <c r="D12">
        <f>'All strength team card math'!T12</f>
        <v>22</v>
      </c>
      <c r="E12">
        <f>'All strength team card math'!I12</f>
        <v>26</v>
      </c>
      <c r="F12">
        <f>'All strength team card math'!K12</f>
        <v>28</v>
      </c>
      <c r="G12">
        <f>'All strength team card math'!M12</f>
        <v>9</v>
      </c>
      <c r="H12">
        <f>'All strength team card math'!U12</f>
        <v>28</v>
      </c>
      <c r="I12">
        <f>'All strength team card math'!J12</f>
        <v>30</v>
      </c>
      <c r="J12">
        <f>'All strength team card math'!L12</f>
        <v>26</v>
      </c>
      <c r="K12">
        <f>'All strength team card math'!N12</f>
        <v>24</v>
      </c>
      <c r="L12">
        <f>'All strength team card math'!O12</f>
        <v>20</v>
      </c>
    </row>
    <row r="13" spans="1:12" x14ac:dyDescent="0.3">
      <c r="A13" t="str">
        <f>'All strength team card math'!H13</f>
        <v>Edmonton Oilers</v>
      </c>
      <c r="B13">
        <f>'All strength team card math'!Q13</f>
        <v>3</v>
      </c>
      <c r="C13">
        <f>'All strength team card math'!S13</f>
        <v>7</v>
      </c>
      <c r="D13">
        <f>'All strength team card math'!T13</f>
        <v>1</v>
      </c>
      <c r="E13">
        <f>'All strength team card math'!I13</f>
        <v>3</v>
      </c>
      <c r="F13">
        <f>'All strength team card math'!K13</f>
        <v>1</v>
      </c>
      <c r="G13">
        <f>'All strength team card math'!M13</f>
        <v>4</v>
      </c>
      <c r="H13">
        <f>'All strength team card math'!U13</f>
        <v>3</v>
      </c>
      <c r="I13">
        <f>'All strength team card math'!J13</f>
        <v>2</v>
      </c>
      <c r="J13">
        <f>'All strength team card math'!L13</f>
        <v>6</v>
      </c>
      <c r="K13">
        <f>'All strength team card math'!N13</f>
        <v>9</v>
      </c>
      <c r="L13">
        <f>'All strength team card math'!O13</f>
        <v>15</v>
      </c>
    </row>
    <row r="14" spans="1:12" x14ac:dyDescent="0.3">
      <c r="A14" t="str">
        <f>'All strength team card math'!H14</f>
        <v>Florida Panthers</v>
      </c>
      <c r="B14">
        <f>'All strength team card math'!Q14</f>
        <v>1</v>
      </c>
      <c r="C14">
        <f>'All strength team card math'!S14</f>
        <v>7</v>
      </c>
      <c r="D14">
        <f>'All strength team card math'!T14</f>
        <v>5</v>
      </c>
      <c r="E14">
        <f>'All strength team card math'!I14</f>
        <v>2</v>
      </c>
      <c r="F14">
        <f>'All strength team card math'!K14</f>
        <v>2</v>
      </c>
      <c r="G14">
        <f>'All strength team card math'!M14</f>
        <v>13</v>
      </c>
      <c r="H14">
        <f>'All strength team card math'!U14</f>
        <v>2</v>
      </c>
      <c r="I14">
        <f>'All strength team card math'!J14</f>
        <v>4</v>
      </c>
      <c r="J14">
        <f>'All strength team card math'!L14</f>
        <v>3</v>
      </c>
      <c r="K14">
        <f>'All strength team card math'!N14</f>
        <v>2</v>
      </c>
      <c r="L14">
        <f>'All strength team card math'!O14</f>
        <v>5</v>
      </c>
    </row>
    <row r="15" spans="1:12" x14ac:dyDescent="0.3">
      <c r="A15" t="str">
        <f>'All strength team card math'!H15</f>
        <v>Los Angeles Kings</v>
      </c>
      <c r="B15">
        <f>'All strength team card math'!Q15</f>
        <v>4</v>
      </c>
      <c r="C15">
        <f>'All strength team card math'!S15</f>
        <v>14</v>
      </c>
      <c r="D15">
        <f>'All strength team card math'!T15</f>
        <v>11</v>
      </c>
      <c r="E15">
        <f>'All strength team card math'!I15</f>
        <v>5</v>
      </c>
      <c r="F15">
        <f>'All strength team card math'!K15</f>
        <v>12</v>
      </c>
      <c r="G15">
        <f>'All strength team card math'!M15</f>
        <v>17</v>
      </c>
      <c r="H15">
        <f>'All strength team card math'!U15</f>
        <v>6</v>
      </c>
      <c r="I15">
        <f>'All strength team card math'!J15</f>
        <v>5</v>
      </c>
      <c r="J15">
        <f>'All strength team card math'!L15</f>
        <v>8</v>
      </c>
      <c r="K15">
        <f>'All strength team card math'!N15</f>
        <v>3</v>
      </c>
      <c r="L15">
        <f>'All strength team card math'!O15</f>
        <v>4</v>
      </c>
    </row>
    <row r="16" spans="1:12" x14ac:dyDescent="0.3">
      <c r="A16" t="str">
        <f>'All strength team card math'!H16</f>
        <v>Minnesota Wild</v>
      </c>
      <c r="B16">
        <f>'All strength team card math'!Q16</f>
        <v>19</v>
      </c>
      <c r="C16">
        <f>'All strength team card math'!S16</f>
        <v>17</v>
      </c>
      <c r="D16">
        <f>'All strength team card math'!T16</f>
        <v>20</v>
      </c>
      <c r="E16">
        <f>'All strength team card math'!I16</f>
        <v>18</v>
      </c>
      <c r="F16">
        <f>'All strength team card math'!K16</f>
        <v>18</v>
      </c>
      <c r="G16">
        <f>'All strength team card math'!M16</f>
        <v>20</v>
      </c>
      <c r="H16">
        <f>'All strength team card math'!U16</f>
        <v>8</v>
      </c>
      <c r="I16">
        <f>'All strength team card math'!J16</f>
        <v>13</v>
      </c>
      <c r="J16">
        <f>'All strength team card math'!L16</f>
        <v>4</v>
      </c>
      <c r="K16">
        <f>'All strength team card math'!N16</f>
        <v>19</v>
      </c>
      <c r="L16">
        <f>'All strength team card math'!O16</f>
        <v>27</v>
      </c>
    </row>
    <row r="17" spans="1:12" x14ac:dyDescent="0.3">
      <c r="A17" t="str">
        <f>'All strength team card math'!H17</f>
        <v>Montreal Canadiens</v>
      </c>
      <c r="B17">
        <f>'All strength team card math'!Q17</f>
        <v>28</v>
      </c>
      <c r="C17">
        <f>'All strength team card math'!S17</f>
        <v>26</v>
      </c>
      <c r="D17">
        <f>'All strength team card math'!T17</f>
        <v>28</v>
      </c>
      <c r="E17">
        <f>'All strength team card math'!I17</f>
        <v>28</v>
      </c>
      <c r="F17">
        <f>'All strength team card math'!K17</f>
        <v>28</v>
      </c>
      <c r="G17">
        <f>'All strength team card math'!M17</f>
        <v>27</v>
      </c>
      <c r="H17">
        <f>'All strength team card math'!U17</f>
        <v>30</v>
      </c>
      <c r="I17">
        <f>'All strength team card math'!J17</f>
        <v>28</v>
      </c>
      <c r="J17">
        <f>'All strength team card math'!L17</f>
        <v>31</v>
      </c>
      <c r="K17">
        <f>'All strength team card math'!N17</f>
        <v>24</v>
      </c>
      <c r="L17">
        <f>'All strength team card math'!O17</f>
        <v>11</v>
      </c>
    </row>
    <row r="18" spans="1:12" x14ac:dyDescent="0.3">
      <c r="A18" t="str">
        <f>'All strength team card math'!H18</f>
        <v>Nashville Predators</v>
      </c>
      <c r="B18">
        <f>'All strength team card math'!Q18</f>
        <v>10</v>
      </c>
      <c r="C18">
        <f>'All strength team card math'!S18</f>
        <v>13</v>
      </c>
      <c r="D18">
        <f>'All strength team card math'!T18</f>
        <v>8</v>
      </c>
      <c r="E18">
        <f>'All strength team card math'!I18</f>
        <v>12</v>
      </c>
      <c r="F18">
        <f>'All strength team card math'!K18</f>
        <v>7</v>
      </c>
      <c r="G18">
        <f>'All strength team card math'!M18</f>
        <v>11</v>
      </c>
      <c r="H18">
        <f>'All strength team card math'!U18</f>
        <v>13</v>
      </c>
      <c r="I18">
        <f>'All strength team card math'!J18</f>
        <v>11</v>
      </c>
      <c r="J18">
        <f>'All strength team card math'!L18</f>
        <v>16</v>
      </c>
      <c r="K18">
        <f>'All strength team card math'!N18</f>
        <v>16</v>
      </c>
      <c r="L18">
        <f>'All strength team card math'!O18</f>
        <v>15</v>
      </c>
    </row>
    <row r="19" spans="1:12" x14ac:dyDescent="0.3">
      <c r="A19" t="str">
        <f>'All strength team card math'!H19</f>
        <v>New Jersey Devils</v>
      </c>
      <c r="B19">
        <f>'All strength team card math'!Q19</f>
        <v>19</v>
      </c>
      <c r="C19">
        <f>'All strength team card math'!S19</f>
        <v>22</v>
      </c>
      <c r="D19">
        <f>'All strength team card math'!T19</f>
        <v>7</v>
      </c>
      <c r="E19">
        <f>'All strength team card math'!I19</f>
        <v>14</v>
      </c>
      <c r="F19">
        <f>'All strength team card math'!K19</f>
        <v>5</v>
      </c>
      <c r="G19">
        <f>'All strength team card math'!M19</f>
        <v>10</v>
      </c>
      <c r="H19">
        <f>'All strength team card math'!U19</f>
        <v>17</v>
      </c>
      <c r="I19">
        <f>'All strength team card math'!J19</f>
        <v>12</v>
      </c>
      <c r="J19">
        <f>'All strength team card math'!L19</f>
        <v>22</v>
      </c>
      <c r="K19">
        <f>'All strength team card math'!N19</f>
        <v>27</v>
      </c>
      <c r="L19">
        <f>'All strength team card math'!O19</f>
        <v>29</v>
      </c>
    </row>
    <row r="20" spans="1:12" x14ac:dyDescent="0.3">
      <c r="A20" t="str">
        <f>'All strength team card math'!H20</f>
        <v>New York Islanders</v>
      </c>
      <c r="B20">
        <f>'All strength team card math'!Q20</f>
        <v>24</v>
      </c>
      <c r="C20">
        <f>'All strength team card math'!S20</f>
        <v>20</v>
      </c>
      <c r="D20">
        <f>'All strength team card math'!T20</f>
        <v>25</v>
      </c>
      <c r="E20">
        <f>'All strength team card math'!I20</f>
        <v>21</v>
      </c>
      <c r="F20">
        <f>'All strength team card math'!K20</f>
        <v>23</v>
      </c>
      <c r="G20">
        <f>'All strength team card math'!M20</f>
        <v>23</v>
      </c>
      <c r="H20">
        <f>'All strength team card math'!U20</f>
        <v>24</v>
      </c>
      <c r="I20">
        <f>'All strength team card math'!J20</f>
        <v>27</v>
      </c>
      <c r="J20">
        <f>'All strength team card math'!L20</f>
        <v>22</v>
      </c>
      <c r="K20">
        <f>'All strength team card math'!N20</f>
        <v>22</v>
      </c>
      <c r="L20">
        <f>'All strength team card math'!O20</f>
        <v>17</v>
      </c>
    </row>
    <row r="21" spans="1:12" x14ac:dyDescent="0.3">
      <c r="A21" t="str">
        <f>'All strength team card math'!H21</f>
        <v>New York Rangers</v>
      </c>
      <c r="B21">
        <f>'All strength team card math'!Q21</f>
        <v>9</v>
      </c>
      <c r="C21">
        <f>'All strength team card math'!S21</f>
        <v>1</v>
      </c>
      <c r="D21">
        <f>'All strength team card math'!T21</f>
        <v>10</v>
      </c>
      <c r="E21">
        <f>'All strength team card math'!I21</f>
        <v>13</v>
      </c>
      <c r="F21">
        <f>'All strength team card math'!K21</f>
        <v>13</v>
      </c>
      <c r="G21">
        <f>'All strength team card math'!M21</f>
        <v>7</v>
      </c>
      <c r="H21">
        <f>'All strength team card math'!U21</f>
        <v>18</v>
      </c>
      <c r="I21">
        <f>'All strength team card math'!J21</f>
        <v>17</v>
      </c>
      <c r="J21">
        <f>'All strength team card math'!L21</f>
        <v>18</v>
      </c>
      <c r="K21">
        <f>'All strength team card math'!N21</f>
        <v>7</v>
      </c>
      <c r="L21">
        <f>'All strength team card math'!O21</f>
        <v>6</v>
      </c>
    </row>
    <row r="22" spans="1:12" x14ac:dyDescent="0.3">
      <c r="A22" t="str">
        <f>'All strength team card math'!H22</f>
        <v>Ottawa Senators</v>
      </c>
      <c r="B22">
        <f>'All strength team card math'!Q22</f>
        <v>17</v>
      </c>
      <c r="C22">
        <f>'All strength team card math'!S22</f>
        <v>26</v>
      </c>
      <c r="D22">
        <f>'All strength team card math'!T22</f>
        <v>11</v>
      </c>
      <c r="E22">
        <f>'All strength team card math'!I22</f>
        <v>9</v>
      </c>
      <c r="F22">
        <f>'All strength team card math'!K22</f>
        <v>10</v>
      </c>
      <c r="G22">
        <f>'All strength team card math'!M22</f>
        <v>15</v>
      </c>
      <c r="H22">
        <f>'All strength team card math'!U22</f>
        <v>9</v>
      </c>
      <c r="I22">
        <f>'All strength team card math'!J22</f>
        <v>9</v>
      </c>
      <c r="J22">
        <f>'All strength team card math'!L22</f>
        <v>11</v>
      </c>
      <c r="K22">
        <f>'All strength team card math'!N22</f>
        <v>28</v>
      </c>
      <c r="L22">
        <f>'All strength team card math'!O22</f>
        <v>32</v>
      </c>
    </row>
    <row r="23" spans="1:12" x14ac:dyDescent="0.3">
      <c r="A23" t="str">
        <f>'All strength team card math'!H23</f>
        <v>Philadelphia Flyers</v>
      </c>
      <c r="B23">
        <f>'All strength team card math'!Q23</f>
        <v>15</v>
      </c>
      <c r="C23">
        <f>'All strength team card math'!S23</f>
        <v>19</v>
      </c>
      <c r="D23">
        <f>'All strength team card math'!T23</f>
        <v>17</v>
      </c>
      <c r="E23">
        <f>'All strength team card math'!I23</f>
        <v>7</v>
      </c>
      <c r="F23">
        <f>'All strength team card math'!K23</f>
        <v>19</v>
      </c>
      <c r="G23">
        <f>'All strength team card math'!M23</f>
        <v>24</v>
      </c>
      <c r="H23">
        <f>'All strength team card math'!U23</f>
        <v>3</v>
      </c>
      <c r="I23">
        <f>'All strength team card math'!J23</f>
        <v>3</v>
      </c>
      <c r="J23">
        <f>'All strength team card math'!L23</f>
        <v>5</v>
      </c>
      <c r="K23">
        <f>'All strength team card math'!N23</f>
        <v>18</v>
      </c>
      <c r="L23">
        <f>'All strength team card math'!O23</f>
        <v>31</v>
      </c>
    </row>
    <row r="24" spans="1:12" x14ac:dyDescent="0.3">
      <c r="A24" t="str">
        <f>'All strength team card math'!H24</f>
        <v>Pittsburgh Penguins</v>
      </c>
      <c r="B24">
        <f>'All strength team card math'!Q24</f>
        <v>12</v>
      </c>
      <c r="C24">
        <f>'All strength team card math'!S24</f>
        <v>21</v>
      </c>
      <c r="D24">
        <f>'All strength team card math'!T24</f>
        <v>9</v>
      </c>
      <c r="E24">
        <f>'All strength team card math'!I24</f>
        <v>6</v>
      </c>
      <c r="F24">
        <f>'All strength team card math'!K24</f>
        <v>3</v>
      </c>
      <c r="G24">
        <f>'All strength team card math'!M24</f>
        <v>22</v>
      </c>
      <c r="H24">
        <f>'All strength team card math'!U24</f>
        <v>20</v>
      </c>
      <c r="I24">
        <f>'All strength team card math'!J24</f>
        <v>22</v>
      </c>
      <c r="J24">
        <f>'All strength team card math'!L24</f>
        <v>17</v>
      </c>
      <c r="K24">
        <f>'All strength team card math'!N24</f>
        <v>12</v>
      </c>
      <c r="L24">
        <f>'All strength team card math'!O24</f>
        <v>8</v>
      </c>
    </row>
    <row r="25" spans="1:12" x14ac:dyDescent="0.3">
      <c r="A25" t="str">
        <f>'All strength team card math'!H25</f>
        <v>San Jose Sharks</v>
      </c>
      <c r="B25">
        <f>'All strength team card math'!Q25</f>
        <v>32</v>
      </c>
      <c r="C25">
        <f>'All strength team card math'!S25</f>
        <v>32</v>
      </c>
      <c r="D25">
        <f>'All strength team card math'!T25</f>
        <v>32</v>
      </c>
      <c r="E25">
        <f>'All strength team card math'!I25</f>
        <v>32</v>
      </c>
      <c r="F25">
        <f>'All strength team card math'!K25</f>
        <v>32</v>
      </c>
      <c r="G25">
        <f>'All strength team card math'!M25</f>
        <v>31</v>
      </c>
      <c r="H25">
        <f>'All strength team card math'!U25</f>
        <v>32</v>
      </c>
      <c r="I25">
        <f>'All strength team card math'!J25</f>
        <v>32</v>
      </c>
      <c r="J25">
        <f>'All strength team card math'!L25</f>
        <v>32</v>
      </c>
      <c r="K25">
        <f>'All strength team card math'!N25</f>
        <v>32</v>
      </c>
      <c r="L25">
        <f>'All strength team card math'!O25</f>
        <v>30</v>
      </c>
    </row>
    <row r="26" spans="1:12" x14ac:dyDescent="0.3">
      <c r="A26" t="str">
        <f>'All strength team card math'!H26</f>
        <v>Seattle Kraken</v>
      </c>
      <c r="B26">
        <f>'All strength team card math'!Q26</f>
        <v>21</v>
      </c>
      <c r="C26">
        <f>'All strength team card math'!S26</f>
        <v>22</v>
      </c>
      <c r="D26">
        <f>'All strength team card math'!T26</f>
        <v>27</v>
      </c>
      <c r="E26">
        <f>'All strength team card math'!I26</f>
        <v>22</v>
      </c>
      <c r="F26">
        <f>'All strength team card math'!K26</f>
        <v>27</v>
      </c>
      <c r="G26">
        <f>'All strength team card math'!M26</f>
        <v>29</v>
      </c>
      <c r="H26">
        <f>'All strength team card math'!U26</f>
        <v>12</v>
      </c>
      <c r="I26">
        <f>'All strength team card math'!J26</f>
        <v>18</v>
      </c>
      <c r="J26">
        <f>'All strength team card math'!L26</f>
        <v>8</v>
      </c>
      <c r="K26">
        <f>'All strength team card math'!N26</f>
        <v>8</v>
      </c>
      <c r="L26">
        <f>'All strength team card math'!O26</f>
        <v>8</v>
      </c>
    </row>
    <row r="27" spans="1:12" x14ac:dyDescent="0.3">
      <c r="A27" t="str">
        <f>'All strength team card math'!H27</f>
        <v>St Louis Blues</v>
      </c>
      <c r="B27">
        <f>'All strength team card math'!Q27</f>
        <v>23</v>
      </c>
      <c r="C27">
        <f>'All strength team card math'!S27</f>
        <v>15</v>
      </c>
      <c r="D27">
        <f>'All strength team card math'!T27</f>
        <v>26</v>
      </c>
      <c r="E27">
        <f>'All strength team card math'!I27</f>
        <v>27</v>
      </c>
      <c r="F27">
        <f>'All strength team card math'!K27</f>
        <v>24</v>
      </c>
      <c r="G27">
        <f>'All strength team card math'!M27</f>
        <v>26</v>
      </c>
      <c r="H27">
        <f>'All strength team card math'!U27</f>
        <v>27</v>
      </c>
      <c r="I27">
        <f>'All strength team card math'!J27</f>
        <v>26</v>
      </c>
      <c r="J27">
        <f>'All strength team card math'!L27</f>
        <v>28</v>
      </c>
      <c r="K27">
        <f>'All strength team card math'!N27</f>
        <v>14</v>
      </c>
      <c r="L27">
        <f>'All strength team card math'!O27</f>
        <v>3</v>
      </c>
    </row>
    <row r="28" spans="1:12" x14ac:dyDescent="0.3">
      <c r="A28" t="str">
        <f>'All strength team card math'!H28</f>
        <v>Tampa Bay Lightning</v>
      </c>
      <c r="B28">
        <f>'All strength team card math'!Q28</f>
        <v>16</v>
      </c>
      <c r="C28">
        <f>'All strength team card math'!S28</f>
        <v>12</v>
      </c>
      <c r="D28">
        <f>'All strength team card math'!T28</f>
        <v>14</v>
      </c>
      <c r="E28">
        <f>'All strength team card math'!I28</f>
        <v>20</v>
      </c>
      <c r="F28">
        <f>'All strength team card math'!K28</f>
        <v>15</v>
      </c>
      <c r="G28">
        <f>'All strength team card math'!M28</f>
        <v>5</v>
      </c>
      <c r="H28">
        <f>'All strength team card math'!U28</f>
        <v>9</v>
      </c>
      <c r="I28">
        <f>'All strength team card math'!J28</f>
        <v>7</v>
      </c>
      <c r="J28">
        <f>'All strength team card math'!L28</f>
        <v>13</v>
      </c>
      <c r="K28">
        <f>'All strength team card math'!N28</f>
        <v>22</v>
      </c>
      <c r="L28">
        <f>'All strength team card math'!O28</f>
        <v>28</v>
      </c>
    </row>
    <row r="29" spans="1:12" x14ac:dyDescent="0.3">
      <c r="A29" t="str">
        <f>'All strength team card math'!H29</f>
        <v>Toronto Maple Leafs</v>
      </c>
      <c r="B29">
        <f>'All strength team card math'!Q29</f>
        <v>10</v>
      </c>
      <c r="C29">
        <f>'All strength team card math'!S29</f>
        <v>9</v>
      </c>
      <c r="D29">
        <f>'All strength team card math'!T29</f>
        <v>3</v>
      </c>
      <c r="E29">
        <f>'All strength team card math'!I29</f>
        <v>8</v>
      </c>
      <c r="F29">
        <f>'All strength team card math'!K29</f>
        <v>4</v>
      </c>
      <c r="G29">
        <f>'All strength team card math'!M29</f>
        <v>2</v>
      </c>
      <c r="H29">
        <f>'All strength team card math'!U29</f>
        <v>20</v>
      </c>
      <c r="I29">
        <f>'All strength team card math'!J29</f>
        <v>19</v>
      </c>
      <c r="J29">
        <f>'All strength team card math'!L29</f>
        <v>20</v>
      </c>
      <c r="K29">
        <f>'All strength team card math'!N29</f>
        <v>17</v>
      </c>
      <c r="L29">
        <f>'All strength team card math'!O29</f>
        <v>18</v>
      </c>
    </row>
    <row r="30" spans="1:12" x14ac:dyDescent="0.3">
      <c r="A30" t="str">
        <f>'All strength team card math'!H30</f>
        <v>Vancouver Canucks</v>
      </c>
      <c r="B30">
        <f>'All strength team card math'!Q30</f>
        <v>7</v>
      </c>
      <c r="C30">
        <f>'All strength team card math'!S30</f>
        <v>5</v>
      </c>
      <c r="D30">
        <f>'All strength team card math'!T30</f>
        <v>15</v>
      </c>
      <c r="E30">
        <f>'All strength team card math'!I30</f>
        <v>23</v>
      </c>
      <c r="F30">
        <f>'All strength team card math'!K30</f>
        <v>14</v>
      </c>
      <c r="G30">
        <f>'All strength team card math'!M30</f>
        <v>6</v>
      </c>
      <c r="H30">
        <f>'All strength team card math'!U30</f>
        <v>6</v>
      </c>
      <c r="I30">
        <f>'All strength team card math'!J30</f>
        <v>6</v>
      </c>
      <c r="J30">
        <f>'All strength team card math'!L30</f>
        <v>7</v>
      </c>
      <c r="K30">
        <f>'All strength team card math'!N30</f>
        <v>6</v>
      </c>
      <c r="L30">
        <f>'All strength team card math'!O30</f>
        <v>7</v>
      </c>
    </row>
    <row r="31" spans="1:12" x14ac:dyDescent="0.3">
      <c r="A31" t="str">
        <f>'All strength team card math'!H31</f>
        <v>Vegas Golden Knights</v>
      </c>
      <c r="B31">
        <f>'All strength team card math'!Q31</f>
        <v>14</v>
      </c>
      <c r="C31">
        <f>'All strength team card math'!S31</f>
        <v>11</v>
      </c>
      <c r="D31">
        <f>'All strength team card math'!T31</f>
        <v>19</v>
      </c>
      <c r="E31">
        <f>'All strength team card math'!I31</f>
        <v>19</v>
      </c>
      <c r="F31">
        <f>'All strength team card math'!K31</f>
        <v>20</v>
      </c>
      <c r="G31">
        <f>'All strength team card math'!M31</f>
        <v>14</v>
      </c>
      <c r="H31">
        <f>'All strength team card math'!U31</f>
        <v>15</v>
      </c>
      <c r="I31">
        <f>'All strength team card math'!J31</f>
        <v>21</v>
      </c>
      <c r="J31">
        <f>'All strength team card math'!L31</f>
        <v>10</v>
      </c>
      <c r="K31">
        <f>'All strength team card math'!N31</f>
        <v>10</v>
      </c>
      <c r="L31">
        <f>'All strength team card math'!O31</f>
        <v>10</v>
      </c>
    </row>
    <row r="32" spans="1:12" x14ac:dyDescent="0.3">
      <c r="A32" t="str">
        <f>'All strength team card math'!H32</f>
        <v>Washington Capitals</v>
      </c>
      <c r="B32">
        <f>'All strength team card math'!Q32</f>
        <v>26</v>
      </c>
      <c r="C32">
        <f>'All strength team card math'!S32</f>
        <v>16</v>
      </c>
      <c r="D32">
        <f>'All strength team card math'!T32</f>
        <v>28</v>
      </c>
      <c r="E32">
        <f>'All strength team card math'!I32</f>
        <v>29</v>
      </c>
      <c r="F32">
        <f>'All strength team card math'!K32</f>
        <v>26</v>
      </c>
      <c r="G32">
        <f>'All strength team card math'!M32</f>
        <v>28</v>
      </c>
      <c r="H32">
        <f>'All strength team card math'!U32</f>
        <v>23</v>
      </c>
      <c r="I32">
        <f>'All strength team card math'!J32</f>
        <v>23</v>
      </c>
      <c r="J32">
        <f>'All strength team card math'!L32</f>
        <v>21</v>
      </c>
      <c r="K32">
        <f>'All strength team card math'!N32</f>
        <v>20</v>
      </c>
      <c r="L32">
        <f>'All strength team card math'!O32</f>
        <v>18</v>
      </c>
    </row>
    <row r="33" spans="1:12" x14ac:dyDescent="0.3">
      <c r="A33" t="str">
        <f>'All strength team card math'!H33</f>
        <v>Winnipeg Jets</v>
      </c>
      <c r="B33">
        <f>'All strength team card math'!Q33</f>
        <v>8</v>
      </c>
      <c r="C33">
        <f>'All strength team card math'!S33</f>
        <v>10</v>
      </c>
      <c r="D33">
        <f>'All strength team card math'!T33</f>
        <v>16</v>
      </c>
      <c r="E33">
        <f>'All strength team card math'!I33</f>
        <v>15</v>
      </c>
      <c r="F33">
        <f>'All strength team card math'!K33</f>
        <v>16</v>
      </c>
      <c r="G33">
        <f>'All strength team card math'!M33</f>
        <v>18</v>
      </c>
      <c r="H33">
        <f>'All strength team card math'!U33</f>
        <v>13</v>
      </c>
      <c r="I33">
        <f>'All strength team card math'!J33</f>
        <v>14</v>
      </c>
      <c r="J33">
        <f>'All strength team card math'!L33</f>
        <v>13</v>
      </c>
      <c r="K33">
        <f>'All strength team card math'!N33</f>
        <v>1</v>
      </c>
      <c r="L33">
        <f>'All strength team card math'!O33</f>
        <v>1</v>
      </c>
    </row>
  </sheetData>
  <sheetProtection algorithmName="SHA-512" hashValue="vdYXw+i0vMa6qLaFi0OA/jQcUnrh7DKRQngGuTPDPmiOM5cs6aLJyFy6YuIUtOVEwSWGDjz1NsMpAHGVuzTyKg==" saltValue="2X3GzFcwIs4f6B+/JH85s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rgb="FF7030A0"/>
  </sheetPr>
  <dimension ref="A1:AM35"/>
  <sheetViews>
    <sheetView workbookViewId="0">
      <selection sqref="A1:AM33"/>
    </sheetView>
  </sheetViews>
  <sheetFormatPr defaultRowHeight="14.4" x14ac:dyDescent="0.3"/>
  <sheetData>
    <row r="1" spans="1:39" x14ac:dyDescent="0.3">
      <c r="B1" t="s">
        <v>0</v>
      </c>
      <c r="C1" t="s">
        <v>1</v>
      </c>
      <c r="D1" t="s">
        <v>62</v>
      </c>
      <c r="E1" t="s">
        <v>2</v>
      </c>
      <c r="F1" t="s">
        <v>3</v>
      </c>
      <c r="G1" t="s">
        <v>4</v>
      </c>
      <c r="H1" t="s">
        <v>5</v>
      </c>
      <c r="I1" t="s">
        <v>6</v>
      </c>
      <c r="J1" t="s">
        <v>7</v>
      </c>
      <c r="K1" t="s">
        <v>63</v>
      </c>
      <c r="L1" t="s">
        <v>64</v>
      </c>
      <c r="M1" t="s">
        <v>8</v>
      </c>
      <c r="N1" t="s">
        <v>65</v>
      </c>
      <c r="O1" t="s">
        <v>66</v>
      </c>
      <c r="P1" t="s">
        <v>9</v>
      </c>
      <c r="Q1" t="s">
        <v>67</v>
      </c>
      <c r="R1" t="s">
        <v>68</v>
      </c>
      <c r="S1" t="s">
        <v>10</v>
      </c>
      <c r="T1" t="s">
        <v>69</v>
      </c>
      <c r="U1" t="s">
        <v>70</v>
      </c>
      <c r="V1" t="s">
        <v>11</v>
      </c>
      <c r="W1" t="s">
        <v>71</v>
      </c>
      <c r="X1" t="s">
        <v>72</v>
      </c>
      <c r="Y1" t="s">
        <v>12</v>
      </c>
      <c r="Z1" t="s">
        <v>73</v>
      </c>
      <c r="AA1" t="s">
        <v>74</v>
      </c>
      <c r="AB1" t="s">
        <v>13</v>
      </c>
      <c r="AC1" t="s">
        <v>75</v>
      </c>
      <c r="AD1" t="s">
        <v>76</v>
      </c>
      <c r="AE1" t="s">
        <v>14</v>
      </c>
      <c r="AF1" t="s">
        <v>77</v>
      </c>
      <c r="AG1" t="s">
        <v>78</v>
      </c>
      <c r="AH1" t="s">
        <v>15</v>
      </c>
      <c r="AI1" t="s">
        <v>16</v>
      </c>
      <c r="AJ1" t="s">
        <v>17</v>
      </c>
      <c r="AK1" t="s">
        <v>18</v>
      </c>
      <c r="AL1" t="s">
        <v>19</v>
      </c>
      <c r="AM1" t="s">
        <v>20</v>
      </c>
    </row>
    <row r="2" spans="1:39" x14ac:dyDescent="0.3">
      <c r="A2">
        <v>1</v>
      </c>
      <c r="B2" t="s">
        <v>21</v>
      </c>
      <c r="C2">
        <v>76</v>
      </c>
      <c r="D2">
        <v>60.350700000000003</v>
      </c>
      <c r="E2">
        <v>25</v>
      </c>
      <c r="F2">
        <v>47</v>
      </c>
      <c r="G2">
        <v>4</v>
      </c>
      <c r="H2">
        <v>24</v>
      </c>
      <c r="I2">
        <v>54</v>
      </c>
      <c r="J2">
        <v>0.35499999999999998</v>
      </c>
      <c r="K2">
        <v>52.89</v>
      </c>
      <c r="L2">
        <v>64.3</v>
      </c>
      <c r="M2">
        <v>45.13</v>
      </c>
      <c r="N2">
        <v>38.46</v>
      </c>
      <c r="O2">
        <v>46.71</v>
      </c>
      <c r="P2">
        <v>45.15</v>
      </c>
      <c r="Q2">
        <v>26.62</v>
      </c>
      <c r="R2">
        <v>32.44</v>
      </c>
      <c r="S2">
        <v>45.07</v>
      </c>
      <c r="T2">
        <v>2.4300000000000002</v>
      </c>
      <c r="U2">
        <v>3.57</v>
      </c>
      <c r="V2">
        <v>40.520000000000003</v>
      </c>
      <c r="W2">
        <v>2.56</v>
      </c>
      <c r="X2">
        <v>3.43</v>
      </c>
      <c r="Y2">
        <v>42.73</v>
      </c>
      <c r="Z2">
        <v>23.83</v>
      </c>
      <c r="AA2">
        <v>30.92</v>
      </c>
      <c r="AB2">
        <v>43.53</v>
      </c>
      <c r="AC2">
        <v>9.9499999999999993</v>
      </c>
      <c r="AD2">
        <v>13.76</v>
      </c>
      <c r="AE2">
        <v>41.97</v>
      </c>
      <c r="AF2">
        <v>1.24</v>
      </c>
      <c r="AG2">
        <v>1.74</v>
      </c>
      <c r="AH2">
        <v>41.67</v>
      </c>
      <c r="AI2">
        <v>19.079999999999998</v>
      </c>
      <c r="AJ2">
        <v>81.19</v>
      </c>
      <c r="AK2">
        <v>9.14</v>
      </c>
      <c r="AL2">
        <v>88.99</v>
      </c>
      <c r="AM2">
        <v>0.98099999999999998</v>
      </c>
    </row>
    <row r="3" spans="1:39" x14ac:dyDescent="0.3">
      <c r="A3">
        <v>2</v>
      </c>
      <c r="B3" t="s">
        <v>22</v>
      </c>
      <c r="C3">
        <v>74</v>
      </c>
      <c r="D3">
        <v>60.521599999999999</v>
      </c>
      <c r="E3">
        <v>31</v>
      </c>
      <c r="F3">
        <v>38</v>
      </c>
      <c r="G3">
        <v>5</v>
      </c>
      <c r="H3">
        <v>29</v>
      </c>
      <c r="I3">
        <v>67</v>
      </c>
      <c r="J3">
        <v>0.45300000000000001</v>
      </c>
      <c r="K3">
        <v>56.41</v>
      </c>
      <c r="L3">
        <v>62.1</v>
      </c>
      <c r="M3">
        <v>47.6</v>
      </c>
      <c r="N3">
        <v>40.86</v>
      </c>
      <c r="O3">
        <v>45.78</v>
      </c>
      <c r="P3">
        <v>47.16</v>
      </c>
      <c r="Q3">
        <v>27.48</v>
      </c>
      <c r="R3">
        <v>31.64</v>
      </c>
      <c r="S3">
        <v>46.48</v>
      </c>
      <c r="T3">
        <v>3</v>
      </c>
      <c r="U3">
        <v>3.32</v>
      </c>
      <c r="V3">
        <v>47.46</v>
      </c>
      <c r="W3">
        <v>2.92</v>
      </c>
      <c r="X3">
        <v>3.3</v>
      </c>
      <c r="Y3">
        <v>46.94</v>
      </c>
      <c r="Z3">
        <v>27.68</v>
      </c>
      <c r="AA3">
        <v>30.52</v>
      </c>
      <c r="AB3">
        <v>47.56</v>
      </c>
      <c r="AC3">
        <v>11.05</v>
      </c>
      <c r="AD3">
        <v>12.47</v>
      </c>
      <c r="AE3">
        <v>46.98</v>
      </c>
      <c r="AF3">
        <v>1.47</v>
      </c>
      <c r="AG3">
        <v>1.51</v>
      </c>
      <c r="AH3">
        <v>49.33</v>
      </c>
      <c r="AI3">
        <v>19.93</v>
      </c>
      <c r="AJ3">
        <v>81.349999999999994</v>
      </c>
      <c r="AK3">
        <v>10.92</v>
      </c>
      <c r="AL3">
        <v>89.5</v>
      </c>
      <c r="AM3">
        <v>1.004</v>
      </c>
    </row>
    <row r="4" spans="1:39" x14ac:dyDescent="0.3">
      <c r="A4">
        <v>3</v>
      </c>
      <c r="B4" t="s">
        <v>23</v>
      </c>
      <c r="C4">
        <v>76</v>
      </c>
      <c r="D4">
        <v>61.060499999999998</v>
      </c>
      <c r="E4">
        <v>44</v>
      </c>
      <c r="F4">
        <v>17</v>
      </c>
      <c r="G4">
        <v>15</v>
      </c>
      <c r="H4">
        <v>40</v>
      </c>
      <c r="I4">
        <v>103</v>
      </c>
      <c r="J4">
        <v>0.67800000000000005</v>
      </c>
      <c r="K4">
        <v>55.74</v>
      </c>
      <c r="L4">
        <v>61.09</v>
      </c>
      <c r="M4">
        <v>47.71</v>
      </c>
      <c r="N4">
        <v>40.950000000000003</v>
      </c>
      <c r="O4">
        <v>44.13</v>
      </c>
      <c r="P4">
        <v>48.13</v>
      </c>
      <c r="Q4">
        <v>28.91</v>
      </c>
      <c r="R4">
        <v>30.31</v>
      </c>
      <c r="S4">
        <v>48.82</v>
      </c>
      <c r="T4">
        <v>3.21</v>
      </c>
      <c r="U4">
        <v>2.65</v>
      </c>
      <c r="V4">
        <v>54.75</v>
      </c>
      <c r="W4">
        <v>3.03</v>
      </c>
      <c r="X4">
        <v>2.97</v>
      </c>
      <c r="Y4">
        <v>50.43</v>
      </c>
      <c r="Z4">
        <v>28.32</v>
      </c>
      <c r="AA4">
        <v>29</v>
      </c>
      <c r="AB4">
        <v>49.4</v>
      </c>
      <c r="AC4">
        <v>12.41</v>
      </c>
      <c r="AD4">
        <v>12.06</v>
      </c>
      <c r="AE4">
        <v>50.71</v>
      </c>
      <c r="AF4">
        <v>1.76</v>
      </c>
      <c r="AG4">
        <v>1.41</v>
      </c>
      <c r="AH4">
        <v>55.51</v>
      </c>
      <c r="AI4">
        <v>20</v>
      </c>
      <c r="AJ4">
        <v>82.56</v>
      </c>
      <c r="AK4">
        <v>11.09</v>
      </c>
      <c r="AL4">
        <v>91.25</v>
      </c>
      <c r="AM4">
        <v>1.0229999999999999</v>
      </c>
    </row>
    <row r="5" spans="1:39" x14ac:dyDescent="0.3">
      <c r="A5">
        <v>4</v>
      </c>
      <c r="B5" t="s">
        <v>24</v>
      </c>
      <c r="C5">
        <v>76</v>
      </c>
      <c r="D5">
        <v>60.453299999999999</v>
      </c>
      <c r="E5">
        <v>36</v>
      </c>
      <c r="F5">
        <v>35</v>
      </c>
      <c r="G5">
        <v>5</v>
      </c>
      <c r="H5">
        <v>34</v>
      </c>
      <c r="I5">
        <v>77</v>
      </c>
      <c r="J5">
        <v>0.50700000000000001</v>
      </c>
      <c r="K5">
        <v>59.98</v>
      </c>
      <c r="L5">
        <v>58.3</v>
      </c>
      <c r="M5">
        <v>50.71</v>
      </c>
      <c r="N5">
        <v>43.94</v>
      </c>
      <c r="O5">
        <v>42.65</v>
      </c>
      <c r="P5">
        <v>50.75</v>
      </c>
      <c r="Q5">
        <v>31.04</v>
      </c>
      <c r="R5">
        <v>28.98</v>
      </c>
      <c r="S5">
        <v>51.72</v>
      </c>
      <c r="T5">
        <v>2.96</v>
      </c>
      <c r="U5">
        <v>2.98</v>
      </c>
      <c r="V5">
        <v>49.89</v>
      </c>
      <c r="W5">
        <v>2.9</v>
      </c>
      <c r="X5">
        <v>3.19</v>
      </c>
      <c r="Y5">
        <v>47.68</v>
      </c>
      <c r="Z5">
        <v>27.35</v>
      </c>
      <c r="AA5">
        <v>28.78</v>
      </c>
      <c r="AB5">
        <v>48.72</v>
      </c>
      <c r="AC5">
        <v>10.64</v>
      </c>
      <c r="AD5">
        <v>12.51</v>
      </c>
      <c r="AE5">
        <v>45.97</v>
      </c>
      <c r="AF5">
        <v>1.07</v>
      </c>
      <c r="AG5">
        <v>1.5</v>
      </c>
      <c r="AH5">
        <v>41.62</v>
      </c>
      <c r="AI5">
        <v>15.07</v>
      </c>
      <c r="AJ5">
        <v>81.83</v>
      </c>
      <c r="AK5">
        <v>9.5500000000000007</v>
      </c>
      <c r="AL5">
        <v>89.73</v>
      </c>
      <c r="AM5">
        <v>0.99299999999999999</v>
      </c>
    </row>
    <row r="6" spans="1:39" x14ac:dyDescent="0.3">
      <c r="A6">
        <v>5</v>
      </c>
      <c r="B6" t="s">
        <v>25</v>
      </c>
      <c r="C6">
        <v>74</v>
      </c>
      <c r="D6">
        <v>60.530200000000001</v>
      </c>
      <c r="E6">
        <v>34</v>
      </c>
      <c r="F6">
        <v>35</v>
      </c>
      <c r="G6">
        <v>5</v>
      </c>
      <c r="H6">
        <v>34</v>
      </c>
      <c r="I6">
        <v>73</v>
      </c>
      <c r="J6">
        <v>0.49299999999999999</v>
      </c>
      <c r="K6">
        <v>63.24</v>
      </c>
      <c r="L6">
        <v>61.03</v>
      </c>
      <c r="M6">
        <v>50.89</v>
      </c>
      <c r="N6">
        <v>45.37</v>
      </c>
      <c r="O6">
        <v>42.7</v>
      </c>
      <c r="P6">
        <v>51.51</v>
      </c>
      <c r="Q6">
        <v>30.88</v>
      </c>
      <c r="R6">
        <v>29.6</v>
      </c>
      <c r="S6">
        <v>51.05</v>
      </c>
      <c r="T6">
        <v>3.04</v>
      </c>
      <c r="U6">
        <v>3.2</v>
      </c>
      <c r="V6">
        <v>48.71</v>
      </c>
      <c r="W6">
        <v>3.2</v>
      </c>
      <c r="X6">
        <v>3.07</v>
      </c>
      <c r="Y6">
        <v>51.05</v>
      </c>
      <c r="Z6">
        <v>28.81</v>
      </c>
      <c r="AA6">
        <v>29.48</v>
      </c>
      <c r="AB6">
        <v>49.43</v>
      </c>
      <c r="AC6">
        <v>11.84</v>
      </c>
      <c r="AD6">
        <v>11.76</v>
      </c>
      <c r="AE6">
        <v>50.17</v>
      </c>
      <c r="AF6">
        <v>1.58</v>
      </c>
      <c r="AG6">
        <v>1.46</v>
      </c>
      <c r="AH6">
        <v>51.98</v>
      </c>
      <c r="AI6">
        <v>20.100000000000001</v>
      </c>
      <c r="AJ6">
        <v>82.1</v>
      </c>
      <c r="AK6">
        <v>9.85</v>
      </c>
      <c r="AL6">
        <v>89.19</v>
      </c>
      <c r="AM6">
        <v>0.99</v>
      </c>
    </row>
    <row r="7" spans="1:39" x14ac:dyDescent="0.3">
      <c r="A7">
        <v>6</v>
      </c>
      <c r="B7" t="s">
        <v>26</v>
      </c>
      <c r="C7">
        <v>75</v>
      </c>
      <c r="D7">
        <v>60.7027</v>
      </c>
      <c r="E7">
        <v>47</v>
      </c>
      <c r="F7">
        <v>21</v>
      </c>
      <c r="G7">
        <v>7</v>
      </c>
      <c r="H7">
        <v>45</v>
      </c>
      <c r="I7">
        <v>101</v>
      </c>
      <c r="J7">
        <v>0.67300000000000004</v>
      </c>
      <c r="K7">
        <v>69.900000000000006</v>
      </c>
      <c r="L7">
        <v>48.85</v>
      </c>
      <c r="M7">
        <v>58.86</v>
      </c>
      <c r="N7">
        <v>49.67</v>
      </c>
      <c r="O7">
        <v>36.35</v>
      </c>
      <c r="P7">
        <v>57.74</v>
      </c>
      <c r="Q7">
        <v>32.700000000000003</v>
      </c>
      <c r="R7">
        <v>25.55</v>
      </c>
      <c r="S7">
        <v>56.13</v>
      </c>
      <c r="T7">
        <v>3.33</v>
      </c>
      <c r="U7">
        <v>2.56</v>
      </c>
      <c r="V7">
        <v>56.6</v>
      </c>
      <c r="W7">
        <v>3.31</v>
      </c>
      <c r="X7">
        <v>2.66</v>
      </c>
      <c r="Y7">
        <v>55.44</v>
      </c>
      <c r="Z7">
        <v>30.76</v>
      </c>
      <c r="AA7">
        <v>23.3</v>
      </c>
      <c r="AB7">
        <v>56.9</v>
      </c>
      <c r="AC7">
        <v>12.38</v>
      </c>
      <c r="AD7">
        <v>10.199999999999999</v>
      </c>
      <c r="AE7">
        <v>54.82</v>
      </c>
      <c r="AF7">
        <v>1.65</v>
      </c>
      <c r="AG7">
        <v>1.25</v>
      </c>
      <c r="AH7">
        <v>56.82</v>
      </c>
      <c r="AI7">
        <v>21.19</v>
      </c>
      <c r="AJ7">
        <v>82.6</v>
      </c>
      <c r="AK7">
        <v>10.199999999999999</v>
      </c>
      <c r="AL7">
        <v>89.99</v>
      </c>
      <c r="AM7">
        <v>1.002</v>
      </c>
    </row>
    <row r="8" spans="1:39" x14ac:dyDescent="0.3">
      <c r="A8">
        <v>7</v>
      </c>
      <c r="B8" t="s">
        <v>27</v>
      </c>
      <c r="C8">
        <v>75</v>
      </c>
      <c r="D8">
        <v>60.398200000000003</v>
      </c>
      <c r="E8">
        <v>22</v>
      </c>
      <c r="F8">
        <v>48</v>
      </c>
      <c r="G8">
        <v>5</v>
      </c>
      <c r="H8">
        <v>21</v>
      </c>
      <c r="I8">
        <v>49</v>
      </c>
      <c r="J8">
        <v>0.32700000000000001</v>
      </c>
      <c r="K8">
        <v>52.68</v>
      </c>
      <c r="L8">
        <v>63.3</v>
      </c>
      <c r="M8">
        <v>45.42</v>
      </c>
      <c r="N8">
        <v>37.700000000000003</v>
      </c>
      <c r="O8">
        <v>45.71</v>
      </c>
      <c r="P8">
        <v>45.2</v>
      </c>
      <c r="Q8">
        <v>26.66</v>
      </c>
      <c r="R8">
        <v>32.17</v>
      </c>
      <c r="S8">
        <v>45.32</v>
      </c>
      <c r="T8">
        <v>2.19</v>
      </c>
      <c r="U8">
        <v>3.46</v>
      </c>
      <c r="V8">
        <v>38.729999999999997</v>
      </c>
      <c r="W8">
        <v>2.61</v>
      </c>
      <c r="X8">
        <v>3.21</v>
      </c>
      <c r="Y8">
        <v>44.82</v>
      </c>
      <c r="Z8">
        <v>24.69</v>
      </c>
      <c r="AA8">
        <v>31.48</v>
      </c>
      <c r="AB8">
        <v>43.95</v>
      </c>
      <c r="AC8">
        <v>10.08</v>
      </c>
      <c r="AD8">
        <v>13.44</v>
      </c>
      <c r="AE8">
        <v>42.85</v>
      </c>
      <c r="AF8">
        <v>1.27</v>
      </c>
      <c r="AG8">
        <v>1.87</v>
      </c>
      <c r="AH8">
        <v>40.51</v>
      </c>
      <c r="AI8">
        <v>18.75</v>
      </c>
      <c r="AJ8">
        <v>78.89</v>
      </c>
      <c r="AK8">
        <v>8.1999999999999993</v>
      </c>
      <c r="AL8">
        <v>89.25</v>
      </c>
      <c r="AM8">
        <v>0.97499999999999998</v>
      </c>
    </row>
    <row r="9" spans="1:39" x14ac:dyDescent="0.3">
      <c r="A9">
        <v>8</v>
      </c>
      <c r="B9" t="s">
        <v>28</v>
      </c>
      <c r="C9">
        <v>75</v>
      </c>
      <c r="D9">
        <v>60.6402</v>
      </c>
      <c r="E9">
        <v>47</v>
      </c>
      <c r="F9">
        <v>22</v>
      </c>
      <c r="G9">
        <v>6</v>
      </c>
      <c r="H9">
        <v>45</v>
      </c>
      <c r="I9">
        <v>100</v>
      </c>
      <c r="J9">
        <v>0.66700000000000004</v>
      </c>
      <c r="K9">
        <v>64.8</v>
      </c>
      <c r="L9">
        <v>57.68</v>
      </c>
      <c r="M9">
        <v>52.91</v>
      </c>
      <c r="N9">
        <v>46.48</v>
      </c>
      <c r="O9">
        <v>41.78</v>
      </c>
      <c r="P9">
        <v>52.66</v>
      </c>
      <c r="Q9">
        <v>32.96</v>
      </c>
      <c r="R9">
        <v>29.21</v>
      </c>
      <c r="S9">
        <v>53.01</v>
      </c>
      <c r="T9">
        <v>3.67</v>
      </c>
      <c r="U9">
        <v>2.94</v>
      </c>
      <c r="V9">
        <v>55.49</v>
      </c>
      <c r="W9">
        <v>3.27</v>
      </c>
      <c r="X9">
        <v>2.99</v>
      </c>
      <c r="Y9">
        <v>52.21</v>
      </c>
      <c r="Z9">
        <v>31.5</v>
      </c>
      <c r="AA9">
        <v>26.39</v>
      </c>
      <c r="AB9">
        <v>54.42</v>
      </c>
      <c r="AC9">
        <v>13.18</v>
      </c>
      <c r="AD9">
        <v>11.78</v>
      </c>
      <c r="AE9">
        <v>52.8</v>
      </c>
      <c r="AF9">
        <v>1.79</v>
      </c>
      <c r="AG9">
        <v>1.6</v>
      </c>
      <c r="AH9">
        <v>52.92</v>
      </c>
      <c r="AI9">
        <v>20.36</v>
      </c>
      <c r="AJ9">
        <v>80.67</v>
      </c>
      <c r="AK9">
        <v>11.13</v>
      </c>
      <c r="AL9">
        <v>89.93</v>
      </c>
      <c r="AM9">
        <v>1.0109999999999999</v>
      </c>
    </row>
    <row r="10" spans="1:39" x14ac:dyDescent="0.3">
      <c r="A10">
        <v>9</v>
      </c>
      <c r="B10" t="s">
        <v>29</v>
      </c>
      <c r="C10">
        <v>75</v>
      </c>
      <c r="D10">
        <v>60.781799999999997</v>
      </c>
      <c r="E10">
        <v>25</v>
      </c>
      <c r="F10">
        <v>38</v>
      </c>
      <c r="G10">
        <v>12</v>
      </c>
      <c r="H10">
        <v>22</v>
      </c>
      <c r="I10">
        <v>62</v>
      </c>
      <c r="J10">
        <v>0.41299999999999998</v>
      </c>
      <c r="K10">
        <v>61.44</v>
      </c>
      <c r="L10">
        <v>65.989999999999995</v>
      </c>
      <c r="M10">
        <v>48.21</v>
      </c>
      <c r="N10">
        <v>43.42</v>
      </c>
      <c r="O10">
        <v>47.4</v>
      </c>
      <c r="P10">
        <v>47.81</v>
      </c>
      <c r="Q10">
        <v>29.69</v>
      </c>
      <c r="R10">
        <v>33.56</v>
      </c>
      <c r="S10">
        <v>46.94</v>
      </c>
      <c r="T10">
        <v>2.82</v>
      </c>
      <c r="U10">
        <v>3.57</v>
      </c>
      <c r="V10">
        <v>44.12</v>
      </c>
      <c r="W10">
        <v>2.93</v>
      </c>
      <c r="X10">
        <v>3.44</v>
      </c>
      <c r="Y10">
        <v>46.04</v>
      </c>
      <c r="Z10">
        <v>28.26</v>
      </c>
      <c r="AA10">
        <v>31.42</v>
      </c>
      <c r="AB10">
        <v>47.35</v>
      </c>
      <c r="AC10">
        <v>10.71</v>
      </c>
      <c r="AD10">
        <v>12.87</v>
      </c>
      <c r="AE10">
        <v>45.42</v>
      </c>
      <c r="AF10">
        <v>1.45</v>
      </c>
      <c r="AG10">
        <v>1.65</v>
      </c>
      <c r="AH10">
        <v>46.81</v>
      </c>
      <c r="AI10">
        <v>20.72</v>
      </c>
      <c r="AJ10">
        <v>80.8</v>
      </c>
      <c r="AK10">
        <v>9.49</v>
      </c>
      <c r="AL10">
        <v>89.37</v>
      </c>
      <c r="AM10">
        <v>0.98899999999999999</v>
      </c>
    </row>
    <row r="11" spans="1:39" x14ac:dyDescent="0.3">
      <c r="A11">
        <v>10</v>
      </c>
      <c r="B11" t="s">
        <v>30</v>
      </c>
      <c r="C11">
        <v>75</v>
      </c>
      <c r="D11">
        <v>60.761600000000001</v>
      </c>
      <c r="E11">
        <v>47</v>
      </c>
      <c r="F11">
        <v>19</v>
      </c>
      <c r="G11">
        <v>9</v>
      </c>
      <c r="H11">
        <v>44</v>
      </c>
      <c r="I11">
        <v>103</v>
      </c>
      <c r="J11">
        <v>0.68700000000000006</v>
      </c>
      <c r="K11">
        <v>63.54</v>
      </c>
      <c r="L11">
        <v>57.3</v>
      </c>
      <c r="M11">
        <v>52.58</v>
      </c>
      <c r="N11">
        <v>45.34</v>
      </c>
      <c r="O11">
        <v>41.42</v>
      </c>
      <c r="P11">
        <v>52.26</v>
      </c>
      <c r="Q11">
        <v>31.07</v>
      </c>
      <c r="R11">
        <v>28.47</v>
      </c>
      <c r="S11">
        <v>52.19</v>
      </c>
      <c r="T11">
        <v>3.59</v>
      </c>
      <c r="U11">
        <v>2.87</v>
      </c>
      <c r="V11">
        <v>55.6</v>
      </c>
      <c r="W11">
        <v>3.27</v>
      </c>
      <c r="X11">
        <v>2.66</v>
      </c>
      <c r="Y11">
        <v>55.19</v>
      </c>
      <c r="Z11">
        <v>31.23</v>
      </c>
      <c r="AA11">
        <v>25.74</v>
      </c>
      <c r="AB11">
        <v>54.82</v>
      </c>
      <c r="AC11">
        <v>13.02</v>
      </c>
      <c r="AD11">
        <v>10.18</v>
      </c>
      <c r="AE11">
        <v>56.13</v>
      </c>
      <c r="AF11">
        <v>1.9</v>
      </c>
      <c r="AG11">
        <v>1.49</v>
      </c>
      <c r="AH11">
        <v>56.03</v>
      </c>
      <c r="AI11">
        <v>22.05</v>
      </c>
      <c r="AJ11">
        <v>78.31</v>
      </c>
      <c r="AK11">
        <v>11.57</v>
      </c>
      <c r="AL11">
        <v>89.92</v>
      </c>
      <c r="AM11">
        <v>1.0149999999999999</v>
      </c>
    </row>
    <row r="12" spans="1:39" x14ac:dyDescent="0.3">
      <c r="A12">
        <v>11</v>
      </c>
      <c r="B12" t="s">
        <v>31</v>
      </c>
      <c r="C12">
        <v>75</v>
      </c>
      <c r="D12">
        <v>60.646700000000003</v>
      </c>
      <c r="E12">
        <v>37</v>
      </c>
      <c r="F12">
        <v>30</v>
      </c>
      <c r="G12">
        <v>8</v>
      </c>
      <c r="H12">
        <v>35</v>
      </c>
      <c r="I12">
        <v>82</v>
      </c>
      <c r="J12">
        <v>0.54700000000000004</v>
      </c>
      <c r="K12">
        <v>55.69</v>
      </c>
      <c r="L12">
        <v>64.64</v>
      </c>
      <c r="M12">
        <v>46.28</v>
      </c>
      <c r="N12">
        <v>40.42</v>
      </c>
      <c r="O12">
        <v>47</v>
      </c>
      <c r="P12">
        <v>46.24</v>
      </c>
      <c r="Q12">
        <v>28.2</v>
      </c>
      <c r="R12">
        <v>32.19</v>
      </c>
      <c r="S12">
        <v>46.7</v>
      </c>
      <c r="T12">
        <v>3.28</v>
      </c>
      <c r="U12">
        <v>3.27</v>
      </c>
      <c r="V12">
        <v>50.1</v>
      </c>
      <c r="W12">
        <v>2.81</v>
      </c>
      <c r="X12">
        <v>3.25</v>
      </c>
      <c r="Y12">
        <v>46.35</v>
      </c>
      <c r="Z12">
        <v>25.96</v>
      </c>
      <c r="AA12">
        <v>30.79</v>
      </c>
      <c r="AB12">
        <v>45.75</v>
      </c>
      <c r="AC12">
        <v>9.75</v>
      </c>
      <c r="AD12">
        <v>12.16</v>
      </c>
      <c r="AE12">
        <v>44.49</v>
      </c>
      <c r="AF12">
        <v>1.5</v>
      </c>
      <c r="AG12">
        <v>1.61</v>
      </c>
      <c r="AH12">
        <v>48.31</v>
      </c>
      <c r="AI12">
        <v>21.84</v>
      </c>
      <c r="AJ12">
        <v>79.97</v>
      </c>
      <c r="AK12">
        <v>11.65</v>
      </c>
      <c r="AL12">
        <v>89.84</v>
      </c>
      <c r="AM12">
        <v>1.0149999999999999</v>
      </c>
    </row>
    <row r="13" spans="1:39" x14ac:dyDescent="0.3">
      <c r="A13">
        <v>12</v>
      </c>
      <c r="B13" t="s">
        <v>32</v>
      </c>
      <c r="C13">
        <v>73</v>
      </c>
      <c r="D13">
        <v>60.6509</v>
      </c>
      <c r="E13">
        <v>45</v>
      </c>
      <c r="F13">
        <v>23</v>
      </c>
      <c r="G13">
        <v>5</v>
      </c>
      <c r="H13">
        <v>43</v>
      </c>
      <c r="I13">
        <v>95</v>
      </c>
      <c r="J13">
        <v>0.65100000000000002</v>
      </c>
      <c r="K13">
        <v>64.790000000000006</v>
      </c>
      <c r="L13">
        <v>54.03</v>
      </c>
      <c r="M13">
        <v>54.53</v>
      </c>
      <c r="N13">
        <v>47.16</v>
      </c>
      <c r="O13">
        <v>39.409999999999997</v>
      </c>
      <c r="P13">
        <v>54.48</v>
      </c>
      <c r="Q13">
        <v>33.4</v>
      </c>
      <c r="R13">
        <v>28.07</v>
      </c>
      <c r="S13">
        <v>54.34</v>
      </c>
      <c r="T13">
        <v>3.55</v>
      </c>
      <c r="U13">
        <v>2.82</v>
      </c>
      <c r="V13">
        <v>55.74</v>
      </c>
      <c r="W13">
        <v>3.68</v>
      </c>
      <c r="X13">
        <v>2.83</v>
      </c>
      <c r="Y13">
        <v>56.52</v>
      </c>
      <c r="Z13">
        <v>33.46</v>
      </c>
      <c r="AA13">
        <v>26.97</v>
      </c>
      <c r="AB13">
        <v>55.37</v>
      </c>
      <c r="AC13">
        <v>15.14</v>
      </c>
      <c r="AD13">
        <v>10.6</v>
      </c>
      <c r="AE13">
        <v>58.82</v>
      </c>
      <c r="AF13">
        <v>1.99</v>
      </c>
      <c r="AG13">
        <v>1.44</v>
      </c>
      <c r="AH13">
        <v>58.1</v>
      </c>
      <c r="AI13">
        <v>19.649999999999999</v>
      </c>
      <c r="AJ13">
        <v>79.959999999999994</v>
      </c>
      <c r="AK13">
        <v>10.63</v>
      </c>
      <c r="AL13">
        <v>89.96</v>
      </c>
      <c r="AM13">
        <v>1.006</v>
      </c>
    </row>
    <row r="14" spans="1:39" x14ac:dyDescent="0.3">
      <c r="A14">
        <v>13</v>
      </c>
      <c r="B14" t="s">
        <v>33</v>
      </c>
      <c r="C14">
        <v>76</v>
      </c>
      <c r="D14">
        <v>60.584899999999998</v>
      </c>
      <c r="E14">
        <v>47</v>
      </c>
      <c r="F14">
        <v>24</v>
      </c>
      <c r="G14">
        <v>5</v>
      </c>
      <c r="H14">
        <v>44</v>
      </c>
      <c r="I14">
        <v>99</v>
      </c>
      <c r="J14">
        <v>0.65100000000000002</v>
      </c>
      <c r="K14">
        <v>67.709999999999994</v>
      </c>
      <c r="L14">
        <v>53.52</v>
      </c>
      <c r="M14">
        <v>55.85</v>
      </c>
      <c r="N14">
        <v>47.65</v>
      </c>
      <c r="O14">
        <v>39.76</v>
      </c>
      <c r="P14">
        <v>54.52</v>
      </c>
      <c r="Q14">
        <v>33.19</v>
      </c>
      <c r="R14">
        <v>27.59</v>
      </c>
      <c r="S14">
        <v>54.61</v>
      </c>
      <c r="T14">
        <v>3.17</v>
      </c>
      <c r="U14">
        <v>2.4900000000000002</v>
      </c>
      <c r="V14">
        <v>55.99</v>
      </c>
      <c r="W14">
        <v>3.47</v>
      </c>
      <c r="X14">
        <v>2.76</v>
      </c>
      <c r="Y14">
        <v>55.7</v>
      </c>
      <c r="Z14">
        <v>31.31</v>
      </c>
      <c r="AA14">
        <v>24.45</v>
      </c>
      <c r="AB14">
        <v>56.16</v>
      </c>
      <c r="AC14">
        <v>13.21</v>
      </c>
      <c r="AD14">
        <v>10.95</v>
      </c>
      <c r="AE14">
        <v>54.69</v>
      </c>
      <c r="AF14">
        <v>1.56</v>
      </c>
      <c r="AG14">
        <v>1.36</v>
      </c>
      <c r="AH14">
        <v>53.57</v>
      </c>
      <c r="AI14">
        <v>18.07</v>
      </c>
      <c r="AJ14">
        <v>82.49</v>
      </c>
      <c r="AK14">
        <v>9.5399999999999991</v>
      </c>
      <c r="AL14">
        <v>90.98</v>
      </c>
      <c r="AM14">
        <v>1.0049999999999999</v>
      </c>
    </row>
    <row r="15" spans="1:39" x14ac:dyDescent="0.3">
      <c r="A15">
        <v>14</v>
      </c>
      <c r="B15" t="s">
        <v>34</v>
      </c>
      <c r="C15">
        <v>74</v>
      </c>
      <c r="D15">
        <v>60.7592</v>
      </c>
      <c r="E15">
        <v>38</v>
      </c>
      <c r="F15">
        <v>25</v>
      </c>
      <c r="G15">
        <v>11</v>
      </c>
      <c r="H15">
        <v>36</v>
      </c>
      <c r="I15">
        <v>87</v>
      </c>
      <c r="J15">
        <v>0.58799999999999997</v>
      </c>
      <c r="K15">
        <v>63.21</v>
      </c>
      <c r="L15">
        <v>57.41</v>
      </c>
      <c r="M15">
        <v>52.41</v>
      </c>
      <c r="N15">
        <v>46.16</v>
      </c>
      <c r="O15">
        <v>40.71</v>
      </c>
      <c r="P15">
        <v>53.13</v>
      </c>
      <c r="Q15">
        <v>31.76</v>
      </c>
      <c r="R15">
        <v>27.97</v>
      </c>
      <c r="S15">
        <v>53.17</v>
      </c>
      <c r="T15">
        <v>3.03</v>
      </c>
      <c r="U15">
        <v>2.56</v>
      </c>
      <c r="V15">
        <v>54.18</v>
      </c>
      <c r="W15">
        <v>3.17</v>
      </c>
      <c r="X15">
        <v>2.88</v>
      </c>
      <c r="Y15">
        <v>52.39</v>
      </c>
      <c r="Z15">
        <v>28.82</v>
      </c>
      <c r="AA15">
        <v>26.89</v>
      </c>
      <c r="AB15">
        <v>51.74</v>
      </c>
      <c r="AC15">
        <v>11.61</v>
      </c>
      <c r="AD15">
        <v>10.7</v>
      </c>
      <c r="AE15">
        <v>52.03</v>
      </c>
      <c r="AF15">
        <v>1.49</v>
      </c>
      <c r="AG15">
        <v>1.25</v>
      </c>
      <c r="AH15">
        <v>54.37</v>
      </c>
      <c r="AI15">
        <v>19.75</v>
      </c>
      <c r="AJ15">
        <v>81.96</v>
      </c>
      <c r="AK15">
        <v>9.5399999999999991</v>
      </c>
      <c r="AL15">
        <v>90.84</v>
      </c>
      <c r="AM15">
        <v>1.004</v>
      </c>
    </row>
    <row r="16" spans="1:39" x14ac:dyDescent="0.3">
      <c r="A16">
        <v>15</v>
      </c>
      <c r="B16" t="s">
        <v>35</v>
      </c>
      <c r="C16">
        <v>74</v>
      </c>
      <c r="D16">
        <v>60.867600000000003</v>
      </c>
      <c r="E16">
        <v>36</v>
      </c>
      <c r="F16">
        <v>28</v>
      </c>
      <c r="G16">
        <v>9</v>
      </c>
      <c r="H16">
        <v>33</v>
      </c>
      <c r="I16">
        <v>81</v>
      </c>
      <c r="J16">
        <v>0.54700000000000004</v>
      </c>
      <c r="K16">
        <v>60.22</v>
      </c>
      <c r="L16">
        <v>59.64</v>
      </c>
      <c r="M16">
        <v>50.24</v>
      </c>
      <c r="N16">
        <v>43.24</v>
      </c>
      <c r="O16">
        <v>42.47</v>
      </c>
      <c r="P16">
        <v>50.45</v>
      </c>
      <c r="Q16">
        <v>29.6</v>
      </c>
      <c r="R16">
        <v>29.4</v>
      </c>
      <c r="S16">
        <v>50.17</v>
      </c>
      <c r="T16">
        <v>2.97</v>
      </c>
      <c r="U16">
        <v>3.09</v>
      </c>
      <c r="V16">
        <v>49.01</v>
      </c>
      <c r="W16">
        <v>3.01</v>
      </c>
      <c r="X16">
        <v>2.8</v>
      </c>
      <c r="Y16">
        <v>51.75</v>
      </c>
      <c r="Z16">
        <v>28.68</v>
      </c>
      <c r="AA16">
        <v>27.76</v>
      </c>
      <c r="AB16">
        <v>50.81</v>
      </c>
      <c r="AC16">
        <v>11.83</v>
      </c>
      <c r="AD16">
        <v>10.82</v>
      </c>
      <c r="AE16">
        <v>52.24</v>
      </c>
      <c r="AF16">
        <v>1.48</v>
      </c>
      <c r="AG16">
        <v>1.43</v>
      </c>
      <c r="AH16">
        <v>50.92</v>
      </c>
      <c r="AI16">
        <v>18.91</v>
      </c>
      <c r="AJ16">
        <v>79.66</v>
      </c>
      <c r="AK16">
        <v>10.039999999999999</v>
      </c>
      <c r="AL16">
        <v>89.49</v>
      </c>
      <c r="AM16">
        <v>0.995</v>
      </c>
    </row>
    <row r="17" spans="1:39" x14ac:dyDescent="0.3">
      <c r="A17">
        <v>16</v>
      </c>
      <c r="B17" t="s">
        <v>36</v>
      </c>
      <c r="C17">
        <v>74</v>
      </c>
      <c r="D17">
        <v>61.043900000000001</v>
      </c>
      <c r="E17">
        <v>29</v>
      </c>
      <c r="F17">
        <v>33</v>
      </c>
      <c r="G17">
        <v>12</v>
      </c>
      <c r="H17">
        <v>25</v>
      </c>
      <c r="I17">
        <v>70</v>
      </c>
      <c r="J17">
        <v>0.47299999999999998</v>
      </c>
      <c r="K17">
        <v>54.48</v>
      </c>
      <c r="L17">
        <v>65.72</v>
      </c>
      <c r="M17">
        <v>45.33</v>
      </c>
      <c r="N17">
        <v>39.54</v>
      </c>
      <c r="O17">
        <v>46.57</v>
      </c>
      <c r="P17">
        <v>45.92</v>
      </c>
      <c r="Q17">
        <v>27.41</v>
      </c>
      <c r="R17">
        <v>32.44</v>
      </c>
      <c r="S17">
        <v>45.81</v>
      </c>
      <c r="T17">
        <v>2.67</v>
      </c>
      <c r="U17">
        <v>3.27</v>
      </c>
      <c r="V17">
        <v>44.97</v>
      </c>
      <c r="W17">
        <v>2.81</v>
      </c>
      <c r="X17">
        <v>3.46</v>
      </c>
      <c r="Y17">
        <v>44.85</v>
      </c>
      <c r="Z17">
        <v>26.01</v>
      </c>
      <c r="AA17">
        <v>32.61</v>
      </c>
      <c r="AB17">
        <v>44.37</v>
      </c>
      <c r="AC17">
        <v>10.9</v>
      </c>
      <c r="AD17">
        <v>13.64</v>
      </c>
      <c r="AE17">
        <v>44.43</v>
      </c>
      <c r="AF17">
        <v>1.35</v>
      </c>
      <c r="AG17">
        <v>1.63</v>
      </c>
      <c r="AH17">
        <v>45.33</v>
      </c>
      <c r="AI17">
        <v>18.579999999999998</v>
      </c>
      <c r="AJ17">
        <v>80.75</v>
      </c>
      <c r="AK17">
        <v>9.74</v>
      </c>
      <c r="AL17">
        <v>89.93</v>
      </c>
      <c r="AM17">
        <v>0.997</v>
      </c>
    </row>
    <row r="18" spans="1:39" x14ac:dyDescent="0.3">
      <c r="A18">
        <v>17</v>
      </c>
      <c r="B18" t="s">
        <v>37</v>
      </c>
      <c r="C18">
        <v>75</v>
      </c>
      <c r="D18">
        <v>60.34</v>
      </c>
      <c r="E18">
        <v>43</v>
      </c>
      <c r="F18">
        <v>28</v>
      </c>
      <c r="G18">
        <v>4</v>
      </c>
      <c r="H18">
        <v>41</v>
      </c>
      <c r="I18">
        <v>90</v>
      </c>
      <c r="J18">
        <v>0.6</v>
      </c>
      <c r="K18">
        <v>62.54</v>
      </c>
      <c r="L18">
        <v>58.27</v>
      </c>
      <c r="M18">
        <v>51.77</v>
      </c>
      <c r="N18">
        <v>45.33</v>
      </c>
      <c r="O18">
        <v>41.86</v>
      </c>
      <c r="P18">
        <v>51.99</v>
      </c>
      <c r="Q18">
        <v>31.55</v>
      </c>
      <c r="R18">
        <v>30.27</v>
      </c>
      <c r="S18">
        <v>51.04</v>
      </c>
      <c r="T18">
        <v>3.21</v>
      </c>
      <c r="U18">
        <v>3.02</v>
      </c>
      <c r="V18">
        <v>51.49</v>
      </c>
      <c r="W18">
        <v>3.28</v>
      </c>
      <c r="X18">
        <v>3.01</v>
      </c>
      <c r="Y18">
        <v>52.15</v>
      </c>
      <c r="Z18">
        <v>30.9</v>
      </c>
      <c r="AA18">
        <v>27.71</v>
      </c>
      <c r="AB18">
        <v>52.73</v>
      </c>
      <c r="AC18">
        <v>12.71</v>
      </c>
      <c r="AD18">
        <v>11.24</v>
      </c>
      <c r="AE18">
        <v>53.07</v>
      </c>
      <c r="AF18">
        <v>1.75</v>
      </c>
      <c r="AG18">
        <v>1.46</v>
      </c>
      <c r="AH18">
        <v>54.55</v>
      </c>
      <c r="AI18">
        <v>20.34</v>
      </c>
      <c r="AJ18">
        <v>80.94</v>
      </c>
      <c r="AK18">
        <v>10.17</v>
      </c>
      <c r="AL18">
        <v>90.01</v>
      </c>
      <c r="AM18">
        <v>1.002</v>
      </c>
    </row>
    <row r="19" spans="1:39" x14ac:dyDescent="0.3">
      <c r="A19">
        <v>18</v>
      </c>
      <c r="B19" t="s">
        <v>38</v>
      </c>
      <c r="C19">
        <v>75</v>
      </c>
      <c r="D19">
        <v>60.323999999999998</v>
      </c>
      <c r="E19">
        <v>36</v>
      </c>
      <c r="F19">
        <v>35</v>
      </c>
      <c r="G19">
        <v>4</v>
      </c>
      <c r="H19">
        <v>36</v>
      </c>
      <c r="I19">
        <v>76</v>
      </c>
      <c r="J19">
        <v>0.50700000000000001</v>
      </c>
      <c r="K19">
        <v>63.28</v>
      </c>
      <c r="L19">
        <v>56.97</v>
      </c>
      <c r="M19">
        <v>52.62</v>
      </c>
      <c r="N19">
        <v>44.57</v>
      </c>
      <c r="O19">
        <v>42.25</v>
      </c>
      <c r="P19">
        <v>51.34</v>
      </c>
      <c r="Q19">
        <v>31.28</v>
      </c>
      <c r="R19">
        <v>29.67</v>
      </c>
      <c r="S19">
        <v>51.33</v>
      </c>
      <c r="T19">
        <v>3.26</v>
      </c>
      <c r="U19">
        <v>3.4</v>
      </c>
      <c r="V19">
        <v>49</v>
      </c>
      <c r="W19">
        <v>3.34</v>
      </c>
      <c r="X19">
        <v>3.18</v>
      </c>
      <c r="Y19">
        <v>51.25</v>
      </c>
      <c r="Z19">
        <v>30.16</v>
      </c>
      <c r="AA19">
        <v>27.31</v>
      </c>
      <c r="AB19">
        <v>52.48</v>
      </c>
      <c r="AC19">
        <v>12.41</v>
      </c>
      <c r="AD19">
        <v>11.5</v>
      </c>
      <c r="AE19">
        <v>51.91</v>
      </c>
      <c r="AF19">
        <v>1.63</v>
      </c>
      <c r="AG19">
        <v>1.72</v>
      </c>
      <c r="AH19">
        <v>48.62</v>
      </c>
      <c r="AI19">
        <v>19.399999999999999</v>
      </c>
      <c r="AJ19">
        <v>78.650000000000006</v>
      </c>
      <c r="AK19">
        <v>10.43</v>
      </c>
      <c r="AL19">
        <v>88.56</v>
      </c>
      <c r="AM19">
        <v>0.99</v>
      </c>
    </row>
    <row r="20" spans="1:39" x14ac:dyDescent="0.3">
      <c r="A20">
        <v>19</v>
      </c>
      <c r="B20" t="s">
        <v>39</v>
      </c>
      <c r="C20">
        <v>75</v>
      </c>
      <c r="D20">
        <v>60.757599999999996</v>
      </c>
      <c r="E20">
        <v>33</v>
      </c>
      <c r="F20">
        <v>27</v>
      </c>
      <c r="G20">
        <v>15</v>
      </c>
      <c r="H20">
        <v>32</v>
      </c>
      <c r="I20">
        <v>81</v>
      </c>
      <c r="J20">
        <v>0.54</v>
      </c>
      <c r="K20">
        <v>57.83</v>
      </c>
      <c r="L20">
        <v>66.05</v>
      </c>
      <c r="M20">
        <v>46.68</v>
      </c>
      <c r="N20">
        <v>42.08</v>
      </c>
      <c r="O20">
        <v>46.28</v>
      </c>
      <c r="P20">
        <v>47.62</v>
      </c>
      <c r="Q20">
        <v>29.68</v>
      </c>
      <c r="R20">
        <v>32.4</v>
      </c>
      <c r="S20">
        <v>47.8</v>
      </c>
      <c r="T20">
        <v>2.91</v>
      </c>
      <c r="U20">
        <v>3.23</v>
      </c>
      <c r="V20">
        <v>47.42</v>
      </c>
      <c r="W20">
        <v>2.91</v>
      </c>
      <c r="X20">
        <v>3.18</v>
      </c>
      <c r="Y20">
        <v>47.8</v>
      </c>
      <c r="Z20">
        <v>27.55</v>
      </c>
      <c r="AA20">
        <v>30.75</v>
      </c>
      <c r="AB20">
        <v>47.26</v>
      </c>
      <c r="AC20">
        <v>11.57</v>
      </c>
      <c r="AD20">
        <v>12.05</v>
      </c>
      <c r="AE20">
        <v>49</v>
      </c>
      <c r="AF20">
        <v>1.41</v>
      </c>
      <c r="AG20">
        <v>1.44</v>
      </c>
      <c r="AH20">
        <v>49.54</v>
      </c>
      <c r="AI20">
        <v>17.48</v>
      </c>
      <c r="AJ20">
        <v>82.19</v>
      </c>
      <c r="AK20">
        <v>9.8000000000000007</v>
      </c>
      <c r="AL20">
        <v>90.04</v>
      </c>
      <c r="AM20">
        <v>0.998</v>
      </c>
    </row>
    <row r="21" spans="1:39" x14ac:dyDescent="0.3">
      <c r="A21">
        <v>20</v>
      </c>
      <c r="B21" t="s">
        <v>40</v>
      </c>
      <c r="C21">
        <v>75</v>
      </c>
      <c r="D21">
        <v>60.661799999999999</v>
      </c>
      <c r="E21">
        <v>50</v>
      </c>
      <c r="F21">
        <v>21</v>
      </c>
      <c r="G21">
        <v>4</v>
      </c>
      <c r="H21">
        <v>47</v>
      </c>
      <c r="I21">
        <v>104</v>
      </c>
      <c r="J21">
        <v>0.69299999999999995</v>
      </c>
      <c r="K21">
        <v>61.17</v>
      </c>
      <c r="L21">
        <v>59.74</v>
      </c>
      <c r="M21">
        <v>50.59</v>
      </c>
      <c r="N21">
        <v>44.83</v>
      </c>
      <c r="O21">
        <v>42.86</v>
      </c>
      <c r="P21">
        <v>51.12</v>
      </c>
      <c r="Q21">
        <v>30.64</v>
      </c>
      <c r="R21">
        <v>29.33</v>
      </c>
      <c r="S21">
        <v>51.09</v>
      </c>
      <c r="T21">
        <v>3.38</v>
      </c>
      <c r="U21">
        <v>2.74</v>
      </c>
      <c r="V21">
        <v>55.17</v>
      </c>
      <c r="W21">
        <v>3.15</v>
      </c>
      <c r="X21">
        <v>3.04</v>
      </c>
      <c r="Y21">
        <v>50.92</v>
      </c>
      <c r="Z21">
        <v>29.33</v>
      </c>
      <c r="AA21">
        <v>27.81</v>
      </c>
      <c r="AB21">
        <v>51.33</v>
      </c>
      <c r="AC21">
        <v>11.86</v>
      </c>
      <c r="AD21">
        <v>11.68</v>
      </c>
      <c r="AE21">
        <v>50.36</v>
      </c>
      <c r="AF21">
        <v>1.46</v>
      </c>
      <c r="AG21">
        <v>1.49</v>
      </c>
      <c r="AH21">
        <v>49.55</v>
      </c>
      <c r="AI21">
        <v>19.37</v>
      </c>
      <c r="AJ21">
        <v>81.349999999999994</v>
      </c>
      <c r="AK21">
        <v>11.02</v>
      </c>
      <c r="AL21">
        <v>90.65</v>
      </c>
      <c r="AM21">
        <v>1.0169999999999999</v>
      </c>
    </row>
    <row r="22" spans="1:39" x14ac:dyDescent="0.3">
      <c r="A22">
        <v>21</v>
      </c>
      <c r="B22" t="s">
        <v>41</v>
      </c>
      <c r="C22">
        <v>74</v>
      </c>
      <c r="D22">
        <v>60.598199999999999</v>
      </c>
      <c r="E22">
        <v>33</v>
      </c>
      <c r="F22">
        <v>37</v>
      </c>
      <c r="G22">
        <v>4</v>
      </c>
      <c r="H22">
        <v>30</v>
      </c>
      <c r="I22">
        <v>70</v>
      </c>
      <c r="J22">
        <v>0.47299999999999998</v>
      </c>
      <c r="K22">
        <v>62.62</v>
      </c>
      <c r="L22">
        <v>59.13</v>
      </c>
      <c r="M22">
        <v>51.43</v>
      </c>
      <c r="N22">
        <v>45.51</v>
      </c>
      <c r="O22">
        <v>41.53</v>
      </c>
      <c r="P22">
        <v>52.28</v>
      </c>
      <c r="Q22">
        <v>31.86</v>
      </c>
      <c r="R22">
        <v>29.46</v>
      </c>
      <c r="S22">
        <v>51.95</v>
      </c>
      <c r="T22">
        <v>3.14</v>
      </c>
      <c r="U22">
        <v>3.43</v>
      </c>
      <c r="V22">
        <v>47.86</v>
      </c>
      <c r="W22">
        <v>3.21</v>
      </c>
      <c r="X22">
        <v>2.94</v>
      </c>
      <c r="Y22">
        <v>52.23</v>
      </c>
      <c r="Z22">
        <v>29.29</v>
      </c>
      <c r="AA22">
        <v>28.37</v>
      </c>
      <c r="AB22">
        <v>50.8</v>
      </c>
      <c r="AC22">
        <v>12.08</v>
      </c>
      <c r="AD22">
        <v>11.21</v>
      </c>
      <c r="AE22">
        <v>51.87</v>
      </c>
      <c r="AF22">
        <v>1.53</v>
      </c>
      <c r="AG22">
        <v>1.62</v>
      </c>
      <c r="AH22">
        <v>48.51</v>
      </c>
      <c r="AI22">
        <v>18.36</v>
      </c>
      <c r="AJ22">
        <v>78.66</v>
      </c>
      <c r="AK22">
        <v>9.8699999999999992</v>
      </c>
      <c r="AL22">
        <v>88.37</v>
      </c>
      <c r="AM22">
        <v>0.98199999999999998</v>
      </c>
    </row>
    <row r="23" spans="1:39" x14ac:dyDescent="0.3">
      <c r="A23">
        <v>22</v>
      </c>
      <c r="B23" t="s">
        <v>42</v>
      </c>
      <c r="C23">
        <v>76</v>
      </c>
      <c r="D23">
        <v>60.748199999999997</v>
      </c>
      <c r="E23">
        <v>36</v>
      </c>
      <c r="F23">
        <v>29</v>
      </c>
      <c r="G23">
        <v>11</v>
      </c>
      <c r="H23">
        <v>32</v>
      </c>
      <c r="I23">
        <v>83</v>
      </c>
      <c r="J23">
        <v>0.54600000000000004</v>
      </c>
      <c r="K23">
        <v>63.11</v>
      </c>
      <c r="L23">
        <v>59.21</v>
      </c>
      <c r="M23">
        <v>51.59</v>
      </c>
      <c r="N23">
        <v>45.98</v>
      </c>
      <c r="O23">
        <v>39.659999999999997</v>
      </c>
      <c r="P23">
        <v>53.69</v>
      </c>
      <c r="Q23">
        <v>32.799999999999997</v>
      </c>
      <c r="R23">
        <v>27.04</v>
      </c>
      <c r="S23">
        <v>54.81</v>
      </c>
      <c r="T23">
        <v>2.83</v>
      </c>
      <c r="U23">
        <v>3.07</v>
      </c>
      <c r="V23">
        <v>48.02</v>
      </c>
      <c r="W23">
        <v>3</v>
      </c>
      <c r="X23">
        <v>2.81</v>
      </c>
      <c r="Y23">
        <v>51.65</v>
      </c>
      <c r="Z23">
        <v>28.47</v>
      </c>
      <c r="AA23">
        <v>27.92</v>
      </c>
      <c r="AB23">
        <v>50.5</v>
      </c>
      <c r="AC23">
        <v>11.97</v>
      </c>
      <c r="AD23">
        <v>10.97</v>
      </c>
      <c r="AE23">
        <v>52.18</v>
      </c>
      <c r="AF23">
        <v>1.42</v>
      </c>
      <c r="AG23">
        <v>1.55</v>
      </c>
      <c r="AH23">
        <v>47.81</v>
      </c>
      <c r="AI23">
        <v>17.64</v>
      </c>
      <c r="AJ23">
        <v>77.959999999999994</v>
      </c>
      <c r="AK23">
        <v>8.64</v>
      </c>
      <c r="AL23">
        <v>88.66</v>
      </c>
      <c r="AM23">
        <v>0.97299999999999998</v>
      </c>
    </row>
    <row r="24" spans="1:39" x14ac:dyDescent="0.3">
      <c r="A24">
        <v>23</v>
      </c>
      <c r="B24" t="s">
        <v>43</v>
      </c>
      <c r="C24">
        <v>75</v>
      </c>
      <c r="D24">
        <v>60.644199999999998</v>
      </c>
      <c r="E24">
        <v>34</v>
      </c>
      <c r="F24">
        <v>30</v>
      </c>
      <c r="G24">
        <v>11</v>
      </c>
      <c r="H24">
        <v>32</v>
      </c>
      <c r="I24">
        <v>79</v>
      </c>
      <c r="J24">
        <v>0.52700000000000002</v>
      </c>
      <c r="K24">
        <v>64.2</v>
      </c>
      <c r="L24">
        <v>60.17</v>
      </c>
      <c r="M24">
        <v>51.62</v>
      </c>
      <c r="N24">
        <v>46.08</v>
      </c>
      <c r="O24">
        <v>44.31</v>
      </c>
      <c r="P24">
        <v>50.98</v>
      </c>
      <c r="Q24">
        <v>32.369999999999997</v>
      </c>
      <c r="R24">
        <v>29.72</v>
      </c>
      <c r="S24">
        <v>52.14</v>
      </c>
      <c r="T24">
        <v>2.95</v>
      </c>
      <c r="U24">
        <v>2.9</v>
      </c>
      <c r="V24">
        <v>50.45</v>
      </c>
      <c r="W24">
        <v>3.41</v>
      </c>
      <c r="X24">
        <v>3.02</v>
      </c>
      <c r="Y24">
        <v>53.06</v>
      </c>
      <c r="Z24">
        <v>30.95</v>
      </c>
      <c r="AA24">
        <v>28.8</v>
      </c>
      <c r="AB24">
        <v>51.8</v>
      </c>
      <c r="AC24">
        <v>13.13</v>
      </c>
      <c r="AD24">
        <v>11.17</v>
      </c>
      <c r="AE24">
        <v>54.02</v>
      </c>
      <c r="AF24">
        <v>1.41</v>
      </c>
      <c r="AG24">
        <v>1.74</v>
      </c>
      <c r="AH24">
        <v>44.77</v>
      </c>
      <c r="AI24">
        <v>15.83</v>
      </c>
      <c r="AJ24">
        <v>76.72</v>
      </c>
      <c r="AK24">
        <v>9.1300000000000008</v>
      </c>
      <c r="AL24">
        <v>90.24</v>
      </c>
      <c r="AM24">
        <v>0.99399999999999999</v>
      </c>
    </row>
    <row r="25" spans="1:39" x14ac:dyDescent="0.3">
      <c r="A25">
        <v>24</v>
      </c>
      <c r="B25" t="s">
        <v>44</v>
      </c>
      <c r="C25">
        <v>74</v>
      </c>
      <c r="D25">
        <v>60.584499999999998</v>
      </c>
      <c r="E25">
        <v>17</v>
      </c>
      <c r="F25">
        <v>49</v>
      </c>
      <c r="G25">
        <v>8</v>
      </c>
      <c r="H25">
        <v>16</v>
      </c>
      <c r="I25">
        <v>42</v>
      </c>
      <c r="J25">
        <v>0.28399999999999997</v>
      </c>
      <c r="K25">
        <v>53.63</v>
      </c>
      <c r="L25">
        <v>70.38</v>
      </c>
      <c r="M25">
        <v>43.24</v>
      </c>
      <c r="N25">
        <v>37.51</v>
      </c>
      <c r="O25">
        <v>50.53</v>
      </c>
      <c r="P25">
        <v>42.61</v>
      </c>
      <c r="Q25">
        <v>25.27</v>
      </c>
      <c r="R25">
        <v>34.619999999999997</v>
      </c>
      <c r="S25">
        <v>42.19</v>
      </c>
      <c r="T25">
        <v>2.19</v>
      </c>
      <c r="U25">
        <v>3.92</v>
      </c>
      <c r="V25">
        <v>35.89</v>
      </c>
      <c r="W25">
        <v>2.54</v>
      </c>
      <c r="X25">
        <v>3.66</v>
      </c>
      <c r="Y25">
        <v>41</v>
      </c>
      <c r="Z25">
        <v>24.4</v>
      </c>
      <c r="AA25">
        <v>35.32</v>
      </c>
      <c r="AB25">
        <v>40.86</v>
      </c>
      <c r="AC25">
        <v>10.050000000000001</v>
      </c>
      <c r="AD25">
        <v>14.29</v>
      </c>
      <c r="AE25">
        <v>41.29</v>
      </c>
      <c r="AF25">
        <v>1.04</v>
      </c>
      <c r="AG25">
        <v>1.83</v>
      </c>
      <c r="AH25">
        <v>36.28</v>
      </c>
      <c r="AI25">
        <v>16.53</v>
      </c>
      <c r="AJ25">
        <v>80.2</v>
      </c>
      <c r="AK25">
        <v>8.69</v>
      </c>
      <c r="AL25">
        <v>88.67</v>
      </c>
      <c r="AM25">
        <v>0.97399999999999998</v>
      </c>
    </row>
    <row r="26" spans="1:39" x14ac:dyDescent="0.3">
      <c r="A26">
        <v>25</v>
      </c>
      <c r="B26" t="s">
        <v>87</v>
      </c>
      <c r="C26">
        <v>74</v>
      </c>
      <c r="D26">
        <v>60.999299999999998</v>
      </c>
      <c r="E26">
        <v>31</v>
      </c>
      <c r="F26">
        <v>30</v>
      </c>
      <c r="G26">
        <v>13</v>
      </c>
      <c r="H26">
        <v>28</v>
      </c>
      <c r="I26">
        <v>75</v>
      </c>
      <c r="J26">
        <v>0.50700000000000001</v>
      </c>
      <c r="K26">
        <v>60.39</v>
      </c>
      <c r="L26">
        <v>58.91</v>
      </c>
      <c r="M26">
        <v>50.62</v>
      </c>
      <c r="N26">
        <v>41.79</v>
      </c>
      <c r="O26">
        <v>43.08</v>
      </c>
      <c r="P26">
        <v>49.24</v>
      </c>
      <c r="Q26">
        <v>28.26</v>
      </c>
      <c r="R26">
        <v>28.96</v>
      </c>
      <c r="S26">
        <v>49.38</v>
      </c>
      <c r="T26">
        <v>2.58</v>
      </c>
      <c r="U26">
        <v>2.78</v>
      </c>
      <c r="V26">
        <v>48.14</v>
      </c>
      <c r="W26">
        <v>2.83</v>
      </c>
      <c r="X26">
        <v>2.88</v>
      </c>
      <c r="Y26">
        <v>49.52</v>
      </c>
      <c r="Z26">
        <v>28.45</v>
      </c>
      <c r="AA26">
        <v>26.15</v>
      </c>
      <c r="AB26">
        <v>52.11</v>
      </c>
      <c r="AC26">
        <v>11.11</v>
      </c>
      <c r="AD26">
        <v>10.51</v>
      </c>
      <c r="AE26">
        <v>51.38</v>
      </c>
      <c r="AF26">
        <v>1.26</v>
      </c>
      <c r="AG26">
        <v>1.41</v>
      </c>
      <c r="AH26">
        <v>47.26</v>
      </c>
      <c r="AI26">
        <v>18.45</v>
      </c>
      <c r="AJ26">
        <v>77.819999999999993</v>
      </c>
      <c r="AK26">
        <v>9.1300000000000008</v>
      </c>
      <c r="AL26">
        <v>90.41</v>
      </c>
      <c r="AM26">
        <v>0.995</v>
      </c>
    </row>
    <row r="27" spans="1:39" x14ac:dyDescent="0.3">
      <c r="A27">
        <v>26</v>
      </c>
      <c r="B27" t="s">
        <v>45</v>
      </c>
      <c r="C27">
        <v>75</v>
      </c>
      <c r="D27">
        <v>60.580199999999998</v>
      </c>
      <c r="E27">
        <v>40</v>
      </c>
      <c r="F27">
        <v>31</v>
      </c>
      <c r="G27">
        <v>4</v>
      </c>
      <c r="H27">
        <v>36</v>
      </c>
      <c r="I27">
        <v>84</v>
      </c>
      <c r="J27">
        <v>0.56000000000000005</v>
      </c>
      <c r="K27">
        <v>54.66</v>
      </c>
      <c r="L27">
        <v>62.48</v>
      </c>
      <c r="M27">
        <v>46.66</v>
      </c>
      <c r="N27">
        <v>40.340000000000003</v>
      </c>
      <c r="O27">
        <v>46.17</v>
      </c>
      <c r="P27">
        <v>46.63</v>
      </c>
      <c r="Q27">
        <v>28.33</v>
      </c>
      <c r="R27">
        <v>31.98</v>
      </c>
      <c r="S27">
        <v>46.97</v>
      </c>
      <c r="T27">
        <v>2.8</v>
      </c>
      <c r="U27">
        <v>2.97</v>
      </c>
      <c r="V27">
        <v>48.51</v>
      </c>
      <c r="W27">
        <v>2.9</v>
      </c>
      <c r="X27">
        <v>3.36</v>
      </c>
      <c r="Y27">
        <v>46.4</v>
      </c>
      <c r="Z27">
        <v>26.6</v>
      </c>
      <c r="AA27">
        <v>30.25</v>
      </c>
      <c r="AB27">
        <v>46.78</v>
      </c>
      <c r="AC27">
        <v>10.72</v>
      </c>
      <c r="AD27">
        <v>13.43</v>
      </c>
      <c r="AE27">
        <v>44.4</v>
      </c>
      <c r="AF27">
        <v>1.44</v>
      </c>
      <c r="AG27">
        <v>1.55</v>
      </c>
      <c r="AH27">
        <v>48.23</v>
      </c>
      <c r="AI27">
        <v>19.36</v>
      </c>
      <c r="AJ27">
        <v>82.03</v>
      </c>
      <c r="AK27">
        <v>9.8800000000000008</v>
      </c>
      <c r="AL27">
        <v>90.71</v>
      </c>
      <c r="AM27">
        <v>1.006</v>
      </c>
    </row>
    <row r="28" spans="1:39" x14ac:dyDescent="0.3">
      <c r="A28">
        <v>27</v>
      </c>
      <c r="B28" t="s">
        <v>46</v>
      </c>
      <c r="C28">
        <v>74</v>
      </c>
      <c r="D28">
        <v>60.5092</v>
      </c>
      <c r="E28">
        <v>41</v>
      </c>
      <c r="F28">
        <v>26</v>
      </c>
      <c r="G28">
        <v>7</v>
      </c>
      <c r="H28">
        <v>38</v>
      </c>
      <c r="I28">
        <v>89</v>
      </c>
      <c r="J28">
        <v>0.60099999999999998</v>
      </c>
      <c r="K28">
        <v>59.88</v>
      </c>
      <c r="L28">
        <v>56.95</v>
      </c>
      <c r="M28">
        <v>51.26</v>
      </c>
      <c r="N28">
        <v>42.54</v>
      </c>
      <c r="O28">
        <v>40.74</v>
      </c>
      <c r="P28">
        <v>51.09</v>
      </c>
      <c r="Q28">
        <v>28.82</v>
      </c>
      <c r="R28">
        <v>29.21</v>
      </c>
      <c r="S28">
        <v>49.67</v>
      </c>
      <c r="T28">
        <v>3.43</v>
      </c>
      <c r="U28">
        <v>3.23</v>
      </c>
      <c r="V28">
        <v>51.51</v>
      </c>
      <c r="W28">
        <v>3.08</v>
      </c>
      <c r="X28">
        <v>2.99</v>
      </c>
      <c r="Y28">
        <v>50.71</v>
      </c>
      <c r="Z28">
        <v>29.09</v>
      </c>
      <c r="AA28">
        <v>26.8</v>
      </c>
      <c r="AB28">
        <v>52.05</v>
      </c>
      <c r="AC28">
        <v>11.66</v>
      </c>
      <c r="AD28">
        <v>11.18</v>
      </c>
      <c r="AE28">
        <v>51.06</v>
      </c>
      <c r="AF28">
        <v>1.67</v>
      </c>
      <c r="AG28">
        <v>1.47</v>
      </c>
      <c r="AH28">
        <v>53.19</v>
      </c>
      <c r="AI28">
        <v>21.51</v>
      </c>
      <c r="AJ28">
        <v>80.97</v>
      </c>
      <c r="AK28">
        <v>11.9</v>
      </c>
      <c r="AL28">
        <v>88.94</v>
      </c>
      <c r="AM28">
        <v>1.008</v>
      </c>
    </row>
    <row r="29" spans="1:39" x14ac:dyDescent="0.3">
      <c r="A29">
        <v>28</v>
      </c>
      <c r="B29" t="s">
        <v>47</v>
      </c>
      <c r="C29">
        <v>74</v>
      </c>
      <c r="D29">
        <v>60.996200000000002</v>
      </c>
      <c r="E29">
        <v>43</v>
      </c>
      <c r="F29">
        <v>22</v>
      </c>
      <c r="G29">
        <v>9</v>
      </c>
      <c r="H29">
        <v>38</v>
      </c>
      <c r="I29">
        <v>95</v>
      </c>
      <c r="J29">
        <v>0.64200000000000002</v>
      </c>
      <c r="K29">
        <v>62.86</v>
      </c>
      <c r="L29">
        <v>61.23</v>
      </c>
      <c r="M29">
        <v>50.66</v>
      </c>
      <c r="N29">
        <v>45.81</v>
      </c>
      <c r="O29">
        <v>43.71</v>
      </c>
      <c r="P29">
        <v>51.17</v>
      </c>
      <c r="Q29">
        <v>32.159999999999997</v>
      </c>
      <c r="R29">
        <v>29.46</v>
      </c>
      <c r="S29">
        <v>52.19</v>
      </c>
      <c r="T29">
        <v>3.59</v>
      </c>
      <c r="U29">
        <v>3.04</v>
      </c>
      <c r="V29">
        <v>54.11</v>
      </c>
      <c r="W29">
        <v>3.36</v>
      </c>
      <c r="X29">
        <v>3.08</v>
      </c>
      <c r="Y29">
        <v>52.13</v>
      </c>
      <c r="Z29">
        <v>31.5</v>
      </c>
      <c r="AA29">
        <v>29.16</v>
      </c>
      <c r="AB29">
        <v>51.93</v>
      </c>
      <c r="AC29">
        <v>13.93</v>
      </c>
      <c r="AD29">
        <v>11.92</v>
      </c>
      <c r="AE29">
        <v>53.88</v>
      </c>
      <c r="AF29">
        <v>1.85</v>
      </c>
      <c r="AG29">
        <v>1.53</v>
      </c>
      <c r="AH29">
        <v>54.72</v>
      </c>
      <c r="AI29">
        <v>19.89</v>
      </c>
      <c r="AJ29">
        <v>80.87</v>
      </c>
      <c r="AK29">
        <v>11.16</v>
      </c>
      <c r="AL29">
        <v>89.67</v>
      </c>
      <c r="AM29">
        <v>1.008</v>
      </c>
    </row>
    <row r="30" spans="1:39" x14ac:dyDescent="0.3">
      <c r="A30">
        <v>29</v>
      </c>
      <c r="B30" t="s">
        <v>48</v>
      </c>
      <c r="C30">
        <v>75</v>
      </c>
      <c r="D30">
        <v>60.545299999999997</v>
      </c>
      <c r="E30">
        <v>46</v>
      </c>
      <c r="F30">
        <v>21</v>
      </c>
      <c r="G30">
        <v>8</v>
      </c>
      <c r="H30">
        <v>46</v>
      </c>
      <c r="I30">
        <v>100</v>
      </c>
      <c r="J30">
        <v>0.66700000000000004</v>
      </c>
      <c r="K30">
        <v>58.27</v>
      </c>
      <c r="L30">
        <v>55.93</v>
      </c>
      <c r="M30">
        <v>51.02</v>
      </c>
      <c r="N30">
        <v>41.74</v>
      </c>
      <c r="O30">
        <v>40.72</v>
      </c>
      <c r="P30">
        <v>50.62</v>
      </c>
      <c r="Q30">
        <v>27.97</v>
      </c>
      <c r="R30">
        <v>28.43</v>
      </c>
      <c r="S30">
        <v>49.59</v>
      </c>
      <c r="T30">
        <v>3.41</v>
      </c>
      <c r="U30">
        <v>2.66</v>
      </c>
      <c r="V30">
        <v>56.21</v>
      </c>
      <c r="W30">
        <v>3.12</v>
      </c>
      <c r="X30">
        <v>2.87</v>
      </c>
      <c r="Y30">
        <v>52.06</v>
      </c>
      <c r="Z30">
        <v>28.77</v>
      </c>
      <c r="AA30">
        <v>26.33</v>
      </c>
      <c r="AB30">
        <v>52.21</v>
      </c>
      <c r="AC30">
        <v>12.8</v>
      </c>
      <c r="AD30">
        <v>11.51</v>
      </c>
      <c r="AE30">
        <v>52.66</v>
      </c>
      <c r="AF30">
        <v>1.81</v>
      </c>
      <c r="AG30">
        <v>1.47</v>
      </c>
      <c r="AH30">
        <v>55.24</v>
      </c>
      <c r="AI30">
        <v>21.85</v>
      </c>
      <c r="AJ30">
        <v>81.5</v>
      </c>
      <c r="AK30">
        <v>12.19</v>
      </c>
      <c r="AL30">
        <v>90.66</v>
      </c>
      <c r="AM30">
        <v>1.028</v>
      </c>
    </row>
    <row r="31" spans="1:39" x14ac:dyDescent="0.3">
      <c r="A31">
        <v>30</v>
      </c>
      <c r="B31" t="s">
        <v>49</v>
      </c>
      <c r="C31">
        <v>75</v>
      </c>
      <c r="D31">
        <v>60.718200000000003</v>
      </c>
      <c r="E31">
        <v>42</v>
      </c>
      <c r="F31">
        <v>25</v>
      </c>
      <c r="G31">
        <v>8</v>
      </c>
      <c r="H31">
        <v>38</v>
      </c>
      <c r="I31">
        <v>92</v>
      </c>
      <c r="J31">
        <v>0.61299999999999999</v>
      </c>
      <c r="K31">
        <v>60.15</v>
      </c>
      <c r="L31">
        <v>63.99</v>
      </c>
      <c r="M31">
        <v>48.45</v>
      </c>
      <c r="N31">
        <v>43.01</v>
      </c>
      <c r="O31">
        <v>44.22</v>
      </c>
      <c r="P31">
        <v>49.31</v>
      </c>
      <c r="Q31">
        <v>30.99</v>
      </c>
      <c r="R31">
        <v>30.36</v>
      </c>
      <c r="S31">
        <v>50.52</v>
      </c>
      <c r="T31">
        <v>3.16</v>
      </c>
      <c r="U31">
        <v>2.86</v>
      </c>
      <c r="V31">
        <v>52.52</v>
      </c>
      <c r="W31">
        <v>2.99</v>
      </c>
      <c r="X31">
        <v>2.91</v>
      </c>
      <c r="Y31">
        <v>50.63</v>
      </c>
      <c r="Z31">
        <v>28.83</v>
      </c>
      <c r="AA31">
        <v>29.59</v>
      </c>
      <c r="AB31">
        <v>49.35</v>
      </c>
      <c r="AC31">
        <v>11.61</v>
      </c>
      <c r="AD31">
        <v>11.36</v>
      </c>
      <c r="AE31">
        <v>50.55</v>
      </c>
      <c r="AF31">
        <v>1.58</v>
      </c>
      <c r="AG31">
        <v>1.4</v>
      </c>
      <c r="AH31">
        <v>53.1</v>
      </c>
      <c r="AI31">
        <v>19.61</v>
      </c>
      <c r="AJ31">
        <v>80.3</v>
      </c>
      <c r="AK31">
        <v>10.199999999999999</v>
      </c>
      <c r="AL31">
        <v>90.58</v>
      </c>
      <c r="AM31">
        <v>1.008</v>
      </c>
    </row>
    <row r="32" spans="1:39" x14ac:dyDescent="0.3">
      <c r="A32">
        <v>31</v>
      </c>
      <c r="B32" t="s">
        <v>50</v>
      </c>
      <c r="C32">
        <v>74</v>
      </c>
      <c r="D32">
        <v>60.954999999999998</v>
      </c>
      <c r="E32">
        <v>36</v>
      </c>
      <c r="F32">
        <v>28</v>
      </c>
      <c r="G32">
        <v>10</v>
      </c>
      <c r="H32">
        <v>32</v>
      </c>
      <c r="I32">
        <v>82</v>
      </c>
      <c r="J32">
        <v>0.55400000000000005</v>
      </c>
      <c r="K32">
        <v>54.72</v>
      </c>
      <c r="L32">
        <v>63.12</v>
      </c>
      <c r="M32">
        <v>46.44</v>
      </c>
      <c r="N32">
        <v>38.6</v>
      </c>
      <c r="O32">
        <v>44.77</v>
      </c>
      <c r="P32">
        <v>46.3</v>
      </c>
      <c r="Q32">
        <v>26.3</v>
      </c>
      <c r="R32">
        <v>30.26</v>
      </c>
      <c r="S32">
        <v>46.5</v>
      </c>
      <c r="T32">
        <v>2.65</v>
      </c>
      <c r="U32">
        <v>3.1</v>
      </c>
      <c r="V32">
        <v>46.06</v>
      </c>
      <c r="W32">
        <v>2.87</v>
      </c>
      <c r="X32">
        <v>3.11</v>
      </c>
      <c r="Y32">
        <v>47.95</v>
      </c>
      <c r="Z32">
        <v>26.34</v>
      </c>
      <c r="AA32">
        <v>28.76</v>
      </c>
      <c r="AB32">
        <v>47.8</v>
      </c>
      <c r="AC32">
        <v>11.32</v>
      </c>
      <c r="AD32">
        <v>12</v>
      </c>
      <c r="AE32">
        <v>48.55</v>
      </c>
      <c r="AF32">
        <v>1.46</v>
      </c>
      <c r="AG32">
        <v>1.64</v>
      </c>
      <c r="AH32">
        <v>47.21</v>
      </c>
      <c r="AI32">
        <v>20.45</v>
      </c>
      <c r="AJ32">
        <v>79.7</v>
      </c>
      <c r="AK32">
        <v>10.07</v>
      </c>
      <c r="AL32">
        <v>89.76</v>
      </c>
      <c r="AM32">
        <v>0.998</v>
      </c>
    </row>
    <row r="33" spans="1:39" x14ac:dyDescent="0.3">
      <c r="A33">
        <v>32</v>
      </c>
      <c r="B33" t="s">
        <v>51</v>
      </c>
      <c r="C33">
        <v>75</v>
      </c>
      <c r="D33">
        <v>60.3904</v>
      </c>
      <c r="E33">
        <v>45</v>
      </c>
      <c r="F33">
        <v>24</v>
      </c>
      <c r="G33">
        <v>6</v>
      </c>
      <c r="H33">
        <v>45</v>
      </c>
      <c r="I33">
        <v>96</v>
      </c>
      <c r="J33">
        <v>0.64</v>
      </c>
      <c r="K33">
        <v>60.27</v>
      </c>
      <c r="L33">
        <v>58.59</v>
      </c>
      <c r="M33">
        <v>50.71</v>
      </c>
      <c r="N33">
        <v>43.98</v>
      </c>
      <c r="O33">
        <v>42.52</v>
      </c>
      <c r="P33">
        <v>50.84</v>
      </c>
      <c r="Q33">
        <v>30.43</v>
      </c>
      <c r="R33">
        <v>29.46</v>
      </c>
      <c r="S33">
        <v>50.81</v>
      </c>
      <c r="T33">
        <v>3.02</v>
      </c>
      <c r="U33">
        <v>2.46</v>
      </c>
      <c r="V33">
        <v>55.07</v>
      </c>
      <c r="W33">
        <v>3.03</v>
      </c>
      <c r="X33">
        <v>2.99</v>
      </c>
      <c r="Y33">
        <v>50.38</v>
      </c>
      <c r="Z33">
        <v>27.77</v>
      </c>
      <c r="AA33">
        <v>27.26</v>
      </c>
      <c r="AB33">
        <v>50.46</v>
      </c>
      <c r="AC33">
        <v>11.59</v>
      </c>
      <c r="AD33">
        <v>12.07</v>
      </c>
      <c r="AE33">
        <v>48.99</v>
      </c>
      <c r="AF33">
        <v>1.58</v>
      </c>
      <c r="AG33">
        <v>1.35</v>
      </c>
      <c r="AH33">
        <v>53.85</v>
      </c>
      <c r="AI33">
        <v>19.87</v>
      </c>
      <c r="AJ33">
        <v>83.11</v>
      </c>
      <c r="AK33">
        <v>9.93</v>
      </c>
      <c r="AL33">
        <v>91.64</v>
      </c>
      <c r="AM33">
        <v>1.016</v>
      </c>
    </row>
    <row r="35" spans="1:39" x14ac:dyDescent="0.3">
      <c r="A35" t="s">
        <v>61</v>
      </c>
    </row>
  </sheetData>
  <pageMargins left="0.7" right="0.7" top="0.75" bottom="0.75" header="0.3" footer="0.3"/>
  <pageSetup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70C0"/>
  </sheetPr>
  <dimension ref="A1:AS68"/>
  <sheetViews>
    <sheetView tabSelected="1" zoomScale="90" zoomScaleNormal="90" workbookViewId="0">
      <selection activeCell="D27" sqref="D27"/>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20" max="20" width="20.5546875" customWidth="1"/>
    <col min="23" max="23" width="20.77734375" customWidth="1"/>
    <col min="24" max="24" width="8.886718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'All strength team card math'!H1</f>
        <v>Team</v>
      </c>
      <c r="B1" t="str">
        <f>'All strength team card math'!S1</f>
        <v>League Standings</v>
      </c>
      <c r="C1" t="str">
        <f>'All strength team card math'!Q1</f>
        <v>Rank Score</v>
      </c>
      <c r="P1" s="35"/>
      <c r="Q1" s="41" t="str">
        <f>'All strength team card math'!H1</f>
        <v>Team</v>
      </c>
      <c r="R1" s="41" t="str">
        <f>'All strength team card math'!T1</f>
        <v>Offense</v>
      </c>
      <c r="S1" s="42"/>
      <c r="T1" s="41" t="str">
        <f>'All strength team card math'!H1</f>
        <v>Team</v>
      </c>
      <c r="U1" s="41" t="str">
        <f>'All strength team card math'!U1</f>
        <v>Defense</v>
      </c>
      <c r="V1" s="42"/>
      <c r="W1" s="41" t="str">
        <f>'All strength team card math'!H1</f>
        <v>Team</v>
      </c>
      <c r="X1" s="41" t="s">
        <v>109</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'All strength team card math'!H14</f>
        <v>Florida Panthers</v>
      </c>
      <c r="B2">
        <f>'All strength team card math'!S14</f>
        <v>7</v>
      </c>
      <c r="C2">
        <f>'All strength team card math'!Q14</f>
        <v>1</v>
      </c>
      <c r="P2" s="19"/>
      <c r="Q2" s="19" t="str">
        <f>'All strength team card math'!H13</f>
        <v>Edmonton Oilers</v>
      </c>
      <c r="R2" s="45">
        <f>'All strength team card math'!T13</f>
        <v>1</v>
      </c>
      <c r="S2" s="19"/>
      <c r="T2" s="19" t="str">
        <f>'All strength team card math'!H7</f>
        <v>Carolina Hurricanes</v>
      </c>
      <c r="U2" s="45">
        <f>'All strength team card math'!U7</f>
        <v>1</v>
      </c>
      <c r="V2" s="19"/>
      <c r="W2" s="19" t="str">
        <f>'All strength team card math'!H33</f>
        <v>Winnipeg Jets</v>
      </c>
      <c r="X2" s="45">
        <f>'All strength team card math'!O33</f>
        <v>1</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7</v>
      </c>
      <c r="AH2">
        <f>'All strength team card math'!Q14</f>
        <v>1</v>
      </c>
      <c r="AI2">
        <f t="shared" ref="AI2:AI9" si="1">RANK(AH2,$AH$2:$AH$9,1)</f>
        <v>1</v>
      </c>
      <c r="AK2" t="str">
        <f>'All strength team card math'!H9</f>
        <v>Colorado Avalanche</v>
      </c>
      <c r="AL2">
        <f>'All strength team card math'!S9</f>
        <v>5</v>
      </c>
      <c r="AM2">
        <f>'All strength team card math'!Q9</f>
        <v>5</v>
      </c>
      <c r="AN2">
        <f t="shared" ref="AN2:AN9" si="2">RANK(AM2,$AM$2:$AM$9,1)</f>
        <v>1</v>
      </c>
      <c r="AP2" t="str">
        <f>'All strength team card math'!H15</f>
        <v>Los Angeles Kings</v>
      </c>
      <c r="AQ2">
        <f>'All strength team card math'!S15</f>
        <v>14</v>
      </c>
      <c r="AR2">
        <f>'All strength team card math'!Q15</f>
        <v>4</v>
      </c>
      <c r="AS2">
        <f t="shared" ref="AS2:AS9" si="3">RANK(AR2,$AR$2:$AR$9,1)</f>
        <v>2</v>
      </c>
    </row>
    <row r="3" spans="1:45" x14ac:dyDescent="0.3">
      <c r="A3" t="str">
        <f>'All strength team card math'!H7</f>
        <v>Carolina Hurricanes</v>
      </c>
      <c r="B3">
        <f>'All strength team card math'!S7</f>
        <v>4</v>
      </c>
      <c r="C3">
        <f>'All strength team card math'!Q7</f>
        <v>1</v>
      </c>
      <c r="P3" s="19"/>
      <c r="Q3" s="19" t="str">
        <f>'All strength team card math'!H9</f>
        <v>Colorado Avalanche</v>
      </c>
      <c r="R3" s="45">
        <f>'All strength team card math'!T9</f>
        <v>2</v>
      </c>
      <c r="S3" s="19"/>
      <c r="T3" s="19" t="str">
        <f>'All strength team card math'!H14</f>
        <v>Florida Panthers</v>
      </c>
      <c r="U3" s="45">
        <f>'All strength team card math'!U14</f>
        <v>2</v>
      </c>
      <c r="V3" s="19"/>
      <c r="W3" s="19" t="str">
        <f>'All strength team card math'!H4</f>
        <v>Boston Bruins</v>
      </c>
      <c r="X3" s="45">
        <f>'All strength team card math'!O4</f>
        <v>2</v>
      </c>
      <c r="Y3" s="19"/>
      <c r="AA3" t="str">
        <f>'All strength team card math'!H21</f>
        <v>New York Rangers</v>
      </c>
      <c r="AB3">
        <f>'All strength team card math'!S24</f>
        <v>21</v>
      </c>
      <c r="AC3">
        <f>'All strength team card math'!Q24</f>
        <v>12</v>
      </c>
      <c r="AD3">
        <f t="shared" si="0"/>
        <v>3</v>
      </c>
      <c r="AF3" t="str">
        <f>'All strength team card math'!H4</f>
        <v>Boston Bruins</v>
      </c>
      <c r="AG3">
        <f>'All strength team card math'!S4</f>
        <v>3</v>
      </c>
      <c r="AH3">
        <f>'All strength team card math'!Q4</f>
        <v>12</v>
      </c>
      <c r="AI3">
        <f t="shared" si="1"/>
        <v>3</v>
      </c>
      <c r="AK3" t="str">
        <f>'All strength team card math'!H11</f>
        <v>Dallas Stars</v>
      </c>
      <c r="AL3">
        <f>'All strength team card math'!S11</f>
        <v>2</v>
      </c>
      <c r="AM3">
        <f>'All strength team card math'!Q11</f>
        <v>5</v>
      </c>
      <c r="AN3">
        <f t="shared" si="2"/>
        <v>1</v>
      </c>
      <c r="AP3" t="str">
        <f>'All strength team card math'!H30</f>
        <v>Vancouver Canucks</v>
      </c>
      <c r="AQ3">
        <f>'All strength team card math'!S30</f>
        <v>5</v>
      </c>
      <c r="AR3">
        <f>'All strength team card math'!Q30</f>
        <v>7</v>
      </c>
      <c r="AS3">
        <f t="shared" si="3"/>
        <v>3</v>
      </c>
    </row>
    <row r="4" spans="1:45" x14ac:dyDescent="0.3">
      <c r="A4" t="str">
        <f>'All strength team card math'!H13</f>
        <v>Edmonton Oilers</v>
      </c>
      <c r="B4">
        <f>'All strength team card math'!S13</f>
        <v>7</v>
      </c>
      <c r="C4">
        <f>'All strength team card math'!Q13</f>
        <v>3</v>
      </c>
      <c r="F4" s="45">
        <f t="shared" ref="F4:F19" si="4">C2</f>
        <v>1</v>
      </c>
      <c r="G4" s="19" t="str">
        <f t="shared" ref="G4:G19" si="5">A2</f>
        <v>Florida Panthers</v>
      </c>
      <c r="H4" s="19"/>
      <c r="I4" s="19"/>
      <c r="J4" s="45">
        <f t="shared" ref="J4:J19" si="6">C18</f>
        <v>17</v>
      </c>
      <c r="K4" s="19" t="str">
        <f>A18</f>
        <v>Ottawa Senators</v>
      </c>
      <c r="L4" s="19"/>
      <c r="P4" s="19"/>
      <c r="Q4" s="19" t="str">
        <f>'All strength team card math'!H29</f>
        <v>Toronto Maple Leafs</v>
      </c>
      <c r="R4" s="45">
        <f>'All strength team card math'!T29</f>
        <v>3</v>
      </c>
      <c r="S4" s="19"/>
      <c r="T4" s="19" t="str">
        <f>'All strength team card math'!H13</f>
        <v>Edmonton Oilers</v>
      </c>
      <c r="U4" s="45">
        <f>'All strength team card math'!U13</f>
        <v>3</v>
      </c>
      <c r="V4" s="19"/>
      <c r="W4" s="19" t="str">
        <f>'All strength team card math'!H27</f>
        <v>St Louis Blues</v>
      </c>
      <c r="X4" s="45">
        <f>'All strength team card math'!O27</f>
        <v>3</v>
      </c>
      <c r="Y4" s="19"/>
      <c r="AA4" t="str">
        <f>'All strength team card math'!H24</f>
        <v>Pittsburgh Penguins</v>
      </c>
      <c r="AB4">
        <f>'All strength team card math'!S21</f>
        <v>1</v>
      </c>
      <c r="AC4">
        <f>'All strength team card math'!Q21</f>
        <v>9</v>
      </c>
      <c r="AD4">
        <f t="shared" si="0"/>
        <v>2</v>
      </c>
      <c r="AF4" t="str">
        <f>'All strength team card math'!H28</f>
        <v>Tampa Bay Lightning</v>
      </c>
      <c r="AG4">
        <f>'All strength team card math'!S28</f>
        <v>12</v>
      </c>
      <c r="AH4">
        <f>'All strength team card math'!Q28</f>
        <v>16</v>
      </c>
      <c r="AI4">
        <f t="shared" si="1"/>
        <v>4</v>
      </c>
      <c r="AK4" t="str">
        <f>'All strength team card math'!H18</f>
        <v>Nashville Predators</v>
      </c>
      <c r="AL4">
        <f>'All strength team card math'!S18</f>
        <v>13</v>
      </c>
      <c r="AM4">
        <f>'All strength team card math'!Q18</f>
        <v>10</v>
      </c>
      <c r="AN4">
        <f t="shared" si="2"/>
        <v>4</v>
      </c>
      <c r="AP4" t="str">
        <f>'All strength team card math'!H13</f>
        <v>Edmonton Oilers</v>
      </c>
      <c r="AQ4">
        <f>'All strength team card math'!S13</f>
        <v>7</v>
      </c>
      <c r="AR4">
        <f>'All strength team card math'!Q13</f>
        <v>3</v>
      </c>
      <c r="AS4">
        <f t="shared" si="3"/>
        <v>1</v>
      </c>
    </row>
    <row r="5" spans="1:45" x14ac:dyDescent="0.3">
      <c r="A5" t="str">
        <f>'All strength team card math'!H15</f>
        <v>Los Angeles Kings</v>
      </c>
      <c r="B5">
        <f>'All strength team card math'!S15</f>
        <v>14</v>
      </c>
      <c r="C5">
        <f>'All strength team card math'!Q15</f>
        <v>4</v>
      </c>
      <c r="F5" s="45">
        <f t="shared" si="4"/>
        <v>1</v>
      </c>
      <c r="G5" s="19" t="str">
        <f t="shared" si="5"/>
        <v>Carolina Hurricanes</v>
      </c>
      <c r="H5" s="19"/>
      <c r="I5" s="19"/>
      <c r="J5" s="45">
        <f t="shared" si="6"/>
        <v>18</v>
      </c>
      <c r="K5" s="19" t="str">
        <f t="shared" ref="K5:K19" si="7">A19</f>
        <v>Calgary Flames</v>
      </c>
      <c r="L5" s="19"/>
      <c r="P5" s="19"/>
      <c r="Q5" s="19" t="str">
        <f>'All strength team card math'!H7</f>
        <v>Carolina Hurricanes</v>
      </c>
      <c r="R5" s="45">
        <f>'All strength team card math'!T7</f>
        <v>4</v>
      </c>
      <c r="S5" s="19"/>
      <c r="T5" s="19" t="str">
        <f>'All strength team card math'!H23</f>
        <v>Philadelphia Flyers</v>
      </c>
      <c r="U5" s="45">
        <f>'All strength team card math'!U23</f>
        <v>3</v>
      </c>
      <c r="V5" s="19"/>
      <c r="W5" s="19" t="str">
        <f>'All strength team card math'!H15</f>
        <v>Los Angeles Kings</v>
      </c>
      <c r="X5" s="45">
        <f>'All strength team card math'!O15</f>
        <v>4</v>
      </c>
      <c r="Y5" s="19"/>
      <c r="AA5" t="str">
        <f>'All strength team card math'!H23</f>
        <v>Philadelphia Flyers</v>
      </c>
      <c r="AB5">
        <f>'All strength team card math'!S23</f>
        <v>19</v>
      </c>
      <c r="AC5">
        <f>'All strength team card math'!Q23</f>
        <v>15</v>
      </c>
      <c r="AD5">
        <f t="shared" si="0"/>
        <v>4</v>
      </c>
      <c r="AF5" t="str">
        <f>'All strength team card math'!H22</f>
        <v>Ottawa Senators</v>
      </c>
      <c r="AG5">
        <f>'All strength team card math'!S22</f>
        <v>26</v>
      </c>
      <c r="AH5">
        <f>'All strength team card math'!Q22</f>
        <v>17</v>
      </c>
      <c r="AI5">
        <f t="shared" si="1"/>
        <v>5</v>
      </c>
      <c r="AK5" t="str">
        <f>'All strength team card math'!H33</f>
        <v>Winnipeg Jets</v>
      </c>
      <c r="AL5">
        <f>'All strength team card math'!S33</f>
        <v>10</v>
      </c>
      <c r="AM5">
        <f>'All strength team card math'!Q33</f>
        <v>8</v>
      </c>
      <c r="AN5">
        <f t="shared" si="2"/>
        <v>3</v>
      </c>
      <c r="AP5" t="str">
        <f>'All strength team card math'!H31</f>
        <v>Vegas Golden Knights</v>
      </c>
      <c r="AQ5">
        <f>'All strength team card math'!S31</f>
        <v>11</v>
      </c>
      <c r="AR5">
        <f>'All strength team card math'!Q31</f>
        <v>14</v>
      </c>
      <c r="AS5">
        <f t="shared" si="3"/>
        <v>4</v>
      </c>
    </row>
    <row r="6" spans="1:45" x14ac:dyDescent="0.3">
      <c r="A6" t="str">
        <f>'All strength team card math'!H9</f>
        <v>Colorado Avalanche</v>
      </c>
      <c r="B6">
        <f>'All strength team card math'!S9</f>
        <v>5</v>
      </c>
      <c r="C6">
        <f>'All strength team card math'!Q9</f>
        <v>5</v>
      </c>
      <c r="F6" s="45">
        <f t="shared" si="4"/>
        <v>3</v>
      </c>
      <c r="G6" s="19" t="str">
        <f t="shared" si="5"/>
        <v>Edmonton Oilers</v>
      </c>
      <c r="H6" s="19"/>
      <c r="I6" s="19"/>
      <c r="J6" s="45">
        <f t="shared" si="6"/>
        <v>19</v>
      </c>
      <c r="K6" s="19" t="str">
        <f t="shared" si="7"/>
        <v>New Jersey Devils</v>
      </c>
      <c r="L6" s="19"/>
      <c r="P6" s="19"/>
      <c r="Q6" s="19" t="str">
        <f>'All strength team card math'!H14</f>
        <v>Florida Panthers</v>
      </c>
      <c r="R6" s="45">
        <f>'All strength team card math'!T14</f>
        <v>5</v>
      </c>
      <c r="S6" s="19"/>
      <c r="T6" s="19" t="str">
        <f>'All strength team card math'!H11</f>
        <v>Dallas Stars</v>
      </c>
      <c r="U6" s="45">
        <f>'All strength team card math'!U11</f>
        <v>5</v>
      </c>
      <c r="V6" s="19"/>
      <c r="W6" s="19" t="str">
        <f>'All strength team card math'!H14</f>
        <v>Florida Panthers</v>
      </c>
      <c r="X6" s="45">
        <f>'All strength team card math'!O14</f>
        <v>5</v>
      </c>
      <c r="Y6" s="19"/>
      <c r="AA6" t="str">
        <f>'All strength team card math'!H19</f>
        <v>New Jersey Devils</v>
      </c>
      <c r="AB6">
        <f>'All strength team card math'!S19</f>
        <v>22</v>
      </c>
      <c r="AC6">
        <f>'All strength team card math'!Q19</f>
        <v>19</v>
      </c>
      <c r="AD6">
        <f t="shared" si="0"/>
        <v>5</v>
      </c>
      <c r="AF6" t="str">
        <f>'All strength team card math'!H29</f>
        <v>Toronto Maple Leafs</v>
      </c>
      <c r="AG6">
        <f>'All strength team card math'!S29</f>
        <v>9</v>
      </c>
      <c r="AH6">
        <f>'All strength team card math'!Q29</f>
        <v>10</v>
      </c>
      <c r="AI6">
        <f t="shared" si="1"/>
        <v>2</v>
      </c>
      <c r="AK6" t="str">
        <f>'All strength team card math'!H16</f>
        <v>Minnesota Wild</v>
      </c>
      <c r="AL6">
        <f>'All strength team card math'!S16</f>
        <v>17</v>
      </c>
      <c r="AM6">
        <f>'All strength team card math'!Q16</f>
        <v>19</v>
      </c>
      <c r="AN6">
        <f t="shared" si="2"/>
        <v>5</v>
      </c>
      <c r="AP6" t="str">
        <f>'All strength team card math'!H6</f>
        <v>Calgary Flames</v>
      </c>
      <c r="AQ6">
        <f>'All strength team card math'!S6</f>
        <v>25</v>
      </c>
      <c r="AR6">
        <f>'All strength team card math'!Q6</f>
        <v>18</v>
      </c>
      <c r="AS6">
        <f t="shared" si="3"/>
        <v>5</v>
      </c>
    </row>
    <row r="7" spans="1:45" x14ac:dyDescent="0.3">
      <c r="A7" t="str">
        <f>'All strength team card math'!H11</f>
        <v>Dallas Stars</v>
      </c>
      <c r="B7">
        <f>'All strength team card math'!S11</f>
        <v>2</v>
      </c>
      <c r="C7">
        <f>'All strength team card math'!Q11</f>
        <v>5</v>
      </c>
      <c r="F7" s="45">
        <f t="shared" si="4"/>
        <v>4</v>
      </c>
      <c r="G7" s="19" t="str">
        <f t="shared" si="5"/>
        <v>Los Angeles Kings</v>
      </c>
      <c r="H7" s="19"/>
      <c r="I7" s="19"/>
      <c r="J7" s="45">
        <f t="shared" si="6"/>
        <v>19</v>
      </c>
      <c r="K7" s="19" t="str">
        <f t="shared" si="7"/>
        <v>Minnesota Wild</v>
      </c>
      <c r="L7" s="19"/>
      <c r="P7" s="19"/>
      <c r="Q7" s="19" t="str">
        <f>'All strength team card math'!H11</f>
        <v>Dallas Stars</v>
      </c>
      <c r="R7" s="45">
        <f>'All strength team card math'!T11</f>
        <v>6</v>
      </c>
      <c r="S7" s="19"/>
      <c r="T7" s="19" t="str">
        <f>'All strength team card math'!H15</f>
        <v>Los Angeles Kings</v>
      </c>
      <c r="U7" s="45">
        <f>'All strength team card math'!U15</f>
        <v>6</v>
      </c>
      <c r="V7" s="19"/>
      <c r="W7" s="19" t="str">
        <f>'All strength team card math'!H21</f>
        <v>New York Rangers</v>
      </c>
      <c r="X7" s="45">
        <f>'All strength team card math'!O21</f>
        <v>6</v>
      </c>
      <c r="Y7" s="19"/>
      <c r="AA7" t="str">
        <f>'All strength team card math'!H32</f>
        <v>Washington Capitals</v>
      </c>
      <c r="AB7">
        <f>'All strength team card math'!S32</f>
        <v>16</v>
      </c>
      <c r="AC7">
        <f>'All strength team card math'!Q32</f>
        <v>26</v>
      </c>
      <c r="AD7">
        <f t="shared" si="0"/>
        <v>7</v>
      </c>
      <c r="AF7" t="str">
        <f>'All strength team card math'!H12</f>
        <v>Detroit Red Wings</v>
      </c>
      <c r="AG7">
        <f>'All strength team card math'!S12</f>
        <v>17</v>
      </c>
      <c r="AH7">
        <f>'All strength team card math'!Q12</f>
        <v>25</v>
      </c>
      <c r="AI7">
        <f t="shared" si="1"/>
        <v>7</v>
      </c>
      <c r="AK7" t="str">
        <f>'All strength team card math'!H3</f>
        <v>Arizona Coyotes</v>
      </c>
      <c r="AL7">
        <f>'All strength team card math'!S3</f>
        <v>28</v>
      </c>
      <c r="AM7">
        <f>'All strength team card math'!Q3</f>
        <v>26</v>
      </c>
      <c r="AN7">
        <f t="shared" si="2"/>
        <v>7</v>
      </c>
      <c r="AP7" t="str">
        <f>'All strength team card math'!H26</f>
        <v>Seattle Kraken</v>
      </c>
      <c r="AQ7">
        <f>'All strength team card math'!S26</f>
        <v>22</v>
      </c>
      <c r="AR7">
        <f>'All strength team card math'!Q26</f>
        <v>21</v>
      </c>
      <c r="AS7">
        <f t="shared" si="3"/>
        <v>6</v>
      </c>
    </row>
    <row r="8" spans="1:45" x14ac:dyDescent="0.3">
      <c r="A8" t="str">
        <f>'All strength team card math'!H30</f>
        <v>Vancouver Canucks</v>
      </c>
      <c r="B8">
        <f>'All strength team card math'!S30</f>
        <v>5</v>
      </c>
      <c r="C8">
        <f>'All strength team card math'!Q30</f>
        <v>7</v>
      </c>
      <c r="F8" s="45">
        <f t="shared" si="4"/>
        <v>5</v>
      </c>
      <c r="G8" s="19" t="str">
        <f t="shared" si="5"/>
        <v>Colorado Avalanche</v>
      </c>
      <c r="H8" s="19"/>
      <c r="I8" s="19"/>
      <c r="J8" s="45">
        <f t="shared" si="6"/>
        <v>21</v>
      </c>
      <c r="K8" s="19" t="str">
        <f t="shared" si="7"/>
        <v>Seattle Kraken</v>
      </c>
      <c r="L8" s="19"/>
      <c r="P8" s="19"/>
      <c r="Q8" s="19" t="str">
        <f>'All strength team card math'!H19</f>
        <v>New Jersey Devils</v>
      </c>
      <c r="R8" s="45">
        <f>'All strength team card math'!T19</f>
        <v>7</v>
      </c>
      <c r="S8" s="19"/>
      <c r="T8" s="19" t="str">
        <f>'All strength team card math'!H30</f>
        <v>Vancouver Canucks</v>
      </c>
      <c r="U8" s="45">
        <f>'All strength team card math'!U30</f>
        <v>6</v>
      </c>
      <c r="V8" s="19"/>
      <c r="W8" s="19" t="str">
        <f>'All strength team card math'!H30</f>
        <v>Vancouver Canucks</v>
      </c>
      <c r="X8" s="45">
        <f>'All strength team card math'!O30</f>
        <v>7</v>
      </c>
      <c r="Y8" s="19"/>
      <c r="AA8" t="str">
        <f>'All strength team card math'!H10</f>
        <v>Columbus Blue Jackets</v>
      </c>
      <c r="AB8">
        <f>'All strength team card math'!S20</f>
        <v>20</v>
      </c>
      <c r="AC8">
        <f>'All strength team card math'!Q20</f>
        <v>24</v>
      </c>
      <c r="AD8">
        <f t="shared" si="0"/>
        <v>6</v>
      </c>
      <c r="AF8" t="str">
        <f>'All strength team card math'!H5</f>
        <v>Buffalo Sabres</v>
      </c>
      <c r="AG8">
        <f>'All strength team card math'!S5</f>
        <v>22</v>
      </c>
      <c r="AH8">
        <f>'All strength team card math'!Q5</f>
        <v>22</v>
      </c>
      <c r="AI8">
        <f t="shared" si="1"/>
        <v>6</v>
      </c>
      <c r="AK8" t="str">
        <f>'All strength team card math'!H27</f>
        <v>St Louis Blues</v>
      </c>
      <c r="AL8">
        <f>'All strength team card math'!S27</f>
        <v>15</v>
      </c>
      <c r="AM8">
        <f>'All strength team card math'!Q27</f>
        <v>23</v>
      </c>
      <c r="AN8">
        <f t="shared" si="2"/>
        <v>6</v>
      </c>
      <c r="AP8" t="str">
        <f>'All strength team card math'!H2</f>
        <v>Anaheim Ducks</v>
      </c>
      <c r="AQ8">
        <f>'All strength team card math'!S2</f>
        <v>30</v>
      </c>
      <c r="AR8">
        <f>'All strength team card math'!Q2</f>
        <v>31</v>
      </c>
      <c r="AS8">
        <f t="shared" si="3"/>
        <v>7</v>
      </c>
    </row>
    <row r="9" spans="1:45" x14ac:dyDescent="0.3">
      <c r="A9" t="str">
        <f>'All strength team card math'!H33</f>
        <v>Winnipeg Jets</v>
      </c>
      <c r="B9">
        <f>'All strength team card math'!S33</f>
        <v>10</v>
      </c>
      <c r="C9">
        <f>'All strength team card math'!Q33</f>
        <v>8</v>
      </c>
      <c r="F9" s="45">
        <f t="shared" si="4"/>
        <v>5</v>
      </c>
      <c r="G9" s="19" t="str">
        <f t="shared" si="5"/>
        <v>Dallas Stars</v>
      </c>
      <c r="H9" s="19"/>
      <c r="I9" s="19"/>
      <c r="J9" s="45">
        <f t="shared" si="6"/>
        <v>22</v>
      </c>
      <c r="K9" s="19" t="str">
        <f t="shared" si="7"/>
        <v>Buffalo Sabres</v>
      </c>
      <c r="L9" s="19"/>
      <c r="P9" s="19"/>
      <c r="Q9" s="19" t="str">
        <f>'All strength team card math'!H18</f>
        <v>Nashville Predators</v>
      </c>
      <c r="R9" s="45">
        <f>'All strength team card math'!T18</f>
        <v>8</v>
      </c>
      <c r="S9" s="19"/>
      <c r="T9" s="19" t="str">
        <f>'All strength team card math'!H16</f>
        <v>Minnesota Wild</v>
      </c>
      <c r="U9" s="45">
        <f>'All strength team card math'!U16</f>
        <v>8</v>
      </c>
      <c r="V9" s="19"/>
      <c r="W9" s="19" t="str">
        <f>'All strength team card math'!H26</f>
        <v>Seattle Kraken</v>
      </c>
      <c r="X9" s="45">
        <f>'All strength team card math'!O26</f>
        <v>8</v>
      </c>
      <c r="Y9" s="19"/>
      <c r="AA9" t="str">
        <f>'All strength team card math'!H20</f>
        <v>New York Islanders</v>
      </c>
      <c r="AB9">
        <f>'All strength team card math'!S10</f>
        <v>29</v>
      </c>
      <c r="AC9">
        <f>'All strength team card math'!Q10</f>
        <v>28</v>
      </c>
      <c r="AD9">
        <f t="shared" si="0"/>
        <v>8</v>
      </c>
      <c r="AF9" t="str">
        <f>'All strength team card math'!H17</f>
        <v>Montreal Canadiens</v>
      </c>
      <c r="AG9">
        <f>'All strength team card math'!S17</f>
        <v>26</v>
      </c>
      <c r="AH9">
        <f>'All strength team card math'!Q17</f>
        <v>28</v>
      </c>
      <c r="AI9">
        <f t="shared" si="1"/>
        <v>8</v>
      </c>
      <c r="AK9" t="str">
        <f>'All strength team card math'!H8</f>
        <v>Chicago Blackhawks</v>
      </c>
      <c r="AL9">
        <f>'All strength team card math'!S8</f>
        <v>31</v>
      </c>
      <c r="AM9">
        <f>'All strength team card math'!Q8</f>
        <v>30</v>
      </c>
      <c r="AN9">
        <f t="shared" si="2"/>
        <v>8</v>
      </c>
      <c r="AP9" t="str">
        <f>'All strength team card math'!H25</f>
        <v>San Jose Sharks</v>
      </c>
      <c r="AQ9">
        <f>'All strength team card math'!S25</f>
        <v>32</v>
      </c>
      <c r="AR9">
        <f>'All strength team card math'!Q25</f>
        <v>32</v>
      </c>
      <c r="AS9">
        <f t="shared" si="3"/>
        <v>8</v>
      </c>
    </row>
    <row r="10" spans="1:45" x14ac:dyDescent="0.3">
      <c r="A10" t="str">
        <f>'All strength team card math'!H21</f>
        <v>New York Rangers</v>
      </c>
      <c r="B10">
        <f>'All strength team card math'!S21</f>
        <v>1</v>
      </c>
      <c r="C10">
        <f>'All strength team card math'!Q21</f>
        <v>9</v>
      </c>
      <c r="F10" s="45">
        <f t="shared" si="4"/>
        <v>7</v>
      </c>
      <c r="G10" s="19" t="str">
        <f t="shared" si="5"/>
        <v>Vancouver Canucks</v>
      </c>
      <c r="H10" s="19"/>
      <c r="I10" s="19"/>
      <c r="J10" s="45">
        <f t="shared" si="6"/>
        <v>23</v>
      </c>
      <c r="K10" s="19" t="str">
        <f t="shared" si="7"/>
        <v>St Louis Blues</v>
      </c>
      <c r="L10" s="19"/>
      <c r="P10" s="19"/>
      <c r="Q10" s="19" t="str">
        <f>'All strength team card math'!H24</f>
        <v>Pittsburgh Penguins</v>
      </c>
      <c r="R10" s="45">
        <f>'All strength team card math'!T24</f>
        <v>9</v>
      </c>
      <c r="S10" s="19"/>
      <c r="T10" s="19" t="str">
        <f>'All strength team card math'!H28</f>
        <v>Tampa Bay Lightning</v>
      </c>
      <c r="U10" s="45">
        <f>'All strength team card math'!U28</f>
        <v>9</v>
      </c>
      <c r="V10" s="19"/>
      <c r="W10" s="19" t="str">
        <f>'All strength team card math'!H24</f>
        <v>Pittsburgh Penguins</v>
      </c>
      <c r="X10" s="45">
        <f>'All strength team card math'!O24</f>
        <v>8</v>
      </c>
      <c r="Y10" s="19"/>
    </row>
    <row r="11" spans="1:45" x14ac:dyDescent="0.3">
      <c r="A11" t="str">
        <f>'All strength team card math'!H18</f>
        <v>Nashville Predators</v>
      </c>
      <c r="B11">
        <f>'All strength team card math'!S18</f>
        <v>13</v>
      </c>
      <c r="C11">
        <f>'All strength team card math'!Q18</f>
        <v>10</v>
      </c>
      <c r="F11" s="45">
        <f t="shared" si="4"/>
        <v>8</v>
      </c>
      <c r="G11" s="19" t="str">
        <f t="shared" si="5"/>
        <v>Winnipeg Jets</v>
      </c>
      <c r="H11" s="19"/>
      <c r="I11" s="19"/>
      <c r="J11" s="45">
        <f t="shared" si="6"/>
        <v>24</v>
      </c>
      <c r="K11" s="19" t="str">
        <f t="shared" si="7"/>
        <v>New York Islanders</v>
      </c>
      <c r="L11" s="19"/>
      <c r="P11" s="19"/>
      <c r="Q11" s="19" t="str">
        <f>'All strength team card math'!H21</f>
        <v>New York Rangers</v>
      </c>
      <c r="R11" s="45">
        <f>'All strength team card math'!T21</f>
        <v>10</v>
      </c>
      <c r="S11" s="19"/>
      <c r="T11" s="19" t="str">
        <f>'All strength team card math'!H22</f>
        <v>Ottawa Senators</v>
      </c>
      <c r="U11" s="45">
        <f>'All strength team card math'!U22</f>
        <v>9</v>
      </c>
      <c r="V11" s="19"/>
      <c r="W11" s="19" t="str">
        <f>'All strength team card math'!H31</f>
        <v>Vegas Golden Knights</v>
      </c>
      <c r="X11" s="45">
        <f>'All strength team card math'!O31</f>
        <v>10</v>
      </c>
      <c r="Y11" s="19"/>
    </row>
    <row r="12" spans="1:45" x14ac:dyDescent="0.3">
      <c r="A12" t="str">
        <f>'All strength team card math'!H29</f>
        <v>Toronto Maple Leafs</v>
      </c>
      <c r="B12">
        <f>'All strength team card math'!S29</f>
        <v>9</v>
      </c>
      <c r="C12">
        <f>'All strength team card math'!Q29</f>
        <v>10</v>
      </c>
      <c r="F12" s="45">
        <f t="shared" si="4"/>
        <v>9</v>
      </c>
      <c r="G12" s="19" t="str">
        <f t="shared" si="5"/>
        <v>New York Rangers</v>
      </c>
      <c r="H12" s="19"/>
      <c r="I12" s="19"/>
      <c r="J12" s="45">
        <f t="shared" si="6"/>
        <v>25</v>
      </c>
      <c r="K12" s="19" t="str">
        <f t="shared" si="7"/>
        <v>Detroit Red Wings</v>
      </c>
      <c r="L12" s="19"/>
      <c r="P12" s="19"/>
      <c r="Q12" s="19" t="str">
        <f>'All strength team card math'!H22</f>
        <v>Ottawa Senators</v>
      </c>
      <c r="R12" s="45">
        <f>'All strength team card math'!T22</f>
        <v>11</v>
      </c>
      <c r="S12" s="19"/>
      <c r="T12" s="19" t="str">
        <f>'All strength team card math'!H9</f>
        <v>Colorado Avalanche</v>
      </c>
      <c r="U12" s="45">
        <f>'All strength team card math'!U9</f>
        <v>11</v>
      </c>
      <c r="V12" s="19"/>
      <c r="W12" s="19" t="str">
        <f>'All strength team card math'!H7</f>
        <v>Carolina Hurricanes</v>
      </c>
      <c r="X12" s="45">
        <f>'All strength team card math'!O7</f>
        <v>11</v>
      </c>
      <c r="Y12" s="19"/>
      <c r="AA12" t="s">
        <v>101</v>
      </c>
      <c r="AB12">
        <f>SUM(AB2:AB9)/8</f>
        <v>16.5</v>
      </c>
      <c r="AC12">
        <f>SUM(AC2:AC9)/8</f>
        <v>16.75</v>
      </c>
      <c r="AG12">
        <f t="shared" ref="AG12:AR12" si="8">SUM(AG2:AG9)/8</f>
        <v>15.25</v>
      </c>
      <c r="AH12">
        <f t="shared" si="8"/>
        <v>16.375</v>
      </c>
      <c r="AL12">
        <f t="shared" si="8"/>
        <v>15.125</v>
      </c>
      <c r="AM12">
        <f t="shared" si="8"/>
        <v>15.75</v>
      </c>
      <c r="AQ12">
        <f t="shared" si="8"/>
        <v>18.25</v>
      </c>
      <c r="AR12">
        <f t="shared" si="8"/>
        <v>16.25</v>
      </c>
    </row>
    <row r="13" spans="1:45" x14ac:dyDescent="0.3">
      <c r="A13" t="str">
        <f>'All strength team card math'!H24</f>
        <v>Pittsburgh Penguins</v>
      </c>
      <c r="B13">
        <f>'All strength team card math'!S24</f>
        <v>21</v>
      </c>
      <c r="C13">
        <f>'All strength team card math'!Q24</f>
        <v>12</v>
      </c>
      <c r="F13" s="45">
        <f t="shared" si="4"/>
        <v>10</v>
      </c>
      <c r="G13" s="19" t="str">
        <f t="shared" si="5"/>
        <v>Nashville Predators</v>
      </c>
      <c r="H13" s="19"/>
      <c r="I13" s="19"/>
      <c r="J13" s="45">
        <f t="shared" si="6"/>
        <v>26</v>
      </c>
      <c r="K13" s="19" t="str">
        <f t="shared" si="7"/>
        <v>Washington Capitals</v>
      </c>
      <c r="L13" s="19"/>
      <c r="P13" s="19"/>
      <c r="Q13" s="19" t="str">
        <f>'All strength team card math'!H15</f>
        <v>Los Angeles Kings</v>
      </c>
      <c r="R13" s="45">
        <f>'All strength team card math'!T15</f>
        <v>11</v>
      </c>
      <c r="S13" s="19"/>
      <c r="T13" s="19" t="str">
        <f>'All strength team card math'!H26</f>
        <v>Seattle Kraken</v>
      </c>
      <c r="U13" s="45">
        <f>'All strength team card math'!U26</f>
        <v>12</v>
      </c>
      <c r="V13" s="19"/>
      <c r="W13" s="19" t="str">
        <f>'All strength team card math'!H17</f>
        <v>Montreal Canadiens</v>
      </c>
      <c r="X13" s="45">
        <f>'All strength team card math'!O17</f>
        <v>11</v>
      </c>
      <c r="Y13" s="19"/>
    </row>
    <row r="14" spans="1:45" x14ac:dyDescent="0.3">
      <c r="A14" t="str">
        <f>'All strength team card math'!H4</f>
        <v>Boston Bruins</v>
      </c>
      <c r="B14">
        <f>'All strength team card math'!S4</f>
        <v>3</v>
      </c>
      <c r="C14">
        <f>'All strength team card math'!Q4</f>
        <v>12</v>
      </c>
      <c r="F14" s="45">
        <f t="shared" si="4"/>
        <v>10</v>
      </c>
      <c r="G14" s="19" t="str">
        <f t="shared" si="5"/>
        <v>Toronto Maple Leafs</v>
      </c>
      <c r="H14" s="19"/>
      <c r="I14" s="19"/>
      <c r="J14" s="45">
        <f t="shared" si="6"/>
        <v>26</v>
      </c>
      <c r="K14" s="19" t="str">
        <f t="shared" si="7"/>
        <v>Arizona Coyotes</v>
      </c>
      <c r="L14" s="19"/>
      <c r="P14" s="19"/>
      <c r="Q14" s="19" t="str">
        <f>'All strength team card math'!H6</f>
        <v>Calgary Flames</v>
      </c>
      <c r="R14" s="45">
        <f>'All strength team card math'!T6</f>
        <v>13</v>
      </c>
      <c r="S14" s="19"/>
      <c r="T14" s="19" t="str">
        <f>'All strength team card math'!H18</f>
        <v>Nashville Predators</v>
      </c>
      <c r="U14" s="45">
        <f>'All strength team card math'!U18</f>
        <v>13</v>
      </c>
      <c r="V14" s="19"/>
      <c r="W14" s="19" t="str">
        <f>'All strength team card math'!H5</f>
        <v>Buffalo Sabres</v>
      </c>
      <c r="X14" s="45">
        <f>'All strength team card math'!O5</f>
        <v>13</v>
      </c>
      <c r="Y14" s="19"/>
    </row>
    <row r="15" spans="1:45" x14ac:dyDescent="0.3">
      <c r="A15" t="str">
        <f>'All strength team card math'!H31</f>
        <v>Vegas Golden Knights</v>
      </c>
      <c r="B15">
        <f>'All strength team card math'!S31</f>
        <v>11</v>
      </c>
      <c r="C15">
        <f>'All strength team card math'!Q31</f>
        <v>14</v>
      </c>
      <c r="F15" s="45">
        <f t="shared" si="4"/>
        <v>12</v>
      </c>
      <c r="G15" s="19" t="str">
        <f t="shared" si="5"/>
        <v>Pittsburgh Penguins</v>
      </c>
      <c r="H15" s="19"/>
      <c r="I15" s="19"/>
      <c r="J15" s="45">
        <f t="shared" si="6"/>
        <v>28</v>
      </c>
      <c r="K15" s="19" t="str">
        <f t="shared" si="7"/>
        <v>Columbus Blue Jackets</v>
      </c>
      <c r="L15" s="19"/>
      <c r="P15" s="19"/>
      <c r="Q15" s="19" t="str">
        <f>'All strength team card math'!H28</f>
        <v>Tampa Bay Lightning</v>
      </c>
      <c r="R15" s="45">
        <f>'All strength team card math'!T28</f>
        <v>14</v>
      </c>
      <c r="S15" s="19"/>
      <c r="T15" s="19" t="str">
        <f>'All strength team card math'!H33</f>
        <v>Winnipeg Jets</v>
      </c>
      <c r="U15" s="45">
        <f>'All strength team card math'!U33</f>
        <v>13</v>
      </c>
      <c r="V15" s="19"/>
      <c r="W15" s="19" t="str">
        <f>'All strength team card math'!H9</f>
        <v>Colorado Avalanche</v>
      </c>
      <c r="X15" s="45">
        <f>'All strength team card math'!O9</f>
        <v>14</v>
      </c>
      <c r="Y15" s="19"/>
    </row>
    <row r="16" spans="1:45" x14ac:dyDescent="0.3">
      <c r="A16" t="str">
        <f>'All strength team card math'!H23</f>
        <v>Philadelphia Flyers</v>
      </c>
      <c r="B16">
        <f>'All strength team card math'!S23</f>
        <v>19</v>
      </c>
      <c r="C16">
        <f>'All strength team card math'!Q23</f>
        <v>15</v>
      </c>
      <c r="F16" s="45">
        <f t="shared" si="4"/>
        <v>12</v>
      </c>
      <c r="G16" s="19" t="str">
        <f t="shared" si="5"/>
        <v>Boston Bruins</v>
      </c>
      <c r="H16" s="19"/>
      <c r="I16" s="19"/>
      <c r="J16" s="45">
        <f t="shared" si="6"/>
        <v>28</v>
      </c>
      <c r="K16" s="19" t="str">
        <f t="shared" si="7"/>
        <v>Montreal Canadiens</v>
      </c>
      <c r="L16" s="19"/>
      <c r="P16" s="19"/>
      <c r="Q16" s="19" t="str">
        <f>'All strength team card math'!H30</f>
        <v>Vancouver Canucks</v>
      </c>
      <c r="R16" s="45">
        <f>'All strength team card math'!T30</f>
        <v>15</v>
      </c>
      <c r="S16" s="19"/>
      <c r="T16" s="19" t="str">
        <f>'All strength team card math'!H31</f>
        <v>Vegas Golden Knights</v>
      </c>
      <c r="U16" s="45">
        <f>'All strength team card math'!U31</f>
        <v>15</v>
      </c>
      <c r="V16" s="19"/>
      <c r="W16" s="19" t="str">
        <f>'All strength team card math'!H18</f>
        <v>Nashville Predators</v>
      </c>
      <c r="X16" s="45">
        <f>'All strength team card math'!O18</f>
        <v>15</v>
      </c>
      <c r="Y16" s="19"/>
      <c r="AA16" s="18" t="s">
        <v>102</v>
      </c>
      <c r="AB16" t="s">
        <v>99</v>
      </c>
      <c r="AC16" t="s">
        <v>103</v>
      </c>
      <c r="AE16" t="s">
        <v>95</v>
      </c>
      <c r="AF16" t="s">
        <v>104</v>
      </c>
    </row>
    <row r="17" spans="1:32" x14ac:dyDescent="0.3">
      <c r="A17" t="str">
        <f>'All strength team card math'!H28</f>
        <v>Tampa Bay Lightning</v>
      </c>
      <c r="B17">
        <f>'All strength team card math'!S28</f>
        <v>12</v>
      </c>
      <c r="C17">
        <f>'All strength team card math'!Q28</f>
        <v>16</v>
      </c>
      <c r="F17" s="45">
        <f t="shared" si="4"/>
        <v>14</v>
      </c>
      <c r="G17" s="19" t="str">
        <f t="shared" si="5"/>
        <v>Vegas Golden Knights</v>
      </c>
      <c r="H17" s="19"/>
      <c r="I17" s="19"/>
      <c r="J17" s="45">
        <f t="shared" si="6"/>
        <v>30</v>
      </c>
      <c r="K17" s="19" t="str">
        <f t="shared" si="7"/>
        <v>Chicago Blackhawks</v>
      </c>
      <c r="L17" s="19"/>
      <c r="P17" s="19"/>
      <c r="Q17" s="19" t="str">
        <f>'All strength team card math'!H33</f>
        <v>Winnipeg Jets</v>
      </c>
      <c r="R17" s="45">
        <f>'All strength team card math'!T33</f>
        <v>16</v>
      </c>
      <c r="S17" s="19"/>
      <c r="T17" s="19" t="str">
        <f>'All strength team card math'!H4</f>
        <v>Boston Bruins</v>
      </c>
      <c r="U17" s="45">
        <f>'All strength team card math'!U4</f>
        <v>16</v>
      </c>
      <c r="V17" s="19"/>
      <c r="W17" s="19" t="str">
        <f>'All strength team card math'!H13</f>
        <v>Edmonton Oilers</v>
      </c>
      <c r="X17" s="45">
        <f>'All strength team card math'!O13</f>
        <v>15</v>
      </c>
      <c r="Y17" s="19"/>
      <c r="AA17" t="str">
        <f>AA1</f>
        <v>Metro</v>
      </c>
      <c r="AB17">
        <f>AB12</f>
        <v>16.5</v>
      </c>
      <c r="AC17">
        <f>RANK(AB17,$AB$17:$AB$20,1)</f>
        <v>3</v>
      </c>
      <c r="AE17">
        <f>AC12</f>
        <v>16.75</v>
      </c>
      <c r="AF17">
        <f>RANK(AE17,$AE$17:$AE$20,1)</f>
        <v>4</v>
      </c>
    </row>
    <row r="18" spans="1:32" x14ac:dyDescent="0.3">
      <c r="A18" t="str">
        <f>'All strength team card math'!H22</f>
        <v>Ottawa Senators</v>
      </c>
      <c r="B18">
        <f>'All strength team card math'!S22</f>
        <v>26</v>
      </c>
      <c r="C18">
        <f>'All strength team card math'!Q22</f>
        <v>17</v>
      </c>
      <c r="F18" s="45">
        <f t="shared" si="4"/>
        <v>15</v>
      </c>
      <c r="G18" s="19" t="str">
        <f t="shared" si="5"/>
        <v>Philadelphia Flyers</v>
      </c>
      <c r="H18" s="19"/>
      <c r="I18" s="19"/>
      <c r="J18" s="45">
        <f t="shared" si="6"/>
        <v>31</v>
      </c>
      <c r="K18" s="19" t="str">
        <f t="shared" si="7"/>
        <v>Anaheim Ducks</v>
      </c>
      <c r="L18" s="19"/>
      <c r="P18" s="19"/>
      <c r="Q18" s="19" t="str">
        <f>'All strength team card math'!H23</f>
        <v>Philadelphia Flyers</v>
      </c>
      <c r="R18" s="45">
        <f>'All strength team card math'!T23</f>
        <v>17</v>
      </c>
      <c r="S18" s="19"/>
      <c r="T18" s="19" t="str">
        <f>'All strength team card math'!H19</f>
        <v>New Jersey Devils</v>
      </c>
      <c r="U18" s="45">
        <f>'All strength team card math'!U19</f>
        <v>17</v>
      </c>
      <c r="V18" s="19"/>
      <c r="W18" s="19" t="str">
        <f>'All strength team card math'!H20</f>
        <v>New York Islanders</v>
      </c>
      <c r="X18" s="45">
        <f>'All strength team card math'!O20</f>
        <v>17</v>
      </c>
      <c r="Y18" s="19"/>
      <c r="AA18" t="str">
        <f>AF1</f>
        <v>Atlantic</v>
      </c>
      <c r="AB18">
        <f>AG12</f>
        <v>15.25</v>
      </c>
      <c r="AC18">
        <f>RANK(AB18,$AB$17:$AB$20,1)</f>
        <v>2</v>
      </c>
      <c r="AE18">
        <f>AH12</f>
        <v>16.375</v>
      </c>
      <c r="AF18">
        <f>RANK(AE18,$AE$17:$AE$20,1)</f>
        <v>3</v>
      </c>
    </row>
    <row r="19" spans="1:32" x14ac:dyDescent="0.3">
      <c r="A19" t="str">
        <f>'All strength team card math'!H6</f>
        <v>Calgary Flames</v>
      </c>
      <c r="B19">
        <f>'All strength team card math'!S6</f>
        <v>25</v>
      </c>
      <c r="C19">
        <f>'All strength team card math'!Q6</f>
        <v>18</v>
      </c>
      <c r="F19" s="45">
        <f t="shared" si="4"/>
        <v>16</v>
      </c>
      <c r="G19" s="19" t="str">
        <f t="shared" si="5"/>
        <v>Tampa Bay Lightning</v>
      </c>
      <c r="H19" s="19"/>
      <c r="I19" s="19"/>
      <c r="J19" s="45">
        <f t="shared" si="6"/>
        <v>32</v>
      </c>
      <c r="K19" s="19" t="str">
        <f t="shared" si="7"/>
        <v>San Jose Sharks</v>
      </c>
      <c r="L19" s="19"/>
      <c r="P19" s="19"/>
      <c r="Q19" s="19" t="str">
        <f>'All strength team card math'!H4</f>
        <v>Boston Bruins</v>
      </c>
      <c r="R19" s="45">
        <f>'All strength team card math'!T4</f>
        <v>18</v>
      </c>
      <c r="S19" s="19"/>
      <c r="T19" s="19" t="str">
        <f>'All strength team card math'!H6</f>
        <v>Calgary Flames</v>
      </c>
      <c r="U19" s="45">
        <f>'All strength team card math'!U6</f>
        <v>18</v>
      </c>
      <c r="V19" s="19"/>
      <c r="W19" s="19" t="str">
        <f>'All strength team card math'!H32</f>
        <v>Washington Capitals</v>
      </c>
      <c r="X19" s="45">
        <f>'All strength team card math'!O32</f>
        <v>18</v>
      </c>
      <c r="Y19" s="19"/>
      <c r="AA19" t="str">
        <f>AK1</f>
        <v>Central</v>
      </c>
      <c r="AB19">
        <f>AL12</f>
        <v>15.125</v>
      </c>
      <c r="AC19">
        <f>RANK(AB19,$AB$17:$AB$20,1)</f>
        <v>1</v>
      </c>
      <c r="AE19">
        <f>AM12</f>
        <v>15.75</v>
      </c>
      <c r="AF19">
        <f>RANK(AE19,$AE$17:$AE$20,1)</f>
        <v>1</v>
      </c>
    </row>
    <row r="20" spans="1:32" x14ac:dyDescent="0.3">
      <c r="A20" t="str">
        <f>'All strength team card math'!H19</f>
        <v>New Jersey Devils</v>
      </c>
      <c r="B20">
        <f>'All strength team card math'!S19</f>
        <v>22</v>
      </c>
      <c r="C20">
        <f>'All strength team card math'!Q19</f>
        <v>19</v>
      </c>
      <c r="F20" s="19"/>
      <c r="G20" s="19"/>
      <c r="H20" s="19"/>
      <c r="I20" s="19"/>
      <c r="J20" s="19"/>
      <c r="K20" s="19"/>
      <c r="L20" s="19"/>
      <c r="P20" s="19"/>
      <c r="Q20" s="19" t="str">
        <f>'All strength team card math'!H31</f>
        <v>Vegas Golden Knights</v>
      </c>
      <c r="R20" s="45">
        <f>'All strength team card math'!T31</f>
        <v>19</v>
      </c>
      <c r="S20" s="19"/>
      <c r="T20" s="19" t="str">
        <f>'All strength team card math'!H21</f>
        <v>New York Rangers</v>
      </c>
      <c r="U20" s="45">
        <f>'All strength team card math'!U21</f>
        <v>18</v>
      </c>
      <c r="V20" s="19"/>
      <c r="W20" s="19" t="str">
        <f>'All strength team card math'!H29</f>
        <v>Toronto Maple Leafs</v>
      </c>
      <c r="X20" s="45">
        <f>'All strength team card math'!O29</f>
        <v>18</v>
      </c>
      <c r="Y20" s="19"/>
      <c r="AA20" t="str">
        <f>AP1</f>
        <v>Pacific</v>
      </c>
      <c r="AB20">
        <f>AQ12</f>
        <v>18.25</v>
      </c>
      <c r="AC20">
        <f>RANK(AB20,$AB$17:$AB$20,1)</f>
        <v>4</v>
      </c>
      <c r="AE20">
        <f>AR12</f>
        <v>16.25</v>
      </c>
      <c r="AF20">
        <f>RANK(AE20,$AE$17:$AE$20,1)</f>
        <v>2</v>
      </c>
    </row>
    <row r="21" spans="1:32" x14ac:dyDescent="0.3">
      <c r="A21" t="str">
        <f>'All strength team card math'!H16</f>
        <v>Minnesota Wild</v>
      </c>
      <c r="B21">
        <f>'All strength team card math'!S16</f>
        <v>17</v>
      </c>
      <c r="C21">
        <f>'All strength team card math'!Q16</f>
        <v>19</v>
      </c>
      <c r="F21" s="19"/>
      <c r="G21" s="19"/>
      <c r="H21" s="23" t="s">
        <v>132</v>
      </c>
      <c r="I21" s="19"/>
      <c r="J21" s="19"/>
      <c r="K21" s="19"/>
      <c r="L21" s="21">
        <f ca="1">TODAY()</f>
        <v>45385</v>
      </c>
      <c r="P21" s="19"/>
      <c r="Q21" s="19" t="str">
        <f>'All strength team card math'!H16</f>
        <v>Minnesota Wild</v>
      </c>
      <c r="R21" s="45">
        <f>'All strength team card math'!T16</f>
        <v>20</v>
      </c>
      <c r="S21" s="19"/>
      <c r="T21" s="19" t="str">
        <f>'All strength team card math'!H24</f>
        <v>Pittsburgh Penguins</v>
      </c>
      <c r="U21" s="45">
        <f>'All strength team card math'!U24</f>
        <v>20</v>
      </c>
      <c r="V21" s="19"/>
      <c r="W21" s="19" t="str">
        <f>'All strength team card math'!H12</f>
        <v>Detroit Red Wings</v>
      </c>
      <c r="X21" s="45">
        <f>'All strength team card math'!O12</f>
        <v>20</v>
      </c>
      <c r="Y21" s="19"/>
    </row>
    <row r="22" spans="1:32" x14ac:dyDescent="0.3">
      <c r="A22" t="str">
        <f>'All strength team card math'!H26</f>
        <v>Seattle Kraken</v>
      </c>
      <c r="B22">
        <f>'All strength team card math'!S26</f>
        <v>22</v>
      </c>
      <c r="C22">
        <f>'All strength team card math'!Q26</f>
        <v>21</v>
      </c>
      <c r="E22" s="2"/>
      <c r="P22" s="19"/>
      <c r="Q22" s="19" t="str">
        <f>'All strength team card math'!H5</f>
        <v>Buffalo Sabres</v>
      </c>
      <c r="R22" s="45">
        <f>'All strength team card math'!T5</f>
        <v>21</v>
      </c>
      <c r="S22" s="19"/>
      <c r="T22" s="19" t="str">
        <f>'All strength team card math'!H5</f>
        <v>Buffalo Sabres</v>
      </c>
      <c r="U22" s="45">
        <f>'All strength team card math'!U5</f>
        <v>20</v>
      </c>
      <c r="V22" s="19"/>
      <c r="W22" s="19" t="str">
        <f>'All strength team card math'!H3</f>
        <v>Arizona Coyotes</v>
      </c>
      <c r="X22" s="45">
        <f>'All strength team card math'!O3</f>
        <v>21</v>
      </c>
      <c r="Y22" s="19"/>
    </row>
    <row r="23" spans="1:32" x14ac:dyDescent="0.3">
      <c r="A23" t="str">
        <f>'All strength team card math'!H5</f>
        <v>Buffalo Sabres</v>
      </c>
      <c r="B23">
        <f>'All strength team card math'!S5</f>
        <v>22</v>
      </c>
      <c r="C23">
        <f>'All strength team card math'!Q5</f>
        <v>22</v>
      </c>
      <c r="P23" s="19"/>
      <c r="Q23" s="19" t="str">
        <f>'All strength team card math'!H12</f>
        <v>Detroit Red Wings</v>
      </c>
      <c r="R23" s="45">
        <f>'All strength team card math'!T12</f>
        <v>22</v>
      </c>
      <c r="S23" s="19"/>
      <c r="T23" s="19" t="str">
        <f>'All strength team card math'!H29</f>
        <v>Toronto Maple Leafs</v>
      </c>
      <c r="U23" s="45">
        <f>'All strength team card math'!U29</f>
        <v>20</v>
      </c>
      <c r="V23" s="19"/>
      <c r="W23" s="19" t="str">
        <f>'All strength team card math'!H11</f>
        <v>Dallas Stars</v>
      </c>
      <c r="X23" s="45">
        <f>'All strength team card math'!O11</f>
        <v>22</v>
      </c>
      <c r="Y23" s="19"/>
    </row>
    <row r="24" spans="1:32" x14ac:dyDescent="0.3">
      <c r="A24" t="str">
        <f>'All strength team card math'!H27</f>
        <v>St Louis Blues</v>
      </c>
      <c r="B24">
        <f>'All strength team card math'!S27</f>
        <v>15</v>
      </c>
      <c r="C24">
        <f>'All strength team card math'!Q27</f>
        <v>23</v>
      </c>
      <c r="P24" s="19"/>
      <c r="Q24" s="19" t="str">
        <f>'All strength team card math'!H10</f>
        <v>Columbus Blue Jackets</v>
      </c>
      <c r="R24" s="45">
        <f>'All strength team card math'!T10</f>
        <v>22</v>
      </c>
      <c r="S24" s="19"/>
      <c r="T24" s="19" t="str">
        <f>'All strength team card math'!H32</f>
        <v>Washington Capitals</v>
      </c>
      <c r="U24" s="45">
        <f>'All strength team card math'!U32</f>
        <v>23</v>
      </c>
      <c r="V24" s="19"/>
      <c r="W24" s="19" t="str">
        <f>'All strength team card math'!H10</f>
        <v>Columbus Blue Jackets</v>
      </c>
      <c r="X24" s="45">
        <f>'All strength team card math'!O10</f>
        <v>23</v>
      </c>
      <c r="Y24" s="19"/>
    </row>
    <row r="25" spans="1:32" x14ac:dyDescent="0.3">
      <c r="A25" t="str">
        <f>'All strength team card math'!H20</f>
        <v>New York Islanders</v>
      </c>
      <c r="B25">
        <f>'All strength team card math'!S20</f>
        <v>20</v>
      </c>
      <c r="C25">
        <f>'All strength team card math'!Q20</f>
        <v>24</v>
      </c>
      <c r="P25" s="19"/>
      <c r="Q25" s="19" t="str">
        <f>'All strength team card math'!H3</f>
        <v>Arizona Coyotes</v>
      </c>
      <c r="R25" s="45">
        <f>'All strength team card math'!T3</f>
        <v>24</v>
      </c>
      <c r="S25" s="19"/>
      <c r="T25" s="19" t="str">
        <f>'All strength team card math'!H8</f>
        <v>Chicago Blackhawks</v>
      </c>
      <c r="U25" s="45">
        <f>'All strength team card math'!U8</f>
        <v>24</v>
      </c>
      <c r="V25" s="19"/>
      <c r="W25" s="19" t="str">
        <f>'All strength team card math'!H6</f>
        <v>Calgary Flames</v>
      </c>
      <c r="X25" s="45">
        <f>'All strength team card math'!O6</f>
        <v>24</v>
      </c>
      <c r="Y25" s="19"/>
    </row>
    <row r="26" spans="1:32" x14ac:dyDescent="0.3">
      <c r="A26" t="str">
        <f>'All strength team card math'!H12</f>
        <v>Detroit Red Wings</v>
      </c>
      <c r="B26">
        <f>'All strength team card math'!S12</f>
        <v>17</v>
      </c>
      <c r="C26">
        <f>'All strength team card math'!Q12</f>
        <v>25</v>
      </c>
      <c r="P26" s="19"/>
      <c r="Q26" s="19" t="str">
        <f>'All strength team card math'!H20</f>
        <v>New York Islanders</v>
      </c>
      <c r="R26" s="45">
        <f>'All strength team card math'!T20</f>
        <v>25</v>
      </c>
      <c r="S26" s="19"/>
      <c r="T26" s="19" t="str">
        <f>'All strength team card math'!H20</f>
        <v>New York Islanders</v>
      </c>
      <c r="U26" s="45">
        <f>'All strength team card math'!U20</f>
        <v>24</v>
      </c>
      <c r="V26" s="19"/>
      <c r="W26" s="19" t="str">
        <f>'All strength team card math'!H2</f>
        <v>Anaheim Ducks</v>
      </c>
      <c r="X26" s="45">
        <f>'All strength team card math'!O2</f>
        <v>25</v>
      </c>
      <c r="Y26" s="19"/>
    </row>
    <row r="27" spans="1:32" x14ac:dyDescent="0.3">
      <c r="A27" t="str">
        <f>'All strength team card math'!H32</f>
        <v>Washington Capitals</v>
      </c>
      <c r="B27">
        <f>'All strength team card math'!S32</f>
        <v>16</v>
      </c>
      <c r="C27">
        <f>'All strength team card math'!Q32</f>
        <v>26</v>
      </c>
      <c r="P27" s="19"/>
      <c r="Q27" s="19" t="str">
        <f>'All strength team card math'!H27</f>
        <v>St Louis Blues</v>
      </c>
      <c r="R27" s="45">
        <f>'All strength team card math'!T27</f>
        <v>26</v>
      </c>
      <c r="S27" s="19"/>
      <c r="T27" s="19" t="str">
        <f>'All strength team card math'!H3</f>
        <v>Arizona Coyotes</v>
      </c>
      <c r="U27" s="45">
        <f>'All strength team card math'!U3</f>
        <v>26</v>
      </c>
      <c r="V27" s="19"/>
      <c r="W27" s="19" t="str">
        <f>'All strength team card math'!H8</f>
        <v>Chicago Blackhawks</v>
      </c>
      <c r="X27" s="45">
        <f>'All strength team card math'!O8</f>
        <v>26</v>
      </c>
      <c r="Y27" s="19"/>
    </row>
    <row r="28" spans="1:32" x14ac:dyDescent="0.3">
      <c r="A28" t="str">
        <f>'All strength team card math'!H3</f>
        <v>Arizona Coyotes</v>
      </c>
      <c r="B28">
        <f>'All strength team card math'!S3</f>
        <v>28</v>
      </c>
      <c r="C28">
        <f>'All strength team card math'!Q3</f>
        <v>26</v>
      </c>
      <c r="P28" s="19"/>
      <c r="Q28" s="19" t="str">
        <f>'All strength team card math'!H26</f>
        <v>Seattle Kraken</v>
      </c>
      <c r="R28" s="45">
        <f>'All strength team card math'!T26</f>
        <v>27</v>
      </c>
      <c r="S28" s="19"/>
      <c r="T28" s="19" t="str">
        <f>'All strength team card math'!H27</f>
        <v>St Louis Blues</v>
      </c>
      <c r="U28" s="45">
        <f>'All strength team card math'!U27</f>
        <v>27</v>
      </c>
      <c r="V28" s="19"/>
      <c r="W28" s="19" t="str">
        <f>'All strength team card math'!H16</f>
        <v>Minnesota Wild</v>
      </c>
      <c r="X28" s="45">
        <f>'All strength team card math'!O16</f>
        <v>27</v>
      </c>
      <c r="Y28" s="19"/>
    </row>
    <row r="29" spans="1:32" x14ac:dyDescent="0.3">
      <c r="A29" t="str">
        <f>'All strength team card math'!H10</f>
        <v>Columbus Blue Jackets</v>
      </c>
      <c r="B29">
        <f>'All strength team card math'!S10</f>
        <v>29</v>
      </c>
      <c r="C29">
        <f>'All strength team card math'!Q10</f>
        <v>28</v>
      </c>
      <c r="P29" s="19"/>
      <c r="Q29" s="19" t="str">
        <f>'All strength team card math'!H32</f>
        <v>Washington Capitals</v>
      </c>
      <c r="R29" s="45">
        <f>'All strength team card math'!T32</f>
        <v>28</v>
      </c>
      <c r="S29" s="19"/>
      <c r="T29" s="19" t="str">
        <f>'All strength team card math'!H12</f>
        <v>Detroit Red Wings</v>
      </c>
      <c r="U29" s="45">
        <f>'All strength team card math'!U12</f>
        <v>28</v>
      </c>
      <c r="V29" s="19"/>
      <c r="W29" s="19" t="str">
        <f>'All strength team card math'!H28</f>
        <v>Tampa Bay Lightning</v>
      </c>
      <c r="X29" s="45">
        <f>'All strength team card math'!O28</f>
        <v>28</v>
      </c>
      <c r="Y29" s="19"/>
    </row>
    <row r="30" spans="1:32" x14ac:dyDescent="0.3">
      <c r="A30" t="str">
        <f>'All strength team card math'!H17</f>
        <v>Montreal Canadiens</v>
      </c>
      <c r="B30">
        <f>'All strength team card math'!S17</f>
        <v>26</v>
      </c>
      <c r="C30">
        <f>'All strength team card math'!Q17</f>
        <v>28</v>
      </c>
      <c r="P30" s="19"/>
      <c r="Q30" s="19" t="str">
        <f>'All strength team card math'!H17</f>
        <v>Montreal Canadiens</v>
      </c>
      <c r="R30" s="45">
        <f>'All strength team card math'!T17</f>
        <v>28</v>
      </c>
      <c r="S30" s="19"/>
      <c r="T30" s="19" t="str">
        <f>'All strength team card math'!H2</f>
        <v>Anaheim Ducks</v>
      </c>
      <c r="U30" s="45">
        <f>'All strength team card math'!U2</f>
        <v>29</v>
      </c>
      <c r="V30" s="19"/>
      <c r="W30" s="19" t="str">
        <f>'All strength team card math'!H19</f>
        <v>New Jersey Devils</v>
      </c>
      <c r="X30" s="45">
        <f>'All strength team card math'!O19</f>
        <v>29</v>
      </c>
      <c r="Y30" s="19"/>
    </row>
    <row r="31" spans="1:32" x14ac:dyDescent="0.3">
      <c r="A31" t="str">
        <f>'All strength team card math'!H8</f>
        <v>Chicago Blackhawks</v>
      </c>
      <c r="B31">
        <f>'All strength team card math'!S8</f>
        <v>31</v>
      </c>
      <c r="C31">
        <f>'All strength team card math'!Q8</f>
        <v>30</v>
      </c>
      <c r="P31" s="19"/>
      <c r="Q31" s="19" t="str">
        <f>'All strength team card math'!H2</f>
        <v>Anaheim Ducks</v>
      </c>
      <c r="R31" s="45">
        <f>'All strength team card math'!T2</f>
        <v>30</v>
      </c>
      <c r="S31" s="19"/>
      <c r="T31" s="19" t="str">
        <f>'All strength team card math'!H17</f>
        <v>Montreal Canadiens</v>
      </c>
      <c r="U31" s="45">
        <f>'All strength team card math'!U17</f>
        <v>30</v>
      </c>
      <c r="V31" s="19"/>
      <c r="W31" s="19" t="str">
        <f>'All strength team card math'!H25</f>
        <v>San Jose Sharks</v>
      </c>
      <c r="X31" s="45">
        <f>'All strength team card math'!O25</f>
        <v>30</v>
      </c>
      <c r="Y31" s="19"/>
    </row>
    <row r="32" spans="1:32" x14ac:dyDescent="0.3">
      <c r="A32" t="str">
        <f>'All strength team card math'!H2</f>
        <v>Anaheim Ducks</v>
      </c>
      <c r="B32">
        <f>'All strength team card math'!S2</f>
        <v>30</v>
      </c>
      <c r="C32">
        <f>'All strength team card math'!Q2</f>
        <v>31</v>
      </c>
      <c r="P32" s="19"/>
      <c r="Q32" s="19" t="str">
        <f>'All strength team card math'!H8</f>
        <v>Chicago Blackhawks</v>
      </c>
      <c r="R32" s="45">
        <f>'All strength team card math'!T8</f>
        <v>31</v>
      </c>
      <c r="S32" s="19"/>
      <c r="T32" s="19" t="str">
        <f>'All strength team card math'!H10</f>
        <v>Columbus Blue Jackets</v>
      </c>
      <c r="U32" s="45">
        <f>'All strength team card math'!U10</f>
        <v>31</v>
      </c>
      <c r="V32" s="19"/>
      <c r="W32" s="19" t="str">
        <f>'All strength team card math'!H23</f>
        <v>Philadelphia Flyers</v>
      </c>
      <c r="X32" s="45">
        <f>'All strength team card math'!O23</f>
        <v>31</v>
      </c>
      <c r="Y32" s="19"/>
    </row>
    <row r="33" spans="1:25" x14ac:dyDescent="0.3">
      <c r="A33" t="str">
        <f>'All strength team card math'!H25</f>
        <v>San Jose Sharks</v>
      </c>
      <c r="B33">
        <f>'All strength team card math'!S25</f>
        <v>32</v>
      </c>
      <c r="C33">
        <f>'All strength team card math'!Q25</f>
        <v>32</v>
      </c>
      <c r="P33" s="19"/>
      <c r="Q33" s="19" t="str">
        <f>'All strength team card math'!H25</f>
        <v>San Jose Sharks</v>
      </c>
      <c r="R33" s="45">
        <f>'All strength team card math'!T25</f>
        <v>32</v>
      </c>
      <c r="S33" s="19"/>
      <c r="T33" s="19" t="str">
        <f>'All strength team card math'!H25</f>
        <v>San Jose Sharks</v>
      </c>
      <c r="U33" s="45">
        <f>'All strength team card math'!U25</f>
        <v>32</v>
      </c>
      <c r="V33" s="19"/>
      <c r="W33" s="19" t="str">
        <f>'All strength team card math'!H22</f>
        <v>Ottawa Senators</v>
      </c>
      <c r="X33" s="45">
        <f>'All strength team card math'!O22</f>
        <v>32</v>
      </c>
      <c r="Y33" s="19"/>
    </row>
    <row r="34" spans="1:25" x14ac:dyDescent="0.3">
      <c r="P34" s="19"/>
      <c r="Q34" s="19"/>
      <c r="R34" s="19"/>
      <c r="S34" s="19"/>
      <c r="T34" s="28">
        <f ca="1">L21</f>
        <v>45385</v>
      </c>
      <c r="U34" s="19"/>
      <c r="V34" s="19"/>
      <c r="W34" s="32"/>
      <c r="X34" s="27" t="s">
        <v>133</v>
      </c>
      <c r="Y34" s="19"/>
    </row>
    <row r="35" spans="1:25" x14ac:dyDescent="0.3">
      <c r="A35" s="56" t="s">
        <v>0</v>
      </c>
      <c r="B35" s="30" t="s">
        <v>107</v>
      </c>
      <c r="C35" s="20" t="s">
        <v>108</v>
      </c>
      <c r="D35" s="20" t="s">
        <v>86</v>
      </c>
      <c r="E35" s="28"/>
    </row>
    <row r="36" spans="1:25" x14ac:dyDescent="0.3">
      <c r="A36" s="44" t="str">
        <f t="shared" ref="A36:A67" si="9">A2</f>
        <v>Florida Panthers</v>
      </c>
      <c r="B36" s="46">
        <f t="shared" ref="B36:B67" si="10">C2</f>
        <v>1</v>
      </c>
      <c r="C36" s="47">
        <f t="shared" ref="C36:C67" si="11">B36-D36</f>
        <v>-6</v>
      </c>
      <c r="D36" s="46">
        <f t="shared" ref="D36:D67" si="12">B2</f>
        <v>7</v>
      </c>
      <c r="E36" s="19"/>
    </row>
    <row r="37" spans="1:25" x14ac:dyDescent="0.3">
      <c r="A37" s="44" t="str">
        <f t="shared" si="9"/>
        <v>Carolina Hurricanes</v>
      </c>
      <c r="B37" s="46">
        <f t="shared" si="10"/>
        <v>1</v>
      </c>
      <c r="C37" s="47">
        <f t="shared" si="11"/>
        <v>-3</v>
      </c>
      <c r="D37" s="46">
        <f t="shared" si="12"/>
        <v>4</v>
      </c>
      <c r="E37" s="19"/>
    </row>
    <row r="38" spans="1:25" x14ac:dyDescent="0.3">
      <c r="A38" s="44" t="str">
        <f t="shared" si="9"/>
        <v>Edmonton Oilers</v>
      </c>
      <c r="B38" s="46">
        <f t="shared" si="10"/>
        <v>3</v>
      </c>
      <c r="C38" s="47">
        <f t="shared" si="11"/>
        <v>-4</v>
      </c>
      <c r="D38" s="46">
        <f t="shared" si="12"/>
        <v>7</v>
      </c>
      <c r="E38" s="19"/>
    </row>
    <row r="39" spans="1:25" x14ac:dyDescent="0.3">
      <c r="A39" s="44" t="str">
        <f t="shared" si="9"/>
        <v>Los Angeles Kings</v>
      </c>
      <c r="B39" s="46">
        <f t="shared" si="10"/>
        <v>4</v>
      </c>
      <c r="C39" s="47">
        <f t="shared" si="11"/>
        <v>-10</v>
      </c>
      <c r="D39" s="46">
        <f t="shared" si="12"/>
        <v>14</v>
      </c>
      <c r="E39" s="19"/>
    </row>
    <row r="40" spans="1:25" x14ac:dyDescent="0.3">
      <c r="A40" s="44" t="str">
        <f t="shared" si="9"/>
        <v>Colorado Avalanche</v>
      </c>
      <c r="B40" s="46">
        <f t="shared" si="10"/>
        <v>5</v>
      </c>
      <c r="C40" s="47">
        <f t="shared" si="11"/>
        <v>0</v>
      </c>
      <c r="D40" s="46">
        <f t="shared" si="12"/>
        <v>5</v>
      </c>
      <c r="E40" s="19"/>
    </row>
    <row r="41" spans="1:25" x14ac:dyDescent="0.3">
      <c r="A41" s="44" t="str">
        <f t="shared" si="9"/>
        <v>Dallas Stars</v>
      </c>
      <c r="B41" s="46">
        <f t="shared" si="10"/>
        <v>5</v>
      </c>
      <c r="C41" s="47">
        <f t="shared" si="11"/>
        <v>3</v>
      </c>
      <c r="D41" s="46">
        <f t="shared" si="12"/>
        <v>2</v>
      </c>
      <c r="E41" s="19"/>
    </row>
    <row r="42" spans="1:25" x14ac:dyDescent="0.3">
      <c r="A42" s="44" t="str">
        <f t="shared" si="9"/>
        <v>Vancouver Canucks</v>
      </c>
      <c r="B42" s="46">
        <f t="shared" si="10"/>
        <v>7</v>
      </c>
      <c r="C42" s="47">
        <f t="shared" si="11"/>
        <v>2</v>
      </c>
      <c r="D42" s="46">
        <f t="shared" si="12"/>
        <v>5</v>
      </c>
      <c r="E42" s="19"/>
    </row>
    <row r="43" spans="1:25" x14ac:dyDescent="0.3">
      <c r="A43" s="44" t="str">
        <f t="shared" si="9"/>
        <v>Winnipeg Jets</v>
      </c>
      <c r="B43" s="46">
        <f t="shared" si="10"/>
        <v>8</v>
      </c>
      <c r="C43" s="47">
        <f t="shared" si="11"/>
        <v>-2</v>
      </c>
      <c r="D43" s="46">
        <f t="shared" si="12"/>
        <v>10</v>
      </c>
      <c r="E43" s="19"/>
    </row>
    <row r="44" spans="1:25" x14ac:dyDescent="0.3">
      <c r="A44" s="44" t="str">
        <f t="shared" si="9"/>
        <v>New York Rangers</v>
      </c>
      <c r="B44" s="46">
        <f t="shared" si="10"/>
        <v>9</v>
      </c>
      <c r="C44" s="47">
        <f t="shared" si="11"/>
        <v>8</v>
      </c>
      <c r="D44" s="46">
        <f t="shared" si="12"/>
        <v>1</v>
      </c>
      <c r="E44" s="19"/>
    </row>
    <row r="45" spans="1:25" x14ac:dyDescent="0.3">
      <c r="A45" s="44" t="str">
        <f t="shared" si="9"/>
        <v>Nashville Predators</v>
      </c>
      <c r="B45" s="46">
        <f t="shared" si="10"/>
        <v>10</v>
      </c>
      <c r="C45" s="47">
        <f t="shared" si="11"/>
        <v>-3</v>
      </c>
      <c r="D45" s="46">
        <f t="shared" si="12"/>
        <v>13</v>
      </c>
      <c r="E45" s="19"/>
    </row>
    <row r="46" spans="1:25" x14ac:dyDescent="0.3">
      <c r="A46" s="44" t="str">
        <f t="shared" si="9"/>
        <v>Toronto Maple Leafs</v>
      </c>
      <c r="B46" s="46">
        <f t="shared" si="10"/>
        <v>10</v>
      </c>
      <c r="C46" s="47">
        <f t="shared" si="11"/>
        <v>1</v>
      </c>
      <c r="D46" s="46">
        <f t="shared" si="12"/>
        <v>9</v>
      </c>
      <c r="E46" s="19"/>
    </row>
    <row r="47" spans="1:25" x14ac:dyDescent="0.3">
      <c r="A47" s="44" t="str">
        <f t="shared" si="9"/>
        <v>Pittsburgh Penguins</v>
      </c>
      <c r="B47" s="46">
        <f t="shared" si="10"/>
        <v>12</v>
      </c>
      <c r="C47" s="47">
        <f t="shared" si="11"/>
        <v>-9</v>
      </c>
      <c r="D47" s="46">
        <f t="shared" si="12"/>
        <v>21</v>
      </c>
      <c r="E47" s="19"/>
    </row>
    <row r="48" spans="1:25" x14ac:dyDescent="0.3">
      <c r="A48" s="44" t="str">
        <f t="shared" si="9"/>
        <v>Boston Bruins</v>
      </c>
      <c r="B48" s="46">
        <f t="shared" si="10"/>
        <v>12</v>
      </c>
      <c r="C48" s="47">
        <f t="shared" si="11"/>
        <v>9</v>
      </c>
      <c r="D48" s="46">
        <f t="shared" si="12"/>
        <v>3</v>
      </c>
      <c r="E48" s="19"/>
    </row>
    <row r="49" spans="1:5" x14ac:dyDescent="0.3">
      <c r="A49" s="44" t="str">
        <f t="shared" si="9"/>
        <v>Vegas Golden Knights</v>
      </c>
      <c r="B49" s="46">
        <f t="shared" si="10"/>
        <v>14</v>
      </c>
      <c r="C49" s="47">
        <f t="shared" si="11"/>
        <v>3</v>
      </c>
      <c r="D49" s="46">
        <f t="shared" si="12"/>
        <v>11</v>
      </c>
      <c r="E49" s="19"/>
    </row>
    <row r="50" spans="1:5" x14ac:dyDescent="0.3">
      <c r="A50" s="44" t="str">
        <f t="shared" si="9"/>
        <v>Philadelphia Flyers</v>
      </c>
      <c r="B50" s="46">
        <f t="shared" si="10"/>
        <v>15</v>
      </c>
      <c r="C50" s="47">
        <f t="shared" si="11"/>
        <v>-4</v>
      </c>
      <c r="D50" s="46">
        <f t="shared" si="12"/>
        <v>19</v>
      </c>
      <c r="E50" s="19"/>
    </row>
    <row r="51" spans="1:5" x14ac:dyDescent="0.3">
      <c r="A51" s="44" t="str">
        <f t="shared" si="9"/>
        <v>Tampa Bay Lightning</v>
      </c>
      <c r="B51" s="46">
        <f t="shared" si="10"/>
        <v>16</v>
      </c>
      <c r="C51" s="47">
        <f t="shared" si="11"/>
        <v>4</v>
      </c>
      <c r="D51" s="46">
        <f t="shared" si="12"/>
        <v>12</v>
      </c>
      <c r="E51" s="19"/>
    </row>
    <row r="52" spans="1:5" x14ac:dyDescent="0.3">
      <c r="A52" s="44" t="str">
        <f t="shared" si="9"/>
        <v>Ottawa Senators</v>
      </c>
      <c r="B52" s="46">
        <f t="shared" si="10"/>
        <v>17</v>
      </c>
      <c r="C52" s="47">
        <f t="shared" si="11"/>
        <v>-9</v>
      </c>
      <c r="D52" s="46">
        <f t="shared" si="12"/>
        <v>26</v>
      </c>
      <c r="E52" s="19"/>
    </row>
    <row r="53" spans="1:5" x14ac:dyDescent="0.3">
      <c r="A53" s="44" t="str">
        <f t="shared" si="9"/>
        <v>Calgary Flames</v>
      </c>
      <c r="B53" s="46">
        <f t="shared" si="10"/>
        <v>18</v>
      </c>
      <c r="C53" s="47">
        <f t="shared" si="11"/>
        <v>-7</v>
      </c>
      <c r="D53" s="46">
        <f t="shared" si="12"/>
        <v>25</v>
      </c>
      <c r="E53" s="19"/>
    </row>
    <row r="54" spans="1:5" x14ac:dyDescent="0.3">
      <c r="A54" s="44" t="str">
        <f t="shared" si="9"/>
        <v>New Jersey Devils</v>
      </c>
      <c r="B54" s="46">
        <f t="shared" si="10"/>
        <v>19</v>
      </c>
      <c r="C54" s="47">
        <f t="shared" si="11"/>
        <v>-3</v>
      </c>
      <c r="D54" s="46">
        <f t="shared" si="12"/>
        <v>22</v>
      </c>
      <c r="E54" s="19"/>
    </row>
    <row r="55" spans="1:5" x14ac:dyDescent="0.3">
      <c r="A55" s="44" t="str">
        <f t="shared" si="9"/>
        <v>Minnesota Wild</v>
      </c>
      <c r="B55" s="46">
        <f t="shared" si="10"/>
        <v>19</v>
      </c>
      <c r="C55" s="47">
        <f t="shared" si="11"/>
        <v>2</v>
      </c>
      <c r="D55" s="46">
        <f t="shared" si="12"/>
        <v>17</v>
      </c>
      <c r="E55" s="19"/>
    </row>
    <row r="56" spans="1:5" x14ac:dyDescent="0.3">
      <c r="A56" s="44" t="str">
        <f t="shared" si="9"/>
        <v>Seattle Kraken</v>
      </c>
      <c r="B56" s="46">
        <f t="shared" si="10"/>
        <v>21</v>
      </c>
      <c r="C56" s="47">
        <f t="shared" si="11"/>
        <v>-1</v>
      </c>
      <c r="D56" s="46">
        <f t="shared" si="12"/>
        <v>22</v>
      </c>
      <c r="E56" s="19"/>
    </row>
    <row r="57" spans="1:5" x14ac:dyDescent="0.3">
      <c r="A57" s="44" t="str">
        <f t="shared" si="9"/>
        <v>Buffalo Sabres</v>
      </c>
      <c r="B57" s="46">
        <f t="shared" si="10"/>
        <v>22</v>
      </c>
      <c r="C57" s="47">
        <f t="shared" si="11"/>
        <v>0</v>
      </c>
      <c r="D57" s="46">
        <f t="shared" si="12"/>
        <v>22</v>
      </c>
      <c r="E57" s="19"/>
    </row>
    <row r="58" spans="1:5" x14ac:dyDescent="0.3">
      <c r="A58" s="44" t="str">
        <f t="shared" si="9"/>
        <v>St Louis Blues</v>
      </c>
      <c r="B58" s="46">
        <f t="shared" si="10"/>
        <v>23</v>
      </c>
      <c r="C58" s="47">
        <f t="shared" si="11"/>
        <v>8</v>
      </c>
      <c r="D58" s="46">
        <f t="shared" si="12"/>
        <v>15</v>
      </c>
      <c r="E58" s="19"/>
    </row>
    <row r="59" spans="1:5" x14ac:dyDescent="0.3">
      <c r="A59" s="44" t="str">
        <f t="shared" si="9"/>
        <v>New York Islanders</v>
      </c>
      <c r="B59" s="46">
        <f t="shared" si="10"/>
        <v>24</v>
      </c>
      <c r="C59" s="47">
        <f t="shared" si="11"/>
        <v>4</v>
      </c>
      <c r="D59" s="46">
        <f t="shared" si="12"/>
        <v>20</v>
      </c>
      <c r="E59" s="19"/>
    </row>
    <row r="60" spans="1:5" x14ac:dyDescent="0.3">
      <c r="A60" s="44" t="str">
        <f t="shared" si="9"/>
        <v>Detroit Red Wings</v>
      </c>
      <c r="B60" s="46">
        <f t="shared" si="10"/>
        <v>25</v>
      </c>
      <c r="C60" s="47">
        <f t="shared" si="11"/>
        <v>8</v>
      </c>
      <c r="D60" s="46">
        <f t="shared" si="12"/>
        <v>17</v>
      </c>
      <c r="E60" s="19"/>
    </row>
    <row r="61" spans="1:5" x14ac:dyDescent="0.3">
      <c r="A61" s="44" t="str">
        <f t="shared" si="9"/>
        <v>Washington Capitals</v>
      </c>
      <c r="B61" s="46">
        <f t="shared" si="10"/>
        <v>26</v>
      </c>
      <c r="C61" s="47">
        <f t="shared" si="11"/>
        <v>10</v>
      </c>
      <c r="D61" s="46">
        <f t="shared" si="12"/>
        <v>16</v>
      </c>
      <c r="E61" s="19"/>
    </row>
    <row r="62" spans="1:5" x14ac:dyDescent="0.3">
      <c r="A62" s="44" t="str">
        <f t="shared" si="9"/>
        <v>Arizona Coyotes</v>
      </c>
      <c r="B62" s="46">
        <f t="shared" si="10"/>
        <v>26</v>
      </c>
      <c r="C62" s="47">
        <f t="shared" si="11"/>
        <v>-2</v>
      </c>
      <c r="D62" s="46">
        <f t="shared" si="12"/>
        <v>28</v>
      </c>
      <c r="E62" s="19"/>
    </row>
    <row r="63" spans="1:5" x14ac:dyDescent="0.3">
      <c r="A63" s="44" t="str">
        <f t="shared" si="9"/>
        <v>Columbus Blue Jackets</v>
      </c>
      <c r="B63" s="46">
        <f t="shared" si="10"/>
        <v>28</v>
      </c>
      <c r="C63" s="47">
        <f t="shared" si="11"/>
        <v>-1</v>
      </c>
      <c r="D63" s="46">
        <f t="shared" si="12"/>
        <v>29</v>
      </c>
      <c r="E63" s="19"/>
    </row>
    <row r="64" spans="1:5" x14ac:dyDescent="0.3">
      <c r="A64" s="44" t="str">
        <f t="shared" si="9"/>
        <v>Montreal Canadiens</v>
      </c>
      <c r="B64" s="46">
        <f t="shared" si="10"/>
        <v>28</v>
      </c>
      <c r="C64" s="47">
        <f t="shared" si="11"/>
        <v>2</v>
      </c>
      <c r="D64" s="46">
        <f t="shared" si="12"/>
        <v>26</v>
      </c>
      <c r="E64" s="19"/>
    </row>
    <row r="65" spans="1:5" x14ac:dyDescent="0.3">
      <c r="A65" s="44" t="str">
        <f t="shared" si="9"/>
        <v>Chicago Blackhawks</v>
      </c>
      <c r="B65" s="46">
        <f t="shared" si="10"/>
        <v>30</v>
      </c>
      <c r="C65" s="47">
        <f t="shared" si="11"/>
        <v>-1</v>
      </c>
      <c r="D65" s="46">
        <f t="shared" si="12"/>
        <v>31</v>
      </c>
      <c r="E65" s="19"/>
    </row>
    <row r="66" spans="1:5" x14ac:dyDescent="0.3">
      <c r="A66" s="44" t="str">
        <f t="shared" si="9"/>
        <v>Anaheim Ducks</v>
      </c>
      <c r="B66" s="46">
        <f t="shared" si="10"/>
        <v>31</v>
      </c>
      <c r="C66" s="47">
        <f t="shared" si="11"/>
        <v>1</v>
      </c>
      <c r="D66" s="46">
        <f t="shared" si="12"/>
        <v>30</v>
      </c>
      <c r="E66" s="19"/>
    </row>
    <row r="67" spans="1:5" x14ac:dyDescent="0.3">
      <c r="A67" s="44" t="str">
        <f t="shared" si="9"/>
        <v>San Jose Sharks</v>
      </c>
      <c r="B67" s="46">
        <f t="shared" si="10"/>
        <v>32</v>
      </c>
      <c r="C67" s="47">
        <f t="shared" si="11"/>
        <v>0</v>
      </c>
      <c r="D67" s="46">
        <f t="shared" si="12"/>
        <v>32</v>
      </c>
      <c r="E67" s="19"/>
    </row>
    <row r="68" spans="1:5" x14ac:dyDescent="0.3">
      <c r="A68" s="55"/>
      <c r="B68" s="31">
        <f ca="1">L21</f>
        <v>45385</v>
      </c>
      <c r="C68" s="27"/>
      <c r="D68" s="27" t="s">
        <v>134</v>
      </c>
      <c r="E68" s="29"/>
    </row>
  </sheetData>
  <sortState xmlns:xlrd2="http://schemas.microsoft.com/office/spreadsheetml/2017/richdata2" ref="W2:X33">
    <sortCondition ref="X33"/>
  </sortState>
  <conditionalFormatting sqref="F4:F19 J4:J19">
    <cfRule type="colorScale" priority="2">
      <colorScale>
        <cfvo type="min"/>
        <cfvo type="percentile" val="50"/>
        <cfvo type="max"/>
        <color rgb="FF0070C0"/>
        <color theme="0" tint="-4.9989318521683403E-2"/>
        <color rgb="FFFF0000"/>
      </colorScale>
    </cfRule>
  </conditionalFormatting>
  <conditionalFormatting sqref="F4:L19">
    <cfRule type="colorScale" priority="39">
      <colorScale>
        <cfvo type="min"/>
        <cfvo type="percentile" val="50"/>
        <cfvo type="max"/>
        <color theme="3" tint="0.39997558519241921"/>
        <color theme="0"/>
        <color rgb="FFFF0000"/>
      </colorScale>
    </cfRule>
  </conditionalFormatting>
  <conditionalFormatting sqref="R2:R33 U2:U33 X2:X33 D36:D67 B36:B67">
    <cfRule type="colorScale" priority="1">
      <colorScale>
        <cfvo type="num" val="0"/>
        <cfvo type="num" val="16"/>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B592A-A38B-4837-B2A7-BDA2E5CBA2D6}">
  <sheetPr>
    <tabColor rgb="FF0070C0"/>
  </sheetPr>
  <dimension ref="A1:AA145"/>
  <sheetViews>
    <sheetView zoomScale="99" zoomScaleNormal="99" workbookViewId="0">
      <pane xSplit="1" topLeftCell="B1" activePane="topRight" state="frozen"/>
      <selection pane="topRight" activeCell="A2" sqref="A2"/>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40</v>
      </c>
      <c r="B2" t="str">
        <f>INDEX('All strength team card math'!H:H,MATCH('Team Card Dark'!$A2,'All strength team card math'!$H:$H,0))</f>
        <v>New York Rangers</v>
      </c>
      <c r="C2">
        <f>INDEX('All strength team card math'!I:I,MATCH('Team Card Dark'!$A2,'All strength team card math'!$H:$H,0))</f>
        <v>13</v>
      </c>
      <c r="D2">
        <f>INDEX('All strength team card math'!J:J,MATCH('Team Card Dark'!$A2,'All strength team card math'!$H:$H,0))</f>
        <v>17</v>
      </c>
      <c r="E2">
        <f>INDEX('All strength team card math'!K:K,MATCH('Team Card Dark'!$A2,'All strength team card math'!$H:$H,0))</f>
        <v>13</v>
      </c>
      <c r="F2">
        <f>INDEX('All strength team card math'!L:L,MATCH('Team Card Dark'!$A2,'All strength team card math'!$H:$H,0))</f>
        <v>18</v>
      </c>
      <c r="G2">
        <f>INDEX('All strength team card math'!M:M,MATCH('Team Card Dark'!$A2,'All strength team card math'!$H:$H,0))</f>
        <v>7</v>
      </c>
      <c r="H2">
        <f>INDEX('All strength team card math'!N:N,MATCH('Team Card Dark'!$A2,'All strength team card math'!$H:$H,0))</f>
        <v>7</v>
      </c>
      <c r="I2">
        <f>INDEX('All strength team card math'!O:O,MATCH('Team Card Dark'!$A2,'All strength team card math'!$H:$H,0))</f>
        <v>6</v>
      </c>
      <c r="J2">
        <f>INDEX('All strength team card math'!P:P,MATCH('Team Card Dark'!$A2,'All strength team card math'!$H:$H,0))</f>
        <v>81</v>
      </c>
      <c r="K2">
        <f>INDEX('All strength team card math'!Q:Q,MATCH('Team Card Dark'!$A2,'All strength team card math'!$H:$H,0))</f>
        <v>9</v>
      </c>
      <c r="L2">
        <f>INDEX('All strength team card math'!R:R,MATCH('Team Card Dark'!$A2,'All strength team card math'!$H:$H,0))</f>
        <v>0</v>
      </c>
      <c r="M2">
        <f>INDEX('All strength team card math'!S:S,MATCH('Team Card Dark'!$A2,'All strength team card math'!$H:$H,0))</f>
        <v>1</v>
      </c>
      <c r="N2">
        <f>INDEX('All strength team card math'!T:T,MATCH('Team Card Dark'!$A2,'All strength team card math'!$H:$H,0))</f>
        <v>10</v>
      </c>
      <c r="O2">
        <f>INDEX('All strength team card math'!U:U,MATCH('Team Card Dark'!$A2,'All strength team card math'!$H:$H,0))</f>
        <v>18</v>
      </c>
    </row>
    <row r="3" spans="1:27" x14ac:dyDescent="0.3">
      <c r="M3" s="75"/>
      <c r="W3" s="76"/>
    </row>
    <row r="4" spans="1:27" ht="34.950000000000003" customHeight="1" x14ac:dyDescent="0.3">
      <c r="M4" s="77"/>
      <c r="P4" s="78"/>
      <c r="R4" s="78"/>
      <c r="S4" s="96"/>
      <c r="T4" s="97"/>
      <c r="U4" s="96"/>
      <c r="V4" s="97"/>
      <c r="W4" s="111" t="str">
        <f>B2</f>
        <v>New York Rangers</v>
      </c>
      <c r="X4" s="96"/>
      <c r="Y4" s="96"/>
      <c r="Z4" s="96"/>
      <c r="AA4" s="96"/>
    </row>
    <row r="5" spans="1:27" ht="7.65" customHeight="1" thickBot="1" x14ac:dyDescent="0.35">
      <c r="M5" s="77"/>
      <c r="P5" s="78"/>
      <c r="R5" s="78"/>
      <c r="S5" s="98"/>
      <c r="T5" s="102"/>
      <c r="U5" s="98"/>
      <c r="V5" s="102"/>
      <c r="W5" s="112"/>
      <c r="X5" s="98"/>
      <c r="Y5" s="98"/>
      <c r="Z5" s="98"/>
      <c r="AA5" s="98"/>
    </row>
    <row r="6" spans="1:27" ht="28.8" customHeight="1" thickBot="1" x14ac:dyDescent="0.35">
      <c r="P6" s="25"/>
      <c r="R6" s="25"/>
      <c r="S6" s="98"/>
      <c r="T6" s="98"/>
      <c r="U6" s="99">
        <f>K2</f>
        <v>9</v>
      </c>
      <c r="V6" s="100"/>
      <c r="W6" s="99">
        <f>N2</f>
        <v>10</v>
      </c>
      <c r="X6" s="100"/>
      <c r="Y6" s="99">
        <f>O2</f>
        <v>18</v>
      </c>
      <c r="Z6" s="98"/>
      <c r="AA6" s="98"/>
    </row>
    <row r="7" spans="1:27" x14ac:dyDescent="0.3">
      <c r="S7" s="98"/>
      <c r="T7" s="98"/>
      <c r="U7" s="101" t="s">
        <v>79</v>
      </c>
      <c r="V7" s="100"/>
      <c r="W7" s="101" t="s">
        <v>88</v>
      </c>
      <c r="X7" s="100"/>
      <c r="Y7" s="101" t="s">
        <v>89</v>
      </c>
      <c r="Z7" s="98"/>
      <c r="AA7" s="98"/>
    </row>
    <row r="8" spans="1:27" ht="14.4" customHeight="1" thickBot="1" x14ac:dyDescent="0.65">
      <c r="C8" s="90"/>
      <c r="D8" s="90"/>
      <c r="G8" s="91"/>
      <c r="I8" s="80"/>
      <c r="J8" s="92"/>
      <c r="K8" s="76"/>
      <c r="M8" s="15"/>
      <c r="N8" s="78"/>
      <c r="O8" s="15"/>
      <c r="P8" s="78"/>
      <c r="R8" s="78"/>
      <c r="S8" s="98"/>
      <c r="T8" s="102"/>
      <c r="U8" s="102"/>
      <c r="V8" s="102"/>
      <c r="W8" s="100"/>
      <c r="X8" s="100"/>
      <c r="Y8" s="100"/>
      <c r="Z8" s="98"/>
      <c r="AA8" s="98"/>
    </row>
    <row r="9" spans="1:27" ht="14.4" customHeight="1" thickBot="1" x14ac:dyDescent="0.35">
      <c r="E9" s="93"/>
      <c r="F9" s="94"/>
      <c r="G9" s="93"/>
      <c r="H9" s="94"/>
      <c r="I9" s="93"/>
      <c r="N9" s="79"/>
      <c r="O9" s="80"/>
      <c r="P9" s="79"/>
      <c r="Q9" s="80"/>
      <c r="R9" s="81"/>
      <c r="S9" s="98"/>
      <c r="T9" s="98"/>
      <c r="U9" s="60"/>
      <c r="V9" s="103">
        <f>M2</f>
        <v>1</v>
      </c>
      <c r="W9" s="60"/>
      <c r="X9" s="103">
        <f>I2</f>
        <v>6</v>
      </c>
      <c r="Y9" s="60"/>
      <c r="Z9" s="98"/>
      <c r="AA9" s="98"/>
    </row>
    <row r="10" spans="1:27" x14ac:dyDescent="0.3">
      <c r="D10" s="95"/>
      <c r="E10" s="25"/>
      <c r="G10" s="25"/>
      <c r="I10" s="25"/>
      <c r="S10" s="98"/>
      <c r="T10" s="98"/>
      <c r="U10" s="60"/>
      <c r="V10" s="104" t="s">
        <v>86</v>
      </c>
      <c r="W10" s="105"/>
      <c r="X10" s="104" t="s">
        <v>85</v>
      </c>
      <c r="Y10" s="60"/>
      <c r="Z10" s="98"/>
      <c r="AA10" s="98"/>
    </row>
    <row r="11" spans="1:27" ht="15" thickBot="1" x14ac:dyDescent="0.35">
      <c r="S11" s="98"/>
      <c r="T11" s="98"/>
      <c r="U11" s="60"/>
      <c r="V11" s="60"/>
      <c r="W11" s="60"/>
      <c r="X11" s="60"/>
      <c r="Y11" s="60"/>
      <c r="Z11" s="98"/>
      <c r="AA11" s="98"/>
    </row>
    <row r="12" spans="1:27" ht="15" thickBot="1" x14ac:dyDescent="0.35">
      <c r="F12" s="16"/>
      <c r="G12" s="95"/>
      <c r="H12" s="16"/>
      <c r="S12" s="98"/>
      <c r="T12" s="98"/>
      <c r="U12" s="103">
        <f>C2</f>
        <v>13</v>
      </c>
      <c r="V12" s="100"/>
      <c r="W12" s="106">
        <f>E2</f>
        <v>13</v>
      </c>
      <c r="X12" s="100"/>
      <c r="Y12" s="106">
        <f>G2</f>
        <v>7</v>
      </c>
      <c r="Z12" s="98"/>
      <c r="AA12" s="98"/>
    </row>
    <row r="13" spans="1:27" x14ac:dyDescent="0.3">
      <c r="F13" s="25"/>
      <c r="G13" s="95"/>
      <c r="H13" s="25"/>
      <c r="S13" s="98"/>
      <c r="T13" s="98"/>
      <c r="U13" s="104" t="s">
        <v>130</v>
      </c>
      <c r="V13" s="107"/>
      <c r="W13" s="104" t="s">
        <v>82</v>
      </c>
      <c r="X13" s="107"/>
      <c r="Y13" s="104" t="s">
        <v>80</v>
      </c>
      <c r="Z13" s="98"/>
      <c r="AA13" s="98"/>
    </row>
    <row r="14" spans="1:27" ht="14.4" customHeight="1" thickBot="1" x14ac:dyDescent="0.35">
      <c r="D14" s="16"/>
      <c r="E14" s="25"/>
      <c r="F14" s="25"/>
      <c r="G14" s="95"/>
      <c r="H14" s="25"/>
      <c r="I14" s="25"/>
      <c r="J14" s="16"/>
      <c r="S14" s="98"/>
      <c r="T14" s="98"/>
      <c r="U14" s="100"/>
      <c r="V14" s="100"/>
      <c r="W14" s="100"/>
      <c r="X14" s="100"/>
      <c r="Y14" s="100"/>
      <c r="Z14" s="98"/>
      <c r="AA14" s="98"/>
    </row>
    <row r="15" spans="1:27" ht="15" thickBot="1" x14ac:dyDescent="0.35">
      <c r="D15" s="25"/>
      <c r="G15" s="95"/>
      <c r="J15" s="25"/>
      <c r="S15" s="98"/>
      <c r="T15" s="98"/>
      <c r="U15" s="106">
        <f>D2</f>
        <v>17</v>
      </c>
      <c r="V15" s="100"/>
      <c r="W15" s="106">
        <f>F2</f>
        <v>18</v>
      </c>
      <c r="X15" s="100"/>
      <c r="Y15" s="106">
        <f>H2</f>
        <v>7</v>
      </c>
      <c r="Z15" s="98"/>
      <c r="AA15" s="98"/>
    </row>
    <row r="16" spans="1:27" x14ac:dyDescent="0.3">
      <c r="F16" s="16"/>
      <c r="H16" s="16"/>
      <c r="S16" s="98"/>
      <c r="T16" s="98"/>
      <c r="U16" s="104" t="s">
        <v>131</v>
      </c>
      <c r="V16" s="108"/>
      <c r="W16" s="104" t="s">
        <v>83</v>
      </c>
      <c r="X16" s="107"/>
      <c r="Y16" s="104" t="s">
        <v>81</v>
      </c>
      <c r="Z16" s="98"/>
      <c r="AA16" s="98"/>
    </row>
    <row r="17" spans="1:27" ht="7.65" customHeight="1" x14ac:dyDescent="0.3">
      <c r="E17" s="25"/>
      <c r="F17" s="25"/>
      <c r="H17" s="25"/>
      <c r="I17" s="25"/>
      <c r="S17" s="98"/>
      <c r="T17" s="58"/>
      <c r="U17" s="61"/>
      <c r="V17" s="61"/>
      <c r="W17" s="61"/>
      <c r="X17" s="61"/>
      <c r="Y17" s="61"/>
      <c r="Z17" s="58"/>
      <c r="AA17" s="98"/>
    </row>
    <row r="18" spans="1:27" x14ac:dyDescent="0.3">
      <c r="S18" s="98"/>
      <c r="T18" s="98"/>
      <c r="U18" s="108"/>
      <c r="V18" s="108"/>
      <c r="W18" s="109">
        <f ca="1">TODAY()</f>
        <v>45385</v>
      </c>
      <c r="X18" s="108"/>
      <c r="Y18" s="108"/>
      <c r="Z18" s="98"/>
      <c r="AA18" s="98"/>
    </row>
    <row r="19" spans="1:27" x14ac:dyDescent="0.3">
      <c r="S19" s="98"/>
      <c r="T19" s="98"/>
      <c r="U19" s="108"/>
      <c r="V19" s="108"/>
      <c r="W19" s="110" t="s">
        <v>138</v>
      </c>
      <c r="X19" s="108"/>
      <c r="Y19" s="108"/>
      <c r="Z19" s="98"/>
      <c r="AA19" s="98"/>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32</v>
      </c>
      <c r="B24" t="str">
        <f>INDEX('All strength team card math'!H:H,MATCH('Team Card Dark'!$A24,'All strength team card math'!$H:$H,0))</f>
        <v>Edmonton Oilers</v>
      </c>
      <c r="C24">
        <f>INDEX('All strength team card math'!I:I,MATCH('Team Card Dark'!$A24,'All strength team card math'!$H:$H,0))</f>
        <v>3</v>
      </c>
      <c r="D24">
        <f>INDEX('All strength team card math'!J:J,MATCH('Team Card Dark'!$A24,'All strength team card math'!$H:$H,0))</f>
        <v>2</v>
      </c>
      <c r="E24">
        <f>INDEX('All strength team card math'!K:K,MATCH('Team Card Dark'!$A24,'All strength team card math'!$H:$H,0))</f>
        <v>1</v>
      </c>
      <c r="F24">
        <f>INDEX('All strength team card math'!L:L,MATCH('Team Card Dark'!$A24,'All strength team card math'!$H:$H,0))</f>
        <v>6</v>
      </c>
      <c r="G24">
        <f>INDEX('All strength team card math'!M:M,MATCH('Team Card Dark'!$A24,'All strength team card math'!$H:$H,0))</f>
        <v>4</v>
      </c>
      <c r="H24">
        <f>INDEX('All strength team card math'!N:N,MATCH('Team Card Dark'!$A24,'All strength team card math'!$H:$H,0))</f>
        <v>9</v>
      </c>
      <c r="I24">
        <f>INDEX('All strength team card math'!O:O,MATCH('Team Card Dark'!$A24,'All strength team card math'!$H:$H,0))</f>
        <v>15</v>
      </c>
      <c r="J24">
        <f>INDEX('All strength team card math'!P:P,MATCH('Team Card Dark'!$A24,'All strength team card math'!$H:$H,0))</f>
        <v>40</v>
      </c>
      <c r="K24">
        <f>INDEX('All strength team card math'!Q:Q,MATCH('Team Card Dark'!$A24,'All strength team card math'!$H:$H,0))</f>
        <v>3</v>
      </c>
      <c r="L24">
        <f>INDEX('All strength team card math'!R:R,MATCH('Team Card Dark'!$A24,'All strength team card math'!$H:$H,0))</f>
        <v>0</v>
      </c>
      <c r="M24">
        <f>INDEX('All strength team card math'!S:S,MATCH('Team Card Dark'!$A24,'All strength team card math'!$H:$H,0))</f>
        <v>7</v>
      </c>
      <c r="N24">
        <f>INDEX('All strength team card math'!T:T,MATCH('Team Card Dark'!$A24,'All strength team card math'!$H:$H,0))</f>
        <v>1</v>
      </c>
      <c r="O24">
        <f>INDEX('All strength team card math'!U:U,MATCH('Team Card Dark'!$A24,'All strength team card math'!$H:$H,0))</f>
        <v>3</v>
      </c>
    </row>
    <row r="25" spans="1:27" x14ac:dyDescent="0.3">
      <c r="A25" t="s">
        <v>31</v>
      </c>
      <c r="B25" t="str">
        <f>INDEX('All strength team card math'!H:H,MATCH('Team Card Dark'!$A25,'All strength team card math'!$H:$H,0))</f>
        <v>Detroit Red Wings</v>
      </c>
      <c r="C25">
        <f>INDEX('All strength team card math'!I:I,MATCH('Team Card Dark'!$A25,'All strength team card math'!$H:$H,0))</f>
        <v>26</v>
      </c>
      <c r="D25">
        <f>INDEX('All strength team card math'!J:J,MATCH('Team Card Dark'!$A25,'All strength team card math'!$H:$H,0))</f>
        <v>30</v>
      </c>
      <c r="E25">
        <f>INDEX('All strength team card math'!K:K,MATCH('Team Card Dark'!$A25,'All strength team card math'!$H:$H,0))</f>
        <v>28</v>
      </c>
      <c r="F25">
        <f>INDEX('All strength team card math'!L:L,MATCH('Team Card Dark'!$A25,'All strength team card math'!$H:$H,0))</f>
        <v>26</v>
      </c>
      <c r="G25">
        <f>INDEX('All strength team card math'!M:M,MATCH('Team Card Dark'!$A25,'All strength team card math'!$H:$H,0))</f>
        <v>9</v>
      </c>
      <c r="H25">
        <f>INDEX('All strength team card math'!N:N,MATCH('Team Card Dark'!$A25,'All strength team card math'!$H:$H,0))</f>
        <v>24</v>
      </c>
      <c r="I25">
        <f>INDEX('All strength team card math'!O:O,MATCH('Team Card Dark'!$A25,'All strength team card math'!$H:$H,0))</f>
        <v>20</v>
      </c>
      <c r="J25">
        <f>INDEX('All strength team card math'!P:P,MATCH('Team Card Dark'!$A25,'All strength team card math'!$H:$H,0))</f>
        <v>163</v>
      </c>
      <c r="K25">
        <f>INDEX('All strength team card math'!Q:Q,MATCH('Team Card Dark'!$A25,'All strength team card math'!$H:$H,0))</f>
        <v>25</v>
      </c>
      <c r="L25">
        <f>INDEX('All strength team card math'!R:R,MATCH('Team Card Dark'!$A25,'All strength team card math'!$H:$H,0))</f>
        <v>0</v>
      </c>
      <c r="M25">
        <f>INDEX('All strength team card math'!S:S,MATCH('Team Card Dark'!$A25,'All strength team card math'!$H:$H,0))</f>
        <v>17</v>
      </c>
      <c r="N25">
        <f>INDEX('All strength team card math'!T:T,MATCH('Team Card Dark'!$A25,'All strength team card math'!$H:$H,0))</f>
        <v>22</v>
      </c>
      <c r="O25">
        <f>INDEX('All strength team card math'!U:U,MATCH('Team Card Dark'!$A25,'All strength team card math'!$H:$H,0))</f>
        <v>28</v>
      </c>
    </row>
    <row r="26" spans="1:27" ht="17.399999999999999" customHeight="1" x14ac:dyDescent="0.3"/>
    <row r="27" spans="1:27" x14ac:dyDescent="0.3">
      <c r="A27" t="s">
        <v>21</v>
      </c>
      <c r="B27" t="str">
        <f>INDEX('All strength team card math'!H:H,MATCH('Team Card Dark'!$A27,'All strength team card math'!$H:$H,0))</f>
        <v>Anaheim Ducks</v>
      </c>
      <c r="C27">
        <f>INDEX('All strength team card math'!I:I,MATCH('Team Card Dark'!$A27,'All strength team card math'!$H:$H,0))</f>
        <v>30</v>
      </c>
      <c r="D27">
        <f>INDEX('All strength team card math'!J:J,MATCH('Team Card Dark'!$A27,'All strength team card math'!$H:$H,0))</f>
        <v>29</v>
      </c>
      <c r="E27">
        <f>INDEX('All strength team card math'!K:K,MATCH('Team Card Dark'!$A27,'All strength team card math'!$H:$H,0))</f>
        <v>31</v>
      </c>
      <c r="F27">
        <f>INDEX('All strength team card math'!L:L,MATCH('Team Card Dark'!$A27,'All strength team card math'!$H:$H,0))</f>
        <v>29</v>
      </c>
      <c r="G27">
        <f>INDEX('All strength team card math'!M:M,MATCH('Team Card Dark'!$A27,'All strength team card math'!$H:$H,0))</f>
        <v>30</v>
      </c>
      <c r="H27">
        <f>INDEX('All strength team card math'!N:N,MATCH('Team Card Dark'!$A27,'All strength team card math'!$H:$H,0))</f>
        <v>30</v>
      </c>
      <c r="I27">
        <f>INDEX('All strength team card math'!O:O,MATCH('Team Card Dark'!$A27,'All strength team card math'!$H:$H,0))</f>
        <v>25</v>
      </c>
      <c r="J27">
        <f>INDEX('All strength team card math'!P:P,MATCH('Team Card Dark'!$A27,'All strength team card math'!$H:$H,0))</f>
        <v>204</v>
      </c>
      <c r="K27">
        <f>INDEX('All strength team card math'!Q:Q,MATCH('Team Card Dark'!$A27,'All strength team card math'!$H:$H,0))</f>
        <v>31</v>
      </c>
      <c r="L27">
        <f>INDEX('All strength team card math'!R:R,MATCH('Team Card Dark'!$A27,'All strength team card math'!$H:$H,0))</f>
        <v>0</v>
      </c>
      <c r="M27">
        <f>INDEX('All strength team card math'!S:S,MATCH('Team Card Dark'!$A27,'All strength team card math'!$H:$H,0))</f>
        <v>30</v>
      </c>
      <c r="N27">
        <f>INDEX('All strength team card math'!T:T,MATCH('Team Card Dark'!$A27,'All strength team card math'!$H:$H,0))</f>
        <v>30</v>
      </c>
      <c r="O27">
        <f>INDEX('All strength team card math'!U:U,MATCH('Team Card Dark'!$A27,'All strength team card math'!$H:$H,0))</f>
        <v>29</v>
      </c>
    </row>
    <row r="28" spans="1:27" ht="15.6" customHeight="1" x14ac:dyDescent="0.3">
      <c r="A28" t="s">
        <v>26</v>
      </c>
      <c r="B28" t="str">
        <f>INDEX('All strength team card math'!H:H,MATCH('Team Card Dark'!$A28,'All strength team card math'!$H:$H,0))</f>
        <v>Carolina Hurricanes</v>
      </c>
      <c r="C28">
        <f>INDEX('All strength team card math'!I:I,MATCH('Team Card Dark'!$A28,'All strength team card math'!$H:$H,0))</f>
        <v>1</v>
      </c>
      <c r="D28">
        <f>INDEX('All strength team card math'!J:J,MATCH('Team Card Dark'!$A28,'All strength team card math'!$H:$H,0))</f>
        <v>1</v>
      </c>
      <c r="E28">
        <f>INDEX('All strength team card math'!K:K,MATCH('Team Card Dark'!$A28,'All strength team card math'!$H:$H,0))</f>
        <v>6</v>
      </c>
      <c r="F28">
        <f>INDEX('All strength team card math'!L:L,MATCH('Team Card Dark'!$A28,'All strength team card math'!$H:$H,0))</f>
        <v>1</v>
      </c>
      <c r="G28">
        <f>INDEX('All strength team card math'!M:M,MATCH('Team Card Dark'!$A28,'All strength team card math'!$H:$H,0))</f>
        <v>8</v>
      </c>
      <c r="H28">
        <f>INDEX('All strength team card math'!N:N,MATCH('Team Card Dark'!$A28,'All strength team card math'!$H:$H,0))</f>
        <v>3</v>
      </c>
      <c r="I28">
        <f>INDEX('All strength team card math'!O:O,MATCH('Team Card Dark'!$A28,'All strength team card math'!$H:$H,0))</f>
        <v>11</v>
      </c>
      <c r="J28">
        <f>INDEX('All strength team card math'!P:P,MATCH('Team Card Dark'!$A28,'All strength team card math'!$H:$H,0))</f>
        <v>31</v>
      </c>
      <c r="K28">
        <f>INDEX('All strength team card math'!Q:Q,MATCH('Team Card Dark'!$A28,'All strength team card math'!$H:$H,0))</f>
        <v>1</v>
      </c>
      <c r="L28">
        <f>INDEX('All strength team card math'!R:R,MATCH('Team Card Dark'!$A28,'All strength team card math'!$H:$H,0))</f>
        <v>0</v>
      </c>
      <c r="M28">
        <f>INDEX('All strength team card math'!S:S,MATCH('Team Card Dark'!$A28,'All strength team card math'!$H:$H,0))</f>
        <v>4</v>
      </c>
      <c r="N28">
        <f>INDEX('All strength team card math'!T:T,MATCH('Team Card Dark'!$A28,'All strength team card math'!$H:$H,0))</f>
        <v>4</v>
      </c>
      <c r="O28">
        <f>INDEX('All strength team card math'!U:U,MATCH('Team Card Dark'!$A28,'All strength team card math'!$H:$H,0))</f>
        <v>1</v>
      </c>
    </row>
    <row r="30" spans="1:27" x14ac:dyDescent="0.3">
      <c r="A30" t="s">
        <v>38</v>
      </c>
      <c r="B30" t="str">
        <f>INDEX('All strength team card math'!H:H,MATCH('Team Card Dark'!$A30,'All strength team card math'!$H:$H,0))</f>
        <v>New Jersey Devils</v>
      </c>
      <c r="C30">
        <f>INDEX('All strength team card math'!I:I,MATCH('Team Card Dark'!$A30,'All strength team card math'!$H:$H,0))</f>
        <v>14</v>
      </c>
      <c r="D30">
        <f>INDEX('All strength team card math'!J:J,MATCH('Team Card Dark'!$A30,'All strength team card math'!$H:$H,0))</f>
        <v>12</v>
      </c>
      <c r="E30">
        <f>INDEX('All strength team card math'!K:K,MATCH('Team Card Dark'!$A30,'All strength team card math'!$H:$H,0))</f>
        <v>5</v>
      </c>
      <c r="F30">
        <f>INDEX('All strength team card math'!L:L,MATCH('Team Card Dark'!$A30,'All strength team card math'!$H:$H,0))</f>
        <v>22</v>
      </c>
      <c r="G30">
        <f>INDEX('All strength team card math'!M:M,MATCH('Team Card Dark'!$A30,'All strength team card math'!$H:$H,0))</f>
        <v>10</v>
      </c>
      <c r="H30">
        <f>INDEX('All strength team card math'!N:N,MATCH('Team Card Dark'!$A30,'All strength team card math'!$H:$H,0))</f>
        <v>27</v>
      </c>
      <c r="I30">
        <f>INDEX('All strength team card math'!O:O,MATCH('Team Card Dark'!$A30,'All strength team card math'!$H:$H,0))</f>
        <v>29</v>
      </c>
      <c r="J30">
        <f>INDEX('All strength team card math'!P:P,MATCH('Team Card Dark'!$A30,'All strength team card math'!$H:$H,0))</f>
        <v>119</v>
      </c>
      <c r="K30">
        <f>INDEX('All strength team card math'!Q:Q,MATCH('Team Card Dark'!$A30,'All strength team card math'!$H:$H,0))</f>
        <v>19</v>
      </c>
      <c r="L30">
        <f>INDEX('All strength team card math'!R:R,MATCH('Team Card Dark'!$A30,'All strength team card math'!$H:$H,0))</f>
        <v>0</v>
      </c>
      <c r="M30">
        <f>INDEX('All strength team card math'!S:S,MATCH('Team Card Dark'!$A30,'All strength team card math'!$H:$H,0))</f>
        <v>22</v>
      </c>
      <c r="N30">
        <f>INDEX('All strength team card math'!T:T,MATCH('Team Card Dark'!$A30,'All strength team card math'!$H:$H,0))</f>
        <v>7</v>
      </c>
      <c r="O30">
        <f>INDEX('All strength team card math'!U:U,MATCH('Team Card Dark'!$A30,'All strength team card math'!$H:$H,0))</f>
        <v>17</v>
      </c>
    </row>
    <row r="31" spans="1:27" x14ac:dyDescent="0.3">
      <c r="A31" t="s">
        <v>46</v>
      </c>
      <c r="B31" t="str">
        <f>INDEX('All strength team card math'!H:H,MATCH('Team Card Dark'!$A31,'All strength team card math'!$H:$H,0))</f>
        <v>Tampa Bay Lightning</v>
      </c>
      <c r="C31">
        <f>INDEX('All strength team card math'!I:I,MATCH('Team Card Dark'!$A31,'All strength team card math'!$H:$H,0))</f>
        <v>20</v>
      </c>
      <c r="D31">
        <f>INDEX('All strength team card math'!J:J,MATCH('Team Card Dark'!$A31,'All strength team card math'!$H:$H,0))</f>
        <v>7</v>
      </c>
      <c r="E31">
        <f>INDEX('All strength team card math'!K:K,MATCH('Team Card Dark'!$A31,'All strength team card math'!$H:$H,0))</f>
        <v>15</v>
      </c>
      <c r="F31">
        <f>INDEX('All strength team card math'!L:L,MATCH('Team Card Dark'!$A31,'All strength team card math'!$H:$H,0))</f>
        <v>13</v>
      </c>
      <c r="G31">
        <f>INDEX('All strength team card math'!M:M,MATCH('Team Card Dark'!$A31,'All strength team card math'!$H:$H,0))</f>
        <v>5</v>
      </c>
      <c r="H31">
        <f>INDEX('All strength team card math'!N:N,MATCH('Team Card Dark'!$A31,'All strength team card math'!$H:$H,0))</f>
        <v>22</v>
      </c>
      <c r="I31">
        <f>INDEX('All strength team card math'!O:O,MATCH('Team Card Dark'!$A31,'All strength team card math'!$H:$H,0))</f>
        <v>28</v>
      </c>
      <c r="J31">
        <f>INDEX('All strength team card math'!P:P,MATCH('Team Card Dark'!$A31,'All strength team card math'!$H:$H,0))</f>
        <v>110</v>
      </c>
      <c r="K31">
        <f>INDEX('All strength team card math'!Q:Q,MATCH('Team Card Dark'!$A31,'All strength team card math'!$H:$H,0))</f>
        <v>16</v>
      </c>
      <c r="L31">
        <f>INDEX('All strength team card math'!R:R,MATCH('Team Card Dark'!$A31,'All strength team card math'!$H:$H,0))</f>
        <v>0</v>
      </c>
      <c r="M31">
        <f>INDEX('All strength team card math'!S:S,MATCH('Team Card Dark'!$A31,'All strength team card math'!$H:$H,0))</f>
        <v>12</v>
      </c>
      <c r="N31">
        <f>INDEX('All strength team card math'!T:T,MATCH('Team Card Dark'!$A31,'All strength team card math'!$H:$H,0))</f>
        <v>14</v>
      </c>
      <c r="O31">
        <f>INDEX('All strength team card math'!U:U,MATCH('Team Card Dark'!$A31,'All strength team card math'!$H:$H,0))</f>
        <v>9</v>
      </c>
    </row>
    <row r="33" spans="1:15" x14ac:dyDescent="0.3">
      <c r="A33" t="s">
        <v>44</v>
      </c>
      <c r="B33" t="str">
        <f>INDEX('All strength team card math'!H:H,MATCH('Team Card Dark'!$A33,'All strength team card math'!$H:$H,0))</f>
        <v>San Jose Sharks</v>
      </c>
      <c r="C33">
        <f>INDEX('All strength team card math'!I:I,MATCH('Team Card Dark'!$A33,'All strength team card math'!$H:$H,0))</f>
        <v>32</v>
      </c>
      <c r="D33">
        <f>INDEX('All strength team card math'!J:J,MATCH('Team Card Dark'!$A33,'All strength team card math'!$H:$H,0))</f>
        <v>32</v>
      </c>
      <c r="E33">
        <f>INDEX('All strength team card math'!K:K,MATCH('Team Card Dark'!$A33,'All strength team card math'!$H:$H,0))</f>
        <v>32</v>
      </c>
      <c r="F33">
        <f>INDEX('All strength team card math'!L:L,MATCH('Team Card Dark'!$A33,'All strength team card math'!$H:$H,0))</f>
        <v>32</v>
      </c>
      <c r="G33">
        <f>INDEX('All strength team card math'!M:M,MATCH('Team Card Dark'!$A33,'All strength team card math'!$H:$H,0))</f>
        <v>31</v>
      </c>
      <c r="H33">
        <f>INDEX('All strength team card math'!N:N,MATCH('Team Card Dark'!$A33,'All strength team card math'!$H:$H,0))</f>
        <v>32</v>
      </c>
      <c r="I33">
        <f>INDEX('All strength team card math'!O:O,MATCH('Team Card Dark'!$A33,'All strength team card math'!$H:$H,0))</f>
        <v>30</v>
      </c>
      <c r="J33">
        <f>INDEX('All strength team card math'!P:P,MATCH('Team Card Dark'!$A33,'All strength team card math'!$H:$H,0))</f>
        <v>221</v>
      </c>
      <c r="K33">
        <f>INDEX('All strength team card math'!Q:Q,MATCH('Team Card Dark'!$A33,'All strength team card math'!$H:$H,0))</f>
        <v>32</v>
      </c>
      <c r="L33">
        <f>INDEX('All strength team card math'!R:R,MATCH('Team Card Dark'!$A33,'All strength team card math'!$H:$H,0))</f>
        <v>0</v>
      </c>
      <c r="M33">
        <f>INDEX('All strength team card math'!S:S,MATCH('Team Card Dark'!$A33,'All strength team card math'!$H:$H,0))</f>
        <v>32</v>
      </c>
      <c r="N33">
        <f>INDEX('All strength team card math'!T:T,MATCH('Team Card Dark'!$A33,'All strength team card math'!$H:$H,0))</f>
        <v>32</v>
      </c>
      <c r="O33">
        <f>INDEX('All strength team card math'!U:U,MATCH('Team Card Dark'!$A33,'All strength team card math'!$H:$H,0))</f>
        <v>32</v>
      </c>
    </row>
    <row r="34" spans="1:15" x14ac:dyDescent="0.3">
      <c r="A34" t="s">
        <v>36</v>
      </c>
      <c r="B34" t="str">
        <f>INDEX('All strength team card math'!H:H,MATCH('Team Card Dark'!$A34,'All strength team card math'!$H:$H,0))</f>
        <v>Montreal Canadiens</v>
      </c>
      <c r="C34">
        <f>INDEX('All strength team card math'!I:I,MATCH('Team Card Dark'!$A34,'All strength team card math'!$H:$H,0))</f>
        <v>28</v>
      </c>
      <c r="D34">
        <f>INDEX('All strength team card math'!J:J,MATCH('Team Card Dark'!$A34,'All strength team card math'!$H:$H,0))</f>
        <v>28</v>
      </c>
      <c r="E34">
        <f>INDEX('All strength team card math'!K:K,MATCH('Team Card Dark'!$A34,'All strength team card math'!$H:$H,0))</f>
        <v>28</v>
      </c>
      <c r="F34">
        <f>INDEX('All strength team card math'!L:L,MATCH('Team Card Dark'!$A34,'All strength team card math'!$H:$H,0))</f>
        <v>31</v>
      </c>
      <c r="G34">
        <f>INDEX('All strength team card math'!M:M,MATCH('Team Card Dark'!$A34,'All strength team card math'!$H:$H,0))</f>
        <v>27</v>
      </c>
      <c r="H34">
        <f>INDEX('All strength team card math'!N:N,MATCH('Team Card Dark'!$A34,'All strength team card math'!$H:$H,0))</f>
        <v>24</v>
      </c>
      <c r="I34">
        <f>INDEX('All strength team card math'!O:O,MATCH('Team Card Dark'!$A34,'All strength team card math'!$H:$H,0))</f>
        <v>11</v>
      </c>
      <c r="J34">
        <f>INDEX('All strength team card math'!P:P,MATCH('Team Card Dark'!$A34,'All strength team card math'!$H:$H,0))</f>
        <v>177</v>
      </c>
      <c r="K34">
        <f>INDEX('All strength team card math'!Q:Q,MATCH('Team Card Dark'!$A34,'All strength team card math'!$H:$H,0))</f>
        <v>28</v>
      </c>
      <c r="L34">
        <f>INDEX('All strength team card math'!R:R,MATCH('Team Card Dark'!$A34,'All strength team card math'!$H:$H,0))</f>
        <v>0</v>
      </c>
      <c r="M34">
        <f>INDEX('All strength team card math'!S:S,MATCH('Team Card Dark'!$A34,'All strength team card math'!$H:$H,0))</f>
        <v>26</v>
      </c>
      <c r="N34">
        <f>INDEX('All strength team card math'!T:T,MATCH('Team Card Dark'!$A34,'All strength team card math'!$H:$H,0))</f>
        <v>28</v>
      </c>
      <c r="O34">
        <f>INDEX('All strength team card math'!U:U,MATCH('Team Card Dark'!$A34,'All strength team card math'!$H:$H,0))</f>
        <v>30</v>
      </c>
    </row>
    <row r="36" spans="1:15" x14ac:dyDescent="0.3">
      <c r="A36" t="s">
        <v>48</v>
      </c>
      <c r="B36" t="str">
        <f>INDEX('All strength team card math'!H:H,MATCH('Team Card Dark'!$A36,'All strength team card math'!$H:$H,0))</f>
        <v>Vancouver Canucks</v>
      </c>
      <c r="C36">
        <f>INDEX('All strength team card math'!I:I,MATCH('Team Card Dark'!$A36,'All strength team card math'!$H:$H,0))</f>
        <v>23</v>
      </c>
      <c r="D36">
        <f>INDEX('All strength team card math'!J:J,MATCH('Team Card Dark'!$A36,'All strength team card math'!$H:$H,0))</f>
        <v>6</v>
      </c>
      <c r="E36">
        <f>INDEX('All strength team card math'!K:K,MATCH('Team Card Dark'!$A36,'All strength team card math'!$H:$H,0))</f>
        <v>14</v>
      </c>
      <c r="F36">
        <f>INDEX('All strength team card math'!L:L,MATCH('Team Card Dark'!$A36,'All strength team card math'!$H:$H,0))</f>
        <v>7</v>
      </c>
      <c r="G36">
        <f>INDEX('All strength team card math'!M:M,MATCH('Team Card Dark'!$A36,'All strength team card math'!$H:$H,0))</f>
        <v>6</v>
      </c>
      <c r="H36">
        <f>INDEX('All strength team card math'!N:N,MATCH('Team Card Dark'!$A36,'All strength team card math'!$H:$H,0))</f>
        <v>6</v>
      </c>
      <c r="I36">
        <f>INDEX('All strength team card math'!O:O,MATCH('Team Card Dark'!$A36,'All strength team card math'!$H:$H,0))</f>
        <v>7</v>
      </c>
      <c r="J36">
        <f>INDEX('All strength team card math'!P:P,MATCH('Team Card Dark'!$A36,'All strength team card math'!$H:$H,0))</f>
        <v>69</v>
      </c>
      <c r="K36">
        <f>INDEX('All strength team card math'!Q:Q,MATCH('Team Card Dark'!$A36,'All strength team card math'!$H:$H,0))</f>
        <v>7</v>
      </c>
      <c r="L36">
        <f>INDEX('All strength team card math'!R:R,MATCH('Team Card Dark'!$A36,'All strength team card math'!$H:$H,0))</f>
        <v>0</v>
      </c>
      <c r="M36">
        <f>INDEX('All strength team card math'!S:S,MATCH('Team Card Dark'!$A36,'All strength team card math'!$H:$H,0))</f>
        <v>5</v>
      </c>
      <c r="N36">
        <f>INDEX('All strength team card math'!T:T,MATCH('Team Card Dark'!$A36,'All strength team card math'!$H:$H,0))</f>
        <v>15</v>
      </c>
      <c r="O36">
        <f>INDEX('All strength team card math'!U:U,MATCH('Team Card Dark'!$A36,'All strength team card math'!$H:$H,0))</f>
        <v>6</v>
      </c>
    </row>
    <row r="37" spans="1:15" x14ac:dyDescent="0.3">
      <c r="A37" t="s">
        <v>43</v>
      </c>
      <c r="B37" t="str">
        <f>INDEX('All strength team card math'!H:H,MATCH('Team Card Dark'!$A37,'All strength team card math'!$H:$H,0))</f>
        <v>Pittsburgh Penguins</v>
      </c>
      <c r="C37">
        <f>INDEX('All strength team card math'!I:I,MATCH('Team Card Dark'!$A37,'All strength team card math'!$H:$H,0))</f>
        <v>6</v>
      </c>
      <c r="D37">
        <f>INDEX('All strength team card math'!J:J,MATCH('Team Card Dark'!$A37,'All strength team card math'!$H:$H,0))</f>
        <v>22</v>
      </c>
      <c r="E37">
        <f>INDEX('All strength team card math'!K:K,MATCH('Team Card Dark'!$A37,'All strength team card math'!$H:$H,0))</f>
        <v>3</v>
      </c>
      <c r="F37">
        <f>INDEX('All strength team card math'!L:L,MATCH('Team Card Dark'!$A37,'All strength team card math'!$H:$H,0))</f>
        <v>17</v>
      </c>
      <c r="G37">
        <f>INDEX('All strength team card math'!M:M,MATCH('Team Card Dark'!$A37,'All strength team card math'!$H:$H,0))</f>
        <v>22</v>
      </c>
      <c r="H37">
        <f>INDEX('All strength team card math'!N:N,MATCH('Team Card Dark'!$A37,'All strength team card math'!$H:$H,0))</f>
        <v>12</v>
      </c>
      <c r="I37">
        <f>INDEX('All strength team card math'!O:O,MATCH('Team Card Dark'!$A37,'All strength team card math'!$H:$H,0))</f>
        <v>8</v>
      </c>
      <c r="J37">
        <f>INDEX('All strength team card math'!P:P,MATCH('Team Card Dark'!$A37,'All strength team card math'!$H:$H,0))</f>
        <v>90</v>
      </c>
      <c r="K37">
        <f>INDEX('All strength team card math'!Q:Q,MATCH('Team Card Dark'!$A37,'All strength team card math'!$H:$H,0))</f>
        <v>12</v>
      </c>
      <c r="L37">
        <f>INDEX('All strength team card math'!R:R,MATCH('Team Card Dark'!$A37,'All strength team card math'!$H:$H,0))</f>
        <v>0</v>
      </c>
      <c r="M37">
        <f>INDEX('All strength team card math'!S:S,MATCH('Team Card Dark'!$A37,'All strength team card math'!$H:$H,0))</f>
        <v>21</v>
      </c>
      <c r="N37">
        <f>INDEX('All strength team card math'!T:T,MATCH('Team Card Dark'!$A37,'All strength team card math'!$H:$H,0))</f>
        <v>9</v>
      </c>
      <c r="O37">
        <f>INDEX('All strength team card math'!U:U,MATCH('Team Card Dark'!$A37,'All strength team card math'!$H:$H,0))</f>
        <v>20</v>
      </c>
    </row>
    <row r="39" spans="1:15" x14ac:dyDescent="0.3">
      <c r="A39" t="s">
        <v>34</v>
      </c>
      <c r="B39" t="str">
        <f>INDEX('All strength team card math'!H:H,MATCH('Team Card Dark'!$A39,'All strength team card math'!$H:$H,0))</f>
        <v>Los Angeles Kings</v>
      </c>
      <c r="C39">
        <f>INDEX('All strength team card math'!I:I,MATCH('Team Card Dark'!$A39,'All strength team card math'!$H:$H,0))</f>
        <v>5</v>
      </c>
      <c r="D39">
        <f>INDEX('All strength team card math'!J:J,MATCH('Team Card Dark'!$A39,'All strength team card math'!$H:$H,0))</f>
        <v>5</v>
      </c>
      <c r="E39">
        <f>INDEX('All strength team card math'!K:K,MATCH('Team Card Dark'!$A39,'All strength team card math'!$H:$H,0))</f>
        <v>12</v>
      </c>
      <c r="F39">
        <f>INDEX('All strength team card math'!L:L,MATCH('Team Card Dark'!$A39,'All strength team card math'!$H:$H,0))</f>
        <v>8</v>
      </c>
      <c r="G39">
        <f>INDEX('All strength team card math'!M:M,MATCH('Team Card Dark'!$A39,'All strength team card math'!$H:$H,0))</f>
        <v>17</v>
      </c>
      <c r="H39">
        <f>INDEX('All strength team card math'!N:N,MATCH('Team Card Dark'!$A39,'All strength team card math'!$H:$H,0))</f>
        <v>3</v>
      </c>
      <c r="I39">
        <f>INDEX('All strength team card math'!O:O,MATCH('Team Card Dark'!$A39,'All strength team card math'!$H:$H,0))</f>
        <v>4</v>
      </c>
      <c r="J39">
        <f>INDEX('All strength team card math'!P:P,MATCH('Team Card Dark'!$A39,'All strength team card math'!$H:$H,0))</f>
        <v>54</v>
      </c>
      <c r="K39">
        <f>INDEX('All strength team card math'!Q:Q,MATCH('Team Card Dark'!$A39,'All strength team card math'!$H:$H,0))</f>
        <v>4</v>
      </c>
      <c r="L39">
        <f>INDEX('All strength team card math'!R:R,MATCH('Team Card Dark'!$A39,'All strength team card math'!$H:$H,0))</f>
        <v>0</v>
      </c>
      <c r="M39">
        <f>INDEX('All strength team card math'!S:S,MATCH('Team Card Dark'!$A39,'All strength team card math'!$H:$H,0))</f>
        <v>14</v>
      </c>
      <c r="N39">
        <f>INDEX('All strength team card math'!T:T,MATCH('Team Card Dark'!$A39,'All strength team card math'!$H:$H,0))</f>
        <v>11</v>
      </c>
      <c r="O39">
        <f>INDEX('All strength team card math'!U:U,MATCH('Team Card Dark'!$A39,'All strength team card math'!$H:$H,0))</f>
        <v>6</v>
      </c>
    </row>
    <row r="40" spans="1:15" x14ac:dyDescent="0.3">
      <c r="A40" t="s">
        <v>33</v>
      </c>
      <c r="B40" t="str">
        <f>INDEX('All strength team card math'!H:H,MATCH('Team Card Dark'!$A40,'All strength team card math'!$H:$H,0))</f>
        <v>Florida Panthers</v>
      </c>
      <c r="C40">
        <f>INDEX('All strength team card math'!I:I,MATCH('Team Card Dark'!$A40,'All strength team card math'!$H:$H,0))</f>
        <v>2</v>
      </c>
      <c r="D40">
        <f>INDEX('All strength team card math'!J:J,MATCH('Team Card Dark'!$A40,'All strength team card math'!$H:$H,0))</f>
        <v>4</v>
      </c>
      <c r="E40">
        <f>INDEX('All strength team card math'!K:K,MATCH('Team Card Dark'!$A40,'All strength team card math'!$H:$H,0))</f>
        <v>2</v>
      </c>
      <c r="F40">
        <f>INDEX('All strength team card math'!L:L,MATCH('Team Card Dark'!$A40,'All strength team card math'!$H:$H,0))</f>
        <v>3</v>
      </c>
      <c r="G40">
        <f>INDEX('All strength team card math'!M:M,MATCH('Team Card Dark'!$A40,'All strength team card math'!$H:$H,0))</f>
        <v>13</v>
      </c>
      <c r="H40">
        <f>INDEX('All strength team card math'!N:N,MATCH('Team Card Dark'!$A40,'All strength team card math'!$H:$H,0))</f>
        <v>2</v>
      </c>
      <c r="I40">
        <f>INDEX('All strength team card math'!O:O,MATCH('Team Card Dark'!$A40,'All strength team card math'!$H:$H,0))</f>
        <v>5</v>
      </c>
      <c r="J40">
        <f>INDEX('All strength team card math'!P:P,MATCH('Team Card Dark'!$A40,'All strength team card math'!$H:$H,0))</f>
        <v>31</v>
      </c>
      <c r="K40">
        <f>INDEX('All strength team card math'!Q:Q,MATCH('Team Card Dark'!$A40,'All strength team card math'!$H:$H,0))</f>
        <v>1</v>
      </c>
      <c r="L40">
        <f>INDEX('All strength team card math'!R:R,MATCH('Team Card Dark'!$A40,'All strength team card math'!$H:$H,0))</f>
        <v>0</v>
      </c>
      <c r="M40">
        <f>INDEX('All strength team card math'!S:S,MATCH('Team Card Dark'!$A40,'All strength team card math'!$H:$H,0))</f>
        <v>7</v>
      </c>
      <c r="N40">
        <f>INDEX('All strength team card math'!T:T,MATCH('Team Card Dark'!$A40,'All strength team card math'!$H:$H,0))</f>
        <v>5</v>
      </c>
      <c r="O40">
        <f>INDEX('All strength team card math'!U:U,MATCH('Team Card Dark'!$A40,'All strength team card math'!$H:$H,0))</f>
        <v>2</v>
      </c>
    </row>
    <row r="42" spans="1:15" ht="15" customHeight="1" x14ac:dyDescent="0.3">
      <c r="A42" t="s">
        <v>87</v>
      </c>
      <c r="B42" t="str">
        <f>INDEX('All strength team card math'!H:H,MATCH('Team Card Dark'!$A42,'All strength team card math'!$H:$H,0))</f>
        <v>Seattle Kraken</v>
      </c>
      <c r="C42">
        <f>INDEX('All strength team card math'!I:I,MATCH('Team Card Dark'!$A42,'All strength team card math'!$H:$H,0))</f>
        <v>22</v>
      </c>
      <c r="D42">
        <f>INDEX('All strength team card math'!J:J,MATCH('Team Card Dark'!$A42,'All strength team card math'!$H:$H,0))</f>
        <v>18</v>
      </c>
      <c r="E42">
        <f>INDEX('All strength team card math'!K:K,MATCH('Team Card Dark'!$A42,'All strength team card math'!$H:$H,0))</f>
        <v>27</v>
      </c>
      <c r="F42">
        <f>INDEX('All strength team card math'!L:L,MATCH('Team Card Dark'!$A42,'All strength team card math'!$H:$H,0))</f>
        <v>8</v>
      </c>
      <c r="G42">
        <f>INDEX('All strength team card math'!M:M,MATCH('Team Card Dark'!$A42,'All strength team card math'!$H:$H,0))</f>
        <v>29</v>
      </c>
      <c r="H42">
        <f>INDEX('All strength team card math'!N:N,MATCH('Team Card Dark'!$A42,'All strength team card math'!$H:$H,0))</f>
        <v>8</v>
      </c>
      <c r="I42">
        <f>INDEX('All strength team card math'!O:O,MATCH('Team Card Dark'!$A42,'All strength team card math'!$H:$H,0))</f>
        <v>8</v>
      </c>
      <c r="J42">
        <f>INDEX('All strength team card math'!P:P,MATCH('Team Card Dark'!$A42,'All strength team card math'!$H:$H,0))</f>
        <v>120</v>
      </c>
      <c r="K42">
        <f>INDEX('All strength team card math'!Q:Q,MATCH('Team Card Dark'!$A42,'All strength team card math'!$H:$H,0))</f>
        <v>21</v>
      </c>
      <c r="L42">
        <f>INDEX('All strength team card math'!R:R,MATCH('Team Card Dark'!$A42,'All strength team card math'!$H:$H,0))</f>
        <v>0</v>
      </c>
      <c r="M42">
        <f>INDEX('All strength team card math'!S:S,MATCH('Team Card Dark'!$A42,'All strength team card math'!$H:$H,0))</f>
        <v>22</v>
      </c>
      <c r="N42">
        <f>INDEX('All strength team card math'!T:T,MATCH('Team Card Dark'!$A42,'All strength team card math'!$H:$H,0))</f>
        <v>27</v>
      </c>
      <c r="O42">
        <f>INDEX('All strength team card math'!U:U,MATCH('Team Card Dark'!$A42,'All strength team card math'!$H:$H,0))</f>
        <v>12</v>
      </c>
    </row>
    <row r="43" spans="1:15" x14ac:dyDescent="0.3">
      <c r="A43" t="s">
        <v>50</v>
      </c>
      <c r="B43" t="str">
        <f>INDEX('All strength team card math'!H:H,MATCH('Team Card Dark'!$A43,'All strength team card math'!$H:$H,0))</f>
        <v>Washington Capitals</v>
      </c>
      <c r="C43">
        <f>INDEX('All strength team card math'!I:I,MATCH('Team Card Dark'!$A43,'All strength team card math'!$H:$H,0))</f>
        <v>29</v>
      </c>
      <c r="D43">
        <f>INDEX('All strength team card math'!J:J,MATCH('Team Card Dark'!$A43,'All strength team card math'!$H:$H,0))</f>
        <v>23</v>
      </c>
      <c r="E43">
        <f>INDEX('All strength team card math'!K:K,MATCH('Team Card Dark'!$A43,'All strength team card math'!$H:$H,0))</f>
        <v>26</v>
      </c>
      <c r="F43">
        <f>INDEX('All strength team card math'!L:L,MATCH('Team Card Dark'!$A43,'All strength team card math'!$H:$H,0))</f>
        <v>21</v>
      </c>
      <c r="G43">
        <f>INDEX('All strength team card math'!M:M,MATCH('Team Card Dark'!$A43,'All strength team card math'!$H:$H,0))</f>
        <v>28</v>
      </c>
      <c r="H43">
        <f>INDEX('All strength team card math'!N:N,MATCH('Team Card Dark'!$A43,'All strength team card math'!$H:$H,0))</f>
        <v>20</v>
      </c>
      <c r="I43">
        <f>INDEX('All strength team card math'!O:O,MATCH('Team Card Dark'!$A43,'All strength team card math'!$H:$H,0))</f>
        <v>18</v>
      </c>
      <c r="J43">
        <f>INDEX('All strength team card math'!P:P,MATCH('Team Card Dark'!$A43,'All strength team card math'!$H:$H,0))</f>
        <v>165</v>
      </c>
      <c r="K43">
        <f>INDEX('All strength team card math'!Q:Q,MATCH('Team Card Dark'!$A43,'All strength team card math'!$H:$H,0))</f>
        <v>26</v>
      </c>
      <c r="L43">
        <f>INDEX('All strength team card math'!R:R,MATCH('Team Card Dark'!$A43,'All strength team card math'!$H:$H,0))</f>
        <v>0</v>
      </c>
      <c r="M43">
        <f>INDEX('All strength team card math'!S:S,MATCH('Team Card Dark'!$A43,'All strength team card math'!$H:$H,0))</f>
        <v>16</v>
      </c>
      <c r="N43">
        <f>INDEX('All strength team card math'!T:T,MATCH('Team Card Dark'!$A43,'All strength team card math'!$H:$H,0))</f>
        <v>28</v>
      </c>
      <c r="O43">
        <f>INDEX('All strength team card math'!U:U,MATCH('Team Card Dark'!$A43,'All strength team card math'!$H:$H,0))</f>
        <v>23</v>
      </c>
    </row>
    <row r="44" spans="1:15" ht="14.4" customHeight="1" x14ac:dyDescent="0.3"/>
    <row r="51" spans="2:16" ht="15" thickBot="1" x14ac:dyDescent="0.35"/>
    <row r="52" spans="2:16" x14ac:dyDescent="0.3">
      <c r="B52" s="134"/>
      <c r="C52" s="135" t="s">
        <v>105</v>
      </c>
      <c r="D52" s="136"/>
      <c r="E52" s="136"/>
      <c r="F52" s="136"/>
      <c r="G52" s="136"/>
      <c r="H52" s="136"/>
      <c r="I52" s="136"/>
      <c r="J52" s="136"/>
      <c r="K52" s="136"/>
      <c r="L52" s="136"/>
      <c r="M52" s="136"/>
      <c r="N52" s="136"/>
      <c r="O52" s="136"/>
      <c r="P52" s="137"/>
    </row>
    <row r="53" spans="2:16" ht="15" thickBot="1" x14ac:dyDescent="0.35">
      <c r="B53" s="138"/>
      <c r="C53" s="139">
        <f ca="1">TODAY()</f>
        <v>45385</v>
      </c>
      <c r="D53" s="61"/>
      <c r="E53" s="61"/>
      <c r="F53" s="61"/>
      <c r="G53" s="61"/>
      <c r="H53" s="61"/>
      <c r="I53" s="61"/>
      <c r="J53" s="61"/>
      <c r="K53" s="61"/>
      <c r="L53" s="61"/>
      <c r="M53" s="61"/>
      <c r="N53" s="61"/>
      <c r="O53" s="61"/>
      <c r="P53" s="140"/>
    </row>
    <row r="54" spans="2:16" ht="31.2" customHeight="1" thickBot="1" x14ac:dyDescent="0.65">
      <c r="B54" s="114"/>
      <c r="C54" s="128" t="str">
        <f>A24</f>
        <v>Edmonton Oilers</v>
      </c>
      <c r="D54" s="58"/>
      <c r="E54" s="58"/>
      <c r="F54" s="58"/>
      <c r="G54" s="116">
        <f>N24</f>
        <v>1</v>
      </c>
      <c r="H54" s="58"/>
      <c r="I54" s="116">
        <f>O24</f>
        <v>3</v>
      </c>
      <c r="J54" s="58"/>
      <c r="K54" s="116">
        <f>I24</f>
        <v>15</v>
      </c>
      <c r="L54" s="58"/>
      <c r="M54" s="116">
        <f>K24</f>
        <v>3</v>
      </c>
      <c r="N54" s="117"/>
      <c r="O54" s="116">
        <f>M24</f>
        <v>7</v>
      </c>
      <c r="P54" s="115"/>
    </row>
    <row r="55" spans="2:16" ht="15" thickBot="1" x14ac:dyDescent="0.35">
      <c r="B55" s="114"/>
      <c r="C55" s="129"/>
      <c r="D55" s="58"/>
      <c r="E55" s="58"/>
      <c r="F55" s="58"/>
      <c r="G55" s="62" t="s">
        <v>88</v>
      </c>
      <c r="H55" s="61"/>
      <c r="I55" s="62" t="s">
        <v>89</v>
      </c>
      <c r="J55" s="61"/>
      <c r="K55" s="62" t="s">
        <v>85</v>
      </c>
      <c r="L55" s="61"/>
      <c r="M55" s="62" t="s">
        <v>79</v>
      </c>
      <c r="N55" s="61"/>
      <c r="O55" s="62" t="s">
        <v>86</v>
      </c>
      <c r="P55" s="115"/>
    </row>
    <row r="56" spans="2:16" ht="31.2" customHeight="1" thickBot="1" x14ac:dyDescent="0.65">
      <c r="B56" s="114"/>
      <c r="C56" s="128" t="str">
        <f>A25</f>
        <v>Detroit Red Wings</v>
      </c>
      <c r="D56" s="58"/>
      <c r="E56" s="58"/>
      <c r="F56" s="58"/>
      <c r="G56" s="116">
        <f>N25</f>
        <v>22</v>
      </c>
      <c r="H56" s="58"/>
      <c r="I56" s="116">
        <f>O25</f>
        <v>28</v>
      </c>
      <c r="J56" s="58"/>
      <c r="K56" s="116">
        <f>I25</f>
        <v>20</v>
      </c>
      <c r="L56" s="58"/>
      <c r="M56" s="116">
        <f>K25</f>
        <v>25</v>
      </c>
      <c r="N56" s="117"/>
      <c r="O56" s="116">
        <f>M25</f>
        <v>17</v>
      </c>
      <c r="P56" s="115"/>
    </row>
    <row r="57" spans="2:16" ht="7.95" customHeight="1" x14ac:dyDescent="0.3">
      <c r="B57" s="114"/>
      <c r="C57" s="129"/>
      <c r="D57" s="58"/>
      <c r="E57" s="58"/>
      <c r="F57" s="58"/>
      <c r="G57" s="58"/>
      <c r="H57" s="58"/>
      <c r="I57" s="58"/>
      <c r="J57" s="58"/>
      <c r="K57" s="58"/>
      <c r="L57" s="58"/>
      <c r="M57" s="58"/>
      <c r="N57" s="58"/>
      <c r="O57" s="58"/>
      <c r="P57" s="115"/>
    </row>
    <row r="58" spans="2:16" ht="7.95" customHeight="1" x14ac:dyDescent="0.3">
      <c r="B58" s="114"/>
      <c r="C58" s="129"/>
      <c r="D58" s="58"/>
      <c r="E58" s="58"/>
      <c r="F58" s="58"/>
      <c r="G58" s="58"/>
      <c r="H58" s="58"/>
      <c r="I58" s="58"/>
      <c r="J58" s="58"/>
      <c r="K58" s="58"/>
      <c r="L58" s="58"/>
      <c r="M58" s="58"/>
      <c r="N58" s="58"/>
      <c r="O58" s="58"/>
      <c r="P58" s="115"/>
    </row>
    <row r="59" spans="2:16" ht="7.95" customHeight="1" thickBot="1" x14ac:dyDescent="0.35">
      <c r="B59" s="118"/>
      <c r="C59" s="130"/>
      <c r="D59" s="119"/>
      <c r="E59" s="119"/>
      <c r="F59" s="119"/>
      <c r="G59" s="119"/>
      <c r="H59" s="119"/>
      <c r="I59" s="119"/>
      <c r="J59" s="119"/>
      <c r="K59" s="119"/>
      <c r="L59" s="119"/>
      <c r="M59" s="119"/>
      <c r="N59" s="119"/>
      <c r="O59" s="119"/>
      <c r="P59" s="120"/>
    </row>
    <row r="60" spans="2:16" ht="7.95" customHeight="1" x14ac:dyDescent="0.3">
      <c r="B60" s="113"/>
      <c r="C60" s="131"/>
      <c r="D60" s="59"/>
      <c r="E60" s="59"/>
      <c r="F60" s="59"/>
      <c r="G60" s="59"/>
      <c r="H60" s="59"/>
      <c r="I60" s="59"/>
      <c r="J60" s="59"/>
      <c r="K60" s="59"/>
      <c r="L60" s="59"/>
      <c r="M60" s="59"/>
      <c r="N60" s="121"/>
      <c r="O60" s="59"/>
      <c r="P60" s="122"/>
    </row>
    <row r="61" spans="2:16" ht="7.95" customHeight="1" x14ac:dyDescent="0.3">
      <c r="B61" s="114"/>
      <c r="C61" s="129"/>
      <c r="D61" s="58"/>
      <c r="E61" s="58"/>
      <c r="F61" s="58"/>
      <c r="G61" s="58"/>
      <c r="H61" s="58"/>
      <c r="I61" s="58"/>
      <c r="J61" s="58"/>
      <c r="K61" s="58"/>
      <c r="L61" s="58"/>
      <c r="M61" s="58"/>
      <c r="N61" s="58"/>
      <c r="O61" s="58"/>
      <c r="P61" s="115"/>
    </row>
    <row r="62" spans="2:16" ht="7.95" customHeight="1" thickBot="1" x14ac:dyDescent="0.35">
      <c r="B62" s="114"/>
      <c r="C62" s="129"/>
      <c r="D62" s="58"/>
      <c r="E62" s="58"/>
      <c r="F62" s="58"/>
      <c r="G62" s="58"/>
      <c r="H62" s="58"/>
      <c r="I62" s="58"/>
      <c r="J62" s="58"/>
      <c r="K62" s="58"/>
      <c r="L62" s="58"/>
      <c r="M62" s="58"/>
      <c r="N62" s="58"/>
      <c r="O62" s="58"/>
      <c r="P62" s="115"/>
    </row>
    <row r="63" spans="2:16" ht="31.8" thickBot="1" x14ac:dyDescent="0.65">
      <c r="B63" s="114"/>
      <c r="C63" s="128" t="str">
        <f>A27</f>
        <v>Anaheim Ducks</v>
      </c>
      <c r="D63" s="58"/>
      <c r="E63" s="58"/>
      <c r="F63" s="58"/>
      <c r="G63" s="123">
        <f>N27</f>
        <v>30</v>
      </c>
      <c r="H63" s="58"/>
      <c r="I63" s="123">
        <f>O27</f>
        <v>29</v>
      </c>
      <c r="J63" s="58"/>
      <c r="K63" s="123">
        <f>I27</f>
        <v>25</v>
      </c>
      <c r="L63" s="58"/>
      <c r="M63" s="123">
        <f>K27</f>
        <v>31</v>
      </c>
      <c r="N63" s="117"/>
      <c r="O63" s="123">
        <f>M27</f>
        <v>30</v>
      </c>
      <c r="P63" s="115"/>
    </row>
    <row r="64" spans="2:16" ht="15" thickBot="1" x14ac:dyDescent="0.35">
      <c r="B64" s="114"/>
      <c r="C64" s="129"/>
      <c r="D64" s="58"/>
      <c r="E64" s="58"/>
      <c r="F64" s="58"/>
      <c r="G64" s="62" t="s">
        <v>88</v>
      </c>
      <c r="H64" s="61"/>
      <c r="I64" s="62" t="s">
        <v>89</v>
      </c>
      <c r="J64" s="61"/>
      <c r="K64" s="62" t="s">
        <v>85</v>
      </c>
      <c r="L64" s="61"/>
      <c r="M64" s="62" t="s">
        <v>79</v>
      </c>
      <c r="N64" s="61"/>
      <c r="O64" s="62" t="s">
        <v>86</v>
      </c>
      <c r="P64" s="115"/>
    </row>
    <row r="65" spans="2:16" ht="31.8" thickBot="1" x14ac:dyDescent="0.65">
      <c r="B65" s="114"/>
      <c r="C65" s="128" t="str">
        <f>A28</f>
        <v>Carolina Hurricanes</v>
      </c>
      <c r="D65" s="58"/>
      <c r="E65" s="58"/>
      <c r="F65" s="58"/>
      <c r="G65" s="123">
        <f>N28</f>
        <v>4</v>
      </c>
      <c r="H65" s="58"/>
      <c r="I65" s="123">
        <f>O28</f>
        <v>1</v>
      </c>
      <c r="J65" s="58"/>
      <c r="K65" s="123">
        <f>I28</f>
        <v>11</v>
      </c>
      <c r="L65" s="58"/>
      <c r="M65" s="123">
        <f>K28</f>
        <v>1</v>
      </c>
      <c r="N65" s="117"/>
      <c r="O65" s="123">
        <f>M28</f>
        <v>4</v>
      </c>
      <c r="P65" s="115"/>
    </row>
    <row r="66" spans="2:16" ht="7.95" customHeight="1" x14ac:dyDescent="0.3">
      <c r="B66" s="114"/>
      <c r="C66" s="132"/>
      <c r="D66" s="58"/>
      <c r="E66" s="58"/>
      <c r="F66" s="58"/>
      <c r="G66" s="58"/>
      <c r="H66" s="58"/>
      <c r="I66" s="58"/>
      <c r="J66" s="58"/>
      <c r="K66" s="58"/>
      <c r="L66" s="58"/>
      <c r="M66" s="58"/>
      <c r="N66" s="58"/>
      <c r="O66" s="58"/>
      <c r="P66" s="115"/>
    </row>
    <row r="67" spans="2:16" ht="7.95" customHeight="1" x14ac:dyDescent="0.3">
      <c r="B67" s="114"/>
      <c r="C67" s="129"/>
      <c r="D67" s="58"/>
      <c r="E67" s="58"/>
      <c r="F67" s="58"/>
      <c r="G67" s="58"/>
      <c r="H67" s="58"/>
      <c r="I67" s="58"/>
      <c r="J67" s="58"/>
      <c r="K67" s="58"/>
      <c r="L67" s="58"/>
      <c r="M67" s="58"/>
      <c r="N67" s="124"/>
      <c r="O67" s="58"/>
      <c r="P67" s="115"/>
    </row>
    <row r="68" spans="2:16" ht="7.95" customHeight="1" thickBot="1" x14ac:dyDescent="0.35">
      <c r="B68" s="118"/>
      <c r="C68" s="130"/>
      <c r="D68" s="119"/>
      <c r="E68" s="119"/>
      <c r="F68" s="119"/>
      <c r="G68" s="119"/>
      <c r="H68" s="119"/>
      <c r="I68" s="119"/>
      <c r="J68" s="119"/>
      <c r="K68" s="119"/>
      <c r="L68" s="119"/>
      <c r="M68" s="119"/>
      <c r="N68" s="119"/>
      <c r="O68" s="119"/>
      <c r="P68" s="120"/>
    </row>
    <row r="69" spans="2:16" ht="7.95" customHeight="1" x14ac:dyDescent="0.3">
      <c r="B69" s="113"/>
      <c r="C69" s="131"/>
      <c r="D69" s="59"/>
      <c r="E69" s="59"/>
      <c r="F69" s="59"/>
      <c r="G69" s="59"/>
      <c r="H69" s="59"/>
      <c r="I69" s="59"/>
      <c r="J69" s="59"/>
      <c r="K69" s="59"/>
      <c r="L69" s="59"/>
      <c r="M69" s="59"/>
      <c r="N69" s="59"/>
      <c r="O69" s="59"/>
      <c r="P69" s="122"/>
    </row>
    <row r="70" spans="2:16" ht="7.95" customHeight="1" x14ac:dyDescent="0.3">
      <c r="B70" s="114"/>
      <c r="C70" s="129"/>
      <c r="D70" s="58"/>
      <c r="E70" s="58"/>
      <c r="F70" s="58"/>
      <c r="G70" s="58"/>
      <c r="H70" s="58"/>
      <c r="I70" s="58"/>
      <c r="J70" s="58"/>
      <c r="K70" s="58"/>
      <c r="L70" s="58"/>
      <c r="M70" s="58"/>
      <c r="N70" s="58"/>
      <c r="O70" s="58"/>
      <c r="P70" s="115"/>
    </row>
    <row r="71" spans="2:16" ht="7.95" customHeight="1" thickBot="1" x14ac:dyDescent="0.35">
      <c r="B71" s="114"/>
      <c r="C71" s="129"/>
      <c r="D71" s="58"/>
      <c r="E71" s="58"/>
      <c r="F71" s="58"/>
      <c r="G71" s="58"/>
      <c r="H71" s="58"/>
      <c r="I71" s="58"/>
      <c r="J71" s="58"/>
      <c r="K71" s="58"/>
      <c r="L71" s="58"/>
      <c r="M71" s="58"/>
      <c r="N71" s="58"/>
      <c r="O71" s="58"/>
      <c r="P71" s="115"/>
    </row>
    <row r="72" spans="2:16" ht="31.8" thickBot="1" x14ac:dyDescent="0.65">
      <c r="B72" s="114"/>
      <c r="C72" s="128" t="str">
        <f>A30</f>
        <v>New Jersey Devils</v>
      </c>
      <c r="D72" s="58"/>
      <c r="E72" s="58"/>
      <c r="F72" s="58"/>
      <c r="G72" s="123">
        <f>N30</f>
        <v>7</v>
      </c>
      <c r="H72" s="58"/>
      <c r="I72" s="123">
        <f>O30</f>
        <v>17</v>
      </c>
      <c r="J72" s="58"/>
      <c r="K72" s="123">
        <f>I30</f>
        <v>29</v>
      </c>
      <c r="L72" s="58"/>
      <c r="M72" s="123">
        <f>K30</f>
        <v>19</v>
      </c>
      <c r="N72" s="117"/>
      <c r="O72" s="123">
        <f>M30</f>
        <v>22</v>
      </c>
      <c r="P72" s="115"/>
    </row>
    <row r="73" spans="2:16" ht="15" thickBot="1" x14ac:dyDescent="0.35">
      <c r="B73" s="114"/>
      <c r="C73" s="129"/>
      <c r="D73" s="58"/>
      <c r="E73" s="58"/>
      <c r="F73" s="58"/>
      <c r="G73" s="62" t="s">
        <v>88</v>
      </c>
      <c r="H73" s="61"/>
      <c r="I73" s="62" t="s">
        <v>89</v>
      </c>
      <c r="J73" s="61"/>
      <c r="K73" s="62" t="s">
        <v>85</v>
      </c>
      <c r="L73" s="61"/>
      <c r="M73" s="62" t="s">
        <v>79</v>
      </c>
      <c r="N73" s="61"/>
      <c r="O73" s="62" t="s">
        <v>86</v>
      </c>
      <c r="P73" s="115"/>
    </row>
    <row r="74" spans="2:16" ht="31.8" thickBot="1" x14ac:dyDescent="0.65">
      <c r="B74" s="114"/>
      <c r="C74" s="128" t="str">
        <f>A31</f>
        <v>Tampa Bay Lightning</v>
      </c>
      <c r="D74" s="58"/>
      <c r="E74" s="58"/>
      <c r="F74" s="58"/>
      <c r="G74" s="123">
        <f>N31</f>
        <v>14</v>
      </c>
      <c r="H74" s="58"/>
      <c r="I74" s="123">
        <f>O31</f>
        <v>9</v>
      </c>
      <c r="J74" s="58"/>
      <c r="K74" s="123">
        <f>I31</f>
        <v>28</v>
      </c>
      <c r="L74" s="58"/>
      <c r="M74" s="123">
        <f>K31</f>
        <v>16</v>
      </c>
      <c r="N74" s="117"/>
      <c r="O74" s="123">
        <f>M31</f>
        <v>12</v>
      </c>
      <c r="P74" s="115"/>
    </row>
    <row r="75" spans="2:16" ht="7.95" customHeight="1" x14ac:dyDescent="0.3">
      <c r="B75" s="114"/>
      <c r="C75" s="132"/>
      <c r="D75" s="58"/>
      <c r="E75" s="58"/>
      <c r="F75" s="58"/>
      <c r="G75" s="58"/>
      <c r="H75" s="58"/>
      <c r="I75" s="58"/>
      <c r="J75" s="58"/>
      <c r="K75" s="58"/>
      <c r="L75" s="58"/>
      <c r="M75" s="58"/>
      <c r="N75" s="58"/>
      <c r="O75" s="58"/>
      <c r="P75" s="115"/>
    </row>
    <row r="76" spans="2:16" ht="7.95" customHeight="1" x14ac:dyDescent="0.3">
      <c r="B76" s="114"/>
      <c r="C76" s="129"/>
      <c r="D76" s="58"/>
      <c r="E76" s="58"/>
      <c r="F76" s="58"/>
      <c r="G76" s="58"/>
      <c r="H76" s="58"/>
      <c r="I76" s="58"/>
      <c r="J76" s="58"/>
      <c r="K76" s="58"/>
      <c r="L76" s="58"/>
      <c r="M76" s="58"/>
      <c r="N76" s="124"/>
      <c r="O76" s="58"/>
      <c r="P76" s="115"/>
    </row>
    <row r="77" spans="2:16" ht="7.95" customHeight="1" thickBot="1" x14ac:dyDescent="0.35">
      <c r="B77" s="118"/>
      <c r="C77" s="130"/>
      <c r="D77" s="119"/>
      <c r="E77" s="119"/>
      <c r="F77" s="119"/>
      <c r="G77" s="119"/>
      <c r="H77" s="119"/>
      <c r="I77" s="119"/>
      <c r="J77" s="119"/>
      <c r="K77" s="119"/>
      <c r="L77" s="119"/>
      <c r="M77" s="119"/>
      <c r="N77" s="119"/>
      <c r="O77" s="119"/>
      <c r="P77" s="120"/>
    </row>
    <row r="78" spans="2:16" ht="7.95" customHeight="1" x14ac:dyDescent="0.3">
      <c r="B78" s="113"/>
      <c r="C78" s="131"/>
      <c r="D78" s="59"/>
      <c r="E78" s="59"/>
      <c r="F78" s="59"/>
      <c r="G78" s="59"/>
      <c r="H78" s="59"/>
      <c r="I78" s="59"/>
      <c r="J78" s="59"/>
      <c r="K78" s="59"/>
      <c r="L78" s="59"/>
      <c r="M78" s="59"/>
      <c r="N78" s="59"/>
      <c r="O78" s="59"/>
      <c r="P78" s="122"/>
    </row>
    <row r="79" spans="2:16" ht="7.95" customHeight="1" x14ac:dyDescent="0.3">
      <c r="B79" s="114"/>
      <c r="C79" s="129"/>
      <c r="D79" s="58"/>
      <c r="E79" s="58"/>
      <c r="F79" s="58"/>
      <c r="G79" s="58"/>
      <c r="H79" s="58"/>
      <c r="I79" s="58"/>
      <c r="J79" s="58"/>
      <c r="K79" s="58"/>
      <c r="L79" s="58"/>
      <c r="M79" s="58"/>
      <c r="N79" s="58"/>
      <c r="O79" s="58"/>
      <c r="P79" s="115"/>
    </row>
    <row r="80" spans="2:16" ht="7.95" customHeight="1" thickBot="1" x14ac:dyDescent="0.35">
      <c r="B80" s="114"/>
      <c r="C80" s="129"/>
      <c r="D80" s="58"/>
      <c r="E80" s="58"/>
      <c r="F80" s="58"/>
      <c r="G80" s="58"/>
      <c r="H80" s="58"/>
      <c r="I80" s="58"/>
      <c r="J80" s="58"/>
      <c r="K80" s="58"/>
      <c r="L80" s="58"/>
      <c r="M80" s="58"/>
      <c r="N80" s="58"/>
      <c r="O80" s="58"/>
      <c r="P80" s="115"/>
    </row>
    <row r="81" spans="2:16" ht="31.8" thickBot="1" x14ac:dyDescent="0.65">
      <c r="B81" s="114"/>
      <c r="C81" s="128" t="str">
        <f>A33</f>
        <v>San Jose Sharks</v>
      </c>
      <c r="D81" s="58"/>
      <c r="E81" s="58"/>
      <c r="F81" s="58"/>
      <c r="G81" s="123">
        <f>N33</f>
        <v>32</v>
      </c>
      <c r="H81" s="58"/>
      <c r="I81" s="123">
        <f>O33</f>
        <v>32</v>
      </c>
      <c r="J81" s="58"/>
      <c r="K81" s="123">
        <f>I33</f>
        <v>30</v>
      </c>
      <c r="L81" s="58"/>
      <c r="M81" s="123">
        <f>K33</f>
        <v>32</v>
      </c>
      <c r="N81" s="117"/>
      <c r="O81" s="123">
        <f>M33</f>
        <v>32</v>
      </c>
      <c r="P81" s="115"/>
    </row>
    <row r="82" spans="2:16" ht="15" thickBot="1" x14ac:dyDescent="0.35">
      <c r="B82" s="114"/>
      <c r="C82" s="129"/>
      <c r="D82" s="58"/>
      <c r="E82" s="58"/>
      <c r="F82" s="58"/>
      <c r="G82" s="62" t="s">
        <v>88</v>
      </c>
      <c r="H82" s="61"/>
      <c r="I82" s="62" t="s">
        <v>89</v>
      </c>
      <c r="J82" s="61"/>
      <c r="K82" s="62" t="s">
        <v>85</v>
      </c>
      <c r="L82" s="61"/>
      <c r="M82" s="62" t="s">
        <v>79</v>
      </c>
      <c r="N82" s="61"/>
      <c r="O82" s="62" t="s">
        <v>86</v>
      </c>
      <c r="P82" s="115"/>
    </row>
    <row r="83" spans="2:16" ht="31.8" thickBot="1" x14ac:dyDescent="0.65">
      <c r="B83" s="114"/>
      <c r="C83" s="128" t="str">
        <f>A34</f>
        <v>Montreal Canadiens</v>
      </c>
      <c r="D83" s="58"/>
      <c r="E83" s="58"/>
      <c r="F83" s="58"/>
      <c r="G83" s="123">
        <f>N34</f>
        <v>28</v>
      </c>
      <c r="H83" s="58"/>
      <c r="I83" s="123">
        <f>O34</f>
        <v>30</v>
      </c>
      <c r="J83" s="58"/>
      <c r="K83" s="123">
        <f>I34</f>
        <v>11</v>
      </c>
      <c r="L83" s="58"/>
      <c r="M83" s="123">
        <f>K34</f>
        <v>28</v>
      </c>
      <c r="N83" s="117"/>
      <c r="O83" s="123">
        <f>M34</f>
        <v>26</v>
      </c>
      <c r="P83" s="115"/>
    </row>
    <row r="84" spans="2:16" ht="7.95" customHeight="1" x14ac:dyDescent="0.3">
      <c r="B84" s="114"/>
      <c r="C84" s="132"/>
      <c r="D84" s="58"/>
      <c r="E84" s="58"/>
      <c r="F84" s="58"/>
      <c r="G84" s="58"/>
      <c r="H84" s="58"/>
      <c r="I84" s="58"/>
      <c r="J84" s="58"/>
      <c r="K84" s="58"/>
      <c r="L84" s="58"/>
      <c r="M84" s="58"/>
      <c r="N84" s="58"/>
      <c r="O84" s="58"/>
      <c r="P84" s="115"/>
    </row>
    <row r="85" spans="2:16" ht="7.95" customHeight="1" x14ac:dyDescent="0.3">
      <c r="B85" s="114"/>
      <c r="C85" s="129"/>
      <c r="D85" s="58"/>
      <c r="E85" s="58"/>
      <c r="F85" s="58"/>
      <c r="G85" s="58"/>
      <c r="H85" s="58"/>
      <c r="I85" s="58"/>
      <c r="J85" s="58"/>
      <c r="K85" s="58"/>
      <c r="L85" s="58"/>
      <c r="M85" s="58"/>
      <c r="N85" s="124"/>
      <c r="O85" s="58"/>
      <c r="P85" s="115"/>
    </row>
    <row r="86" spans="2:16" ht="7.95" customHeight="1" thickBot="1" x14ac:dyDescent="0.65">
      <c r="B86" s="118"/>
      <c r="C86" s="133"/>
      <c r="D86" s="119"/>
      <c r="E86" s="119"/>
      <c r="F86" s="119"/>
      <c r="G86" s="125"/>
      <c r="H86" s="119"/>
      <c r="I86" s="125"/>
      <c r="J86" s="119"/>
      <c r="K86" s="125"/>
      <c r="L86" s="119"/>
      <c r="M86" s="125"/>
      <c r="N86" s="119"/>
      <c r="O86" s="119"/>
      <c r="P86" s="120"/>
    </row>
    <row r="87" spans="2:16" ht="7.95" customHeight="1" x14ac:dyDescent="0.3">
      <c r="B87" s="113"/>
      <c r="C87" s="131"/>
      <c r="D87" s="59"/>
      <c r="E87" s="59"/>
      <c r="F87" s="59"/>
      <c r="G87" s="59"/>
      <c r="H87" s="59"/>
      <c r="I87" s="59"/>
      <c r="J87" s="59"/>
      <c r="K87" s="59"/>
      <c r="L87" s="59"/>
      <c r="M87" s="59"/>
      <c r="N87" s="59"/>
      <c r="O87" s="59"/>
      <c r="P87" s="122"/>
    </row>
    <row r="88" spans="2:16" ht="7.95" customHeight="1" x14ac:dyDescent="0.3">
      <c r="B88" s="114"/>
      <c r="C88" s="129"/>
      <c r="D88" s="58"/>
      <c r="E88" s="58"/>
      <c r="F88" s="58"/>
      <c r="G88" s="58"/>
      <c r="H88" s="58"/>
      <c r="I88" s="58"/>
      <c r="J88" s="58"/>
      <c r="K88" s="58"/>
      <c r="L88" s="58"/>
      <c r="M88" s="58"/>
      <c r="N88" s="58"/>
      <c r="O88" s="58"/>
      <c r="P88" s="115"/>
    </row>
    <row r="89" spans="2:16" ht="7.95" customHeight="1" thickBot="1" x14ac:dyDescent="0.35">
      <c r="B89" s="114"/>
      <c r="C89" s="129"/>
      <c r="D89" s="58"/>
      <c r="E89" s="58"/>
      <c r="F89" s="58"/>
      <c r="G89" s="58"/>
      <c r="H89" s="58"/>
      <c r="I89" s="58"/>
      <c r="J89" s="58"/>
      <c r="K89" s="58"/>
      <c r="L89" s="58"/>
      <c r="M89" s="58"/>
      <c r="N89" s="58"/>
      <c r="O89" s="58"/>
      <c r="P89" s="115"/>
    </row>
    <row r="90" spans="2:16" ht="31.8" thickBot="1" x14ac:dyDescent="0.65">
      <c r="B90" s="114"/>
      <c r="C90" s="128" t="str">
        <f>A36</f>
        <v>Vancouver Canucks</v>
      </c>
      <c r="D90" s="58"/>
      <c r="E90" s="58"/>
      <c r="F90" s="58"/>
      <c r="G90" s="123">
        <f>N36</f>
        <v>15</v>
      </c>
      <c r="H90" s="58"/>
      <c r="I90" s="123">
        <f>O36</f>
        <v>6</v>
      </c>
      <c r="J90" s="58"/>
      <c r="K90" s="123">
        <f>I36</f>
        <v>7</v>
      </c>
      <c r="L90" s="58"/>
      <c r="M90" s="123">
        <f>K36</f>
        <v>7</v>
      </c>
      <c r="N90" s="117"/>
      <c r="O90" s="123">
        <f>M36</f>
        <v>5</v>
      </c>
      <c r="P90" s="115"/>
    </row>
    <row r="91" spans="2:16" ht="15" thickBot="1" x14ac:dyDescent="0.35">
      <c r="B91" s="114"/>
      <c r="C91" s="129"/>
      <c r="D91" s="58"/>
      <c r="E91" s="58"/>
      <c r="F91" s="58"/>
      <c r="G91" s="62" t="s">
        <v>88</v>
      </c>
      <c r="H91" s="61"/>
      <c r="I91" s="62" t="s">
        <v>89</v>
      </c>
      <c r="J91" s="61"/>
      <c r="K91" s="62" t="s">
        <v>85</v>
      </c>
      <c r="L91" s="61"/>
      <c r="M91" s="62" t="s">
        <v>79</v>
      </c>
      <c r="N91" s="61"/>
      <c r="O91" s="62" t="s">
        <v>86</v>
      </c>
      <c r="P91" s="115"/>
    </row>
    <row r="92" spans="2:16" ht="31.8" thickBot="1" x14ac:dyDescent="0.65">
      <c r="B92" s="114"/>
      <c r="C92" s="128" t="str">
        <f>A37</f>
        <v>Pittsburgh Penguins</v>
      </c>
      <c r="D92" s="58"/>
      <c r="E92" s="58"/>
      <c r="F92" s="58"/>
      <c r="G92" s="123">
        <f>N37</f>
        <v>9</v>
      </c>
      <c r="H92" s="58"/>
      <c r="I92" s="123">
        <f>O37</f>
        <v>20</v>
      </c>
      <c r="J92" s="58"/>
      <c r="K92" s="123">
        <f>I37</f>
        <v>8</v>
      </c>
      <c r="L92" s="58"/>
      <c r="M92" s="123">
        <f>K37</f>
        <v>12</v>
      </c>
      <c r="N92" s="117"/>
      <c r="O92" s="123">
        <f>M37</f>
        <v>21</v>
      </c>
      <c r="P92" s="115"/>
    </row>
    <row r="93" spans="2:16" ht="7.95" customHeight="1" x14ac:dyDescent="0.3">
      <c r="B93" s="114"/>
      <c r="C93" s="132"/>
      <c r="D93" s="58"/>
      <c r="E93" s="58"/>
      <c r="F93" s="58"/>
      <c r="G93" s="58"/>
      <c r="H93" s="58"/>
      <c r="I93" s="58"/>
      <c r="J93" s="58"/>
      <c r="K93" s="58"/>
      <c r="L93" s="58"/>
      <c r="M93" s="58"/>
      <c r="N93" s="58"/>
      <c r="O93" s="58"/>
      <c r="P93" s="115"/>
    </row>
    <row r="94" spans="2:16" ht="7.95" customHeight="1" x14ac:dyDescent="0.3">
      <c r="B94" s="114"/>
      <c r="C94" s="129"/>
      <c r="D94" s="58"/>
      <c r="E94" s="58"/>
      <c r="F94" s="58"/>
      <c r="G94" s="58"/>
      <c r="H94" s="58"/>
      <c r="I94" s="58"/>
      <c r="J94" s="58"/>
      <c r="K94" s="58"/>
      <c r="L94" s="58"/>
      <c r="M94" s="58"/>
      <c r="N94" s="124"/>
      <c r="O94" s="58"/>
      <c r="P94" s="115"/>
    </row>
    <row r="95" spans="2:16" ht="7.95" customHeight="1" thickBot="1" x14ac:dyDescent="0.35">
      <c r="B95" s="118"/>
      <c r="C95" s="130"/>
      <c r="D95" s="119"/>
      <c r="E95" s="119"/>
      <c r="F95" s="119"/>
      <c r="G95" s="119"/>
      <c r="H95" s="119"/>
      <c r="I95" s="119"/>
      <c r="J95" s="119"/>
      <c r="K95" s="119"/>
      <c r="L95" s="119"/>
      <c r="M95" s="119"/>
      <c r="N95" s="119"/>
      <c r="O95" s="119"/>
      <c r="P95" s="120"/>
    </row>
    <row r="96" spans="2:16" ht="7.95" customHeight="1" x14ac:dyDescent="0.3">
      <c r="B96" s="113"/>
      <c r="C96" s="131"/>
      <c r="D96" s="59"/>
      <c r="E96" s="59"/>
      <c r="F96" s="59"/>
      <c r="G96" s="59"/>
      <c r="H96" s="59"/>
      <c r="I96" s="59"/>
      <c r="J96" s="59"/>
      <c r="K96" s="59"/>
      <c r="L96" s="59"/>
      <c r="M96" s="59"/>
      <c r="N96" s="59"/>
      <c r="O96" s="59"/>
      <c r="P96" s="122"/>
    </row>
    <row r="97" spans="2:16" ht="7.95" customHeight="1" x14ac:dyDescent="0.3">
      <c r="B97" s="114"/>
      <c r="C97" s="129"/>
      <c r="D97" s="58"/>
      <c r="E97" s="58"/>
      <c r="F97" s="58"/>
      <c r="G97" s="58"/>
      <c r="H97" s="58"/>
      <c r="I97" s="58"/>
      <c r="J97" s="58"/>
      <c r="K97" s="58"/>
      <c r="L97" s="58"/>
      <c r="M97" s="58"/>
      <c r="N97" s="58"/>
      <c r="O97" s="58"/>
      <c r="P97" s="115"/>
    </row>
    <row r="98" spans="2:16" ht="7.95" customHeight="1" thickBot="1" x14ac:dyDescent="0.35">
      <c r="B98" s="114"/>
      <c r="C98" s="129"/>
      <c r="D98" s="58"/>
      <c r="E98" s="58"/>
      <c r="F98" s="58"/>
      <c r="G98" s="58"/>
      <c r="H98" s="58"/>
      <c r="I98" s="58"/>
      <c r="J98" s="58"/>
      <c r="K98" s="58"/>
      <c r="L98" s="58"/>
      <c r="M98" s="58"/>
      <c r="N98" s="58"/>
      <c r="O98" s="58"/>
      <c r="P98" s="115"/>
    </row>
    <row r="99" spans="2:16" ht="31.8" thickBot="1" x14ac:dyDescent="0.65">
      <c r="B99" s="114"/>
      <c r="C99" s="128" t="str">
        <f>A39</f>
        <v>Los Angeles Kings</v>
      </c>
      <c r="D99" s="58"/>
      <c r="E99" s="58"/>
      <c r="F99" s="58"/>
      <c r="G99" s="123">
        <f>N39</f>
        <v>11</v>
      </c>
      <c r="H99" s="58"/>
      <c r="I99" s="123">
        <f>O39</f>
        <v>6</v>
      </c>
      <c r="J99" s="58"/>
      <c r="K99" s="123">
        <f>I39</f>
        <v>4</v>
      </c>
      <c r="L99" s="58"/>
      <c r="M99" s="123">
        <f>K39</f>
        <v>4</v>
      </c>
      <c r="N99" s="117"/>
      <c r="O99" s="123">
        <f>M39</f>
        <v>14</v>
      </c>
      <c r="P99" s="115"/>
    </row>
    <row r="100" spans="2:16" ht="15" thickBot="1" x14ac:dyDescent="0.35">
      <c r="B100" s="114"/>
      <c r="C100" s="129"/>
      <c r="D100" s="58"/>
      <c r="E100" s="58"/>
      <c r="F100" s="58"/>
      <c r="G100" s="62" t="s">
        <v>88</v>
      </c>
      <c r="H100" s="61"/>
      <c r="I100" s="62" t="s">
        <v>89</v>
      </c>
      <c r="J100" s="61"/>
      <c r="K100" s="62" t="s">
        <v>85</v>
      </c>
      <c r="L100" s="61"/>
      <c r="M100" s="62" t="s">
        <v>79</v>
      </c>
      <c r="N100" s="61"/>
      <c r="O100" s="62" t="s">
        <v>86</v>
      </c>
      <c r="P100" s="115"/>
    </row>
    <row r="101" spans="2:16" ht="31.8" thickBot="1" x14ac:dyDescent="0.65">
      <c r="B101" s="114"/>
      <c r="C101" s="128" t="str">
        <f>A40</f>
        <v>Florida Panthers</v>
      </c>
      <c r="D101" s="58"/>
      <c r="E101" s="58"/>
      <c r="F101" s="58"/>
      <c r="G101" s="123">
        <f>N40</f>
        <v>5</v>
      </c>
      <c r="H101" s="58"/>
      <c r="I101" s="123">
        <f>O40</f>
        <v>2</v>
      </c>
      <c r="J101" s="58"/>
      <c r="K101" s="123">
        <f>I40</f>
        <v>5</v>
      </c>
      <c r="L101" s="58"/>
      <c r="M101" s="123">
        <f>K40</f>
        <v>1</v>
      </c>
      <c r="N101" s="117"/>
      <c r="O101" s="123">
        <f>M40</f>
        <v>7</v>
      </c>
      <c r="P101" s="115"/>
    </row>
    <row r="102" spans="2:16" ht="7.95" customHeight="1" x14ac:dyDescent="0.3">
      <c r="B102" s="114"/>
      <c r="C102" s="132"/>
      <c r="D102" s="58"/>
      <c r="E102" s="58"/>
      <c r="F102" s="58"/>
      <c r="G102" s="58"/>
      <c r="H102" s="58"/>
      <c r="I102" s="58"/>
      <c r="J102" s="58"/>
      <c r="K102" s="58"/>
      <c r="L102" s="58"/>
      <c r="M102" s="58"/>
      <c r="N102" s="58"/>
      <c r="O102" s="58"/>
      <c r="P102" s="115"/>
    </row>
    <row r="103" spans="2:16" ht="7.95" customHeight="1" x14ac:dyDescent="0.3">
      <c r="B103" s="114"/>
      <c r="C103" s="129"/>
      <c r="D103" s="58"/>
      <c r="E103" s="58"/>
      <c r="F103" s="58"/>
      <c r="G103" s="58"/>
      <c r="H103" s="58"/>
      <c r="I103" s="58"/>
      <c r="J103" s="58"/>
      <c r="K103" s="58"/>
      <c r="L103" s="58"/>
      <c r="M103" s="58"/>
      <c r="N103" s="124"/>
      <c r="O103" s="58"/>
      <c r="P103" s="115"/>
    </row>
    <row r="104" spans="2:16" ht="7.95" customHeight="1" thickBot="1" x14ac:dyDescent="0.35">
      <c r="B104" s="118"/>
      <c r="C104" s="130"/>
      <c r="D104" s="119"/>
      <c r="E104" s="119"/>
      <c r="F104" s="119"/>
      <c r="G104" s="119"/>
      <c r="H104" s="119"/>
      <c r="I104" s="119"/>
      <c r="J104" s="119"/>
      <c r="K104" s="119"/>
      <c r="L104" s="119"/>
      <c r="M104" s="119"/>
      <c r="N104" s="119"/>
      <c r="O104" s="119"/>
      <c r="P104" s="120"/>
    </row>
    <row r="105" spans="2:16" ht="7.95" customHeight="1" x14ac:dyDescent="0.3">
      <c r="B105" s="113"/>
      <c r="C105" s="131"/>
      <c r="D105" s="59"/>
      <c r="E105" s="59"/>
      <c r="F105" s="59"/>
      <c r="G105" s="59"/>
      <c r="H105" s="59"/>
      <c r="I105" s="59"/>
      <c r="J105" s="59"/>
      <c r="K105" s="59"/>
      <c r="L105" s="59"/>
      <c r="M105" s="59"/>
      <c r="N105" s="59"/>
      <c r="O105" s="59"/>
      <c r="P105" s="122"/>
    </row>
    <row r="106" spans="2:16" ht="7.95" customHeight="1" x14ac:dyDescent="0.3">
      <c r="B106" s="114"/>
      <c r="C106" s="129"/>
      <c r="D106" s="58"/>
      <c r="E106" s="58"/>
      <c r="F106" s="58"/>
      <c r="G106" s="58"/>
      <c r="H106" s="58"/>
      <c r="I106" s="58"/>
      <c r="J106" s="58"/>
      <c r="K106" s="58"/>
      <c r="L106" s="58"/>
      <c r="M106" s="58"/>
      <c r="N106" s="58"/>
      <c r="O106" s="58"/>
      <c r="P106" s="115"/>
    </row>
    <row r="107" spans="2:16" ht="7.95" customHeight="1" thickBot="1" x14ac:dyDescent="0.35">
      <c r="B107" s="114"/>
      <c r="C107" s="129"/>
      <c r="D107" s="58"/>
      <c r="E107" s="58"/>
      <c r="F107" s="58"/>
      <c r="G107" s="58"/>
      <c r="H107" s="58"/>
      <c r="I107" s="58"/>
      <c r="J107" s="58"/>
      <c r="K107" s="58"/>
      <c r="L107" s="58"/>
      <c r="M107" s="58"/>
      <c r="N107" s="58"/>
      <c r="O107" s="58"/>
      <c r="P107" s="115"/>
    </row>
    <row r="108" spans="2:16" ht="31.8" thickBot="1" x14ac:dyDescent="0.65">
      <c r="B108" s="114"/>
      <c r="C108" s="128" t="str">
        <f>A42</f>
        <v>Seattle Kraken</v>
      </c>
      <c r="D108" s="58"/>
      <c r="E108" s="58"/>
      <c r="F108" s="58"/>
      <c r="G108" s="123">
        <f>N42</f>
        <v>27</v>
      </c>
      <c r="H108" s="58"/>
      <c r="I108" s="123">
        <f>O42</f>
        <v>12</v>
      </c>
      <c r="J108" s="58"/>
      <c r="K108" s="123">
        <f>I42</f>
        <v>8</v>
      </c>
      <c r="L108" s="58"/>
      <c r="M108" s="123">
        <f>K42</f>
        <v>21</v>
      </c>
      <c r="N108" s="117"/>
      <c r="O108" s="123">
        <f>M42</f>
        <v>22</v>
      </c>
      <c r="P108" s="115"/>
    </row>
    <row r="109" spans="2:16" ht="15" thickBot="1" x14ac:dyDescent="0.35">
      <c r="B109" s="114"/>
      <c r="C109" s="129"/>
      <c r="D109" s="58"/>
      <c r="E109" s="58"/>
      <c r="F109" s="58"/>
      <c r="G109" s="62" t="s">
        <v>88</v>
      </c>
      <c r="H109" s="61"/>
      <c r="I109" s="62" t="s">
        <v>89</v>
      </c>
      <c r="J109" s="61"/>
      <c r="K109" s="62" t="s">
        <v>85</v>
      </c>
      <c r="L109" s="61"/>
      <c r="M109" s="62" t="s">
        <v>79</v>
      </c>
      <c r="N109" s="61"/>
      <c r="O109" s="62" t="s">
        <v>86</v>
      </c>
      <c r="P109" s="115"/>
    </row>
    <row r="110" spans="2:16" ht="31.8" thickBot="1" x14ac:dyDescent="0.65">
      <c r="B110" s="114"/>
      <c r="C110" s="128" t="str">
        <f>A43</f>
        <v>Washington Capitals</v>
      </c>
      <c r="D110" s="58"/>
      <c r="E110" s="58"/>
      <c r="F110" s="58"/>
      <c r="G110" s="123">
        <f>N43</f>
        <v>28</v>
      </c>
      <c r="H110" s="58"/>
      <c r="I110" s="123">
        <f>O43</f>
        <v>23</v>
      </c>
      <c r="J110" s="58"/>
      <c r="K110" s="123">
        <f>I43</f>
        <v>18</v>
      </c>
      <c r="L110" s="58"/>
      <c r="M110" s="123">
        <f>K43</f>
        <v>26</v>
      </c>
      <c r="N110" s="117"/>
      <c r="O110" s="123">
        <f>M43</f>
        <v>16</v>
      </c>
      <c r="P110" s="115"/>
    </row>
    <row r="111" spans="2:16" x14ac:dyDescent="0.3">
      <c r="B111" s="114"/>
      <c r="C111" s="126"/>
      <c r="D111" s="58"/>
      <c r="E111" s="58"/>
      <c r="F111" s="58"/>
      <c r="G111" s="58"/>
      <c r="H111" s="58"/>
      <c r="I111" s="58"/>
      <c r="J111" s="58"/>
      <c r="K111" s="58"/>
      <c r="L111" s="58"/>
      <c r="M111" s="58"/>
      <c r="N111" s="58"/>
      <c r="O111" s="58"/>
      <c r="P111" s="115"/>
    </row>
    <row r="112" spans="2:16" ht="15" thickBot="1" x14ac:dyDescent="0.35">
      <c r="B112" s="118"/>
      <c r="C112" s="119"/>
      <c r="D112" s="119"/>
      <c r="E112" s="119"/>
      <c r="F112" s="119"/>
      <c r="G112" s="119"/>
      <c r="H112" s="119"/>
      <c r="I112" s="119"/>
      <c r="J112" s="119"/>
      <c r="K112" s="119"/>
      <c r="L112" s="119"/>
      <c r="M112" s="119"/>
      <c r="N112" s="127"/>
      <c r="O112" s="119"/>
      <c r="P112" s="120"/>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xiCqPbP2hNoAobbbqQSvypcmJdi0wqUE6/FTbNGkbMFQZfJHDoZGQuZEoVs0daJ9VIhCz7uDbMvZHR1U7yKzMQ==" saltValue="Ngv0rxXLhf1ieAsM2bDOHw==" spinCount="100000" sheet="1" objects="1" scenarios="1"/>
  <conditionalFormatting sqref="E9 G9 F12 H12 I9 H16 J14 F16 D14 S1:T1">
    <cfRule type="colorScale" priority="2">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4">
      <colorScale>
        <cfvo type="num" val="0"/>
        <cfvo type="num" val="0.5"/>
        <cfvo type="num" val="1"/>
        <color rgb="FFFF0000"/>
        <color theme="0" tint="-0.14999847407452621"/>
        <color rgb="FF0070C0"/>
      </colorScale>
    </cfRule>
  </conditionalFormatting>
  <conditionalFormatting sqref="G65 I65 K65 K63 I63 G63 M63:O63 M65:O65">
    <cfRule type="colorScale" priority="19">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7">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5">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3">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1">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9">
      <colorScale>
        <cfvo type="min"/>
        <cfvo type="percentile" val="50"/>
        <cfvo type="max"/>
        <color theme="3" tint="0.39997558519241921"/>
        <color theme="0" tint="-4.9989318521683403E-2"/>
        <color rgb="FFFF0000"/>
      </colorScale>
    </cfRule>
  </conditionalFormatting>
  <conditionalFormatting sqref="G114 I114 K114 M114">
    <cfRule type="colorScale" priority="25">
      <colorScale>
        <cfvo type="min"/>
        <cfvo type="percentile" val="50"/>
        <cfvo type="max"/>
        <color theme="3" tint="0.39997558519241921"/>
        <color theme="0" tint="-4.9989318521683403E-2"/>
        <color rgb="FFFF0000"/>
      </colorScale>
    </cfRule>
  </conditionalFormatting>
  <conditionalFormatting sqref="G119 I119 K119 M119 M117 K117 I117 G117">
    <cfRule type="colorScale" priority="7">
      <colorScale>
        <cfvo type="min"/>
        <cfvo type="percentile" val="50"/>
        <cfvo type="max"/>
        <color theme="3" tint="0.39997558519241921"/>
        <color theme="0" tint="-4.9989318521683403E-2"/>
        <color rgb="FFFF0000"/>
      </colorScale>
    </cfRule>
  </conditionalFormatting>
  <conditionalFormatting sqref="I56 K56 G56 G54 I54 K54 S1:T1 M54:O54 M56:O56">
    <cfRule type="colorScale" priority="28">
      <colorScale>
        <cfvo type="num" val="1"/>
        <cfvo type="num" val="15.5"/>
        <cfvo type="num" val="31"/>
        <color theme="3" tint="0.39997558519241921"/>
        <color theme="0" tint="-4.9989318521683403E-2"/>
        <color rgb="FFFF0000"/>
      </colorScale>
    </cfRule>
  </conditionalFormatting>
  <conditionalFormatting sqref="I65 K65 G65 G63 I63 K63 M63:O63 M65:O65">
    <cfRule type="colorScale" priority="18">
      <colorScale>
        <cfvo type="num" val="1"/>
        <cfvo type="num" val="15.5"/>
        <cfvo type="num" val="31"/>
        <color theme="3" tint="0.39997558519241921"/>
        <color theme="0" tint="-4.9989318521683403E-2"/>
        <color rgb="FFFF0000"/>
      </colorScale>
    </cfRule>
  </conditionalFormatting>
  <conditionalFormatting sqref="I74 K74 G74 G72 I72 K72 M72:O72 M74:O74">
    <cfRule type="colorScale" priority="16">
      <colorScale>
        <cfvo type="num" val="1"/>
        <cfvo type="num" val="15.5"/>
        <cfvo type="num" val="31"/>
        <color theme="3" tint="0.39997558519241921"/>
        <color theme="0" tint="-4.9989318521683403E-2"/>
        <color rgb="FFFF0000"/>
      </colorScale>
    </cfRule>
  </conditionalFormatting>
  <conditionalFormatting sqref="I83 K83 G83 G81 I81 K81 M81:O81 M83:O83">
    <cfRule type="colorScale" priority="14">
      <colorScale>
        <cfvo type="num" val="1"/>
        <cfvo type="num" val="15.5"/>
        <cfvo type="num" val="31"/>
        <color theme="3" tint="0.39997558519241921"/>
        <color theme="0" tint="-4.9989318521683403E-2"/>
        <color rgb="FFFF0000"/>
      </colorScale>
    </cfRule>
  </conditionalFormatting>
  <conditionalFormatting sqref="I86 G86 K86 M86">
    <cfRule type="colorScale" priority="27">
      <colorScale>
        <cfvo type="min"/>
        <cfvo type="percentile" val="50"/>
        <cfvo type="max"/>
        <color theme="3" tint="0.39997558519241921"/>
        <color theme="0" tint="-4.9989318521683403E-2"/>
        <color rgb="FFFF0000"/>
      </colorScale>
    </cfRule>
  </conditionalFormatting>
  <conditionalFormatting sqref="I101 K101 G101 G99 I99 K99 M99:O99 M101:O101">
    <cfRule type="colorScale" priority="10">
      <colorScale>
        <cfvo type="num" val="1"/>
        <cfvo type="num" val="15.5"/>
        <cfvo type="num" val="31"/>
        <color theme="3" tint="0.39997558519241921"/>
        <color theme="0" tint="-4.9989318521683403E-2"/>
        <color rgb="FFFF0000"/>
      </colorScale>
    </cfRule>
  </conditionalFormatting>
  <conditionalFormatting sqref="I110 K110 G110 G108 I108 K108 M108:O108 M110:O110">
    <cfRule type="colorScale" priority="8">
      <colorScale>
        <cfvo type="num" val="1"/>
        <cfvo type="num" val="15.5"/>
        <cfvo type="num" val="31"/>
        <color theme="3" tint="0.39997558519241921"/>
        <color theme="0" tint="-4.9989318521683403E-2"/>
        <color rgb="FFFF0000"/>
      </colorScale>
    </cfRule>
  </conditionalFormatting>
  <conditionalFormatting sqref="I128 G128 K128 M128 M126 K126 I126 G126">
    <cfRule type="colorScale" priority="23">
      <colorScale>
        <cfvo type="min"/>
        <cfvo type="percentile" val="50"/>
        <cfvo type="max"/>
        <color theme="3" tint="0.39997558519241921"/>
        <color theme="0" tint="-4.9989318521683403E-2"/>
        <color rgb="FFFF0000"/>
      </colorScale>
    </cfRule>
  </conditionalFormatting>
  <conditionalFormatting sqref="I142 G142 K142 M142 M140 K140 I140 G140">
    <cfRule type="colorScale" priority="21">
      <colorScale>
        <cfvo type="min"/>
        <cfvo type="percentile" val="50"/>
        <cfvo type="max"/>
        <color theme="3" tint="0.39997558519241921"/>
        <color theme="0" tint="-4.9989318521683403E-2"/>
        <color rgb="FFFF0000"/>
      </colorScale>
    </cfRule>
  </conditionalFormatting>
  <conditionalFormatting sqref="K86 M86 I86 G86">
    <cfRule type="colorScale" priority="26">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2">
      <colorScale>
        <cfvo type="num" val="1"/>
        <cfvo type="num" val="15.5"/>
        <cfvo type="num" val="31"/>
        <color theme="3" tint="0.39997558519241921"/>
        <color theme="0" tint="-4.9989318521683403E-2"/>
        <color rgb="FFFF0000"/>
      </colorScale>
    </cfRule>
  </conditionalFormatting>
  <conditionalFormatting sqref="K114 M114 I114 G114">
    <cfRule type="colorScale" priority="24">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6">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3">
      <colorScale>
        <cfvo type="num" val="1"/>
        <cfvo type="num" val="16.5"/>
        <cfvo type="num" val="32"/>
        <color rgb="FF0070C0"/>
        <color theme="0" tint="-0.14999847407452621"/>
        <color rgb="FFFF0000"/>
      </colorScale>
    </cfRule>
  </conditionalFormatting>
  <conditionalFormatting sqref="M128 K128 I128 G128 G126 I126 K126 M126">
    <cfRule type="colorScale" priority="22">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0">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5">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29">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0">
      <colorScale>
        <cfvo type="min"/>
        <cfvo type="num" val="15.5"/>
        <cfvo type="max"/>
        <color theme="3" tint="0.39997558519241921"/>
        <color theme="0"/>
        <color rgb="FFFF0000"/>
      </colorScale>
    </cfRule>
  </conditionalFormatting>
  <conditionalFormatting sqref="T6 T8 R8 V4:V5 N8 P8 P4:P5 N17:N18">
    <cfRule type="colorScale" priority="31">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DF097E98-2211-4D0F-9A80-923620217E57}">
          <x14:formula1>
            <xm:f>'All strength team card math'!$H:$H</xm:f>
          </x14:formula1>
          <xm:sqref>A2 A24:A25 A27:A28 A30:A31 A33:A34 A36:A37 A39:A40 A42:A43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078D-AEE6-4026-A56D-A4AF43852BB7}">
  <sheetPr>
    <tabColor rgb="FF0070C0"/>
  </sheetPr>
  <dimension ref="A1:BH68"/>
  <sheetViews>
    <sheetView zoomScale="90" zoomScaleNormal="90" workbookViewId="0">
      <selection activeCell="C33" sqref="A2:C33"/>
    </sheetView>
  </sheetViews>
  <sheetFormatPr defaultRowHeight="14.4" x14ac:dyDescent="0.3"/>
  <cols>
    <col min="1" max="1" width="21.88671875" customWidth="1"/>
    <col min="2" max="2" width="21.77734375" customWidth="1"/>
    <col min="3" max="3" width="12.109375" customWidth="1"/>
    <col min="4" max="4" width="21.77734375" customWidth="1"/>
    <col min="5" max="5" width="3.44140625" customWidth="1"/>
    <col min="11" max="11" width="9.109375" bestFit="1" customWidth="1"/>
    <col min="12" max="12" width="12.44140625" customWidth="1"/>
    <col min="13" max="13" width="9.88671875" bestFit="1" customWidth="1"/>
    <col min="14" max="14" width="20.77734375" customWidth="1"/>
    <col min="15" max="15" width="14.44140625" customWidth="1"/>
    <col min="16" max="16" width="2.88671875" customWidth="1"/>
    <col min="17" max="17" width="19.6640625" customWidth="1"/>
    <col min="20" max="20" width="19.33203125" customWidth="1"/>
    <col min="23" max="23" width="20" customWidth="1"/>
    <col min="24" max="24" width="8.88671875" customWidth="1"/>
    <col min="25" max="25" width="3.5546875" customWidth="1"/>
    <col min="27" max="27" width="17.77734375" customWidth="1"/>
    <col min="28" max="28" width="3.88671875" customWidth="1"/>
    <col min="29" max="29" width="22" customWidth="1"/>
    <col min="30" max="30" width="15.21875" customWidth="1"/>
    <col min="31" max="31" width="11.109375" customWidth="1"/>
    <col min="32" max="32" width="10.77734375" customWidth="1"/>
    <col min="33" max="33" width="3.21875" customWidth="1"/>
    <col min="34" max="34" width="21.88671875" customWidth="1"/>
    <col min="35" max="35" width="11.88671875" customWidth="1"/>
    <col min="36" max="36" width="2.44140625" customWidth="1"/>
    <col min="37" max="37" width="18" customWidth="1"/>
    <col min="39" max="39" width="8.5546875" customWidth="1"/>
    <col min="41" max="41" width="11.77734375" customWidth="1"/>
    <col min="42" max="42" width="17.88671875" customWidth="1"/>
  </cols>
  <sheetData>
    <row r="1" spans="1:44" x14ac:dyDescent="0.3">
      <c r="A1" t="str">
        <f>'All strength team card math'!H1</f>
        <v>Team</v>
      </c>
      <c r="B1" t="str">
        <f>'All strength team card math'!S1</f>
        <v>League Standings</v>
      </c>
      <c r="C1" t="str">
        <f>'All strength team card math'!AL1</f>
        <v>Rank Score W/O Goalie</v>
      </c>
      <c r="P1" s="19"/>
      <c r="Q1" s="20" t="str">
        <f>'All strength team card math'!H1</f>
        <v>Team</v>
      </c>
      <c r="R1" s="20" t="str">
        <f>'All strength team card math'!T1</f>
        <v>Offense</v>
      </c>
      <c r="S1" s="24"/>
      <c r="T1" s="20" t="str">
        <f>'All strength team card math'!H1</f>
        <v>Team</v>
      </c>
      <c r="U1" s="20" t="str">
        <f>'All strength team card math'!U1</f>
        <v>Defense</v>
      </c>
      <c r="V1" s="24"/>
      <c r="W1" s="20" t="str">
        <f>'All strength team card math'!H1</f>
        <v>Team</v>
      </c>
      <c r="X1" s="20" t="s">
        <v>109</v>
      </c>
      <c r="Y1" s="19"/>
      <c r="AC1" s="16"/>
      <c r="AD1" s="25"/>
      <c r="AE1" s="25"/>
      <c r="AH1" s="16"/>
    </row>
    <row r="2" spans="1:44" ht="15" x14ac:dyDescent="0.3">
      <c r="A2" t="str">
        <f>'All strength team card math'!H14</f>
        <v>Florida Panthers</v>
      </c>
      <c r="B2">
        <f>'All strength team card math'!S14</f>
        <v>7</v>
      </c>
      <c r="C2">
        <f>'All strength team card math'!AL14</f>
        <v>3</v>
      </c>
      <c r="P2" s="19"/>
      <c r="Q2" s="19" t="str">
        <f>'Best Team All Strength'!Q2</f>
        <v>Edmonton Oilers</v>
      </c>
      <c r="R2" s="45">
        <f>'Best Team All Strength'!R2</f>
        <v>1</v>
      </c>
      <c r="S2" s="19"/>
      <c r="T2" s="19" t="str">
        <f>'Best Team All Strength'!T2</f>
        <v>Carolina Hurricanes</v>
      </c>
      <c r="U2" s="45">
        <f>'Best Team All Strength'!U2</f>
        <v>1</v>
      </c>
      <c r="V2" s="19"/>
      <c r="W2" s="22" t="str">
        <f>'All strength team card math'!H2</f>
        <v>Anaheim Ducks</v>
      </c>
      <c r="X2" s="19">
        <f>'All strength team card math'!AJ2</f>
        <v>0</v>
      </c>
      <c r="Y2" s="19"/>
      <c r="AC2" s="18"/>
      <c r="AD2" s="16"/>
      <c r="AE2" s="16"/>
      <c r="AG2" s="16"/>
      <c r="AH2" s="18"/>
      <c r="AI2" s="16"/>
      <c r="AR2" s="141"/>
    </row>
    <row r="3" spans="1:44" ht="15" x14ac:dyDescent="0.3">
      <c r="A3" t="str">
        <f>'All strength team card math'!H13</f>
        <v>Edmonton Oilers</v>
      </c>
      <c r="B3">
        <f>'All strength team card math'!S13</f>
        <v>7</v>
      </c>
      <c r="C3">
        <f>'All strength team card math'!AL13</f>
        <v>2</v>
      </c>
      <c r="P3" s="19"/>
      <c r="Q3" s="19" t="str">
        <f>'Best Team All Strength'!Q3</f>
        <v>Colorado Avalanche</v>
      </c>
      <c r="R3" s="45">
        <f>'Best Team All Strength'!R3</f>
        <v>2</v>
      </c>
      <c r="S3" s="19"/>
      <c r="T3" s="19" t="str">
        <f>'Best Team All Strength'!T3</f>
        <v>Florida Panthers</v>
      </c>
      <c r="U3" s="45">
        <f>'Best Team All Strength'!U3</f>
        <v>2</v>
      </c>
      <c r="V3" s="19"/>
      <c r="W3" s="22" t="str">
        <f>'All strength team card math'!H3</f>
        <v>Arizona Coyotes</v>
      </c>
      <c r="X3" s="19">
        <f>'All strength team card math'!AJ3</f>
        <v>0</v>
      </c>
      <c r="Y3" s="19"/>
      <c r="AD3" s="16"/>
      <c r="AE3" s="16"/>
      <c r="AI3" s="142"/>
      <c r="AR3" s="141"/>
    </row>
    <row r="4" spans="1:44" ht="15" x14ac:dyDescent="0.3">
      <c r="A4" t="str">
        <f>'All strength team card math'!H7</f>
        <v>Carolina Hurricanes</v>
      </c>
      <c r="B4">
        <f>'All strength team card math'!S7</f>
        <v>4</v>
      </c>
      <c r="C4">
        <f>'All strength team card math'!AL7</f>
        <v>1</v>
      </c>
      <c r="F4" s="45">
        <f>C2</f>
        <v>3</v>
      </c>
      <c r="G4" s="19" t="str">
        <f>A2</f>
        <v>Florida Panthers</v>
      </c>
      <c r="H4" s="19"/>
      <c r="I4" s="19"/>
      <c r="J4" s="45">
        <f t="shared" ref="J4:J19" si="0">C18</f>
        <v>16</v>
      </c>
      <c r="K4" s="19" t="str">
        <f t="shared" ref="K4:K19" si="1">A18</f>
        <v>Boston Bruins</v>
      </c>
      <c r="L4" s="19"/>
      <c r="P4" s="19"/>
      <c r="Q4" s="19" t="str">
        <f>'Best Team All Strength'!Q4</f>
        <v>Toronto Maple Leafs</v>
      </c>
      <c r="R4" s="45">
        <f>'Best Team All Strength'!R4</f>
        <v>3</v>
      </c>
      <c r="S4" s="19"/>
      <c r="T4" s="19" t="str">
        <f>'Best Team All Strength'!T4</f>
        <v>Edmonton Oilers</v>
      </c>
      <c r="U4" s="45">
        <f>'Best Team All Strength'!U4</f>
        <v>3</v>
      </c>
      <c r="V4" s="19"/>
      <c r="W4" s="22" t="str">
        <f>'All strength team card math'!H4</f>
        <v>Boston Bruins</v>
      </c>
      <c r="X4" s="19">
        <f>'All strength team card math'!AJ4</f>
        <v>0</v>
      </c>
      <c r="Y4" s="19"/>
      <c r="AD4" s="16"/>
      <c r="AE4" s="16"/>
      <c r="AI4" s="142"/>
      <c r="AR4" s="143"/>
    </row>
    <row r="5" spans="1:44" ht="15" x14ac:dyDescent="0.3">
      <c r="A5" t="str">
        <f>'All strength team card math'!H15</f>
        <v>Los Angeles Kings</v>
      </c>
      <c r="B5">
        <f>'All strength team card math'!S15</f>
        <v>14</v>
      </c>
      <c r="C5">
        <f>'All strength team card math'!AL15</f>
        <v>6</v>
      </c>
      <c r="F5" s="45">
        <f>C3</f>
        <v>2</v>
      </c>
      <c r="G5" s="19" t="str">
        <f>A3</f>
        <v>Edmonton Oilers</v>
      </c>
      <c r="H5" s="19"/>
      <c r="I5" s="19"/>
      <c r="J5" s="45">
        <f t="shared" si="0"/>
        <v>9</v>
      </c>
      <c r="K5" s="19" t="str">
        <f t="shared" si="1"/>
        <v>Nashville Predators</v>
      </c>
      <c r="L5" s="19"/>
      <c r="P5" s="19"/>
      <c r="Q5" s="19" t="str">
        <f>'Best Team All Strength'!Q5</f>
        <v>Carolina Hurricanes</v>
      </c>
      <c r="R5" s="45">
        <f>'Best Team All Strength'!R5</f>
        <v>4</v>
      </c>
      <c r="S5" s="19"/>
      <c r="T5" s="19" t="str">
        <f>'Best Team All Strength'!T5</f>
        <v>Philadelphia Flyers</v>
      </c>
      <c r="U5" s="45">
        <f>'Best Team All Strength'!U5</f>
        <v>3</v>
      </c>
      <c r="V5" s="19"/>
      <c r="W5" s="22" t="str">
        <f>'All strength team card math'!H5</f>
        <v>Buffalo Sabres</v>
      </c>
      <c r="X5" s="19">
        <f>'All strength team card math'!AJ5</f>
        <v>0</v>
      </c>
      <c r="Y5" s="19"/>
      <c r="AD5" s="16"/>
      <c r="AE5" s="16"/>
      <c r="AI5" s="142"/>
      <c r="AR5" s="143"/>
    </row>
    <row r="6" spans="1:44" ht="15" x14ac:dyDescent="0.3">
      <c r="A6" t="str">
        <f>'All strength team card math'!H11</f>
        <v>Dallas Stars</v>
      </c>
      <c r="B6">
        <f>'All strength team card math'!S11</f>
        <v>2</v>
      </c>
      <c r="C6">
        <f>'All strength team card math'!AL11</f>
        <v>4</v>
      </c>
      <c r="F6" s="45">
        <f t="shared" ref="F6:F19" si="2">C4</f>
        <v>1</v>
      </c>
      <c r="G6" s="19" t="str">
        <f t="shared" ref="G6:G19" si="3">A4</f>
        <v>Carolina Hurricanes</v>
      </c>
      <c r="H6" s="19"/>
      <c r="I6" s="19"/>
      <c r="J6" s="45">
        <f t="shared" si="0"/>
        <v>18</v>
      </c>
      <c r="K6" s="19" t="str">
        <f t="shared" si="1"/>
        <v>Minnesota Wild</v>
      </c>
      <c r="L6" s="19"/>
      <c r="P6" s="19"/>
      <c r="Q6" s="19" t="str">
        <f>'Best Team All Strength'!Q6</f>
        <v>Florida Panthers</v>
      </c>
      <c r="R6" s="45">
        <f>'Best Team All Strength'!R6</f>
        <v>5</v>
      </c>
      <c r="S6" s="19"/>
      <c r="T6" s="19" t="str">
        <f>'Best Team All Strength'!T6</f>
        <v>Dallas Stars</v>
      </c>
      <c r="U6" s="45">
        <f>'Best Team All Strength'!U6</f>
        <v>5</v>
      </c>
      <c r="V6" s="19"/>
      <c r="W6" s="22" t="str">
        <f>'All strength team card math'!H6</f>
        <v>Calgary Flames</v>
      </c>
      <c r="X6" s="19">
        <f>'All strength team card math'!AJ6</f>
        <v>0</v>
      </c>
      <c r="Y6" s="19"/>
      <c r="AD6" s="16"/>
      <c r="AE6" s="16"/>
      <c r="AI6" s="142"/>
      <c r="AR6" s="143"/>
    </row>
    <row r="7" spans="1:44" ht="15" x14ac:dyDescent="0.3">
      <c r="A7" t="str">
        <f>'All strength team card math'!H24</f>
        <v>Pittsburgh Penguins</v>
      </c>
      <c r="B7">
        <f>'All strength team card math'!S24</f>
        <v>21</v>
      </c>
      <c r="C7">
        <f>'All strength team card math'!AL24</f>
        <v>13</v>
      </c>
      <c r="F7" s="45">
        <f t="shared" si="2"/>
        <v>6</v>
      </c>
      <c r="G7" s="19" t="str">
        <f t="shared" si="3"/>
        <v>Los Angeles Kings</v>
      </c>
      <c r="H7" s="19"/>
      <c r="I7" s="19"/>
      <c r="J7" s="45">
        <f t="shared" si="0"/>
        <v>20</v>
      </c>
      <c r="K7" s="19" t="str">
        <f t="shared" si="1"/>
        <v>Vegas Golden Knights</v>
      </c>
      <c r="L7" s="19"/>
      <c r="P7" s="19"/>
      <c r="Q7" s="19" t="str">
        <f>'Best Team All Strength'!Q7</f>
        <v>Dallas Stars</v>
      </c>
      <c r="R7" s="45">
        <f>'Best Team All Strength'!R7</f>
        <v>6</v>
      </c>
      <c r="S7" s="19"/>
      <c r="T7" s="19" t="str">
        <f>'Best Team All Strength'!T7</f>
        <v>Los Angeles Kings</v>
      </c>
      <c r="U7" s="45">
        <f>'Best Team All Strength'!U7</f>
        <v>6</v>
      </c>
      <c r="V7" s="19"/>
      <c r="W7" s="22" t="str">
        <f>'All strength team card math'!H7</f>
        <v>Carolina Hurricanes</v>
      </c>
      <c r="X7" s="19">
        <f>'All strength team card math'!AJ7</f>
        <v>0</v>
      </c>
      <c r="Y7" s="19"/>
      <c r="AD7" s="16"/>
      <c r="AE7" s="16"/>
      <c r="AI7" s="142"/>
      <c r="AK7" s="144"/>
      <c r="AR7" s="143"/>
    </row>
    <row r="8" spans="1:44" ht="15" x14ac:dyDescent="0.3">
      <c r="A8" t="str">
        <f>'All strength team card math'!H29</f>
        <v>Toronto Maple Leafs</v>
      </c>
      <c r="B8">
        <f>'All strength team card math'!S29</f>
        <v>9</v>
      </c>
      <c r="C8">
        <f>'All strength team card math'!AL29</f>
        <v>8</v>
      </c>
      <c r="F8" s="45">
        <f t="shared" si="2"/>
        <v>4</v>
      </c>
      <c r="G8" s="19" t="str">
        <f t="shared" si="3"/>
        <v>Dallas Stars</v>
      </c>
      <c r="H8" s="19"/>
      <c r="I8" s="19"/>
      <c r="J8" s="45">
        <f t="shared" si="0"/>
        <v>22</v>
      </c>
      <c r="K8" s="19" t="str">
        <f t="shared" si="1"/>
        <v>Buffalo Sabres</v>
      </c>
      <c r="L8" s="19"/>
      <c r="P8" s="19"/>
      <c r="Q8" s="19" t="str">
        <f>'Best Team All Strength'!Q8</f>
        <v>New Jersey Devils</v>
      </c>
      <c r="R8" s="45">
        <f>'Best Team All Strength'!R8</f>
        <v>7</v>
      </c>
      <c r="S8" s="19"/>
      <c r="T8" s="19" t="str">
        <f>'Best Team All Strength'!T8</f>
        <v>Vancouver Canucks</v>
      </c>
      <c r="U8" s="45">
        <f>'Best Team All Strength'!U8</f>
        <v>6</v>
      </c>
      <c r="V8" s="19"/>
      <c r="W8" s="22" t="str">
        <f>'All strength team card math'!H8</f>
        <v>Chicago Blackhawks</v>
      </c>
      <c r="X8" s="19">
        <f>'All strength team card math'!AJ8</f>
        <v>0</v>
      </c>
      <c r="Y8" s="19"/>
      <c r="AD8" s="16"/>
      <c r="AE8" s="16"/>
      <c r="AI8" s="142"/>
      <c r="AR8" s="143"/>
    </row>
    <row r="9" spans="1:44" ht="15" x14ac:dyDescent="0.3">
      <c r="A9" t="str">
        <f>'All strength team card math'!H21</f>
        <v>New York Rangers</v>
      </c>
      <c r="B9">
        <f>'All strength team card math'!S21</f>
        <v>1</v>
      </c>
      <c r="C9">
        <f>'All strength team card math'!AL21</f>
        <v>10</v>
      </c>
      <c r="F9" s="45">
        <f t="shared" si="2"/>
        <v>13</v>
      </c>
      <c r="G9" s="19" t="str">
        <f t="shared" si="3"/>
        <v>Pittsburgh Penguins</v>
      </c>
      <c r="H9" s="19"/>
      <c r="I9" s="19"/>
      <c r="J9" s="45">
        <f t="shared" si="0"/>
        <v>21</v>
      </c>
      <c r="K9" s="19" t="str">
        <f t="shared" si="1"/>
        <v>Seattle Kraken</v>
      </c>
      <c r="L9" s="19"/>
      <c r="P9" s="19"/>
      <c r="Q9" s="19" t="str">
        <f>'Best Team All Strength'!Q9</f>
        <v>Nashville Predators</v>
      </c>
      <c r="R9" s="45">
        <f>'Best Team All Strength'!R9</f>
        <v>8</v>
      </c>
      <c r="S9" s="19"/>
      <c r="T9" s="19" t="str">
        <f>'Best Team All Strength'!T9</f>
        <v>Minnesota Wild</v>
      </c>
      <c r="U9" s="45">
        <f>'Best Team All Strength'!U9</f>
        <v>8</v>
      </c>
      <c r="V9" s="19"/>
      <c r="W9" s="22" t="str">
        <f>'All strength team card math'!H9</f>
        <v>Colorado Avalanche</v>
      </c>
      <c r="X9" s="19">
        <f>'All strength team card math'!AJ9</f>
        <v>0</v>
      </c>
      <c r="Y9" s="19"/>
      <c r="AD9" s="16"/>
      <c r="AE9" s="16"/>
      <c r="AI9" s="142"/>
      <c r="AR9" s="141"/>
    </row>
    <row r="10" spans="1:44" ht="15" x14ac:dyDescent="0.3">
      <c r="A10" t="str">
        <f>'All strength team card math'!H30</f>
        <v>Vancouver Canucks</v>
      </c>
      <c r="B10">
        <f>'All strength team card math'!S30</f>
        <v>5</v>
      </c>
      <c r="C10">
        <f>'All strength team card math'!AL30</f>
        <v>7</v>
      </c>
      <c r="F10" s="45">
        <f t="shared" si="2"/>
        <v>8</v>
      </c>
      <c r="G10" s="19" t="str">
        <f t="shared" si="3"/>
        <v>Toronto Maple Leafs</v>
      </c>
      <c r="H10" s="19"/>
      <c r="I10" s="19"/>
      <c r="J10" s="45">
        <f t="shared" si="0"/>
        <v>24</v>
      </c>
      <c r="K10" s="19" t="str">
        <f t="shared" si="1"/>
        <v>Detroit Red Wings</v>
      </c>
      <c r="L10" s="19"/>
      <c r="P10" s="19"/>
      <c r="Q10" s="19" t="str">
        <f>'Best Team All Strength'!Q10</f>
        <v>Pittsburgh Penguins</v>
      </c>
      <c r="R10" s="45">
        <f>'Best Team All Strength'!R10</f>
        <v>9</v>
      </c>
      <c r="S10" s="19"/>
      <c r="T10" s="19" t="str">
        <f>'Best Team All Strength'!T10</f>
        <v>Tampa Bay Lightning</v>
      </c>
      <c r="U10" s="45">
        <f>'Best Team All Strength'!U10</f>
        <v>9</v>
      </c>
      <c r="V10" s="19"/>
      <c r="W10" s="22" t="str">
        <f>'All strength team card math'!H10</f>
        <v>Columbus Blue Jackets</v>
      </c>
      <c r="X10" s="19">
        <f>'All strength team card math'!AJ10</f>
        <v>0</v>
      </c>
      <c r="Y10" s="19"/>
      <c r="AD10" s="16"/>
      <c r="AE10" s="16"/>
      <c r="AI10" s="142"/>
      <c r="AR10" s="141"/>
    </row>
    <row r="11" spans="1:44" x14ac:dyDescent="0.3">
      <c r="A11" t="str">
        <f>'All strength team card math'!H9</f>
        <v>Colorado Avalanche</v>
      </c>
      <c r="B11">
        <f>'All strength team card math'!S9</f>
        <v>5</v>
      </c>
      <c r="C11">
        <f>'All strength team card math'!AL9</f>
        <v>5</v>
      </c>
      <c r="F11" s="45">
        <f t="shared" si="2"/>
        <v>10</v>
      </c>
      <c r="G11" s="19" t="str">
        <f t="shared" si="3"/>
        <v>New York Rangers</v>
      </c>
      <c r="H11" s="19"/>
      <c r="I11" s="19"/>
      <c r="J11" s="45">
        <f t="shared" si="0"/>
        <v>27</v>
      </c>
      <c r="K11" s="19" t="str">
        <f t="shared" si="1"/>
        <v>Washington Capitals</v>
      </c>
      <c r="L11" s="19"/>
      <c r="P11" s="19"/>
      <c r="Q11" s="19" t="str">
        <f>'Best Team All Strength'!Q11</f>
        <v>New York Rangers</v>
      </c>
      <c r="R11" s="45">
        <f>'Best Team All Strength'!R11</f>
        <v>10</v>
      </c>
      <c r="S11" s="19"/>
      <c r="T11" s="19" t="str">
        <f>'Best Team All Strength'!T11</f>
        <v>Ottawa Senators</v>
      </c>
      <c r="U11" s="45">
        <f>'Best Team All Strength'!U11</f>
        <v>9</v>
      </c>
      <c r="V11" s="19"/>
      <c r="W11" s="22" t="str">
        <f>'All strength team card math'!H11</f>
        <v>Dallas Stars</v>
      </c>
      <c r="X11" s="19">
        <f>'All strength team card math'!AJ11</f>
        <v>0</v>
      </c>
      <c r="Y11" s="19"/>
      <c r="AD11" s="16"/>
      <c r="AE11" s="16"/>
      <c r="AI11" s="142"/>
    </row>
    <row r="12" spans="1:44" ht="15" x14ac:dyDescent="0.3">
      <c r="A12" t="str">
        <f>'All strength team card math'!H22</f>
        <v>Ottawa Senators</v>
      </c>
      <c r="B12">
        <f>'All strength team card math'!S22</f>
        <v>26</v>
      </c>
      <c r="C12">
        <f>'All strength team card math'!AL22</f>
        <v>13</v>
      </c>
      <c r="F12" s="45">
        <f t="shared" si="2"/>
        <v>7</v>
      </c>
      <c r="G12" s="19" t="str">
        <f t="shared" si="3"/>
        <v>Vancouver Canucks</v>
      </c>
      <c r="H12" s="19"/>
      <c r="I12" s="19"/>
      <c r="J12" s="45">
        <f t="shared" si="0"/>
        <v>26</v>
      </c>
      <c r="K12" s="19" t="str">
        <f t="shared" si="1"/>
        <v>St Louis Blues</v>
      </c>
      <c r="L12" s="19"/>
      <c r="P12" s="19"/>
      <c r="Q12" s="19" t="str">
        <f>'Best Team All Strength'!Q12</f>
        <v>Ottawa Senators</v>
      </c>
      <c r="R12" s="45">
        <f>'Best Team All Strength'!R12</f>
        <v>11</v>
      </c>
      <c r="S12" s="19"/>
      <c r="T12" s="19" t="str">
        <f>'Best Team All Strength'!T12</f>
        <v>Colorado Avalanche</v>
      </c>
      <c r="U12" s="45">
        <f>'Best Team All Strength'!U12</f>
        <v>11</v>
      </c>
      <c r="V12" s="19"/>
      <c r="W12" s="22" t="str">
        <f>'All strength team card math'!H12</f>
        <v>Detroit Red Wings</v>
      </c>
      <c r="X12" s="19">
        <f>'All strength team card math'!AJ12</f>
        <v>0</v>
      </c>
      <c r="Y12" s="19"/>
      <c r="AD12" s="16"/>
      <c r="AE12" s="16"/>
      <c r="AI12" s="142"/>
      <c r="AR12" s="145"/>
    </row>
    <row r="13" spans="1:44" x14ac:dyDescent="0.3">
      <c r="A13" t="str">
        <f>'All strength team card math'!H23</f>
        <v>Philadelphia Flyers</v>
      </c>
      <c r="B13">
        <f>'All strength team card math'!S23</f>
        <v>19</v>
      </c>
      <c r="C13">
        <f>'All strength team card math'!AL23</f>
        <v>11</v>
      </c>
      <c r="F13" s="45">
        <f t="shared" si="2"/>
        <v>5</v>
      </c>
      <c r="G13" s="19" t="str">
        <f t="shared" si="3"/>
        <v>Colorado Avalanche</v>
      </c>
      <c r="H13" s="19"/>
      <c r="I13" s="19"/>
      <c r="J13" s="45">
        <f t="shared" si="0"/>
        <v>23</v>
      </c>
      <c r="K13" s="19" t="str">
        <f t="shared" si="1"/>
        <v>New York Islanders</v>
      </c>
      <c r="L13" s="19"/>
      <c r="P13" s="19"/>
      <c r="Q13" s="19" t="str">
        <f>'Best Team All Strength'!Q13</f>
        <v>Los Angeles Kings</v>
      </c>
      <c r="R13" s="45">
        <f>'Best Team All Strength'!R13</f>
        <v>11</v>
      </c>
      <c r="S13" s="19"/>
      <c r="T13" s="19" t="str">
        <f>'Best Team All Strength'!T13</f>
        <v>Seattle Kraken</v>
      </c>
      <c r="U13" s="45">
        <f>'Best Team All Strength'!U13</f>
        <v>12</v>
      </c>
      <c r="V13" s="19"/>
      <c r="W13" s="22" t="str">
        <f>'All strength team card math'!H13</f>
        <v>Edmonton Oilers</v>
      </c>
      <c r="X13" s="19">
        <f>'All strength team card math'!AJ13</f>
        <v>0</v>
      </c>
      <c r="Y13" s="19"/>
      <c r="AD13" s="16"/>
      <c r="AE13" s="16"/>
      <c r="AI13" s="142"/>
      <c r="AR13" s="146"/>
    </row>
    <row r="14" spans="1:44" ht="15" x14ac:dyDescent="0.3">
      <c r="A14" t="str">
        <f>'All strength team card math'!H33</f>
        <v>Winnipeg Jets</v>
      </c>
      <c r="B14">
        <f>'All strength team card math'!S33</f>
        <v>10</v>
      </c>
      <c r="C14">
        <f>'All strength team card math'!AL33</f>
        <v>12</v>
      </c>
      <c r="F14" s="45">
        <f t="shared" si="2"/>
        <v>13</v>
      </c>
      <c r="G14" s="19" t="str">
        <f t="shared" si="3"/>
        <v>Ottawa Senators</v>
      </c>
      <c r="H14" s="19"/>
      <c r="I14" s="19"/>
      <c r="J14" s="45">
        <f t="shared" si="0"/>
        <v>28</v>
      </c>
      <c r="K14" s="19" t="str">
        <f t="shared" si="1"/>
        <v>Columbus Blue Jackets</v>
      </c>
      <c r="L14" s="19"/>
      <c r="P14" s="19"/>
      <c r="Q14" s="19" t="str">
        <f>'Best Team All Strength'!Q14</f>
        <v>Calgary Flames</v>
      </c>
      <c r="R14" s="45">
        <f>'Best Team All Strength'!R14</f>
        <v>13</v>
      </c>
      <c r="S14" s="19"/>
      <c r="T14" s="19" t="str">
        <f>'Best Team All Strength'!T14</f>
        <v>Nashville Predators</v>
      </c>
      <c r="U14" s="45">
        <f>'Best Team All Strength'!U14</f>
        <v>13</v>
      </c>
      <c r="V14" s="19"/>
      <c r="W14" s="22" t="str">
        <f>'All strength team card math'!H14</f>
        <v>Florida Panthers</v>
      </c>
      <c r="X14" s="19">
        <f>'All strength team card math'!AJ14</f>
        <v>0</v>
      </c>
      <c r="Y14" s="19"/>
      <c r="AD14" s="16"/>
      <c r="AE14" s="16"/>
      <c r="AI14" s="142"/>
      <c r="AR14" s="141"/>
    </row>
    <row r="15" spans="1:44" ht="15" x14ac:dyDescent="0.3">
      <c r="A15" t="str">
        <f>'All strength team card math'!H28</f>
        <v>Tampa Bay Lightning</v>
      </c>
      <c r="B15">
        <f>'All strength team card math'!S28</f>
        <v>12</v>
      </c>
      <c r="C15">
        <f>'All strength team card math'!AL28</f>
        <v>13</v>
      </c>
      <c r="F15" s="45">
        <f t="shared" si="2"/>
        <v>11</v>
      </c>
      <c r="G15" s="19" t="str">
        <f t="shared" si="3"/>
        <v>Philadelphia Flyers</v>
      </c>
      <c r="H15" s="19"/>
      <c r="I15" s="19"/>
      <c r="J15" s="45">
        <f t="shared" si="0"/>
        <v>25</v>
      </c>
      <c r="K15" s="19" t="str">
        <f t="shared" si="1"/>
        <v>Arizona Coyotes</v>
      </c>
      <c r="L15" s="19"/>
      <c r="P15" s="19"/>
      <c r="Q15" s="19" t="str">
        <f>'Best Team All Strength'!Q15</f>
        <v>Tampa Bay Lightning</v>
      </c>
      <c r="R15" s="45">
        <f>'Best Team All Strength'!R15</f>
        <v>14</v>
      </c>
      <c r="S15" s="19"/>
      <c r="T15" s="19" t="str">
        <f>'Best Team All Strength'!T15</f>
        <v>Winnipeg Jets</v>
      </c>
      <c r="U15" s="45">
        <f>'Best Team All Strength'!U15</f>
        <v>13</v>
      </c>
      <c r="V15" s="19"/>
      <c r="W15" s="22" t="str">
        <f>'All strength team card math'!H15</f>
        <v>Los Angeles Kings</v>
      </c>
      <c r="X15" s="19">
        <f>'All strength team card math'!AJ15</f>
        <v>0</v>
      </c>
      <c r="Y15" s="19"/>
      <c r="AD15" s="16"/>
      <c r="AE15" s="16"/>
      <c r="AI15" s="142"/>
      <c r="AR15" s="141"/>
    </row>
    <row r="16" spans="1:44" ht="15" x14ac:dyDescent="0.3">
      <c r="A16" t="str">
        <f>'All strength team card math'!H19</f>
        <v>New Jersey Devils</v>
      </c>
      <c r="B16">
        <f>'All strength team card math'!S19</f>
        <v>22</v>
      </c>
      <c r="C16">
        <f>'All strength team card math'!AL19</f>
        <v>17</v>
      </c>
      <c r="F16" s="45">
        <f t="shared" si="2"/>
        <v>12</v>
      </c>
      <c r="G16" s="19" t="str">
        <f t="shared" si="3"/>
        <v>Winnipeg Jets</v>
      </c>
      <c r="H16" s="19"/>
      <c r="I16" s="19"/>
      <c r="J16" s="45">
        <f t="shared" si="0"/>
        <v>29</v>
      </c>
      <c r="K16" s="19" t="str">
        <f t="shared" si="1"/>
        <v>Montreal Canadiens</v>
      </c>
      <c r="L16" s="19"/>
      <c r="P16" s="19"/>
      <c r="Q16" s="19" t="str">
        <f>'Best Team All Strength'!Q16</f>
        <v>Vancouver Canucks</v>
      </c>
      <c r="R16" s="45">
        <f>'Best Team All Strength'!R16</f>
        <v>15</v>
      </c>
      <c r="S16" s="19"/>
      <c r="T16" s="19" t="str">
        <f>'Best Team All Strength'!T16</f>
        <v>Vegas Golden Knights</v>
      </c>
      <c r="U16" s="45">
        <f>'Best Team All Strength'!U16</f>
        <v>15</v>
      </c>
      <c r="V16" s="19"/>
      <c r="W16" s="22" t="str">
        <f>'All strength team card math'!H16</f>
        <v>Minnesota Wild</v>
      </c>
      <c r="X16" s="19">
        <f>'All strength team card math'!AJ16</f>
        <v>0</v>
      </c>
      <c r="Y16" s="19"/>
      <c r="AA16" s="18"/>
      <c r="AD16" s="16"/>
      <c r="AE16" s="16"/>
      <c r="AI16" s="142"/>
      <c r="AK16" s="144"/>
      <c r="AR16" s="141"/>
    </row>
    <row r="17" spans="1:60" ht="15" x14ac:dyDescent="0.3">
      <c r="A17" t="str">
        <f>'All strength team card math'!H6</f>
        <v>Calgary Flames</v>
      </c>
      <c r="B17">
        <f>'All strength team card math'!S6</f>
        <v>25</v>
      </c>
      <c r="C17">
        <f>'All strength team card math'!AL6</f>
        <v>19</v>
      </c>
      <c r="F17" s="45">
        <f t="shared" si="2"/>
        <v>13</v>
      </c>
      <c r="G17" s="19" t="str">
        <f t="shared" si="3"/>
        <v>Tampa Bay Lightning</v>
      </c>
      <c r="H17" s="19"/>
      <c r="I17" s="19"/>
      <c r="J17" s="45">
        <f t="shared" si="0"/>
        <v>30</v>
      </c>
      <c r="K17" s="19" t="str">
        <f t="shared" si="1"/>
        <v>Chicago Blackhawks</v>
      </c>
      <c r="L17" s="19"/>
      <c r="P17" s="19"/>
      <c r="Q17" s="19" t="str">
        <f>'Best Team All Strength'!Q17</f>
        <v>Winnipeg Jets</v>
      </c>
      <c r="R17" s="45">
        <f>'Best Team All Strength'!R17</f>
        <v>16</v>
      </c>
      <c r="S17" s="19"/>
      <c r="T17" s="19" t="str">
        <f>'Best Team All Strength'!T17</f>
        <v>Boston Bruins</v>
      </c>
      <c r="U17" s="45">
        <f>'Best Team All Strength'!U17</f>
        <v>16</v>
      </c>
      <c r="V17" s="19"/>
      <c r="W17" s="22" t="str">
        <f>'All strength team card math'!H17</f>
        <v>Montreal Canadiens</v>
      </c>
      <c r="X17" s="19">
        <f>'All strength team card math'!AJ17</f>
        <v>0</v>
      </c>
      <c r="Y17" s="19"/>
      <c r="AD17" s="16"/>
      <c r="AE17" s="16"/>
      <c r="AI17" s="142"/>
      <c r="AR17" s="141"/>
    </row>
    <row r="18" spans="1:60" ht="15" x14ac:dyDescent="0.3">
      <c r="A18" t="str">
        <f>'All strength team card math'!H4</f>
        <v>Boston Bruins</v>
      </c>
      <c r="B18">
        <f>'All strength team card math'!S4</f>
        <v>3</v>
      </c>
      <c r="C18">
        <f>'All strength team card math'!AL4</f>
        <v>16</v>
      </c>
      <c r="F18" s="45">
        <f t="shared" si="2"/>
        <v>17</v>
      </c>
      <c r="G18" s="19" t="str">
        <f t="shared" si="3"/>
        <v>New Jersey Devils</v>
      </c>
      <c r="H18" s="19"/>
      <c r="I18" s="19"/>
      <c r="J18" s="45">
        <f t="shared" si="0"/>
        <v>31</v>
      </c>
      <c r="K18" s="19" t="str">
        <f t="shared" si="1"/>
        <v>Anaheim Ducks</v>
      </c>
      <c r="L18" s="19"/>
      <c r="P18" s="19"/>
      <c r="Q18" s="19" t="str">
        <f>'Best Team All Strength'!Q18</f>
        <v>Philadelphia Flyers</v>
      </c>
      <c r="R18" s="45">
        <f>'Best Team All Strength'!R18</f>
        <v>17</v>
      </c>
      <c r="S18" s="19"/>
      <c r="T18" s="19" t="str">
        <f>'Best Team All Strength'!T18</f>
        <v>New Jersey Devils</v>
      </c>
      <c r="U18" s="45">
        <f>'Best Team All Strength'!U18</f>
        <v>17</v>
      </c>
      <c r="V18" s="19"/>
      <c r="W18" s="22" t="str">
        <f>'All strength team card math'!H18</f>
        <v>Nashville Predators</v>
      </c>
      <c r="X18" s="19">
        <f>'All strength team card math'!AJ18</f>
        <v>0</v>
      </c>
      <c r="Y18" s="19"/>
      <c r="AD18" s="16"/>
      <c r="AE18" s="16"/>
      <c r="AI18" s="142"/>
      <c r="AR18" s="141"/>
    </row>
    <row r="19" spans="1:60" ht="15" x14ac:dyDescent="0.3">
      <c r="A19" t="str">
        <f>'All strength team card math'!H18</f>
        <v>Nashville Predators</v>
      </c>
      <c r="B19">
        <f>'All strength team card math'!S18</f>
        <v>13</v>
      </c>
      <c r="C19">
        <f>'All strength team card math'!AL18</f>
        <v>9</v>
      </c>
      <c r="F19" s="45">
        <f t="shared" si="2"/>
        <v>19</v>
      </c>
      <c r="G19" s="19" t="str">
        <f t="shared" si="3"/>
        <v>Calgary Flames</v>
      </c>
      <c r="H19" s="19"/>
      <c r="I19" s="19"/>
      <c r="J19" s="45">
        <f t="shared" si="0"/>
        <v>32</v>
      </c>
      <c r="K19" s="19" t="str">
        <f t="shared" si="1"/>
        <v>San Jose Sharks</v>
      </c>
      <c r="L19" s="19"/>
      <c r="P19" s="19"/>
      <c r="Q19" s="19" t="str">
        <f>'Best Team All Strength'!Q19</f>
        <v>Boston Bruins</v>
      </c>
      <c r="R19" s="45">
        <f>'Best Team All Strength'!R19</f>
        <v>18</v>
      </c>
      <c r="S19" s="19"/>
      <c r="T19" s="19" t="str">
        <f>'Best Team All Strength'!T19</f>
        <v>Calgary Flames</v>
      </c>
      <c r="U19" s="45">
        <f>'Best Team All Strength'!U19</f>
        <v>18</v>
      </c>
      <c r="V19" s="19"/>
      <c r="W19" s="22" t="str">
        <f>'All strength team card math'!H19</f>
        <v>New Jersey Devils</v>
      </c>
      <c r="X19" s="19">
        <f>'All strength team card math'!AJ19</f>
        <v>0</v>
      </c>
      <c r="Y19" s="19"/>
      <c r="AD19" s="16"/>
      <c r="AE19" s="16"/>
      <c r="AI19" s="142"/>
      <c r="AR19" s="141"/>
    </row>
    <row r="20" spans="1:60" ht="15" x14ac:dyDescent="0.3">
      <c r="A20" t="str">
        <f>'All strength team card math'!H16</f>
        <v>Minnesota Wild</v>
      </c>
      <c r="B20">
        <f>'All strength team card math'!S16</f>
        <v>17</v>
      </c>
      <c r="C20">
        <f>'All strength team card math'!AL16</f>
        <v>18</v>
      </c>
      <c r="F20" s="19"/>
      <c r="G20" s="19"/>
      <c r="H20" s="19"/>
      <c r="I20" s="19"/>
      <c r="J20" s="19"/>
      <c r="K20" s="19"/>
      <c r="L20" s="19"/>
      <c r="P20" s="19"/>
      <c r="Q20" s="19" t="str">
        <f>'Best Team All Strength'!Q20</f>
        <v>Vegas Golden Knights</v>
      </c>
      <c r="R20" s="45">
        <f>'Best Team All Strength'!R20</f>
        <v>19</v>
      </c>
      <c r="S20" s="19"/>
      <c r="T20" s="19" t="str">
        <f>'Best Team All Strength'!T20</f>
        <v>New York Rangers</v>
      </c>
      <c r="U20" s="45">
        <f>'Best Team All Strength'!U20</f>
        <v>18</v>
      </c>
      <c r="V20" s="19"/>
      <c r="W20" s="22" t="str">
        <f>'All strength team card math'!H20</f>
        <v>New York Islanders</v>
      </c>
      <c r="X20" s="19">
        <f>'All strength team card math'!AJ20</f>
        <v>0</v>
      </c>
      <c r="Y20" s="19"/>
      <c r="AD20" s="16"/>
      <c r="AE20" s="16"/>
      <c r="AI20" s="142"/>
      <c r="AR20" s="141"/>
    </row>
    <row r="21" spans="1:60" ht="15" x14ac:dyDescent="0.3">
      <c r="A21" t="str">
        <f>'All strength team card math'!H31</f>
        <v>Vegas Golden Knights</v>
      </c>
      <c r="B21">
        <f>'All strength team card math'!S31</f>
        <v>11</v>
      </c>
      <c r="C21">
        <f>'All strength team card math'!AL31</f>
        <v>20</v>
      </c>
      <c r="F21" s="19"/>
      <c r="G21" s="19"/>
      <c r="H21" s="23" t="s">
        <v>132</v>
      </c>
      <c r="I21" s="19"/>
      <c r="J21" s="19"/>
      <c r="K21" s="19"/>
      <c r="L21" s="21">
        <f ca="1">'Best Team All Strength'!L21</f>
        <v>45385</v>
      </c>
      <c r="P21" s="19"/>
      <c r="Q21" s="19" t="str">
        <f>'Best Team All Strength'!Q21</f>
        <v>Minnesota Wild</v>
      </c>
      <c r="R21" s="45">
        <f>'Best Team All Strength'!R21</f>
        <v>20</v>
      </c>
      <c r="S21" s="19"/>
      <c r="T21" s="19" t="str">
        <f>'Best Team All Strength'!T21</f>
        <v>Pittsburgh Penguins</v>
      </c>
      <c r="U21" s="45">
        <f>'Best Team All Strength'!U21</f>
        <v>20</v>
      </c>
      <c r="V21" s="19"/>
      <c r="W21" s="22" t="str">
        <f>'All strength team card math'!H21</f>
        <v>New York Rangers</v>
      </c>
      <c r="X21" s="19">
        <f>'All strength team card math'!AJ21</f>
        <v>0</v>
      </c>
      <c r="Y21" s="19"/>
      <c r="AD21" s="16"/>
      <c r="AE21" s="16"/>
      <c r="AI21" s="142"/>
      <c r="AR21" s="141"/>
    </row>
    <row r="22" spans="1:60" x14ac:dyDescent="0.3">
      <c r="A22" t="str">
        <f>'All strength team card math'!H5</f>
        <v>Buffalo Sabres</v>
      </c>
      <c r="B22">
        <f>'All strength team card math'!S5</f>
        <v>22</v>
      </c>
      <c r="C22">
        <f>'All strength team card math'!AL5</f>
        <v>22</v>
      </c>
      <c r="E22" s="2"/>
      <c r="F22" s="2"/>
      <c r="G22" s="2"/>
      <c r="H22" s="2"/>
      <c r="I22" s="2"/>
      <c r="J22" s="2"/>
      <c r="K22" s="2"/>
      <c r="L22" s="2"/>
      <c r="P22" s="19"/>
      <c r="Q22" s="19" t="str">
        <f>'Best Team All Strength'!Q22</f>
        <v>Buffalo Sabres</v>
      </c>
      <c r="R22" s="45">
        <f>'Best Team All Strength'!R22</f>
        <v>21</v>
      </c>
      <c r="S22" s="19"/>
      <c r="T22" s="19" t="str">
        <f>'Best Team All Strength'!T22</f>
        <v>Buffalo Sabres</v>
      </c>
      <c r="U22" s="45">
        <f>'Best Team All Strength'!U22</f>
        <v>20</v>
      </c>
      <c r="V22" s="19"/>
      <c r="W22" s="22" t="str">
        <f>'All strength team card math'!H22</f>
        <v>Ottawa Senators</v>
      </c>
      <c r="X22" s="19">
        <f>'All strength team card math'!AJ22</f>
        <v>0</v>
      </c>
      <c r="Y22" s="19"/>
      <c r="AD22" s="16"/>
      <c r="AE22" s="16"/>
      <c r="AI22" s="142"/>
    </row>
    <row r="23" spans="1:60" x14ac:dyDescent="0.3">
      <c r="A23" t="str">
        <f>'All strength team card math'!H26</f>
        <v>Seattle Kraken</v>
      </c>
      <c r="B23">
        <f>'All strength team card math'!S26</f>
        <v>22</v>
      </c>
      <c r="C23">
        <f>'All strength team card math'!AL26</f>
        <v>21</v>
      </c>
      <c r="P23" s="19"/>
      <c r="Q23" s="19" t="str">
        <f>'Best Team All Strength'!Q23</f>
        <v>Detroit Red Wings</v>
      </c>
      <c r="R23" s="45">
        <f>'Best Team All Strength'!R23</f>
        <v>22</v>
      </c>
      <c r="S23" s="19"/>
      <c r="T23" s="19" t="str">
        <f>'Best Team All Strength'!T23</f>
        <v>Toronto Maple Leafs</v>
      </c>
      <c r="U23" s="45">
        <f>'Best Team All Strength'!U23</f>
        <v>20</v>
      </c>
      <c r="V23" s="19"/>
      <c r="W23" s="22" t="str">
        <f>'All strength team card math'!H23</f>
        <v>Philadelphia Flyers</v>
      </c>
      <c r="X23" s="19">
        <f>'All strength team card math'!AJ23</f>
        <v>0</v>
      </c>
      <c r="Y23" s="19"/>
      <c r="AD23" s="16"/>
      <c r="AE23" s="16"/>
      <c r="AI23" s="142"/>
    </row>
    <row r="24" spans="1:60" x14ac:dyDescent="0.3">
      <c r="A24" t="str">
        <f>'All strength team card math'!H12</f>
        <v>Detroit Red Wings</v>
      </c>
      <c r="B24">
        <f>'All strength team card math'!S12</f>
        <v>17</v>
      </c>
      <c r="C24">
        <f>'All strength team card math'!AL12</f>
        <v>24</v>
      </c>
      <c r="P24" s="19"/>
      <c r="Q24" s="19" t="str">
        <f>'Best Team All Strength'!Q24</f>
        <v>Columbus Blue Jackets</v>
      </c>
      <c r="R24" s="45">
        <f>'Best Team All Strength'!R24</f>
        <v>22</v>
      </c>
      <c r="S24" s="19"/>
      <c r="T24" s="19" t="str">
        <f>'Best Team All Strength'!T24</f>
        <v>Washington Capitals</v>
      </c>
      <c r="U24" s="45">
        <f>'Best Team All Strength'!U24</f>
        <v>23</v>
      </c>
      <c r="V24" s="19"/>
      <c r="W24" s="22" t="str">
        <f>'All strength team card math'!H24</f>
        <v>Pittsburgh Penguins</v>
      </c>
      <c r="X24" s="19">
        <f>'All strength team card math'!AJ24</f>
        <v>0</v>
      </c>
      <c r="Y24" s="19"/>
      <c r="AD24" s="16"/>
      <c r="AE24" s="16"/>
      <c r="AI24" s="142"/>
      <c r="AK24" s="144"/>
    </row>
    <row r="25" spans="1:60" x14ac:dyDescent="0.3">
      <c r="A25" t="str">
        <f>'All strength team card math'!H32</f>
        <v>Washington Capitals</v>
      </c>
      <c r="B25">
        <f>'All strength team card math'!S32</f>
        <v>16</v>
      </c>
      <c r="C25">
        <f>'All strength team card math'!AL32</f>
        <v>27</v>
      </c>
      <c r="P25" s="19"/>
      <c r="Q25" s="19" t="str">
        <f>'Best Team All Strength'!Q25</f>
        <v>Arizona Coyotes</v>
      </c>
      <c r="R25" s="45">
        <f>'Best Team All Strength'!R25</f>
        <v>24</v>
      </c>
      <c r="S25" s="19"/>
      <c r="T25" s="19" t="str">
        <f>'Best Team All Strength'!T25</f>
        <v>Chicago Blackhawks</v>
      </c>
      <c r="U25" s="45">
        <f>'Best Team All Strength'!U25</f>
        <v>24</v>
      </c>
      <c r="V25" s="19"/>
      <c r="W25" s="22" t="str">
        <f>'All strength team card math'!H25</f>
        <v>San Jose Sharks</v>
      </c>
      <c r="X25" s="19">
        <f>'All strength team card math'!AJ25</f>
        <v>0</v>
      </c>
      <c r="Y25" s="19"/>
      <c r="AD25" s="16"/>
      <c r="AE25" s="16"/>
      <c r="AI25" s="142"/>
    </row>
    <row r="26" spans="1:60" x14ac:dyDescent="0.3">
      <c r="A26" t="str">
        <f>'All strength team card math'!H27</f>
        <v>St Louis Blues</v>
      </c>
      <c r="B26">
        <f>'All strength team card math'!S27</f>
        <v>15</v>
      </c>
      <c r="C26">
        <f>'All strength team card math'!AL27</f>
        <v>26</v>
      </c>
      <c r="P26" s="19"/>
      <c r="Q26" s="19" t="str">
        <f>'Best Team All Strength'!Q26</f>
        <v>New York Islanders</v>
      </c>
      <c r="R26" s="45">
        <f>'Best Team All Strength'!R26</f>
        <v>25</v>
      </c>
      <c r="S26" s="19"/>
      <c r="T26" s="19" t="str">
        <f>'Best Team All Strength'!T26</f>
        <v>New York Islanders</v>
      </c>
      <c r="U26" s="45">
        <f>'Best Team All Strength'!U26</f>
        <v>24</v>
      </c>
      <c r="V26" s="19"/>
      <c r="W26" s="22" t="str">
        <f>'All strength team card math'!H26</f>
        <v>Seattle Kraken</v>
      </c>
      <c r="X26" s="19">
        <f>'All strength team card math'!AJ26</f>
        <v>0</v>
      </c>
      <c r="Y26" s="19"/>
    </row>
    <row r="27" spans="1:60" x14ac:dyDescent="0.3">
      <c r="A27" t="str">
        <f>'All strength team card math'!H20</f>
        <v>New York Islanders</v>
      </c>
      <c r="B27">
        <f>'All strength team card math'!S20</f>
        <v>20</v>
      </c>
      <c r="C27">
        <f>'All strength team card math'!AL20</f>
        <v>23</v>
      </c>
      <c r="P27" s="19"/>
      <c r="Q27" s="19" t="str">
        <f>'Best Team All Strength'!Q27</f>
        <v>St Louis Blues</v>
      </c>
      <c r="R27" s="45">
        <f>'Best Team All Strength'!R27</f>
        <v>26</v>
      </c>
      <c r="S27" s="19"/>
      <c r="T27" s="19" t="str">
        <f>'Best Team All Strength'!T27</f>
        <v>Arizona Coyotes</v>
      </c>
      <c r="U27" s="45">
        <f>'Best Team All Strength'!U27</f>
        <v>26</v>
      </c>
      <c r="V27" s="19"/>
      <c r="W27" s="22" t="str">
        <f>'All strength team card math'!H27</f>
        <v>St Louis Blues</v>
      </c>
      <c r="X27" s="19">
        <f>'All strength team card math'!AJ27</f>
        <v>0</v>
      </c>
      <c r="Y27" s="19"/>
    </row>
    <row r="28" spans="1:60" x14ac:dyDescent="0.3">
      <c r="A28" t="str">
        <f>'All strength team card math'!H10</f>
        <v>Columbus Blue Jackets</v>
      </c>
      <c r="B28">
        <f>'All strength team card math'!S10</f>
        <v>29</v>
      </c>
      <c r="C28">
        <f>'All strength team card math'!AL10</f>
        <v>28</v>
      </c>
      <c r="P28" s="19"/>
      <c r="Q28" s="19" t="str">
        <f>'Best Team All Strength'!Q28</f>
        <v>Seattle Kraken</v>
      </c>
      <c r="R28" s="45">
        <f>'Best Team All Strength'!R28</f>
        <v>27</v>
      </c>
      <c r="S28" s="19"/>
      <c r="T28" s="19" t="str">
        <f>'Best Team All Strength'!T28</f>
        <v>St Louis Blues</v>
      </c>
      <c r="U28" s="45">
        <f>'Best Team All Strength'!U28</f>
        <v>27</v>
      </c>
      <c r="V28" s="19"/>
      <c r="W28" s="22" t="str">
        <f>'All strength team card math'!H28</f>
        <v>Tampa Bay Lightning</v>
      </c>
      <c r="X28" s="19">
        <f>'All strength team card math'!AJ28</f>
        <v>0</v>
      </c>
      <c r="Y28" s="19"/>
    </row>
    <row r="29" spans="1:60" x14ac:dyDescent="0.3">
      <c r="A29" t="str">
        <f>'All strength team card math'!H3</f>
        <v>Arizona Coyotes</v>
      </c>
      <c r="B29">
        <f>'All strength team card math'!S3</f>
        <v>28</v>
      </c>
      <c r="C29">
        <f>'All strength team card math'!AL3</f>
        <v>25</v>
      </c>
      <c r="P29" s="19"/>
      <c r="Q29" s="19" t="str">
        <f>'Best Team All Strength'!Q29</f>
        <v>Washington Capitals</v>
      </c>
      <c r="R29" s="45">
        <f>'Best Team All Strength'!R29</f>
        <v>28</v>
      </c>
      <c r="S29" s="19"/>
      <c r="T29" s="19" t="str">
        <f>'Best Team All Strength'!T29</f>
        <v>Detroit Red Wings</v>
      </c>
      <c r="U29" s="45">
        <f>'Best Team All Strength'!U29</f>
        <v>28</v>
      </c>
      <c r="V29" s="19"/>
      <c r="W29" s="22" t="str">
        <f>'All strength team card math'!H29</f>
        <v>Toronto Maple Leafs</v>
      </c>
      <c r="X29" s="19">
        <f>'All strength team card math'!AJ29</f>
        <v>0</v>
      </c>
      <c r="Y29" s="19"/>
    </row>
    <row r="30" spans="1:60" x14ac:dyDescent="0.3">
      <c r="A30" t="str">
        <f>'All strength team card math'!H17</f>
        <v>Montreal Canadiens</v>
      </c>
      <c r="B30">
        <f>'All strength team card math'!S17</f>
        <v>26</v>
      </c>
      <c r="C30">
        <f>'All strength team card math'!AL17</f>
        <v>29</v>
      </c>
      <c r="P30" s="19"/>
      <c r="Q30" s="19" t="str">
        <f>'Best Team All Strength'!Q30</f>
        <v>Montreal Canadiens</v>
      </c>
      <c r="R30" s="45">
        <f>'Best Team All Strength'!R30</f>
        <v>28</v>
      </c>
      <c r="S30" s="19"/>
      <c r="T30" s="19" t="str">
        <f>'Best Team All Strength'!T30</f>
        <v>Anaheim Ducks</v>
      </c>
      <c r="U30" s="45">
        <f>'Best Team All Strength'!U30</f>
        <v>29</v>
      </c>
      <c r="V30" s="19"/>
      <c r="W30" s="22" t="str">
        <f>'All strength team card math'!H30</f>
        <v>Vancouver Canucks</v>
      </c>
      <c r="X30" s="19">
        <f>'All strength team card math'!AJ30</f>
        <v>0</v>
      </c>
      <c r="Y30" s="19"/>
      <c r="BH30" t="s">
        <v>110</v>
      </c>
    </row>
    <row r="31" spans="1:60" x14ac:dyDescent="0.3">
      <c r="A31" t="str">
        <f>'All strength team card math'!H8</f>
        <v>Chicago Blackhawks</v>
      </c>
      <c r="B31">
        <f>'All strength team card math'!S8</f>
        <v>31</v>
      </c>
      <c r="C31">
        <f>'All strength team card math'!AL8</f>
        <v>30</v>
      </c>
      <c r="P31" s="19"/>
      <c r="Q31" s="19" t="str">
        <f>'Best Team All Strength'!Q31</f>
        <v>Anaheim Ducks</v>
      </c>
      <c r="R31" s="45">
        <f>'Best Team All Strength'!R31</f>
        <v>30</v>
      </c>
      <c r="S31" s="19"/>
      <c r="T31" s="19" t="str">
        <f>'Best Team All Strength'!T31</f>
        <v>Montreal Canadiens</v>
      </c>
      <c r="U31" s="45">
        <f>'Best Team All Strength'!U31</f>
        <v>30</v>
      </c>
      <c r="V31" s="19"/>
      <c r="W31" s="22" t="str">
        <f>'All strength team card math'!H31</f>
        <v>Vegas Golden Knights</v>
      </c>
      <c r="X31" s="19">
        <f>'All strength team card math'!AJ31</f>
        <v>0</v>
      </c>
      <c r="Y31" s="19"/>
    </row>
    <row r="32" spans="1:60" x14ac:dyDescent="0.3">
      <c r="A32" t="str">
        <f>'All strength team card math'!H2</f>
        <v>Anaheim Ducks</v>
      </c>
      <c r="B32">
        <f>'All strength team card math'!S2</f>
        <v>30</v>
      </c>
      <c r="C32">
        <f>'All strength team card math'!AL2</f>
        <v>31</v>
      </c>
      <c r="P32" s="19"/>
      <c r="Q32" s="19" t="str">
        <f>'Best Team All Strength'!Q32</f>
        <v>Chicago Blackhawks</v>
      </c>
      <c r="R32" s="45">
        <f>'Best Team All Strength'!R32</f>
        <v>31</v>
      </c>
      <c r="S32" s="19"/>
      <c r="T32" s="19" t="str">
        <f>'Best Team All Strength'!T32</f>
        <v>Columbus Blue Jackets</v>
      </c>
      <c r="U32" s="45">
        <f>'Best Team All Strength'!U32</f>
        <v>31</v>
      </c>
      <c r="V32" s="19"/>
      <c r="W32" s="22" t="str">
        <f>'All strength team card math'!H32</f>
        <v>Washington Capitals</v>
      </c>
      <c r="X32" s="19">
        <f>'All strength team card math'!AJ32</f>
        <v>0</v>
      </c>
      <c r="Y32" s="19"/>
    </row>
    <row r="33" spans="1:35" x14ac:dyDescent="0.3">
      <c r="A33" t="str">
        <f>'All strength team card math'!H25</f>
        <v>San Jose Sharks</v>
      </c>
      <c r="B33">
        <f>'All strength team card math'!S25</f>
        <v>32</v>
      </c>
      <c r="C33">
        <f>'All strength team card math'!AL25</f>
        <v>32</v>
      </c>
      <c r="P33" s="19"/>
      <c r="Q33" s="19" t="str">
        <f>'Best Team All Strength'!Q33</f>
        <v>San Jose Sharks</v>
      </c>
      <c r="R33" s="45">
        <f>'Best Team All Strength'!R33</f>
        <v>32</v>
      </c>
      <c r="S33" s="19"/>
      <c r="T33" s="19" t="str">
        <f>'Best Team All Strength'!T33</f>
        <v>San Jose Sharks</v>
      </c>
      <c r="U33" s="45">
        <f>'Best Team All Strength'!U33</f>
        <v>32</v>
      </c>
      <c r="V33" s="19"/>
      <c r="W33" s="22" t="str">
        <f>'All strength team card math'!H33</f>
        <v>Winnipeg Jets</v>
      </c>
      <c r="X33" s="19">
        <f>'All strength team card math'!AJ33</f>
        <v>0</v>
      </c>
      <c r="Y33" s="19"/>
    </row>
    <row r="34" spans="1:35" x14ac:dyDescent="0.3">
      <c r="P34" s="19"/>
      <c r="Q34" s="19"/>
      <c r="R34" s="19"/>
      <c r="S34" s="28"/>
      <c r="T34" s="27"/>
      <c r="U34" s="27" t="s">
        <v>135</v>
      </c>
      <c r="V34" s="19"/>
      <c r="W34" s="32"/>
      <c r="X34" s="19"/>
      <c r="Y34" s="19"/>
    </row>
    <row r="35" spans="1:35" x14ac:dyDescent="0.3">
      <c r="A35" s="20" t="s">
        <v>0</v>
      </c>
      <c r="B35" s="30" t="s">
        <v>113</v>
      </c>
      <c r="C35" s="20" t="s">
        <v>108</v>
      </c>
      <c r="D35" s="20" t="s">
        <v>86</v>
      </c>
      <c r="E35" s="28"/>
    </row>
    <row r="36" spans="1:35" x14ac:dyDescent="0.3">
      <c r="A36" s="22" t="str">
        <f>A2</f>
        <v>Florida Panthers</v>
      </c>
      <c r="B36" s="46">
        <f>C2</f>
        <v>3</v>
      </c>
      <c r="C36" s="47">
        <f t="shared" ref="C36:C67" si="4">B36-D36</f>
        <v>-4</v>
      </c>
      <c r="D36" s="46">
        <f>B2</f>
        <v>7</v>
      </c>
      <c r="E36" s="19"/>
    </row>
    <row r="37" spans="1:35" x14ac:dyDescent="0.3">
      <c r="A37" s="22" t="str">
        <f>A3</f>
        <v>Edmonton Oilers</v>
      </c>
      <c r="B37" s="46">
        <f>C3</f>
        <v>2</v>
      </c>
      <c r="C37" s="47">
        <f t="shared" si="4"/>
        <v>-5</v>
      </c>
      <c r="D37" s="46">
        <f>B3</f>
        <v>7</v>
      </c>
      <c r="E37" s="19"/>
    </row>
    <row r="38" spans="1:35" x14ac:dyDescent="0.3">
      <c r="A38" s="22" t="str">
        <f t="shared" ref="A38:A67" si="5">A4</f>
        <v>Carolina Hurricanes</v>
      </c>
      <c r="B38" s="46">
        <f t="shared" ref="B38:B67" si="6">C4</f>
        <v>1</v>
      </c>
      <c r="C38" s="47">
        <f t="shared" si="4"/>
        <v>-3</v>
      </c>
      <c r="D38" s="46">
        <f t="shared" ref="D38:D67" si="7">B4</f>
        <v>4</v>
      </c>
      <c r="E38" s="19"/>
    </row>
    <row r="39" spans="1:35" x14ac:dyDescent="0.3">
      <c r="A39" s="22" t="str">
        <f t="shared" si="5"/>
        <v>Los Angeles Kings</v>
      </c>
      <c r="B39" s="46">
        <f t="shared" si="6"/>
        <v>6</v>
      </c>
      <c r="C39" s="47">
        <f t="shared" si="4"/>
        <v>-8</v>
      </c>
      <c r="D39" s="46">
        <f t="shared" si="7"/>
        <v>14</v>
      </c>
      <c r="E39" s="19"/>
    </row>
    <row r="40" spans="1:35" x14ac:dyDescent="0.3">
      <c r="A40" s="22" t="str">
        <f t="shared" si="5"/>
        <v>Dallas Stars</v>
      </c>
      <c r="B40" s="46">
        <f t="shared" si="6"/>
        <v>4</v>
      </c>
      <c r="C40" s="47">
        <f t="shared" si="4"/>
        <v>2</v>
      </c>
      <c r="D40" s="46">
        <f t="shared" si="7"/>
        <v>2</v>
      </c>
      <c r="E40" s="19"/>
      <c r="AC40" s="18"/>
      <c r="AD40" s="18"/>
      <c r="AE40" s="18"/>
      <c r="AF40" s="18"/>
      <c r="AG40" s="18"/>
      <c r="AH40" s="18"/>
      <c r="AI40" s="18"/>
    </row>
    <row r="41" spans="1:35" x14ac:dyDescent="0.3">
      <c r="A41" s="22" t="str">
        <f t="shared" si="5"/>
        <v>Pittsburgh Penguins</v>
      </c>
      <c r="B41" s="46">
        <f t="shared" si="6"/>
        <v>13</v>
      </c>
      <c r="C41" s="47">
        <f t="shared" si="4"/>
        <v>-8</v>
      </c>
      <c r="D41" s="46">
        <f t="shared" si="7"/>
        <v>21</v>
      </c>
      <c r="E41" s="19"/>
      <c r="AC41" s="16"/>
      <c r="AD41" s="16"/>
      <c r="AE41" s="16"/>
      <c r="AF41" s="16"/>
      <c r="AH41" s="16"/>
    </row>
    <row r="42" spans="1:35" x14ac:dyDescent="0.3">
      <c r="A42" s="22" t="str">
        <f t="shared" si="5"/>
        <v>Toronto Maple Leafs</v>
      </c>
      <c r="B42" s="46">
        <f t="shared" si="6"/>
        <v>8</v>
      </c>
      <c r="C42" s="47">
        <f t="shared" si="4"/>
        <v>-1</v>
      </c>
      <c r="D42" s="46">
        <f t="shared" si="7"/>
        <v>9</v>
      </c>
      <c r="E42" s="19"/>
      <c r="AD42" s="16"/>
      <c r="AE42" s="16"/>
      <c r="AF42" s="142"/>
      <c r="AG42" s="25"/>
      <c r="AH42" s="25"/>
    </row>
    <row r="43" spans="1:35" x14ac:dyDescent="0.3">
      <c r="A43" s="22" t="str">
        <f t="shared" si="5"/>
        <v>New York Rangers</v>
      </c>
      <c r="B43" s="46">
        <f t="shared" si="6"/>
        <v>10</v>
      </c>
      <c r="C43" s="47">
        <f t="shared" si="4"/>
        <v>9</v>
      </c>
      <c r="D43" s="46">
        <f t="shared" si="7"/>
        <v>1</v>
      </c>
      <c r="E43" s="19"/>
      <c r="AD43" s="16"/>
      <c r="AE43" s="16"/>
      <c r="AF43" s="142"/>
      <c r="AG43" s="25"/>
      <c r="AH43" s="25"/>
    </row>
    <row r="44" spans="1:35" x14ac:dyDescent="0.3">
      <c r="A44" s="22" t="str">
        <f t="shared" si="5"/>
        <v>Vancouver Canucks</v>
      </c>
      <c r="B44" s="46">
        <f t="shared" si="6"/>
        <v>7</v>
      </c>
      <c r="C44" s="47">
        <f t="shared" si="4"/>
        <v>2</v>
      </c>
      <c r="D44" s="46">
        <f t="shared" si="7"/>
        <v>5</v>
      </c>
      <c r="E44" s="19"/>
      <c r="AD44" s="16"/>
      <c r="AE44" s="16"/>
      <c r="AF44" s="142"/>
      <c r="AG44" s="25"/>
      <c r="AH44" s="25"/>
    </row>
    <row r="45" spans="1:35" x14ac:dyDescent="0.3">
      <c r="A45" s="22" t="str">
        <f t="shared" si="5"/>
        <v>Colorado Avalanche</v>
      </c>
      <c r="B45" s="46">
        <f t="shared" si="6"/>
        <v>5</v>
      </c>
      <c r="C45" s="47">
        <f t="shared" si="4"/>
        <v>0</v>
      </c>
      <c r="D45" s="46">
        <f t="shared" si="7"/>
        <v>5</v>
      </c>
      <c r="E45" s="19"/>
      <c r="AD45" s="16"/>
      <c r="AE45" s="16"/>
      <c r="AF45" s="142"/>
      <c r="AG45" s="25"/>
      <c r="AH45" s="25"/>
    </row>
    <row r="46" spans="1:35" x14ac:dyDescent="0.3">
      <c r="A46" s="22" t="str">
        <f t="shared" si="5"/>
        <v>Ottawa Senators</v>
      </c>
      <c r="B46" s="46">
        <f t="shared" si="6"/>
        <v>13</v>
      </c>
      <c r="C46" s="47">
        <f t="shared" si="4"/>
        <v>-13</v>
      </c>
      <c r="D46" s="46">
        <f t="shared" si="7"/>
        <v>26</v>
      </c>
      <c r="E46" s="19"/>
      <c r="AD46" s="16"/>
      <c r="AE46" s="16"/>
      <c r="AF46" s="142"/>
      <c r="AG46" s="25"/>
      <c r="AH46" s="25"/>
    </row>
    <row r="47" spans="1:35" x14ac:dyDescent="0.3">
      <c r="A47" s="22" t="str">
        <f t="shared" si="5"/>
        <v>Philadelphia Flyers</v>
      </c>
      <c r="B47" s="46">
        <f t="shared" si="6"/>
        <v>11</v>
      </c>
      <c r="C47" s="47">
        <f t="shared" si="4"/>
        <v>-8</v>
      </c>
      <c r="D47" s="46">
        <f t="shared" si="7"/>
        <v>19</v>
      </c>
      <c r="E47" s="19"/>
      <c r="AD47" s="16"/>
      <c r="AE47" s="16"/>
      <c r="AF47" s="142"/>
      <c r="AG47" s="25"/>
      <c r="AH47" s="25"/>
    </row>
    <row r="48" spans="1:35" x14ac:dyDescent="0.3">
      <c r="A48" s="22" t="str">
        <f t="shared" si="5"/>
        <v>Winnipeg Jets</v>
      </c>
      <c r="B48" s="46">
        <f t="shared" si="6"/>
        <v>12</v>
      </c>
      <c r="C48" s="47">
        <f t="shared" si="4"/>
        <v>2</v>
      </c>
      <c r="D48" s="46">
        <f t="shared" si="7"/>
        <v>10</v>
      </c>
      <c r="E48" s="19"/>
      <c r="AD48" s="16"/>
      <c r="AE48" s="16"/>
      <c r="AF48" s="142"/>
      <c r="AG48" s="25"/>
      <c r="AH48" s="25"/>
    </row>
    <row r="49" spans="1:34" x14ac:dyDescent="0.3">
      <c r="A49" s="22" t="str">
        <f t="shared" si="5"/>
        <v>Tampa Bay Lightning</v>
      </c>
      <c r="B49" s="46">
        <f t="shared" si="6"/>
        <v>13</v>
      </c>
      <c r="C49" s="47">
        <f t="shared" si="4"/>
        <v>1</v>
      </c>
      <c r="D49" s="46">
        <f t="shared" si="7"/>
        <v>12</v>
      </c>
      <c r="E49" s="19"/>
      <c r="AD49" s="16"/>
      <c r="AE49" s="16"/>
      <c r="AF49" s="142"/>
      <c r="AG49" s="25"/>
      <c r="AH49" s="25"/>
    </row>
    <row r="50" spans="1:34" x14ac:dyDescent="0.3">
      <c r="A50" s="22" t="str">
        <f t="shared" si="5"/>
        <v>New Jersey Devils</v>
      </c>
      <c r="B50" s="46">
        <f t="shared" si="6"/>
        <v>17</v>
      </c>
      <c r="C50" s="47">
        <f t="shared" si="4"/>
        <v>-5</v>
      </c>
      <c r="D50" s="46">
        <f t="shared" si="7"/>
        <v>22</v>
      </c>
      <c r="E50" s="19"/>
      <c r="AD50" s="16"/>
      <c r="AE50" s="16"/>
      <c r="AF50" s="142"/>
      <c r="AG50" s="25"/>
      <c r="AH50" s="25"/>
    </row>
    <row r="51" spans="1:34" x14ac:dyDescent="0.3">
      <c r="A51" s="22" t="str">
        <f t="shared" si="5"/>
        <v>Calgary Flames</v>
      </c>
      <c r="B51" s="46">
        <f t="shared" si="6"/>
        <v>19</v>
      </c>
      <c r="C51" s="47">
        <f t="shared" si="4"/>
        <v>-6</v>
      </c>
      <c r="D51" s="46">
        <f t="shared" si="7"/>
        <v>25</v>
      </c>
      <c r="E51" s="19"/>
      <c r="AD51" s="16"/>
      <c r="AE51" s="16"/>
      <c r="AF51" s="142"/>
      <c r="AG51" s="25"/>
      <c r="AH51" s="25"/>
    </row>
    <row r="52" spans="1:34" x14ac:dyDescent="0.3">
      <c r="A52" s="22" t="str">
        <f t="shared" si="5"/>
        <v>Boston Bruins</v>
      </c>
      <c r="B52" s="46">
        <f t="shared" si="6"/>
        <v>16</v>
      </c>
      <c r="C52" s="47">
        <f t="shared" si="4"/>
        <v>13</v>
      </c>
      <c r="D52" s="46">
        <f t="shared" si="7"/>
        <v>3</v>
      </c>
      <c r="E52" s="19"/>
      <c r="AD52" s="16"/>
      <c r="AE52" s="16"/>
      <c r="AF52" s="142"/>
      <c r="AG52" s="25"/>
      <c r="AH52" s="25"/>
    </row>
    <row r="53" spans="1:34" x14ac:dyDescent="0.3">
      <c r="A53" s="22" t="str">
        <f t="shared" si="5"/>
        <v>Nashville Predators</v>
      </c>
      <c r="B53" s="46">
        <f t="shared" si="6"/>
        <v>9</v>
      </c>
      <c r="C53" s="47">
        <f t="shared" si="4"/>
        <v>-4</v>
      </c>
      <c r="D53" s="46">
        <f t="shared" si="7"/>
        <v>13</v>
      </c>
      <c r="E53" s="19"/>
    </row>
    <row r="54" spans="1:34" x14ac:dyDescent="0.3">
      <c r="A54" s="22" t="str">
        <f t="shared" si="5"/>
        <v>Minnesota Wild</v>
      </c>
      <c r="B54" s="46">
        <f t="shared" si="6"/>
        <v>18</v>
      </c>
      <c r="C54" s="47">
        <f t="shared" si="4"/>
        <v>1</v>
      </c>
      <c r="D54" s="46">
        <f t="shared" si="7"/>
        <v>17</v>
      </c>
      <c r="E54" s="19"/>
      <c r="AC54" s="18"/>
      <c r="AD54" s="18"/>
      <c r="AE54" s="18"/>
      <c r="AF54" s="18"/>
    </row>
    <row r="55" spans="1:34" x14ac:dyDescent="0.3">
      <c r="A55" s="22" t="str">
        <f t="shared" si="5"/>
        <v>Vegas Golden Knights</v>
      </c>
      <c r="B55" s="46">
        <f t="shared" si="6"/>
        <v>20</v>
      </c>
      <c r="C55" s="47">
        <f t="shared" si="4"/>
        <v>9</v>
      </c>
      <c r="D55" s="46">
        <f t="shared" si="7"/>
        <v>11</v>
      </c>
      <c r="E55" s="19"/>
      <c r="AC55" s="16"/>
      <c r="AD55" s="16"/>
      <c r="AE55" s="16"/>
      <c r="AF55" s="16"/>
    </row>
    <row r="56" spans="1:34" x14ac:dyDescent="0.3">
      <c r="A56" s="22" t="str">
        <f t="shared" si="5"/>
        <v>Buffalo Sabres</v>
      </c>
      <c r="B56" s="46">
        <f t="shared" si="6"/>
        <v>22</v>
      </c>
      <c r="C56" s="47">
        <f t="shared" si="4"/>
        <v>0</v>
      </c>
      <c r="D56" s="46">
        <f t="shared" si="7"/>
        <v>22</v>
      </c>
      <c r="E56" s="19"/>
      <c r="AD56" s="16"/>
      <c r="AE56" s="16"/>
      <c r="AF56" s="142"/>
    </row>
    <row r="57" spans="1:34" x14ac:dyDescent="0.3">
      <c r="A57" s="22" t="str">
        <f t="shared" si="5"/>
        <v>Seattle Kraken</v>
      </c>
      <c r="B57" s="46">
        <f t="shared" si="6"/>
        <v>21</v>
      </c>
      <c r="C57" s="47">
        <f t="shared" si="4"/>
        <v>-1</v>
      </c>
      <c r="D57" s="46">
        <f t="shared" si="7"/>
        <v>22</v>
      </c>
      <c r="E57" s="19"/>
      <c r="AD57" s="16"/>
      <c r="AE57" s="16"/>
      <c r="AF57" s="142"/>
    </row>
    <row r="58" spans="1:34" x14ac:dyDescent="0.3">
      <c r="A58" s="22" t="str">
        <f t="shared" si="5"/>
        <v>Detroit Red Wings</v>
      </c>
      <c r="B58" s="46">
        <f t="shared" si="6"/>
        <v>24</v>
      </c>
      <c r="C58" s="47">
        <f t="shared" si="4"/>
        <v>7</v>
      </c>
      <c r="D58" s="46">
        <f t="shared" si="7"/>
        <v>17</v>
      </c>
      <c r="E58" s="19"/>
      <c r="AD58" s="16"/>
      <c r="AE58" s="16"/>
      <c r="AF58" s="142"/>
    </row>
    <row r="59" spans="1:34" x14ac:dyDescent="0.3">
      <c r="A59" s="22" t="str">
        <f t="shared" si="5"/>
        <v>Washington Capitals</v>
      </c>
      <c r="B59" s="46">
        <f t="shared" si="6"/>
        <v>27</v>
      </c>
      <c r="C59" s="47">
        <f t="shared" si="4"/>
        <v>11</v>
      </c>
      <c r="D59" s="46">
        <f t="shared" si="7"/>
        <v>16</v>
      </c>
      <c r="E59" s="19"/>
      <c r="AD59" s="16"/>
      <c r="AE59" s="16"/>
      <c r="AF59" s="142"/>
    </row>
    <row r="60" spans="1:34" x14ac:dyDescent="0.3">
      <c r="A60" s="22" t="str">
        <f t="shared" si="5"/>
        <v>St Louis Blues</v>
      </c>
      <c r="B60" s="46">
        <f t="shared" si="6"/>
        <v>26</v>
      </c>
      <c r="C60" s="47">
        <f t="shared" si="4"/>
        <v>11</v>
      </c>
      <c r="D60" s="46">
        <f t="shared" si="7"/>
        <v>15</v>
      </c>
      <c r="E60" s="19"/>
      <c r="AD60" s="16"/>
      <c r="AE60" s="16"/>
      <c r="AF60" s="142"/>
    </row>
    <row r="61" spans="1:34" x14ac:dyDescent="0.3">
      <c r="A61" s="22" t="str">
        <f t="shared" si="5"/>
        <v>New York Islanders</v>
      </c>
      <c r="B61" s="46">
        <f t="shared" si="6"/>
        <v>23</v>
      </c>
      <c r="C61" s="47">
        <f t="shared" si="4"/>
        <v>3</v>
      </c>
      <c r="D61" s="46">
        <f t="shared" si="7"/>
        <v>20</v>
      </c>
      <c r="E61" s="19"/>
      <c r="AD61" s="16"/>
      <c r="AE61" s="16"/>
      <c r="AF61" s="142"/>
    </row>
    <row r="62" spans="1:34" x14ac:dyDescent="0.3">
      <c r="A62" s="22" t="str">
        <f t="shared" si="5"/>
        <v>Columbus Blue Jackets</v>
      </c>
      <c r="B62" s="46">
        <f t="shared" si="6"/>
        <v>28</v>
      </c>
      <c r="C62" s="47">
        <f t="shared" si="4"/>
        <v>-1</v>
      </c>
      <c r="D62" s="46">
        <f t="shared" si="7"/>
        <v>29</v>
      </c>
      <c r="E62" s="19"/>
      <c r="AC62" s="18"/>
      <c r="AD62" s="18"/>
      <c r="AE62" s="18"/>
      <c r="AF62" s="18"/>
    </row>
    <row r="63" spans="1:34" x14ac:dyDescent="0.3">
      <c r="A63" s="22" t="str">
        <f t="shared" si="5"/>
        <v>Arizona Coyotes</v>
      </c>
      <c r="B63" s="46">
        <f t="shared" si="6"/>
        <v>25</v>
      </c>
      <c r="C63" s="47">
        <f t="shared" si="4"/>
        <v>-3</v>
      </c>
      <c r="D63" s="46">
        <f t="shared" si="7"/>
        <v>28</v>
      </c>
      <c r="E63" s="19"/>
      <c r="AC63" s="16"/>
      <c r="AD63" s="16"/>
      <c r="AE63" s="16"/>
      <c r="AF63" s="16"/>
    </row>
    <row r="64" spans="1:34" x14ac:dyDescent="0.3">
      <c r="A64" s="22" t="str">
        <f t="shared" si="5"/>
        <v>Montreal Canadiens</v>
      </c>
      <c r="B64" s="46">
        <f t="shared" si="6"/>
        <v>29</v>
      </c>
      <c r="C64" s="47">
        <f t="shared" si="4"/>
        <v>3</v>
      </c>
      <c r="D64" s="46">
        <f t="shared" si="7"/>
        <v>26</v>
      </c>
      <c r="E64" s="19"/>
      <c r="AD64" s="25"/>
      <c r="AE64" s="25"/>
      <c r="AF64" s="142"/>
      <c r="AH64" s="144"/>
    </row>
    <row r="65" spans="1:35" x14ac:dyDescent="0.3">
      <c r="A65" s="22" t="str">
        <f t="shared" si="5"/>
        <v>Chicago Blackhawks</v>
      </c>
      <c r="B65" s="46">
        <f t="shared" si="6"/>
        <v>30</v>
      </c>
      <c r="C65" s="47">
        <f t="shared" si="4"/>
        <v>-1</v>
      </c>
      <c r="D65" s="46">
        <f t="shared" si="7"/>
        <v>31</v>
      </c>
      <c r="E65" s="19"/>
      <c r="AD65" s="25"/>
      <c r="AE65" s="25"/>
      <c r="AF65" s="142"/>
    </row>
    <row r="66" spans="1:35" x14ac:dyDescent="0.3">
      <c r="A66" s="22" t="str">
        <f t="shared" si="5"/>
        <v>Anaheim Ducks</v>
      </c>
      <c r="B66" s="46">
        <f t="shared" si="6"/>
        <v>31</v>
      </c>
      <c r="C66" s="47">
        <f t="shared" si="4"/>
        <v>1</v>
      </c>
      <c r="D66" s="46">
        <f t="shared" si="7"/>
        <v>30</v>
      </c>
      <c r="E66" s="19"/>
      <c r="AB66" s="19"/>
      <c r="AC66" s="19"/>
      <c r="AD66" s="20"/>
      <c r="AE66" s="20"/>
      <c r="AF66" s="33"/>
      <c r="AG66" s="19"/>
      <c r="AH66" s="19"/>
      <c r="AI66" s="19"/>
    </row>
    <row r="67" spans="1:35" x14ac:dyDescent="0.3">
      <c r="A67" s="22" t="str">
        <f t="shared" si="5"/>
        <v>San Jose Sharks</v>
      </c>
      <c r="B67" s="46">
        <f t="shared" si="6"/>
        <v>32</v>
      </c>
      <c r="C67" s="47">
        <f t="shared" si="4"/>
        <v>0</v>
      </c>
      <c r="D67" s="46">
        <f t="shared" si="7"/>
        <v>32</v>
      </c>
      <c r="E67" s="19"/>
    </row>
    <row r="68" spans="1:35" x14ac:dyDescent="0.3">
      <c r="A68" s="26"/>
      <c r="B68" s="31">
        <f ca="1">L21</f>
        <v>45385</v>
      </c>
      <c r="C68" s="27"/>
      <c r="D68" s="27" t="s">
        <v>134</v>
      </c>
      <c r="E68" s="29"/>
    </row>
  </sheetData>
  <sortState xmlns:xlrd2="http://schemas.microsoft.com/office/spreadsheetml/2017/richdata2" ref="A2:C33">
    <sortCondition ref="C33"/>
  </sortState>
  <conditionalFormatting sqref="D36:D67 B36:B67 X2:X33">
    <cfRule type="colorScale" priority="12">
      <colorScale>
        <cfvo type="num" val="0"/>
        <cfvo type="num" val="16"/>
        <cfvo type="num" val="32"/>
        <color rgb="FF0070C0"/>
        <color theme="0" tint="-4.9989318521683403E-2"/>
        <color rgb="FFFF0000"/>
      </colorScale>
    </cfRule>
  </conditionalFormatting>
  <conditionalFormatting sqref="F4:F19 J4:J19">
    <cfRule type="colorScale" priority="13">
      <colorScale>
        <cfvo type="min"/>
        <cfvo type="percentile" val="50"/>
        <cfvo type="max"/>
        <color rgb="FF0070C0"/>
        <color theme="0" tint="-4.9989318521683403E-2"/>
        <color rgb="FFFF0000"/>
      </colorScale>
    </cfRule>
  </conditionalFormatting>
  <conditionalFormatting sqref="F4:L19">
    <cfRule type="colorScale" priority="19">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num" val="16"/>
        <cfvo type="num" val="32"/>
        <color rgb="FF0070C0"/>
        <color theme="0" tint="-4.9989318521683403E-2"/>
        <color rgb="FFFF0000"/>
      </colorScale>
    </cfRule>
  </conditionalFormatting>
  <conditionalFormatting sqref="AE3:AE25">
    <cfRule type="colorScale" priority="11">
      <colorScale>
        <cfvo type="num" val="1"/>
        <cfvo type="num" val="9"/>
        <cfvo type="num" val="18"/>
        <color rgb="FF0070C0"/>
        <color theme="0" tint="-4.9989318521683403E-2"/>
        <color rgb="FFFF0000"/>
      </colorScale>
    </cfRule>
  </conditionalFormatting>
  <conditionalFormatting sqref="AE42:AE52">
    <cfRule type="colorScale" priority="8">
      <colorScale>
        <cfvo type="num" val="1"/>
        <cfvo type="num" val="9"/>
        <cfvo type="num" val="18"/>
        <color rgb="FF0070C0"/>
        <color theme="0" tint="-4.9989318521683403E-2"/>
        <color rgb="FFFF0000"/>
      </colorScale>
    </cfRule>
  </conditionalFormatting>
  <conditionalFormatting sqref="AE61 AE66">
    <cfRule type="colorScale" priority="6">
      <colorScale>
        <cfvo type="num" val="1"/>
        <cfvo type="num" val="9"/>
        <cfvo type="num" val="18"/>
        <color rgb="FF0070C0"/>
        <color theme="0" tint="-4.9989318521683403E-2"/>
        <color rgb="FFFF0000"/>
      </colorScale>
    </cfRule>
  </conditionalFormatting>
  <conditionalFormatting sqref="AF42:AF52">
    <cfRule type="colorScale" priority="7">
      <colorScale>
        <cfvo type="num" val="0"/>
        <cfvo type="num" val="0.5"/>
        <cfvo type="num" val="1"/>
        <color rgb="FFFF0000"/>
        <color theme="0" tint="-4.9989318521683403E-2"/>
        <color rgb="FF0070C0"/>
      </colorScale>
    </cfRule>
  </conditionalFormatting>
  <conditionalFormatting sqref="AF56:AF61 AF66">
    <cfRule type="colorScale" priority="5">
      <colorScale>
        <cfvo type="num" val="0"/>
        <cfvo type="num" val="0.5"/>
        <cfvo type="num" val="1"/>
        <color rgb="FFFF0000"/>
        <color theme="0" tint="-4.9989318521683403E-2"/>
        <color rgb="FF0070C0"/>
      </colorScale>
    </cfRule>
  </conditionalFormatting>
  <conditionalFormatting sqref="AF64:AF65">
    <cfRule type="colorScale" priority="4">
      <colorScale>
        <cfvo type="num" val="0"/>
        <cfvo type="num" val="0.5"/>
        <cfvo type="num" val="1"/>
        <color rgb="FFFF0000"/>
        <color theme="0" tint="-4.9989318521683403E-2"/>
        <color rgb="FF0070C0"/>
      </colorScale>
    </cfRule>
  </conditionalFormatting>
  <conditionalFormatting sqref="AI3:AI25">
    <cfRule type="colorScale" priority="9">
      <colorScale>
        <cfvo type="num" val="0"/>
        <cfvo type="num" val="0.5"/>
        <cfvo type="num" val="1"/>
        <color rgb="FFFF0000"/>
        <color theme="0" tint="-4.9989318521683403E-2"/>
        <color rgb="FF0070C0"/>
      </colorScale>
    </cfRule>
  </conditionalFormatting>
  <conditionalFormatting sqref="AM12">
    <cfRule type="colorScale" priority="15">
      <colorScale>
        <cfvo type="min"/>
        <cfvo type="percentile" val="50"/>
        <cfvo type="max"/>
        <color rgb="FF0070C0"/>
        <color theme="0" tint="-4.9989318521683403E-2"/>
        <color rgb="FFFF0000"/>
      </colorScale>
    </cfRule>
  </conditionalFormatting>
  <conditionalFormatting sqref="AQ2:AQ9 AM2:AM9">
    <cfRule type="colorScale" priority="18">
      <colorScale>
        <cfvo type="min"/>
        <cfvo type="percentile" val="50"/>
        <cfvo type="max"/>
        <color rgb="FF0070C0"/>
        <color theme="0" tint="-4.9989318521683403E-2"/>
        <color rgb="FFFF0000"/>
      </colorScale>
    </cfRule>
  </conditionalFormatting>
  <conditionalFormatting sqref="AQ12">
    <cfRule type="colorScale" priority="16">
      <colorScale>
        <cfvo type="min"/>
        <cfvo type="percentile" val="50"/>
        <cfvo type="max"/>
        <color rgb="FF0070C0"/>
        <color theme="0" tint="-4.9989318521683403E-2"/>
        <color rgb="FFFF0000"/>
      </colorScale>
    </cfRule>
  </conditionalFormatting>
  <conditionalFormatting sqref="AS2:AS9 AN2:AN9">
    <cfRule type="colorScale" priority="1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73E9-55B3-4273-A076-B45604DBD57D}">
  <sheetPr>
    <tabColor rgb="FF0070C0"/>
  </sheetPr>
  <dimension ref="A1:T34"/>
  <sheetViews>
    <sheetView workbookViewId="0">
      <selection activeCell="D33" sqref="B2:D33"/>
    </sheetView>
  </sheetViews>
  <sheetFormatPr defaultRowHeight="14.4" x14ac:dyDescent="0.3"/>
  <cols>
    <col min="10" max="10" width="1.109375" customWidth="1"/>
    <col min="11" max="11" width="19.44140625" customWidth="1"/>
    <col min="12" max="12" width="19.33203125" customWidth="1"/>
    <col min="13" max="13" width="12.21875" customWidth="1"/>
    <col min="14" max="14" width="19.33203125" customWidth="1"/>
    <col min="15" max="15" width="4.77734375" customWidth="1"/>
    <col min="16" max="16" width="16.44140625" customWidth="1"/>
    <col min="17" max="17" width="1.6640625" customWidth="1"/>
    <col min="19" max="19" width="3.5546875" customWidth="1"/>
    <col min="20" max="20" width="51.88671875" customWidth="1"/>
  </cols>
  <sheetData>
    <row r="1" spans="1:20" x14ac:dyDescent="0.3">
      <c r="A1" t="str">
        <f>'Reg vs No Goalie Math'!H1</f>
        <v>Regular</v>
      </c>
      <c r="B1" t="str">
        <f>'Reg vs No Goalie Math'!I1</f>
        <v>Team</v>
      </c>
      <c r="C1" t="str">
        <f>'Reg vs No Goalie Math'!J1</f>
        <v>Rank Score</v>
      </c>
      <c r="D1" t="str">
        <f>'Reg vs No Goalie Math'!K1</f>
        <v>League Standings</v>
      </c>
      <c r="E1" t="str">
        <f>'Reg vs No Goalie Math'!L1</f>
        <v>No Goalie</v>
      </c>
      <c r="F1" t="str">
        <f>'Reg vs No Goalie Math'!M1</f>
        <v>Team</v>
      </c>
      <c r="G1" t="str">
        <f>'Reg vs No Goalie Math'!N1</f>
        <v>Rank Score W/O Goalie</v>
      </c>
      <c r="H1" t="str">
        <f>'Reg vs No Goalie Math'!O1</f>
        <v>League Standings</v>
      </c>
      <c r="J1" s="19"/>
      <c r="K1" s="20" t="s">
        <v>0</v>
      </c>
      <c r="L1" s="20" t="s">
        <v>116</v>
      </c>
      <c r="M1" s="20" t="s">
        <v>108</v>
      </c>
      <c r="N1" s="20" t="s">
        <v>117</v>
      </c>
      <c r="O1" s="19"/>
      <c r="P1" s="20" t="s">
        <v>86</v>
      </c>
      <c r="Q1" s="20"/>
      <c r="R1" t="s">
        <v>118</v>
      </c>
      <c r="T1" s="57" t="s">
        <v>120</v>
      </c>
    </row>
    <row r="2" spans="1:20" x14ac:dyDescent="0.3">
      <c r="B2" t="str">
        <f>'Reg vs No Goalie Math'!I12</f>
        <v>Toronto Maple Leafs</v>
      </c>
      <c r="C2">
        <f>'Reg vs No Goalie Math'!J12</f>
        <v>10</v>
      </c>
      <c r="D2">
        <f>'Reg vs No Goalie Math'!K12</f>
        <v>9</v>
      </c>
      <c r="F2" t="str">
        <f>'Reg vs No Goalie Math'!M14</f>
        <v>Winnipeg Jets</v>
      </c>
      <c r="G2">
        <f>'Reg vs No Goalie Math'!N14</f>
        <v>12</v>
      </c>
      <c r="H2">
        <f>'Reg vs No Goalie Math'!O14</f>
        <v>10</v>
      </c>
      <c r="J2" s="19"/>
      <c r="K2" s="19" t="str">
        <f>B2</f>
        <v>Toronto Maple Leafs</v>
      </c>
      <c r="L2" s="46">
        <f>C2</f>
        <v>10</v>
      </c>
      <c r="M2" s="47">
        <f>N2-L2</f>
        <v>-2</v>
      </c>
      <c r="N2" s="46">
        <f t="shared" ref="N2:N33" si="0">INDEX(G:G, MATCH(R2, F:F, 0))</f>
        <v>8</v>
      </c>
      <c r="O2" s="19"/>
      <c r="P2" s="46">
        <f>D2</f>
        <v>9</v>
      </c>
      <c r="Q2" s="20"/>
      <c r="R2" t="str">
        <f t="shared" ref="R2:R33" si="1">VLOOKUP(K2, K:K, 1, FALSE)</f>
        <v>Toronto Maple Leafs</v>
      </c>
      <c r="T2" s="57" t="s">
        <v>121</v>
      </c>
    </row>
    <row r="3" spans="1:20" x14ac:dyDescent="0.3">
      <c r="B3" t="str">
        <f>'Reg vs No Goalie Math'!I6</f>
        <v>Colorado Avalanche</v>
      </c>
      <c r="C3">
        <f>'Reg vs No Goalie Math'!J6</f>
        <v>5</v>
      </c>
      <c r="D3">
        <f>'Reg vs No Goalie Math'!K6</f>
        <v>5</v>
      </c>
      <c r="F3" t="str">
        <f>'Reg vs No Goalie Math'!M13</f>
        <v>Philadelphia Flyers</v>
      </c>
      <c r="G3">
        <f>'Reg vs No Goalie Math'!N13</f>
        <v>11</v>
      </c>
      <c r="H3">
        <f>'Reg vs No Goalie Math'!O13</f>
        <v>19</v>
      </c>
      <c r="J3" s="19"/>
      <c r="K3" s="19" t="str">
        <f t="shared" ref="K3:K33" si="2">B3</f>
        <v>Colorado Avalanche</v>
      </c>
      <c r="L3" s="46">
        <f t="shared" ref="L3:L33" si="3">C3</f>
        <v>5</v>
      </c>
      <c r="M3" s="47">
        <f t="shared" ref="M3:M33" si="4">N3-L3</f>
        <v>0</v>
      </c>
      <c r="N3" s="46">
        <f t="shared" si="0"/>
        <v>5</v>
      </c>
      <c r="O3" s="19"/>
      <c r="P3" s="46">
        <f t="shared" ref="P3:P33" si="5">D3</f>
        <v>5</v>
      </c>
      <c r="Q3" s="20"/>
      <c r="R3" t="str">
        <f t="shared" si="1"/>
        <v>Colorado Avalanche</v>
      </c>
    </row>
    <row r="4" spans="1:20" x14ac:dyDescent="0.3">
      <c r="B4" t="str">
        <f>'Reg vs No Goalie Math'!I7</f>
        <v>Dallas Stars</v>
      </c>
      <c r="C4">
        <f>'Reg vs No Goalie Math'!J7</f>
        <v>5</v>
      </c>
      <c r="D4">
        <f>'Reg vs No Goalie Math'!K7</f>
        <v>2</v>
      </c>
      <c r="F4" t="str">
        <f>'Reg vs No Goalie Math'!M12</f>
        <v>Ottawa Senators</v>
      </c>
      <c r="G4">
        <f>'Reg vs No Goalie Math'!N12</f>
        <v>13</v>
      </c>
      <c r="H4">
        <f>'Reg vs No Goalie Math'!O12</f>
        <v>26</v>
      </c>
      <c r="J4" s="19"/>
      <c r="K4" s="19" t="str">
        <f t="shared" si="2"/>
        <v>Dallas Stars</v>
      </c>
      <c r="L4" s="46">
        <f t="shared" si="3"/>
        <v>5</v>
      </c>
      <c r="M4" s="47">
        <f t="shared" si="4"/>
        <v>-1</v>
      </c>
      <c r="N4" s="46">
        <f t="shared" si="0"/>
        <v>4</v>
      </c>
      <c r="O4" s="19"/>
      <c r="P4" s="46">
        <f t="shared" si="5"/>
        <v>2</v>
      </c>
      <c r="Q4" s="20"/>
      <c r="R4" t="str">
        <f t="shared" si="1"/>
        <v>Dallas Stars</v>
      </c>
    </row>
    <row r="5" spans="1:20" x14ac:dyDescent="0.3">
      <c r="B5" t="str">
        <f>'Reg vs No Goalie Math'!I10</f>
        <v>New York Rangers</v>
      </c>
      <c r="C5">
        <f>'Reg vs No Goalie Math'!J10</f>
        <v>9</v>
      </c>
      <c r="D5">
        <f>'Reg vs No Goalie Math'!K10</f>
        <v>1</v>
      </c>
      <c r="F5" t="str">
        <f>'Reg vs No Goalie Math'!M7</f>
        <v>Pittsburgh Penguins</v>
      </c>
      <c r="G5">
        <f>'Reg vs No Goalie Math'!N7</f>
        <v>13</v>
      </c>
      <c r="H5">
        <f>'Reg vs No Goalie Math'!O7</f>
        <v>21</v>
      </c>
      <c r="J5" s="19"/>
      <c r="K5" s="19" t="str">
        <f t="shared" si="2"/>
        <v>New York Rangers</v>
      </c>
      <c r="L5" s="46">
        <f t="shared" si="3"/>
        <v>9</v>
      </c>
      <c r="M5" s="47">
        <f t="shared" si="4"/>
        <v>1</v>
      </c>
      <c r="N5" s="46">
        <f t="shared" si="0"/>
        <v>10</v>
      </c>
      <c r="O5" s="19"/>
      <c r="P5" s="46">
        <f t="shared" si="5"/>
        <v>1</v>
      </c>
      <c r="Q5" s="20"/>
      <c r="R5" t="str">
        <f t="shared" si="1"/>
        <v>New York Rangers</v>
      </c>
    </row>
    <row r="6" spans="1:20" x14ac:dyDescent="0.3">
      <c r="B6" t="str">
        <f>'Reg vs No Goalie Math'!I11</f>
        <v>Nashville Predators</v>
      </c>
      <c r="C6">
        <f>'Reg vs No Goalie Math'!J11</f>
        <v>10</v>
      </c>
      <c r="D6">
        <f>'Reg vs No Goalie Math'!K11</f>
        <v>13</v>
      </c>
      <c r="F6" t="str">
        <f>'Reg vs No Goalie Math'!M16</f>
        <v>New Jersey Devils</v>
      </c>
      <c r="G6">
        <f>'Reg vs No Goalie Math'!N16</f>
        <v>17</v>
      </c>
      <c r="H6">
        <f>'Reg vs No Goalie Math'!O16</f>
        <v>22</v>
      </c>
      <c r="J6" s="19"/>
      <c r="K6" s="19" t="str">
        <f t="shared" si="2"/>
        <v>Nashville Predators</v>
      </c>
      <c r="L6" s="46">
        <f t="shared" si="3"/>
        <v>10</v>
      </c>
      <c r="M6" s="47">
        <f t="shared" si="4"/>
        <v>-1</v>
      </c>
      <c r="N6" s="46">
        <f t="shared" si="0"/>
        <v>9</v>
      </c>
      <c r="O6" s="19"/>
      <c r="P6" s="46">
        <f t="shared" si="5"/>
        <v>13</v>
      </c>
      <c r="Q6" s="20"/>
      <c r="R6" t="str">
        <f t="shared" si="1"/>
        <v>Nashville Predators</v>
      </c>
    </row>
    <row r="7" spans="1:20" x14ac:dyDescent="0.3">
      <c r="B7" t="str">
        <f>'Reg vs No Goalie Math'!I2</f>
        <v>Florida Panthers</v>
      </c>
      <c r="C7">
        <f>'Reg vs No Goalie Math'!J2</f>
        <v>1</v>
      </c>
      <c r="D7">
        <f>'Reg vs No Goalie Math'!K2</f>
        <v>7</v>
      </c>
      <c r="F7" t="str">
        <f>'Reg vs No Goalie Math'!M2</f>
        <v>Florida Panthers</v>
      </c>
      <c r="G7">
        <f>'Reg vs No Goalie Math'!N2</f>
        <v>3</v>
      </c>
      <c r="H7">
        <f>'Reg vs No Goalie Math'!O2</f>
        <v>7</v>
      </c>
      <c r="J7" s="19"/>
      <c r="K7" s="19" t="str">
        <f t="shared" si="2"/>
        <v>Florida Panthers</v>
      </c>
      <c r="L7" s="46">
        <f t="shared" si="3"/>
        <v>1</v>
      </c>
      <c r="M7" s="47">
        <f t="shared" si="4"/>
        <v>2</v>
      </c>
      <c r="N7" s="46">
        <f t="shared" si="0"/>
        <v>3</v>
      </c>
      <c r="O7" s="19"/>
      <c r="P7" s="46">
        <f t="shared" si="5"/>
        <v>7</v>
      </c>
      <c r="Q7" s="20"/>
      <c r="R7" t="str">
        <f t="shared" si="1"/>
        <v>Florida Panthers</v>
      </c>
    </row>
    <row r="8" spans="1:20" x14ac:dyDescent="0.3">
      <c r="B8" t="str">
        <f>'Reg vs No Goalie Math'!I3</f>
        <v>Carolina Hurricanes</v>
      </c>
      <c r="C8">
        <f>'Reg vs No Goalie Math'!J3</f>
        <v>1</v>
      </c>
      <c r="D8">
        <f>'Reg vs No Goalie Math'!K3</f>
        <v>4</v>
      </c>
      <c r="F8" t="str">
        <f>'Reg vs No Goalie Math'!M3</f>
        <v>Edmonton Oilers</v>
      </c>
      <c r="G8">
        <f>'Reg vs No Goalie Math'!N3</f>
        <v>2</v>
      </c>
      <c r="H8">
        <f>'Reg vs No Goalie Math'!O3</f>
        <v>7</v>
      </c>
      <c r="J8" s="19"/>
      <c r="K8" s="19" t="str">
        <f t="shared" si="2"/>
        <v>Carolina Hurricanes</v>
      </c>
      <c r="L8" s="46">
        <f t="shared" si="3"/>
        <v>1</v>
      </c>
      <c r="M8" s="47">
        <f t="shared" si="4"/>
        <v>0</v>
      </c>
      <c r="N8" s="46">
        <f t="shared" si="0"/>
        <v>1</v>
      </c>
      <c r="O8" s="19"/>
      <c r="P8" s="46">
        <f t="shared" si="5"/>
        <v>4</v>
      </c>
      <c r="Q8" s="20"/>
      <c r="R8" t="str">
        <f t="shared" si="1"/>
        <v>Carolina Hurricanes</v>
      </c>
    </row>
    <row r="9" spans="1:20" x14ac:dyDescent="0.3">
      <c r="B9" t="str">
        <f>'Reg vs No Goalie Math'!I9</f>
        <v>Winnipeg Jets</v>
      </c>
      <c r="C9">
        <f>'Reg vs No Goalie Math'!J9</f>
        <v>8</v>
      </c>
      <c r="D9">
        <f>'Reg vs No Goalie Math'!K9</f>
        <v>10</v>
      </c>
      <c r="F9" t="str">
        <f>'Reg vs No Goalie Math'!M4</f>
        <v>Carolina Hurricanes</v>
      </c>
      <c r="G9">
        <f>'Reg vs No Goalie Math'!N4</f>
        <v>1</v>
      </c>
      <c r="H9">
        <f>'Reg vs No Goalie Math'!O4</f>
        <v>4</v>
      </c>
      <c r="J9" s="19"/>
      <c r="K9" s="19" t="str">
        <f t="shared" si="2"/>
        <v>Winnipeg Jets</v>
      </c>
      <c r="L9" s="46">
        <f t="shared" si="3"/>
        <v>8</v>
      </c>
      <c r="M9" s="47">
        <f t="shared" si="4"/>
        <v>4</v>
      </c>
      <c r="N9" s="46">
        <f t="shared" si="0"/>
        <v>12</v>
      </c>
      <c r="O9" s="19"/>
      <c r="P9" s="46">
        <f t="shared" si="5"/>
        <v>10</v>
      </c>
      <c r="Q9" s="20"/>
      <c r="R9" t="str">
        <f t="shared" si="1"/>
        <v>Winnipeg Jets</v>
      </c>
    </row>
    <row r="10" spans="1:20" x14ac:dyDescent="0.3">
      <c r="B10" t="str">
        <f>'Reg vs No Goalie Math'!I14</f>
        <v>Boston Bruins</v>
      </c>
      <c r="C10">
        <f>'Reg vs No Goalie Math'!J14</f>
        <v>12</v>
      </c>
      <c r="D10">
        <f>'Reg vs No Goalie Math'!K14</f>
        <v>3</v>
      </c>
      <c r="F10" t="str">
        <f>'Reg vs No Goalie Math'!M19</f>
        <v>Nashville Predators</v>
      </c>
      <c r="G10">
        <f>'Reg vs No Goalie Math'!N19</f>
        <v>9</v>
      </c>
      <c r="H10">
        <f>'Reg vs No Goalie Math'!O19</f>
        <v>13</v>
      </c>
      <c r="J10" s="19"/>
      <c r="K10" s="19" t="str">
        <f t="shared" si="2"/>
        <v>Boston Bruins</v>
      </c>
      <c r="L10" s="46">
        <f t="shared" si="3"/>
        <v>12</v>
      </c>
      <c r="M10" s="47">
        <f t="shared" si="4"/>
        <v>4</v>
      </c>
      <c r="N10" s="46">
        <f t="shared" si="0"/>
        <v>16</v>
      </c>
      <c r="O10" s="19"/>
      <c r="P10" s="46">
        <f t="shared" si="5"/>
        <v>3</v>
      </c>
      <c r="Q10" s="20"/>
      <c r="R10" t="str">
        <f t="shared" si="1"/>
        <v>Boston Bruins</v>
      </c>
    </row>
    <row r="11" spans="1:20" x14ac:dyDescent="0.3">
      <c r="B11" t="str">
        <f>'Reg vs No Goalie Math'!I5</f>
        <v>Los Angeles Kings</v>
      </c>
      <c r="C11">
        <f>'Reg vs No Goalie Math'!J5</f>
        <v>4</v>
      </c>
      <c r="D11">
        <f>'Reg vs No Goalie Math'!K5</f>
        <v>14</v>
      </c>
      <c r="F11" t="str">
        <f>'Reg vs No Goalie Math'!M8</f>
        <v>Toronto Maple Leafs</v>
      </c>
      <c r="G11">
        <f>'Reg vs No Goalie Math'!N8</f>
        <v>8</v>
      </c>
      <c r="H11">
        <f>'Reg vs No Goalie Math'!O8</f>
        <v>9</v>
      </c>
      <c r="J11" s="19"/>
      <c r="K11" s="19" t="str">
        <f t="shared" si="2"/>
        <v>Los Angeles Kings</v>
      </c>
      <c r="L11" s="46">
        <f t="shared" si="3"/>
        <v>4</v>
      </c>
      <c r="M11" s="47">
        <f t="shared" si="4"/>
        <v>2</v>
      </c>
      <c r="N11" s="46">
        <f t="shared" si="0"/>
        <v>6</v>
      </c>
      <c r="O11" s="19"/>
      <c r="P11" s="46">
        <f t="shared" si="5"/>
        <v>14</v>
      </c>
      <c r="Q11" s="20"/>
      <c r="R11" t="str">
        <f t="shared" si="1"/>
        <v>Los Angeles Kings</v>
      </c>
    </row>
    <row r="12" spans="1:20" x14ac:dyDescent="0.3">
      <c r="B12" t="str">
        <f>'Reg vs No Goalie Math'!I15</f>
        <v>Vegas Golden Knights</v>
      </c>
      <c r="C12">
        <f>'Reg vs No Goalie Math'!J15</f>
        <v>14</v>
      </c>
      <c r="D12">
        <f>'Reg vs No Goalie Math'!K15</f>
        <v>11</v>
      </c>
      <c r="F12" t="str">
        <f>'Reg vs No Goalie Math'!M20</f>
        <v>Minnesota Wild</v>
      </c>
      <c r="G12">
        <f>'Reg vs No Goalie Math'!N20</f>
        <v>18</v>
      </c>
      <c r="H12">
        <f>'Reg vs No Goalie Math'!O20</f>
        <v>17</v>
      </c>
      <c r="J12" s="19"/>
      <c r="K12" s="19" t="str">
        <f t="shared" si="2"/>
        <v>Vegas Golden Knights</v>
      </c>
      <c r="L12" s="46">
        <f t="shared" si="3"/>
        <v>14</v>
      </c>
      <c r="M12" s="47">
        <f t="shared" si="4"/>
        <v>6</v>
      </c>
      <c r="N12" s="46">
        <f t="shared" si="0"/>
        <v>20</v>
      </c>
      <c r="O12" s="19"/>
      <c r="P12" s="46">
        <f t="shared" si="5"/>
        <v>11</v>
      </c>
      <c r="Q12" s="20"/>
      <c r="R12" t="str">
        <f t="shared" si="1"/>
        <v>Vegas Golden Knights</v>
      </c>
    </row>
    <row r="13" spans="1:20" x14ac:dyDescent="0.3">
      <c r="B13" t="str">
        <f>'Reg vs No Goalie Math'!I16</f>
        <v>Philadelphia Flyers</v>
      </c>
      <c r="C13">
        <f>'Reg vs No Goalie Math'!J16</f>
        <v>15</v>
      </c>
      <c r="D13">
        <f>'Reg vs No Goalie Math'!K16</f>
        <v>19</v>
      </c>
      <c r="F13" t="str">
        <f>'Reg vs No Goalie Math'!M23</f>
        <v>Seattle Kraken</v>
      </c>
      <c r="G13">
        <f>'Reg vs No Goalie Math'!N23</f>
        <v>21</v>
      </c>
      <c r="H13">
        <f>'Reg vs No Goalie Math'!O23</f>
        <v>22</v>
      </c>
      <c r="J13" s="19"/>
      <c r="K13" s="19" t="str">
        <f t="shared" si="2"/>
        <v>Philadelphia Flyers</v>
      </c>
      <c r="L13" s="46">
        <f t="shared" si="3"/>
        <v>15</v>
      </c>
      <c r="M13" s="47">
        <f t="shared" si="4"/>
        <v>-4</v>
      </c>
      <c r="N13" s="46">
        <f t="shared" si="0"/>
        <v>11</v>
      </c>
      <c r="O13" s="19"/>
      <c r="P13" s="46">
        <f t="shared" si="5"/>
        <v>19</v>
      </c>
      <c r="Q13" s="20"/>
      <c r="R13" t="str">
        <f t="shared" si="1"/>
        <v>Philadelphia Flyers</v>
      </c>
    </row>
    <row r="14" spans="1:20" x14ac:dyDescent="0.3">
      <c r="B14" t="str">
        <f>'Reg vs No Goalie Math'!I4</f>
        <v>Edmonton Oilers</v>
      </c>
      <c r="C14">
        <f>'Reg vs No Goalie Math'!J4</f>
        <v>3</v>
      </c>
      <c r="D14">
        <f>'Reg vs No Goalie Math'!K4</f>
        <v>7</v>
      </c>
      <c r="F14" t="str">
        <f>'Reg vs No Goalie Math'!M15</f>
        <v>Tampa Bay Lightning</v>
      </c>
      <c r="G14">
        <f>'Reg vs No Goalie Math'!N15</f>
        <v>13</v>
      </c>
      <c r="H14">
        <f>'Reg vs No Goalie Math'!O15</f>
        <v>12</v>
      </c>
      <c r="J14" s="19"/>
      <c r="K14" s="19" t="str">
        <f t="shared" si="2"/>
        <v>Edmonton Oilers</v>
      </c>
      <c r="L14" s="46">
        <f t="shared" si="3"/>
        <v>3</v>
      </c>
      <c r="M14" s="47">
        <f t="shared" si="4"/>
        <v>-1</v>
      </c>
      <c r="N14" s="46">
        <f t="shared" si="0"/>
        <v>2</v>
      </c>
      <c r="O14" s="19"/>
      <c r="P14" s="46">
        <f t="shared" si="5"/>
        <v>7</v>
      </c>
      <c r="Q14" s="20"/>
      <c r="R14" t="str">
        <f t="shared" si="1"/>
        <v>Edmonton Oilers</v>
      </c>
    </row>
    <row r="15" spans="1:20" x14ac:dyDescent="0.3">
      <c r="B15" t="str">
        <f>'Reg vs No Goalie Math'!I25</f>
        <v>New York Islanders</v>
      </c>
      <c r="C15">
        <f>'Reg vs No Goalie Math'!J25</f>
        <v>24</v>
      </c>
      <c r="D15">
        <f>'Reg vs No Goalie Math'!K25</f>
        <v>20</v>
      </c>
      <c r="F15" t="str">
        <f>'Reg vs No Goalie Math'!M25</f>
        <v>Washington Capitals</v>
      </c>
      <c r="G15">
        <f>'Reg vs No Goalie Math'!N25</f>
        <v>27</v>
      </c>
      <c r="H15">
        <f>'Reg vs No Goalie Math'!O25</f>
        <v>16</v>
      </c>
      <c r="J15" s="19"/>
      <c r="K15" s="19" t="str">
        <f t="shared" si="2"/>
        <v>New York Islanders</v>
      </c>
      <c r="L15" s="46">
        <f t="shared" si="3"/>
        <v>24</v>
      </c>
      <c r="M15" s="47">
        <f t="shared" si="4"/>
        <v>-1</v>
      </c>
      <c r="N15" s="46">
        <f t="shared" si="0"/>
        <v>23</v>
      </c>
      <c r="O15" s="19"/>
      <c r="P15" s="46">
        <f t="shared" si="5"/>
        <v>20</v>
      </c>
      <c r="Q15" s="20"/>
      <c r="R15" t="str">
        <f t="shared" si="1"/>
        <v>New York Islanders</v>
      </c>
    </row>
    <row r="16" spans="1:20" x14ac:dyDescent="0.3">
      <c r="B16" t="str">
        <f>'Reg vs No Goalie Math'!I13</f>
        <v>Pittsburgh Penguins</v>
      </c>
      <c r="C16">
        <f>'Reg vs No Goalie Math'!J13</f>
        <v>12</v>
      </c>
      <c r="D16">
        <f>'Reg vs No Goalie Math'!K13</f>
        <v>21</v>
      </c>
      <c r="F16" t="str">
        <f>'Reg vs No Goalie Math'!M24</f>
        <v>Detroit Red Wings</v>
      </c>
      <c r="G16">
        <f>'Reg vs No Goalie Math'!N24</f>
        <v>24</v>
      </c>
      <c r="H16">
        <f>'Reg vs No Goalie Math'!O24</f>
        <v>17</v>
      </c>
      <c r="J16" s="19"/>
      <c r="K16" s="19" t="str">
        <f t="shared" si="2"/>
        <v>Pittsburgh Penguins</v>
      </c>
      <c r="L16" s="46">
        <f t="shared" si="3"/>
        <v>12</v>
      </c>
      <c r="M16" s="47">
        <f t="shared" si="4"/>
        <v>1</v>
      </c>
      <c r="N16" s="46">
        <f t="shared" si="0"/>
        <v>13</v>
      </c>
      <c r="O16" s="19"/>
      <c r="P16" s="46">
        <f t="shared" si="5"/>
        <v>21</v>
      </c>
      <c r="Q16" s="20"/>
      <c r="R16" t="str">
        <f t="shared" si="1"/>
        <v>Pittsburgh Penguins</v>
      </c>
    </row>
    <row r="17" spans="2:18" x14ac:dyDescent="0.3">
      <c r="B17" t="str">
        <f>'Reg vs No Goalie Math'!I8</f>
        <v>Vancouver Canucks</v>
      </c>
      <c r="C17">
        <f>'Reg vs No Goalie Math'!J8</f>
        <v>7</v>
      </c>
      <c r="D17">
        <f>'Reg vs No Goalie Math'!K8</f>
        <v>5</v>
      </c>
      <c r="F17" t="str">
        <f>'Reg vs No Goalie Math'!M6</f>
        <v>Dallas Stars</v>
      </c>
      <c r="G17">
        <f>'Reg vs No Goalie Math'!N6</f>
        <v>4</v>
      </c>
      <c r="H17">
        <f>'Reg vs No Goalie Math'!O6</f>
        <v>2</v>
      </c>
      <c r="J17" s="19"/>
      <c r="K17" s="19" t="str">
        <f t="shared" si="2"/>
        <v>Vancouver Canucks</v>
      </c>
      <c r="L17" s="46">
        <f t="shared" si="3"/>
        <v>7</v>
      </c>
      <c r="M17" s="47">
        <f t="shared" si="4"/>
        <v>0</v>
      </c>
      <c r="N17" s="46">
        <f t="shared" si="0"/>
        <v>7</v>
      </c>
      <c r="O17" s="19"/>
      <c r="P17" s="46">
        <f t="shared" si="5"/>
        <v>5</v>
      </c>
      <c r="Q17" s="20"/>
      <c r="R17" t="str">
        <f t="shared" si="1"/>
        <v>Vancouver Canucks</v>
      </c>
    </row>
    <row r="18" spans="2:18" x14ac:dyDescent="0.3">
      <c r="B18" t="str">
        <f>'Reg vs No Goalie Math'!I27</f>
        <v>Washington Capitals</v>
      </c>
      <c r="C18">
        <f>'Reg vs No Goalie Math'!J27</f>
        <v>26</v>
      </c>
      <c r="D18">
        <f>'Reg vs No Goalie Math'!K27</f>
        <v>16</v>
      </c>
      <c r="F18" t="str">
        <f>'Reg vs No Goalie Math'!M30</f>
        <v>Montreal Canadiens</v>
      </c>
      <c r="G18">
        <f>'Reg vs No Goalie Math'!N30</f>
        <v>29</v>
      </c>
      <c r="H18">
        <f>'Reg vs No Goalie Math'!O30</f>
        <v>26</v>
      </c>
      <c r="J18" s="19"/>
      <c r="K18" s="19" t="str">
        <f t="shared" si="2"/>
        <v>Washington Capitals</v>
      </c>
      <c r="L18" s="46">
        <f t="shared" si="3"/>
        <v>26</v>
      </c>
      <c r="M18" s="47">
        <f t="shared" si="4"/>
        <v>1</v>
      </c>
      <c r="N18" s="46">
        <f t="shared" si="0"/>
        <v>27</v>
      </c>
      <c r="O18" s="19"/>
      <c r="P18" s="46">
        <f t="shared" si="5"/>
        <v>16</v>
      </c>
      <c r="Q18" s="20"/>
      <c r="R18" t="str">
        <f t="shared" si="1"/>
        <v>Washington Capitals</v>
      </c>
    </row>
    <row r="19" spans="2:18" x14ac:dyDescent="0.3">
      <c r="B19" t="str">
        <f>'Reg vs No Goalie Math'!I21</f>
        <v>Minnesota Wild</v>
      </c>
      <c r="C19">
        <f>'Reg vs No Goalie Math'!J21</f>
        <v>19</v>
      </c>
      <c r="D19">
        <f>'Reg vs No Goalie Math'!K21</f>
        <v>17</v>
      </c>
      <c r="F19" t="str">
        <f>'Reg vs No Goalie Math'!M5</f>
        <v>Los Angeles Kings</v>
      </c>
      <c r="G19">
        <f>'Reg vs No Goalie Math'!N5</f>
        <v>6</v>
      </c>
      <c r="H19">
        <f>'Reg vs No Goalie Math'!O5</f>
        <v>14</v>
      </c>
      <c r="J19" s="19"/>
      <c r="K19" s="19" t="str">
        <f t="shared" si="2"/>
        <v>Minnesota Wild</v>
      </c>
      <c r="L19" s="46">
        <f t="shared" si="3"/>
        <v>19</v>
      </c>
      <c r="M19" s="47">
        <f t="shared" si="4"/>
        <v>-1</v>
      </c>
      <c r="N19" s="46">
        <f t="shared" si="0"/>
        <v>18</v>
      </c>
      <c r="O19" s="19"/>
      <c r="P19" s="46">
        <f t="shared" si="5"/>
        <v>17</v>
      </c>
      <c r="Q19" s="20"/>
      <c r="R19" t="str">
        <f t="shared" si="1"/>
        <v>Minnesota Wild</v>
      </c>
    </row>
    <row r="20" spans="2:18" x14ac:dyDescent="0.3">
      <c r="B20" t="str">
        <f>'Reg vs No Goalie Math'!I26</f>
        <v>Detroit Red Wings</v>
      </c>
      <c r="C20">
        <f>'Reg vs No Goalie Math'!J26</f>
        <v>25</v>
      </c>
      <c r="D20">
        <f>'Reg vs No Goalie Math'!K26</f>
        <v>17</v>
      </c>
      <c r="F20" t="str">
        <f>'Reg vs No Goalie Math'!M11</f>
        <v>Colorado Avalanche</v>
      </c>
      <c r="G20">
        <f>'Reg vs No Goalie Math'!N11</f>
        <v>5</v>
      </c>
      <c r="H20">
        <f>'Reg vs No Goalie Math'!O11</f>
        <v>5</v>
      </c>
      <c r="J20" s="19"/>
      <c r="K20" s="19" t="str">
        <f t="shared" si="2"/>
        <v>Detroit Red Wings</v>
      </c>
      <c r="L20" s="46">
        <f t="shared" si="3"/>
        <v>25</v>
      </c>
      <c r="M20" s="47">
        <f t="shared" si="4"/>
        <v>-1</v>
      </c>
      <c r="N20" s="46">
        <f t="shared" si="0"/>
        <v>24</v>
      </c>
      <c r="O20" s="19"/>
      <c r="P20" s="46">
        <f t="shared" si="5"/>
        <v>17</v>
      </c>
      <c r="Q20" s="20"/>
      <c r="R20" t="str">
        <f t="shared" si="1"/>
        <v>Detroit Red Wings</v>
      </c>
    </row>
    <row r="21" spans="2:18" x14ac:dyDescent="0.3">
      <c r="B21" t="str">
        <f>'Reg vs No Goalie Math'!I28</f>
        <v>Arizona Coyotes</v>
      </c>
      <c r="C21">
        <f>'Reg vs No Goalie Math'!J28</f>
        <v>26</v>
      </c>
      <c r="D21">
        <f>'Reg vs No Goalie Math'!K28</f>
        <v>28</v>
      </c>
      <c r="F21" t="str">
        <f>'Reg vs No Goalie Math'!M21</f>
        <v>Vegas Golden Knights</v>
      </c>
      <c r="G21">
        <f>'Reg vs No Goalie Math'!N21</f>
        <v>20</v>
      </c>
      <c r="H21">
        <f>'Reg vs No Goalie Math'!O21</f>
        <v>11</v>
      </c>
      <c r="J21" s="19"/>
      <c r="K21" s="19" t="str">
        <f t="shared" si="2"/>
        <v>Arizona Coyotes</v>
      </c>
      <c r="L21" s="46">
        <f t="shared" si="3"/>
        <v>26</v>
      </c>
      <c r="M21" s="47">
        <f t="shared" si="4"/>
        <v>-1</v>
      </c>
      <c r="N21" s="46">
        <f t="shared" si="0"/>
        <v>25</v>
      </c>
      <c r="O21" s="19"/>
      <c r="P21" s="46">
        <f t="shared" si="5"/>
        <v>28</v>
      </c>
      <c r="Q21" s="20"/>
      <c r="R21" t="str">
        <f t="shared" si="1"/>
        <v>Arizona Coyotes</v>
      </c>
    </row>
    <row r="22" spans="2:18" x14ac:dyDescent="0.3">
      <c r="B22" t="str">
        <f>'Reg vs No Goalie Math'!I17</f>
        <v>Tampa Bay Lightning</v>
      </c>
      <c r="C22">
        <f>'Reg vs No Goalie Math'!J17</f>
        <v>16</v>
      </c>
      <c r="D22">
        <f>'Reg vs No Goalie Math'!K17</f>
        <v>12</v>
      </c>
      <c r="F22" t="str">
        <f>'Reg vs No Goalie Math'!M10</f>
        <v>Vancouver Canucks</v>
      </c>
      <c r="G22">
        <f>'Reg vs No Goalie Math'!N10</f>
        <v>7</v>
      </c>
      <c r="H22">
        <f>'Reg vs No Goalie Math'!O10</f>
        <v>5</v>
      </c>
      <c r="J22" s="19"/>
      <c r="K22" s="19" t="str">
        <f t="shared" si="2"/>
        <v>Tampa Bay Lightning</v>
      </c>
      <c r="L22" s="46">
        <f t="shared" si="3"/>
        <v>16</v>
      </c>
      <c r="M22" s="47">
        <f t="shared" si="4"/>
        <v>-3</v>
      </c>
      <c r="N22" s="46">
        <f t="shared" si="0"/>
        <v>13</v>
      </c>
      <c r="O22" s="19"/>
      <c r="P22" s="46">
        <f t="shared" si="5"/>
        <v>12</v>
      </c>
      <c r="Q22" s="20"/>
      <c r="R22" t="str">
        <f t="shared" si="1"/>
        <v>Tampa Bay Lightning</v>
      </c>
    </row>
    <row r="23" spans="2:18" x14ac:dyDescent="0.3">
      <c r="B23" t="str">
        <f>'Reg vs No Goalie Math'!I20</f>
        <v>New Jersey Devils</v>
      </c>
      <c r="C23">
        <f>'Reg vs No Goalie Math'!J20</f>
        <v>19</v>
      </c>
      <c r="D23">
        <f>'Reg vs No Goalie Math'!K20</f>
        <v>22</v>
      </c>
      <c r="F23" t="str">
        <f>'Reg vs No Goalie Math'!M31</f>
        <v>Chicago Blackhawks</v>
      </c>
      <c r="G23">
        <f>'Reg vs No Goalie Math'!N31</f>
        <v>30</v>
      </c>
      <c r="H23">
        <f>'Reg vs No Goalie Math'!O31</f>
        <v>31</v>
      </c>
      <c r="J23" s="19"/>
      <c r="K23" s="19" t="str">
        <f t="shared" si="2"/>
        <v>New Jersey Devils</v>
      </c>
      <c r="L23" s="46">
        <f t="shared" si="3"/>
        <v>19</v>
      </c>
      <c r="M23" s="47">
        <f t="shared" si="4"/>
        <v>-2</v>
      </c>
      <c r="N23" s="46">
        <f t="shared" si="0"/>
        <v>17</v>
      </c>
      <c r="O23" s="19"/>
      <c r="P23" s="46">
        <f t="shared" si="5"/>
        <v>22</v>
      </c>
      <c r="Q23" s="20"/>
      <c r="R23" t="str">
        <f t="shared" si="1"/>
        <v>New Jersey Devils</v>
      </c>
    </row>
    <row r="24" spans="2:18" x14ac:dyDescent="0.3">
      <c r="B24" t="str">
        <f>'Reg vs No Goalie Math'!I24</f>
        <v>St Louis Blues</v>
      </c>
      <c r="C24">
        <f>'Reg vs No Goalie Math'!J24</f>
        <v>23</v>
      </c>
      <c r="D24">
        <f>'Reg vs No Goalie Math'!K24</f>
        <v>15</v>
      </c>
      <c r="F24" t="str">
        <f>'Reg vs No Goalie Math'!M28</f>
        <v>Columbus Blue Jackets</v>
      </c>
      <c r="G24">
        <f>'Reg vs No Goalie Math'!N28</f>
        <v>28</v>
      </c>
      <c r="H24">
        <f>'Reg vs No Goalie Math'!O28</f>
        <v>29</v>
      </c>
      <c r="J24" s="19"/>
      <c r="K24" s="19" t="str">
        <f t="shared" si="2"/>
        <v>St Louis Blues</v>
      </c>
      <c r="L24" s="46">
        <f t="shared" si="3"/>
        <v>23</v>
      </c>
      <c r="M24" s="47">
        <f t="shared" si="4"/>
        <v>3</v>
      </c>
      <c r="N24" s="46">
        <f t="shared" si="0"/>
        <v>26</v>
      </c>
      <c r="O24" s="19"/>
      <c r="P24" s="46">
        <f t="shared" si="5"/>
        <v>15</v>
      </c>
      <c r="Q24" s="20"/>
      <c r="R24" t="str">
        <f t="shared" si="1"/>
        <v>St Louis Blues</v>
      </c>
    </row>
    <row r="25" spans="2:18" x14ac:dyDescent="0.3">
      <c r="B25" t="str">
        <f>'Reg vs No Goalie Math'!I18</f>
        <v>Ottawa Senators</v>
      </c>
      <c r="C25">
        <f>'Reg vs No Goalie Math'!J18</f>
        <v>17</v>
      </c>
      <c r="D25">
        <f>'Reg vs No Goalie Math'!K18</f>
        <v>26</v>
      </c>
      <c r="F25" t="str">
        <f>'Reg vs No Goalie Math'!M29</f>
        <v>Arizona Coyotes</v>
      </c>
      <c r="G25">
        <f>'Reg vs No Goalie Math'!N29</f>
        <v>25</v>
      </c>
      <c r="H25">
        <f>'Reg vs No Goalie Math'!O29</f>
        <v>28</v>
      </c>
      <c r="J25" s="19"/>
      <c r="K25" s="19" t="str">
        <f t="shared" si="2"/>
        <v>Ottawa Senators</v>
      </c>
      <c r="L25" s="46">
        <f t="shared" si="3"/>
        <v>17</v>
      </c>
      <c r="M25" s="47">
        <f t="shared" si="4"/>
        <v>-4</v>
      </c>
      <c r="N25" s="46">
        <f t="shared" si="0"/>
        <v>13</v>
      </c>
      <c r="O25" s="19"/>
      <c r="P25" s="46">
        <f t="shared" si="5"/>
        <v>26</v>
      </c>
      <c r="Q25" s="20"/>
      <c r="R25" t="str">
        <f t="shared" si="1"/>
        <v>Ottawa Senators</v>
      </c>
    </row>
    <row r="26" spans="2:18" x14ac:dyDescent="0.3">
      <c r="B26" t="str">
        <f>'Reg vs No Goalie Math'!I22</f>
        <v>Seattle Kraken</v>
      </c>
      <c r="C26">
        <f>'Reg vs No Goalie Math'!J22</f>
        <v>21</v>
      </c>
      <c r="D26">
        <f>'Reg vs No Goalie Math'!K22</f>
        <v>22</v>
      </c>
      <c r="F26" t="str">
        <f>'Reg vs No Goalie Math'!M26</f>
        <v>St Louis Blues</v>
      </c>
      <c r="G26">
        <f>'Reg vs No Goalie Math'!N26</f>
        <v>26</v>
      </c>
      <c r="H26">
        <f>'Reg vs No Goalie Math'!O26</f>
        <v>15</v>
      </c>
      <c r="J26" s="19"/>
      <c r="K26" s="19" t="str">
        <f t="shared" si="2"/>
        <v>Seattle Kraken</v>
      </c>
      <c r="L26" s="46">
        <f t="shared" si="3"/>
        <v>21</v>
      </c>
      <c r="M26" s="47">
        <f t="shared" si="4"/>
        <v>0</v>
      </c>
      <c r="N26" s="46">
        <f t="shared" si="0"/>
        <v>21</v>
      </c>
      <c r="O26" s="19"/>
      <c r="P26" s="46">
        <f t="shared" si="5"/>
        <v>22</v>
      </c>
      <c r="Q26" s="20"/>
      <c r="R26" t="str">
        <f t="shared" si="1"/>
        <v>Seattle Kraken</v>
      </c>
    </row>
    <row r="27" spans="2:18" x14ac:dyDescent="0.3">
      <c r="B27" t="str">
        <f>'Reg vs No Goalie Math'!I30</f>
        <v>Montreal Canadiens</v>
      </c>
      <c r="C27">
        <f>'Reg vs No Goalie Math'!J30</f>
        <v>28</v>
      </c>
      <c r="D27">
        <f>'Reg vs No Goalie Math'!K30</f>
        <v>26</v>
      </c>
      <c r="F27" t="str">
        <f>'Reg vs No Goalie Math'!M17</f>
        <v>Calgary Flames</v>
      </c>
      <c r="G27">
        <f>'Reg vs No Goalie Math'!N17</f>
        <v>19</v>
      </c>
      <c r="H27">
        <f>'Reg vs No Goalie Math'!O17</f>
        <v>25</v>
      </c>
      <c r="J27" s="19"/>
      <c r="K27" s="19" t="str">
        <f t="shared" si="2"/>
        <v>Montreal Canadiens</v>
      </c>
      <c r="L27" s="46">
        <f t="shared" si="3"/>
        <v>28</v>
      </c>
      <c r="M27" s="47">
        <f t="shared" si="4"/>
        <v>1</v>
      </c>
      <c r="N27" s="46">
        <f t="shared" si="0"/>
        <v>29</v>
      </c>
      <c r="O27" s="19"/>
      <c r="P27" s="46">
        <f t="shared" si="5"/>
        <v>26</v>
      </c>
      <c r="Q27" s="20"/>
      <c r="R27" t="str">
        <f t="shared" si="1"/>
        <v>Montreal Canadiens</v>
      </c>
    </row>
    <row r="28" spans="2:18" x14ac:dyDescent="0.3">
      <c r="B28" t="str">
        <f>'Reg vs No Goalie Math'!I23</f>
        <v>Buffalo Sabres</v>
      </c>
      <c r="C28">
        <f>'Reg vs No Goalie Math'!J23</f>
        <v>22</v>
      </c>
      <c r="D28">
        <f>'Reg vs No Goalie Math'!K23</f>
        <v>22</v>
      </c>
      <c r="F28" t="str">
        <f>'Reg vs No Goalie Math'!M22</f>
        <v>Buffalo Sabres</v>
      </c>
      <c r="G28">
        <f>'Reg vs No Goalie Math'!N22</f>
        <v>22</v>
      </c>
      <c r="H28">
        <f>'Reg vs No Goalie Math'!O22</f>
        <v>22</v>
      </c>
      <c r="J28" s="19"/>
      <c r="K28" s="19" t="str">
        <f t="shared" si="2"/>
        <v>Buffalo Sabres</v>
      </c>
      <c r="L28" s="46">
        <f t="shared" si="3"/>
        <v>22</v>
      </c>
      <c r="M28" s="47">
        <f t="shared" si="4"/>
        <v>0</v>
      </c>
      <c r="N28" s="46">
        <f t="shared" si="0"/>
        <v>22</v>
      </c>
      <c r="O28" s="19"/>
      <c r="P28" s="46">
        <f t="shared" si="5"/>
        <v>22</v>
      </c>
      <c r="Q28" s="20"/>
      <c r="R28" t="str">
        <f t="shared" si="1"/>
        <v>Buffalo Sabres</v>
      </c>
    </row>
    <row r="29" spans="2:18" x14ac:dyDescent="0.3">
      <c r="B29" t="str">
        <f>'Reg vs No Goalie Math'!I19</f>
        <v>Calgary Flames</v>
      </c>
      <c r="C29">
        <f>'Reg vs No Goalie Math'!J19</f>
        <v>18</v>
      </c>
      <c r="D29">
        <f>'Reg vs No Goalie Math'!K19</f>
        <v>25</v>
      </c>
      <c r="F29" t="str">
        <f>'Reg vs No Goalie Math'!M9</f>
        <v>New York Rangers</v>
      </c>
      <c r="G29">
        <f>'Reg vs No Goalie Math'!N9</f>
        <v>10</v>
      </c>
      <c r="H29">
        <f>'Reg vs No Goalie Math'!O9</f>
        <v>1</v>
      </c>
      <c r="J29" s="19"/>
      <c r="K29" s="19" t="str">
        <f t="shared" si="2"/>
        <v>Calgary Flames</v>
      </c>
      <c r="L29" s="46">
        <f t="shared" si="3"/>
        <v>18</v>
      </c>
      <c r="M29" s="47">
        <f t="shared" si="4"/>
        <v>1</v>
      </c>
      <c r="N29" s="46">
        <f t="shared" si="0"/>
        <v>19</v>
      </c>
      <c r="O29" s="19"/>
      <c r="P29" s="46">
        <f t="shared" si="5"/>
        <v>25</v>
      </c>
      <c r="Q29" s="20"/>
      <c r="R29" t="str">
        <f t="shared" si="1"/>
        <v>Calgary Flames</v>
      </c>
    </row>
    <row r="30" spans="2:18" x14ac:dyDescent="0.3">
      <c r="B30" t="str">
        <f>'Reg vs No Goalie Math'!I31</f>
        <v>Chicago Blackhawks</v>
      </c>
      <c r="C30">
        <f>'Reg vs No Goalie Math'!J31</f>
        <v>30</v>
      </c>
      <c r="D30">
        <f>'Reg vs No Goalie Math'!K31</f>
        <v>31</v>
      </c>
      <c r="F30" t="str">
        <f>'Reg vs No Goalie Math'!M32</f>
        <v>Anaheim Ducks</v>
      </c>
      <c r="G30">
        <f>'Reg vs No Goalie Math'!N32</f>
        <v>31</v>
      </c>
      <c r="H30">
        <f>'Reg vs No Goalie Math'!O32</f>
        <v>30</v>
      </c>
      <c r="J30" s="19"/>
      <c r="K30" s="19" t="str">
        <f t="shared" si="2"/>
        <v>Chicago Blackhawks</v>
      </c>
      <c r="L30" s="46">
        <f t="shared" si="3"/>
        <v>30</v>
      </c>
      <c r="M30" s="47">
        <f t="shared" si="4"/>
        <v>0</v>
      </c>
      <c r="N30" s="46">
        <f t="shared" si="0"/>
        <v>30</v>
      </c>
      <c r="O30" s="19"/>
      <c r="P30" s="46">
        <f t="shared" si="5"/>
        <v>31</v>
      </c>
      <c r="Q30" s="20"/>
      <c r="R30" t="str">
        <f t="shared" si="1"/>
        <v>Chicago Blackhawks</v>
      </c>
    </row>
    <row r="31" spans="2:18" x14ac:dyDescent="0.3">
      <c r="B31" t="str">
        <f>'Reg vs No Goalie Math'!I29</f>
        <v>Columbus Blue Jackets</v>
      </c>
      <c r="C31">
        <f>'Reg vs No Goalie Math'!J29</f>
        <v>28</v>
      </c>
      <c r="D31">
        <f>'Reg vs No Goalie Math'!K29</f>
        <v>29</v>
      </c>
      <c r="F31" t="str">
        <f>'Reg vs No Goalie Math'!M27</f>
        <v>New York Islanders</v>
      </c>
      <c r="G31">
        <f>'Reg vs No Goalie Math'!N27</f>
        <v>23</v>
      </c>
      <c r="H31">
        <f>'Reg vs No Goalie Math'!O27</f>
        <v>20</v>
      </c>
      <c r="J31" s="19"/>
      <c r="K31" s="19" t="str">
        <f t="shared" si="2"/>
        <v>Columbus Blue Jackets</v>
      </c>
      <c r="L31" s="46">
        <f t="shared" si="3"/>
        <v>28</v>
      </c>
      <c r="M31" s="47">
        <f t="shared" si="4"/>
        <v>0</v>
      </c>
      <c r="N31" s="46">
        <f t="shared" si="0"/>
        <v>28</v>
      </c>
      <c r="O31" s="19"/>
      <c r="P31" s="46">
        <f t="shared" si="5"/>
        <v>29</v>
      </c>
      <c r="Q31" s="20"/>
      <c r="R31" t="str">
        <f t="shared" si="1"/>
        <v>Columbus Blue Jackets</v>
      </c>
    </row>
    <row r="32" spans="2:18" x14ac:dyDescent="0.3">
      <c r="B32" t="str">
        <f>'Reg vs No Goalie Math'!I33</f>
        <v>San Jose Sharks</v>
      </c>
      <c r="C32">
        <f>'Reg vs No Goalie Math'!J33</f>
        <v>32</v>
      </c>
      <c r="D32">
        <f>'Reg vs No Goalie Math'!K33</f>
        <v>32</v>
      </c>
      <c r="F32" t="str">
        <f>'Reg vs No Goalie Math'!M18</f>
        <v>Boston Bruins</v>
      </c>
      <c r="G32">
        <f>'Reg vs No Goalie Math'!N18</f>
        <v>16</v>
      </c>
      <c r="H32">
        <f>'Reg vs No Goalie Math'!O18</f>
        <v>3</v>
      </c>
      <c r="J32" s="19"/>
      <c r="K32" s="19" t="str">
        <f t="shared" si="2"/>
        <v>San Jose Sharks</v>
      </c>
      <c r="L32" s="46">
        <f t="shared" si="3"/>
        <v>32</v>
      </c>
      <c r="M32" s="47">
        <f t="shared" si="4"/>
        <v>0</v>
      </c>
      <c r="N32" s="46">
        <f t="shared" si="0"/>
        <v>32</v>
      </c>
      <c r="O32" s="19"/>
      <c r="P32" s="46">
        <f t="shared" si="5"/>
        <v>32</v>
      </c>
      <c r="Q32" s="20"/>
      <c r="R32" t="str">
        <f t="shared" si="1"/>
        <v>San Jose Sharks</v>
      </c>
    </row>
    <row r="33" spans="2:18" x14ac:dyDescent="0.3">
      <c r="B33" t="str">
        <f>'Reg vs No Goalie Math'!I32</f>
        <v>Anaheim Ducks</v>
      </c>
      <c r="C33">
        <f>'Reg vs No Goalie Math'!J32</f>
        <v>31</v>
      </c>
      <c r="D33">
        <f>'Reg vs No Goalie Math'!K32</f>
        <v>30</v>
      </c>
      <c r="F33" t="str">
        <f>'Reg vs No Goalie Math'!M33</f>
        <v>San Jose Sharks</v>
      </c>
      <c r="G33">
        <f>'Reg vs No Goalie Math'!N33</f>
        <v>32</v>
      </c>
      <c r="H33">
        <f>'Reg vs No Goalie Math'!O33</f>
        <v>32</v>
      </c>
      <c r="J33" s="19"/>
      <c r="K33" s="19" t="str">
        <f t="shared" si="2"/>
        <v>Anaheim Ducks</v>
      </c>
      <c r="L33" s="46">
        <f t="shared" si="3"/>
        <v>31</v>
      </c>
      <c r="M33" s="47">
        <f t="shared" si="4"/>
        <v>0</v>
      </c>
      <c r="N33" s="46">
        <f t="shared" si="0"/>
        <v>31</v>
      </c>
      <c r="O33" s="19"/>
      <c r="P33" s="46">
        <f t="shared" si="5"/>
        <v>30</v>
      </c>
      <c r="Q33" s="20"/>
      <c r="R33" t="str">
        <f t="shared" si="1"/>
        <v>Anaheim Ducks</v>
      </c>
    </row>
    <row r="34" spans="2:18" x14ac:dyDescent="0.3">
      <c r="J34" s="19"/>
      <c r="K34" s="19"/>
      <c r="L34" s="32"/>
      <c r="M34" s="32">
        <f ca="1">'Best Team All Strength'!B68</f>
        <v>45385</v>
      </c>
      <c r="N34" s="27"/>
      <c r="O34" s="19"/>
      <c r="P34" s="27" t="s">
        <v>134</v>
      </c>
      <c r="Q34" s="19"/>
    </row>
  </sheetData>
  <sheetProtection algorithmName="SHA-512" hashValue="ClpEZ+TA6uiAQM4lmnu+9ELTAUDz8arouBF2jl3fuJQlVOycqvOSeyyKV7cHwa6VtLveS7UXjP+LFMxD4ieu2w==" saltValue="L8wlwXs0MaFLl05LeWIv4w==" spinCount="100000" sheet="1" objects="1" scenarios="1"/>
  <sortState xmlns:xlrd2="http://schemas.microsoft.com/office/spreadsheetml/2017/richdata2" ref="B2:D33">
    <sortCondition ref="D33"/>
  </sortState>
  <conditionalFormatting sqref="L2:L33 N2:N33">
    <cfRule type="colorScale" priority="2">
      <colorScale>
        <cfvo type="min"/>
        <cfvo type="percentile" val="50"/>
        <cfvo type="max"/>
        <color rgb="FF0070C0"/>
        <color theme="0" tint="-4.9989318521683403E-2"/>
        <color rgb="FFFF0000"/>
      </colorScale>
    </cfRule>
  </conditionalFormatting>
  <conditionalFormatting sqref="P2:Q33">
    <cfRule type="colorScale" priority="1">
      <colorScale>
        <cfvo type="num" val="1"/>
        <cfvo type="num" val="16"/>
        <cfvo type="num" val="32"/>
        <color rgb="FF0070C0"/>
        <color theme="0" tint="-0.14999847407452621"/>
        <color rgb="FFFF0000"/>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FD1B-DC7C-4022-8D89-90074718A7D1}">
  <sheetPr>
    <tabColor rgb="FF0070C0"/>
  </sheetPr>
  <dimension ref="A1:AS68"/>
  <sheetViews>
    <sheetView topLeftCell="P1" zoomScale="90" zoomScaleNormal="90" workbookViewId="0">
      <selection activeCell="X34" sqref="X34"/>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math'!N1</f>
        <v>Rank HD</v>
      </c>
      <c r="P1" s="35"/>
      <c r="Q1" s="20" t="str">
        <f>'HD math'!A1</f>
        <v>Team</v>
      </c>
      <c r="R1" s="20" t="str">
        <f>'HD math'!F1</f>
        <v>HD Offense</v>
      </c>
      <c r="S1" s="24"/>
      <c r="T1" s="20" t="str">
        <f>'HD math'!A1</f>
        <v>Team</v>
      </c>
      <c r="U1" s="20" t="str">
        <f>'HD math'!G1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7</v>
      </c>
      <c r="C2">
        <f>'HD math'!N14</f>
        <v>1</v>
      </c>
      <c r="P2" s="19"/>
      <c r="Q2" s="22" t="str">
        <f>'HD math'!A13</f>
        <v>Edmonton Oilers</v>
      </c>
      <c r="R2" s="46">
        <f>'HD math'!F13</f>
        <v>1</v>
      </c>
      <c r="S2" s="24"/>
      <c r="T2" s="22" t="str">
        <f>'HD math'!A7</f>
        <v>Carolina Hurricanes</v>
      </c>
      <c r="U2" s="46">
        <f>'HD math'!G7</f>
        <v>2</v>
      </c>
      <c r="V2" s="24"/>
      <c r="W2" s="22" t="str">
        <f>'HD math'!A30</f>
        <v>Vancouver Canucks</v>
      </c>
      <c r="X2" s="46">
        <f>'HD math'!H30</f>
        <v>10</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7</v>
      </c>
      <c r="AH2">
        <f>'All strength team card math'!Q14</f>
        <v>1</v>
      </c>
      <c r="AI2">
        <f t="shared" ref="AI2:AI9" si="1">RANK(AH2,$AH$2:$AH$9,1)</f>
        <v>1</v>
      </c>
      <c r="AK2" t="str">
        <f>'All strength team card math'!H9</f>
        <v>Colorado Avalanche</v>
      </c>
      <c r="AL2">
        <f>'All strength team card math'!S9</f>
        <v>5</v>
      </c>
      <c r="AM2">
        <f>'All strength team card math'!Q9</f>
        <v>5</v>
      </c>
      <c r="AN2">
        <f t="shared" ref="AN2:AN9" si="2">RANK(AM2,$AM$2:$AM$9,1)</f>
        <v>1</v>
      </c>
      <c r="AP2" t="str">
        <f>'All strength team card math'!H15</f>
        <v>Los Angeles Kings</v>
      </c>
      <c r="AQ2">
        <f>'All strength team card math'!S15</f>
        <v>14</v>
      </c>
      <c r="AR2">
        <f>'All strength team card math'!Q15</f>
        <v>4</v>
      </c>
      <c r="AS2">
        <f t="shared" ref="AS2:AS9" si="3">RANK(AR2,$AR$2:$AR$9,1)</f>
        <v>2</v>
      </c>
    </row>
    <row r="3" spans="1:45" x14ac:dyDescent="0.3">
      <c r="A3" t="str">
        <f>'HD math'!A15</f>
        <v>Los Angeles Kings</v>
      </c>
      <c r="B3">
        <f>'All strength team card math'!S15</f>
        <v>14</v>
      </c>
      <c r="C3">
        <f>'HD math'!N15</f>
        <v>4</v>
      </c>
      <c r="P3" s="19"/>
      <c r="Q3" s="22" t="str">
        <f>'HD math'!A29</f>
        <v>Toronto Maple Leafs</v>
      </c>
      <c r="R3" s="46">
        <f>'HD math'!F29</f>
        <v>2</v>
      </c>
      <c r="S3" s="24"/>
      <c r="T3" s="22" t="str">
        <f>'HD math'!A14</f>
        <v>Florida Panthers</v>
      </c>
      <c r="U3" s="46">
        <f>'HD math'!G14</f>
        <v>7</v>
      </c>
      <c r="V3" s="24"/>
      <c r="W3" s="22" t="str">
        <f>'HD math'!A4</f>
        <v>Boston Bruins</v>
      </c>
      <c r="X3" s="46">
        <f>'HD math'!H4</f>
        <v>3</v>
      </c>
      <c r="Y3" s="19"/>
      <c r="AA3" t="str">
        <f>'All strength team card math'!H21</f>
        <v>New York Rangers</v>
      </c>
      <c r="AB3">
        <f>'All strength team card math'!S21</f>
        <v>1</v>
      </c>
      <c r="AC3">
        <f>'All strength team card math'!Q21</f>
        <v>9</v>
      </c>
      <c r="AD3">
        <f t="shared" si="0"/>
        <v>2</v>
      </c>
      <c r="AF3" t="str">
        <f>'All strength team card math'!H4</f>
        <v>Boston Bruins</v>
      </c>
      <c r="AG3">
        <f>'All strength team card math'!S4</f>
        <v>3</v>
      </c>
      <c r="AH3">
        <f>'All strength team card math'!Q4</f>
        <v>12</v>
      </c>
      <c r="AI3">
        <f t="shared" si="1"/>
        <v>3</v>
      </c>
      <c r="AK3" t="str">
        <f>'All strength team card math'!H11</f>
        <v>Dallas Stars</v>
      </c>
      <c r="AL3">
        <f>'All strength team card math'!S11</f>
        <v>2</v>
      </c>
      <c r="AM3">
        <f>'All strength team card math'!Q11</f>
        <v>5</v>
      </c>
      <c r="AN3">
        <f t="shared" si="2"/>
        <v>1</v>
      </c>
      <c r="AP3" t="str">
        <f>'All strength team card math'!H30</f>
        <v>Vancouver Canucks</v>
      </c>
      <c r="AQ3">
        <f>'All strength team card math'!S30</f>
        <v>5</v>
      </c>
      <c r="AR3">
        <f>'All strength team card math'!Q30</f>
        <v>7</v>
      </c>
      <c r="AS3">
        <f t="shared" si="3"/>
        <v>3</v>
      </c>
    </row>
    <row r="4" spans="1:45" x14ac:dyDescent="0.3">
      <c r="A4" t="str">
        <f>'HD math'!A13</f>
        <v>Edmonton Oilers</v>
      </c>
      <c r="B4">
        <f>'All strength team card math'!S13</f>
        <v>7</v>
      </c>
      <c r="C4">
        <f>'HD math'!N13</f>
        <v>3</v>
      </c>
      <c r="F4" s="45">
        <f t="shared" ref="F4:F19" si="4">C2</f>
        <v>1</v>
      </c>
      <c r="G4" s="19" t="str">
        <f t="shared" ref="G4:G19" si="5">A2</f>
        <v>Florida Panthers</v>
      </c>
      <c r="H4" s="19"/>
      <c r="I4" s="19"/>
      <c r="J4" s="45">
        <f t="shared" ref="J4:J19" si="6">C18</f>
        <v>19</v>
      </c>
      <c r="K4" s="19" t="str">
        <f>A18</f>
        <v>Vegas Golden Knights</v>
      </c>
      <c r="L4" s="19"/>
      <c r="P4" s="19"/>
      <c r="Q4" s="22" t="str">
        <f>'HD math'!A14</f>
        <v>Florida Panthers</v>
      </c>
      <c r="R4" s="46">
        <f>'HD math'!F14</f>
        <v>3</v>
      </c>
      <c r="S4" s="24"/>
      <c r="T4" s="22" t="str">
        <f>'HD math'!A15</f>
        <v>Los Angeles Kings</v>
      </c>
      <c r="U4" s="46">
        <f>'HD math'!G15</f>
        <v>5</v>
      </c>
      <c r="V4" s="24"/>
      <c r="W4" s="22" t="str">
        <f>'HD math'!A33</f>
        <v>Winnipeg Jets</v>
      </c>
      <c r="X4" s="46">
        <f>'HD math'!H33</f>
        <v>1</v>
      </c>
      <c r="Y4" s="19"/>
      <c r="AA4" t="str">
        <f>'All strength team card math'!H24</f>
        <v>Pittsburgh Penguins</v>
      </c>
      <c r="AB4">
        <f>'All strength team card math'!S24</f>
        <v>21</v>
      </c>
      <c r="AC4">
        <f>'All strength team card math'!Q24</f>
        <v>12</v>
      </c>
      <c r="AD4">
        <f t="shared" si="0"/>
        <v>3</v>
      </c>
      <c r="AF4" t="str">
        <f>'All strength team card math'!H28</f>
        <v>Tampa Bay Lightning</v>
      </c>
      <c r="AG4">
        <f>'All strength team card math'!S28</f>
        <v>12</v>
      </c>
      <c r="AH4">
        <f>'All strength team card math'!Q28</f>
        <v>16</v>
      </c>
      <c r="AI4">
        <f t="shared" si="1"/>
        <v>4</v>
      </c>
      <c r="AK4" t="str">
        <f>'All strength team card math'!H18</f>
        <v>Nashville Predators</v>
      </c>
      <c r="AL4">
        <f>'All strength team card math'!S18</f>
        <v>13</v>
      </c>
      <c r="AM4">
        <f>'All strength team card math'!Q18</f>
        <v>10</v>
      </c>
      <c r="AN4">
        <f t="shared" si="2"/>
        <v>4</v>
      </c>
      <c r="AP4" t="str">
        <f>'All strength team card math'!H13</f>
        <v>Edmonton Oilers</v>
      </c>
      <c r="AQ4">
        <f>'All strength team card math'!S13</f>
        <v>7</v>
      </c>
      <c r="AR4">
        <f>'All strength team card math'!Q13</f>
        <v>3</v>
      </c>
      <c r="AS4">
        <f t="shared" si="3"/>
        <v>1</v>
      </c>
    </row>
    <row r="5" spans="1:45" x14ac:dyDescent="0.3">
      <c r="A5" t="str">
        <f>'HD math'!A30</f>
        <v>Vancouver Canucks</v>
      </c>
      <c r="B5">
        <f>'All strength team card math'!S30</f>
        <v>5</v>
      </c>
      <c r="C5">
        <f>'HD math'!N30</f>
        <v>5</v>
      </c>
      <c r="F5" s="45">
        <f t="shared" si="4"/>
        <v>4</v>
      </c>
      <c r="G5" s="19" t="str">
        <f t="shared" si="5"/>
        <v>Los Angeles Kings</v>
      </c>
      <c r="H5" s="19"/>
      <c r="I5" s="19"/>
      <c r="J5" s="45">
        <f t="shared" si="6"/>
        <v>18</v>
      </c>
      <c r="K5" s="19" t="str">
        <f t="shared" ref="K5:K19" si="7">A19</f>
        <v>Ottawa Senators</v>
      </c>
      <c r="L5" s="19"/>
      <c r="P5" s="19"/>
      <c r="Q5" s="22" t="str">
        <f>'HD math'!A24</f>
        <v>Pittsburgh Penguins</v>
      </c>
      <c r="R5" s="46">
        <f>'HD math'!F24</f>
        <v>5</v>
      </c>
      <c r="S5" s="24"/>
      <c r="T5" s="22" t="str">
        <f>'HD math'!A13</f>
        <v>Edmonton Oilers</v>
      </c>
      <c r="U5" s="46">
        <f>'HD math'!G13</f>
        <v>4</v>
      </c>
      <c r="V5" s="24"/>
      <c r="W5" s="22" t="str">
        <f>'HD math'!A20</f>
        <v>New York Islanders</v>
      </c>
      <c r="X5" s="46">
        <f>'HD math'!H20</f>
        <v>5</v>
      </c>
      <c r="Y5" s="19"/>
      <c r="AA5" t="str">
        <f>'All strength team card math'!H23</f>
        <v>Philadelphia Flyers</v>
      </c>
      <c r="AB5">
        <f>'All strength team card math'!S23</f>
        <v>19</v>
      </c>
      <c r="AC5">
        <f>'All strength team card math'!Q23</f>
        <v>15</v>
      </c>
      <c r="AD5">
        <f t="shared" si="0"/>
        <v>4</v>
      </c>
      <c r="AF5" t="str">
        <f>'All strength team card math'!H22</f>
        <v>Ottawa Senators</v>
      </c>
      <c r="AG5">
        <f>'All strength team card math'!S22</f>
        <v>26</v>
      </c>
      <c r="AH5">
        <f>'All strength team card math'!Q22</f>
        <v>17</v>
      </c>
      <c r="AI5">
        <f t="shared" si="1"/>
        <v>5</v>
      </c>
      <c r="AK5" t="str">
        <f>'All strength team card math'!H33</f>
        <v>Winnipeg Jets</v>
      </c>
      <c r="AL5">
        <f>'All strength team card math'!S33</f>
        <v>10</v>
      </c>
      <c r="AM5">
        <f>'All strength team card math'!Q33</f>
        <v>8</v>
      </c>
      <c r="AN5">
        <f t="shared" si="2"/>
        <v>3</v>
      </c>
      <c r="AP5" t="str">
        <f>'All strength team card math'!H31</f>
        <v>Vegas Golden Knights</v>
      </c>
      <c r="AQ5">
        <f>'All strength team card math'!S31</f>
        <v>11</v>
      </c>
      <c r="AR5">
        <f>'All strength team card math'!Q31</f>
        <v>14</v>
      </c>
      <c r="AS5">
        <f t="shared" si="3"/>
        <v>4</v>
      </c>
    </row>
    <row r="6" spans="1:45" x14ac:dyDescent="0.3">
      <c r="A6" t="str">
        <f>'HD math'!A29</f>
        <v>Toronto Maple Leafs</v>
      </c>
      <c r="B6">
        <f>'All strength team card math'!S29</f>
        <v>9</v>
      </c>
      <c r="C6">
        <f>'HD math'!N29</f>
        <v>9</v>
      </c>
      <c r="F6" s="45">
        <f t="shared" si="4"/>
        <v>3</v>
      </c>
      <c r="G6" s="19" t="str">
        <f t="shared" si="5"/>
        <v>Edmonton Oilers</v>
      </c>
      <c r="H6" s="19"/>
      <c r="I6" s="19"/>
      <c r="J6" s="45">
        <f t="shared" si="6"/>
        <v>19</v>
      </c>
      <c r="K6" s="19" t="str">
        <f t="shared" si="7"/>
        <v>Philadelphia Flyers</v>
      </c>
      <c r="L6" s="19"/>
      <c r="P6" s="19"/>
      <c r="Q6" s="22" t="str">
        <f>'HD math'!A18</f>
        <v>Nashville Predators</v>
      </c>
      <c r="R6" s="46">
        <f>'HD math'!F18</f>
        <v>8</v>
      </c>
      <c r="S6" s="24"/>
      <c r="T6" s="22" t="str">
        <f>'HD math'!A11</f>
        <v>Dallas Stars</v>
      </c>
      <c r="U6" s="46">
        <f>'HD math'!G11</f>
        <v>1</v>
      </c>
      <c r="V6" s="24"/>
      <c r="W6" s="22" t="str">
        <f>'HD math'!A2</f>
        <v>Anaheim Ducks</v>
      </c>
      <c r="X6" s="46">
        <f>'HD math'!H2</f>
        <v>13</v>
      </c>
      <c r="Y6" s="19"/>
      <c r="AA6" t="str">
        <f>'All strength team card math'!H19</f>
        <v>New Jersey Devils</v>
      </c>
      <c r="AB6">
        <f>'All strength team card math'!S19</f>
        <v>22</v>
      </c>
      <c r="AC6">
        <f>'All strength team card math'!Q19</f>
        <v>19</v>
      </c>
      <c r="AD6">
        <f t="shared" si="0"/>
        <v>5</v>
      </c>
      <c r="AF6" t="str">
        <f>'All strength team card math'!H29</f>
        <v>Toronto Maple Leafs</v>
      </c>
      <c r="AG6">
        <f>'All strength team card math'!S29</f>
        <v>9</v>
      </c>
      <c r="AH6">
        <f>'All strength team card math'!Q29</f>
        <v>10</v>
      </c>
      <c r="AI6">
        <f t="shared" si="1"/>
        <v>2</v>
      </c>
      <c r="AK6" t="str">
        <f>'All strength team card math'!H16</f>
        <v>Minnesota Wild</v>
      </c>
      <c r="AL6">
        <f>'All strength team card math'!S16</f>
        <v>17</v>
      </c>
      <c r="AM6">
        <f>'All strength team card math'!Q16</f>
        <v>19</v>
      </c>
      <c r="AN6">
        <f t="shared" si="2"/>
        <v>5</v>
      </c>
      <c r="AP6" t="str">
        <f>'All strength team card math'!H6</f>
        <v>Calgary Flames</v>
      </c>
      <c r="AQ6">
        <f>'All strength team card math'!S6</f>
        <v>25</v>
      </c>
      <c r="AR6">
        <f>'All strength team card math'!Q6</f>
        <v>18</v>
      </c>
      <c r="AS6">
        <f t="shared" si="3"/>
        <v>5</v>
      </c>
    </row>
    <row r="7" spans="1:45" x14ac:dyDescent="0.3">
      <c r="A7" t="str">
        <f>'HD math'!A4</f>
        <v>Boston Bruins</v>
      </c>
      <c r="B7">
        <f>'All strength team card math'!S4</f>
        <v>3</v>
      </c>
      <c r="C7">
        <f>'HD math'!N4</f>
        <v>6</v>
      </c>
      <c r="F7" s="45">
        <f t="shared" si="4"/>
        <v>5</v>
      </c>
      <c r="G7" s="19" t="str">
        <f t="shared" si="5"/>
        <v>Vancouver Canucks</v>
      </c>
      <c r="H7" s="19"/>
      <c r="I7" s="19"/>
      <c r="J7" s="45">
        <f t="shared" si="6"/>
        <v>23</v>
      </c>
      <c r="K7" s="19" t="str">
        <f t="shared" si="7"/>
        <v>Arizona Coyotes</v>
      </c>
      <c r="L7" s="19"/>
      <c r="P7" s="19"/>
      <c r="Q7" s="22" t="str">
        <f>'HD math'!A11</f>
        <v>Dallas Stars</v>
      </c>
      <c r="R7" s="46">
        <f>'HD math'!F11</f>
        <v>6</v>
      </c>
      <c r="S7" s="24"/>
      <c r="T7" s="22" t="str">
        <f>'HD math'!A26</f>
        <v>Seattle Kraken</v>
      </c>
      <c r="U7" s="46">
        <f>'HD math'!G26</f>
        <v>3</v>
      </c>
      <c r="V7" s="24"/>
      <c r="W7" s="22" t="str">
        <f>'HD math'!A6</f>
        <v>Calgary Flames</v>
      </c>
      <c r="X7" s="46">
        <f>'HD math'!H6</f>
        <v>6</v>
      </c>
      <c r="Y7" s="19"/>
      <c r="AA7" t="str">
        <f>'All strength team card math'!H32</f>
        <v>Washington Capitals</v>
      </c>
      <c r="AB7">
        <f>'All strength team card math'!S32</f>
        <v>16</v>
      </c>
      <c r="AC7">
        <f>'All strength team card math'!Q32</f>
        <v>26</v>
      </c>
      <c r="AD7">
        <f t="shared" si="0"/>
        <v>7</v>
      </c>
      <c r="AF7" t="str">
        <f>'All strength team card math'!H12</f>
        <v>Detroit Red Wings</v>
      </c>
      <c r="AG7">
        <f>'All strength team card math'!S12</f>
        <v>17</v>
      </c>
      <c r="AH7">
        <f>'All strength team card math'!Q12</f>
        <v>25</v>
      </c>
      <c r="AI7">
        <f t="shared" si="1"/>
        <v>7</v>
      </c>
      <c r="AK7" t="str">
        <f>'All strength team card math'!H3</f>
        <v>Arizona Coyotes</v>
      </c>
      <c r="AL7">
        <f>'All strength team card math'!S3</f>
        <v>28</v>
      </c>
      <c r="AM7">
        <f>'All strength team card math'!Q3</f>
        <v>26</v>
      </c>
      <c r="AN7">
        <f t="shared" si="2"/>
        <v>7</v>
      </c>
      <c r="AP7" t="str">
        <f>'All strength team card math'!H26</f>
        <v>Seattle Kraken</v>
      </c>
      <c r="AQ7">
        <f>'All strength team card math'!S26</f>
        <v>22</v>
      </c>
      <c r="AR7">
        <f>'All strength team card math'!Q26</f>
        <v>21</v>
      </c>
      <c r="AS7">
        <f t="shared" si="3"/>
        <v>6</v>
      </c>
    </row>
    <row r="8" spans="1:45" x14ac:dyDescent="0.3">
      <c r="A8" t="str">
        <f>'HD math'!A11</f>
        <v>Dallas Stars</v>
      </c>
      <c r="B8">
        <f>'All strength team card math'!S11</f>
        <v>2</v>
      </c>
      <c r="C8">
        <f>'HD math'!N11</f>
        <v>8</v>
      </c>
      <c r="F8" s="45">
        <f t="shared" si="4"/>
        <v>9</v>
      </c>
      <c r="G8" s="19" t="str">
        <f t="shared" si="5"/>
        <v>Toronto Maple Leafs</v>
      </c>
      <c r="H8" s="19"/>
      <c r="I8" s="19"/>
      <c r="J8" s="45">
        <f t="shared" si="6"/>
        <v>16</v>
      </c>
      <c r="K8" s="19" t="str">
        <f t="shared" si="7"/>
        <v>Minnesota Wild</v>
      </c>
      <c r="L8" s="19"/>
      <c r="P8" s="19"/>
      <c r="Q8" s="22" t="str">
        <f>'HD math'!A15</f>
        <v>Los Angeles Kings</v>
      </c>
      <c r="R8" s="46">
        <f>'HD math'!F15</f>
        <v>18</v>
      </c>
      <c r="S8" s="24"/>
      <c r="T8" s="22" t="str">
        <f>'HD math'!A23</f>
        <v>Philadelphia Flyers</v>
      </c>
      <c r="U8" s="46">
        <f>'HD math'!G23</f>
        <v>8</v>
      </c>
      <c r="V8" s="24"/>
      <c r="W8" s="22" t="str">
        <f>'HD math'!A3</f>
        <v>Arizona Coyotes</v>
      </c>
      <c r="X8" s="46">
        <f>'HD math'!H3</f>
        <v>11</v>
      </c>
      <c r="Y8" s="19"/>
      <c r="AA8" t="str">
        <f>'All strength team card math'!H10</f>
        <v>Columbus Blue Jackets</v>
      </c>
      <c r="AB8">
        <f>'All strength team card math'!S10</f>
        <v>29</v>
      </c>
      <c r="AC8">
        <f>'All strength team card math'!Q10</f>
        <v>28</v>
      </c>
      <c r="AD8">
        <f t="shared" si="0"/>
        <v>8</v>
      </c>
      <c r="AF8" t="str">
        <f>'All strength team card math'!H5</f>
        <v>Buffalo Sabres</v>
      </c>
      <c r="AG8">
        <f>'All strength team card math'!S5</f>
        <v>22</v>
      </c>
      <c r="AH8">
        <f>'All strength team card math'!Q5</f>
        <v>22</v>
      </c>
      <c r="AI8">
        <f t="shared" si="1"/>
        <v>6</v>
      </c>
      <c r="AK8" t="str">
        <f>'All strength team card math'!H27</f>
        <v>St Louis Blues</v>
      </c>
      <c r="AL8">
        <f>'All strength team card math'!S27</f>
        <v>15</v>
      </c>
      <c r="AM8">
        <f>'All strength team card math'!Q27</f>
        <v>23</v>
      </c>
      <c r="AN8">
        <f t="shared" si="2"/>
        <v>6</v>
      </c>
      <c r="AP8" t="str">
        <f>'All strength team card math'!H2</f>
        <v>Anaheim Ducks</v>
      </c>
      <c r="AQ8">
        <f>'All strength team card math'!S2</f>
        <v>30</v>
      </c>
      <c r="AR8">
        <f>'All strength team card math'!Q2</f>
        <v>31</v>
      </c>
      <c r="AS8">
        <f t="shared" si="3"/>
        <v>7</v>
      </c>
    </row>
    <row r="9" spans="1:45" x14ac:dyDescent="0.3">
      <c r="A9" t="str">
        <f>'HD math'!A6</f>
        <v>Calgary Flames</v>
      </c>
      <c r="B9">
        <f>'All strength team card math'!S6</f>
        <v>25</v>
      </c>
      <c r="C9">
        <f>'HD math'!N6</f>
        <v>10</v>
      </c>
      <c r="F9" s="45">
        <f t="shared" si="4"/>
        <v>6</v>
      </c>
      <c r="G9" s="19" t="str">
        <f t="shared" si="5"/>
        <v>Boston Bruins</v>
      </c>
      <c r="H9" s="19"/>
      <c r="I9" s="19"/>
      <c r="J9" s="45">
        <f t="shared" si="6"/>
        <v>19</v>
      </c>
      <c r="K9" s="19" t="str">
        <f t="shared" si="7"/>
        <v>New Jersey Devils</v>
      </c>
      <c r="L9" s="19"/>
      <c r="P9" s="19"/>
      <c r="Q9" s="22" t="str">
        <f>'HD math'!A9</f>
        <v>Colorado Avalanche</v>
      </c>
      <c r="R9" s="46">
        <f>'HD math'!F9</f>
        <v>4</v>
      </c>
      <c r="S9" s="24"/>
      <c r="T9" s="22" t="str">
        <f>'HD math'!A16</f>
        <v>Minnesota Wild</v>
      </c>
      <c r="U9" s="46">
        <f>'HD math'!G16</f>
        <v>6</v>
      </c>
      <c r="V9" s="24"/>
      <c r="W9" s="22" t="str">
        <f>'HD math'!A5</f>
        <v>Buffalo Sabres</v>
      </c>
      <c r="X9" s="46">
        <f>'HD math'!H5</f>
        <v>9</v>
      </c>
      <c r="Y9" s="19"/>
      <c r="AA9" t="str">
        <f>'All strength team card math'!H20</f>
        <v>New York Islanders</v>
      </c>
      <c r="AB9">
        <f>'All strength team card math'!S20</f>
        <v>20</v>
      </c>
      <c r="AC9">
        <f>'All strength team card math'!Q20</f>
        <v>24</v>
      </c>
      <c r="AD9">
        <f t="shared" si="0"/>
        <v>6</v>
      </c>
      <c r="AF9" t="str">
        <f>'All strength team card math'!H17</f>
        <v>Montreal Canadiens</v>
      </c>
      <c r="AG9">
        <f>'All strength team card math'!S17</f>
        <v>26</v>
      </c>
      <c r="AH9">
        <f>'All strength team card math'!Q17</f>
        <v>28</v>
      </c>
      <c r="AI9">
        <f t="shared" si="1"/>
        <v>8</v>
      </c>
      <c r="AK9" t="str">
        <f>'All strength team card math'!H8</f>
        <v>Chicago Blackhawks</v>
      </c>
      <c r="AL9">
        <f>'All strength team card math'!S8</f>
        <v>31</v>
      </c>
      <c r="AM9">
        <f>'All strength team card math'!Q8</f>
        <v>30</v>
      </c>
      <c r="AN9">
        <f t="shared" si="2"/>
        <v>8</v>
      </c>
      <c r="AP9" t="str">
        <f>'All strength team card math'!H25</f>
        <v>San Jose Sharks</v>
      </c>
      <c r="AQ9">
        <f>'All strength team card math'!S25</f>
        <v>32</v>
      </c>
      <c r="AR9">
        <f>'All strength team card math'!Q25</f>
        <v>32</v>
      </c>
      <c r="AS9">
        <f t="shared" si="3"/>
        <v>8</v>
      </c>
    </row>
    <row r="10" spans="1:45" x14ac:dyDescent="0.3">
      <c r="A10" t="str">
        <f>'HD math'!A7</f>
        <v>Carolina Hurricanes</v>
      </c>
      <c r="B10">
        <f>'All strength team card math'!S7</f>
        <v>4</v>
      </c>
      <c r="C10">
        <f>'HD math'!N7</f>
        <v>2</v>
      </c>
      <c r="F10" s="45">
        <f t="shared" si="4"/>
        <v>8</v>
      </c>
      <c r="G10" s="19" t="str">
        <f t="shared" si="5"/>
        <v>Dallas Stars</v>
      </c>
      <c r="H10" s="19"/>
      <c r="I10" s="19"/>
      <c r="J10" s="45">
        <f t="shared" si="6"/>
        <v>22</v>
      </c>
      <c r="K10" s="19" t="str">
        <f t="shared" si="7"/>
        <v>Seattle Kraken</v>
      </c>
      <c r="L10" s="19"/>
      <c r="P10" s="19"/>
      <c r="Q10" s="22" t="str">
        <f>'HD math'!A4</f>
        <v>Boston Bruins</v>
      </c>
      <c r="R10" s="46">
        <f>'HD math'!F4</f>
        <v>9</v>
      </c>
      <c r="S10" s="24"/>
      <c r="T10" s="22" t="str">
        <f>'HD math'!A31</f>
        <v>Vegas Golden Knights</v>
      </c>
      <c r="U10" s="46">
        <f>'HD math'!G31</f>
        <v>13</v>
      </c>
      <c r="V10" s="24"/>
      <c r="W10" s="22" t="str">
        <f>'HD math'!A25</f>
        <v>San Jose Sharks</v>
      </c>
      <c r="X10" s="46">
        <f>'HD math'!H25</f>
        <v>21</v>
      </c>
      <c r="Y10" s="19"/>
    </row>
    <row r="11" spans="1:45" x14ac:dyDescent="0.3">
      <c r="A11" t="str">
        <f>'HD math'!A33</f>
        <v>Winnipeg Jets</v>
      </c>
      <c r="B11">
        <f>'All strength team card math'!S33</f>
        <v>10</v>
      </c>
      <c r="C11">
        <f>'HD math'!N33</f>
        <v>14</v>
      </c>
      <c r="F11" s="45">
        <f t="shared" si="4"/>
        <v>10</v>
      </c>
      <c r="G11" s="19" t="str">
        <f t="shared" si="5"/>
        <v>Calgary Flames</v>
      </c>
      <c r="H11" s="19"/>
      <c r="I11" s="19"/>
      <c r="J11" s="45">
        <f t="shared" si="6"/>
        <v>25</v>
      </c>
      <c r="K11" s="19" t="str">
        <f t="shared" si="7"/>
        <v>Buffalo Sabres</v>
      </c>
      <c r="L11" s="19"/>
      <c r="P11" s="19"/>
      <c r="Q11" s="22" t="str">
        <f>'HD math'!A30</f>
        <v>Vancouver Canucks</v>
      </c>
      <c r="R11" s="46">
        <f>'HD math'!F30</f>
        <v>7</v>
      </c>
      <c r="S11" s="24"/>
      <c r="T11" s="22" t="str">
        <f>'HD math'!A24</f>
        <v>Pittsburgh Penguins</v>
      </c>
      <c r="U11" s="46">
        <f>'HD math'!G24</f>
        <v>9</v>
      </c>
      <c r="V11" s="24"/>
      <c r="W11" s="22" t="str">
        <f>'HD math'!A28</f>
        <v>Tampa Bay Lightning</v>
      </c>
      <c r="X11" s="46">
        <f>'HD math'!H28</f>
        <v>14</v>
      </c>
      <c r="Y11" s="19"/>
    </row>
    <row r="12" spans="1:45" x14ac:dyDescent="0.3">
      <c r="A12" t="str">
        <f>'HD math'!A28</f>
        <v>Tampa Bay Lightning</v>
      </c>
      <c r="B12">
        <f>'All strength team card math'!S28</f>
        <v>12</v>
      </c>
      <c r="C12">
        <f>'HD math'!N28</f>
        <v>11</v>
      </c>
      <c r="F12" s="45">
        <f t="shared" si="4"/>
        <v>2</v>
      </c>
      <c r="G12" s="19" t="str">
        <f t="shared" si="5"/>
        <v>Carolina Hurricanes</v>
      </c>
      <c r="H12" s="19"/>
      <c r="I12" s="19"/>
      <c r="J12" s="45">
        <f t="shared" si="6"/>
        <v>26</v>
      </c>
      <c r="K12" s="19" t="str">
        <f t="shared" si="7"/>
        <v>Washington Capitals</v>
      </c>
      <c r="L12" s="19"/>
      <c r="P12" s="19"/>
      <c r="Q12" s="22" t="str">
        <f>'HD math'!A21</f>
        <v>New York Rangers</v>
      </c>
      <c r="R12" s="46">
        <f>'HD math'!F21</f>
        <v>14</v>
      </c>
      <c r="S12" s="24"/>
      <c r="T12" s="22" t="str">
        <f>'HD math'!A21</f>
        <v>New York Rangers</v>
      </c>
      <c r="U12" s="46">
        <f>'HD math'!G21</f>
        <v>16</v>
      </c>
      <c r="V12" s="24"/>
      <c r="W12" s="22" t="str">
        <f>'HD math'!A29</f>
        <v>Toronto Maple Leafs</v>
      </c>
      <c r="X12" s="46">
        <f>'HD math'!H29</f>
        <v>16</v>
      </c>
      <c r="Y12" s="19"/>
      <c r="AA12" t="s">
        <v>101</v>
      </c>
      <c r="AB12">
        <f>SUM(AB2:AB9)/8</f>
        <v>16.5</v>
      </c>
      <c r="AC12">
        <f>SUM(AC2:AC9)/8</f>
        <v>16.75</v>
      </c>
      <c r="AG12">
        <f t="shared" ref="AG12:AR12" si="8">SUM(AG2:AG9)/8</f>
        <v>15.25</v>
      </c>
      <c r="AH12">
        <f t="shared" si="8"/>
        <v>16.375</v>
      </c>
      <c r="AL12">
        <f t="shared" si="8"/>
        <v>15.125</v>
      </c>
      <c r="AM12">
        <f t="shared" si="8"/>
        <v>15.75</v>
      </c>
      <c r="AQ12">
        <f t="shared" si="8"/>
        <v>18.25</v>
      </c>
      <c r="AR12">
        <f t="shared" si="8"/>
        <v>16.25</v>
      </c>
    </row>
    <row r="13" spans="1:45" x14ac:dyDescent="0.3">
      <c r="A13" t="str">
        <f>'HD math'!A21</f>
        <v>New York Rangers</v>
      </c>
      <c r="B13">
        <f>'All strength team card math'!S21</f>
        <v>1</v>
      </c>
      <c r="C13">
        <f>'HD math'!N21</f>
        <v>11</v>
      </c>
      <c r="F13" s="45">
        <f t="shared" si="4"/>
        <v>14</v>
      </c>
      <c r="G13" s="19" t="str">
        <f t="shared" si="5"/>
        <v>Winnipeg Jets</v>
      </c>
      <c r="H13" s="19"/>
      <c r="I13" s="19"/>
      <c r="J13" s="45">
        <f t="shared" si="6"/>
        <v>29</v>
      </c>
      <c r="K13" s="19" t="str">
        <f t="shared" si="7"/>
        <v>Anaheim Ducks</v>
      </c>
      <c r="L13" s="19"/>
      <c r="P13" s="19"/>
      <c r="Q13" s="22" t="str">
        <f>'HD math'!A7</f>
        <v>Carolina Hurricanes</v>
      </c>
      <c r="R13" s="46">
        <f>'HD math'!F7</f>
        <v>11</v>
      </c>
      <c r="S13" s="24"/>
      <c r="T13" s="22" t="str">
        <f>'HD math'!A22</f>
        <v>Ottawa Senators</v>
      </c>
      <c r="U13" s="46">
        <f>'HD math'!G22</f>
        <v>11</v>
      </c>
      <c r="V13" s="24"/>
      <c r="W13" s="22" t="str">
        <f>'HD math'!A10</f>
        <v>Columbus Blue Jackets</v>
      </c>
      <c r="X13" s="46">
        <f>'HD math'!H10</f>
        <v>17</v>
      </c>
      <c r="Y13" s="19"/>
    </row>
    <row r="14" spans="1:45" x14ac:dyDescent="0.3">
      <c r="A14" t="str">
        <f>'HD math'!A24</f>
        <v>Pittsburgh Penguins</v>
      </c>
      <c r="B14">
        <f>'All strength team card math'!S24</f>
        <v>21</v>
      </c>
      <c r="C14">
        <f>'HD math'!N24</f>
        <v>15</v>
      </c>
      <c r="F14" s="45">
        <f t="shared" si="4"/>
        <v>11</v>
      </c>
      <c r="G14" s="19" t="str">
        <f t="shared" si="5"/>
        <v>Tampa Bay Lightning</v>
      </c>
      <c r="H14" s="19"/>
      <c r="I14" s="19"/>
      <c r="J14" s="45">
        <f t="shared" si="6"/>
        <v>30</v>
      </c>
      <c r="K14" s="19" t="str">
        <f t="shared" si="7"/>
        <v>Detroit Red Wings</v>
      </c>
      <c r="L14" s="19"/>
      <c r="P14" s="19"/>
      <c r="Q14" s="22" t="str">
        <f>'HD math'!A6</f>
        <v>Calgary Flames</v>
      </c>
      <c r="R14" s="46">
        <f>'HD math'!F6</f>
        <v>15</v>
      </c>
      <c r="S14" s="24"/>
      <c r="T14" s="22" t="str">
        <f>'HD math'!A19</f>
        <v>New Jersey Devils</v>
      </c>
      <c r="U14" s="46">
        <f>'HD math'!G19</f>
        <v>14</v>
      </c>
      <c r="V14" s="24"/>
      <c r="W14" s="22" t="str">
        <f>'HD math'!A12</f>
        <v>Detroit Red Wings</v>
      </c>
      <c r="X14" s="46">
        <f>'HD math'!H12</f>
        <v>22</v>
      </c>
      <c r="Y14" s="19"/>
    </row>
    <row r="15" spans="1:45" x14ac:dyDescent="0.3">
      <c r="A15" t="str">
        <f>'HD math'!A18</f>
        <v>Nashville Predators</v>
      </c>
      <c r="B15">
        <f>'All strength team card math'!S18</f>
        <v>13</v>
      </c>
      <c r="C15">
        <f>'HD math'!N18</f>
        <v>7</v>
      </c>
      <c r="F15" s="45">
        <f t="shared" si="4"/>
        <v>11</v>
      </c>
      <c r="G15" s="19" t="str">
        <f t="shared" si="5"/>
        <v>New York Rangers</v>
      </c>
      <c r="H15" s="19"/>
      <c r="I15" s="19"/>
      <c r="J15" s="45">
        <f t="shared" si="6"/>
        <v>27</v>
      </c>
      <c r="K15" s="19" t="str">
        <f t="shared" si="7"/>
        <v>Columbus Blue Jackets</v>
      </c>
      <c r="L15" s="19"/>
      <c r="P15" s="19"/>
      <c r="Q15" s="22" t="str">
        <f>'HD math'!A20</f>
        <v>New York Islanders</v>
      </c>
      <c r="R15" s="46">
        <f>'HD math'!F20</f>
        <v>21</v>
      </c>
      <c r="S15" s="24"/>
      <c r="T15" s="22" t="str">
        <f>'HD math'!A33</f>
        <v>Winnipeg Jets</v>
      </c>
      <c r="U15" s="46">
        <f>'HD math'!G33</f>
        <v>23</v>
      </c>
      <c r="V15" s="24"/>
      <c r="W15" s="22" t="str">
        <f>'HD math'!A15</f>
        <v>Los Angeles Kings</v>
      </c>
      <c r="X15" s="46">
        <f>'HD math'!H15</f>
        <v>8</v>
      </c>
      <c r="Y15" s="19"/>
    </row>
    <row r="16" spans="1:45" x14ac:dyDescent="0.3">
      <c r="A16" t="str">
        <f>'HD math'!A20</f>
        <v>New York Islanders</v>
      </c>
      <c r="B16">
        <f>'All strength team card math'!S20</f>
        <v>20</v>
      </c>
      <c r="C16">
        <f>'HD math'!N20</f>
        <v>16</v>
      </c>
      <c r="F16" s="45">
        <f t="shared" si="4"/>
        <v>15</v>
      </c>
      <c r="G16" s="19" t="str">
        <f t="shared" si="5"/>
        <v>Pittsburgh Penguins</v>
      </c>
      <c r="H16" s="19"/>
      <c r="I16" s="19"/>
      <c r="J16" s="45">
        <f t="shared" si="6"/>
        <v>28</v>
      </c>
      <c r="K16" s="19" t="str">
        <f t="shared" si="7"/>
        <v>Montreal Canadiens</v>
      </c>
      <c r="L16" s="19"/>
      <c r="P16" s="19"/>
      <c r="Q16" s="22" t="str">
        <f>'HD math'!A19</f>
        <v>New Jersey Devils</v>
      </c>
      <c r="R16" s="46">
        <f>'HD math'!F19</f>
        <v>9</v>
      </c>
      <c r="S16" s="24"/>
      <c r="T16" s="22" t="str">
        <f>'HD math'!A28</f>
        <v>Tampa Bay Lightning</v>
      </c>
      <c r="U16" s="46">
        <f>'HD math'!G28</f>
        <v>10</v>
      </c>
      <c r="V16" s="24"/>
      <c r="W16" s="22" t="str">
        <f>'HD math'!A17</f>
        <v>Montreal Canadiens</v>
      </c>
      <c r="X16" s="46">
        <f>'HD math'!H17</f>
        <v>18</v>
      </c>
      <c r="Y16" s="19"/>
      <c r="AA16" s="18" t="s">
        <v>102</v>
      </c>
      <c r="AB16" t="s">
        <v>99</v>
      </c>
      <c r="AC16" t="s">
        <v>103</v>
      </c>
      <c r="AE16" t="s">
        <v>95</v>
      </c>
      <c r="AF16" t="s">
        <v>104</v>
      </c>
    </row>
    <row r="17" spans="1:32" x14ac:dyDescent="0.3">
      <c r="A17" t="str">
        <f>'HD math'!A9</f>
        <v>Colorado Avalanche</v>
      </c>
      <c r="B17">
        <f>'All strength team card math'!S9</f>
        <v>5</v>
      </c>
      <c r="C17">
        <f>'HD math'!N9</f>
        <v>11</v>
      </c>
      <c r="F17" s="45">
        <f t="shared" si="4"/>
        <v>7</v>
      </c>
      <c r="G17" s="19" t="str">
        <f t="shared" si="5"/>
        <v>Nashville Predators</v>
      </c>
      <c r="H17" s="19"/>
      <c r="I17" s="19"/>
      <c r="J17" s="45">
        <f t="shared" si="6"/>
        <v>24</v>
      </c>
      <c r="K17" s="19" t="str">
        <f t="shared" si="7"/>
        <v>St Louis Blues</v>
      </c>
      <c r="L17" s="19"/>
      <c r="P17" s="19"/>
      <c r="Q17" s="22" t="str">
        <f>'HD math'!A22</f>
        <v>Ottawa Senators</v>
      </c>
      <c r="R17" s="46">
        <f>'HD math'!F22</f>
        <v>12</v>
      </c>
      <c r="S17" s="24"/>
      <c r="T17" s="22" t="str">
        <f>'HD math'!A18</f>
        <v>Nashville Predators</v>
      </c>
      <c r="U17" s="46">
        <f>'HD math'!G18</f>
        <v>12</v>
      </c>
      <c r="V17" s="24"/>
      <c r="W17" s="22" t="str">
        <f>'HD math'!A14</f>
        <v>Florida Panthers</v>
      </c>
      <c r="X17" s="46">
        <f>'HD math'!H14</f>
        <v>4</v>
      </c>
      <c r="Y17" s="19"/>
      <c r="AA17" t="str">
        <f>AA1</f>
        <v>Metro</v>
      </c>
      <c r="AB17">
        <f>AB12</f>
        <v>16.5</v>
      </c>
      <c r="AC17">
        <f>RANK(AB17,$AB$17:$AB$20,1)</f>
        <v>3</v>
      </c>
      <c r="AE17">
        <f>AC12</f>
        <v>16.75</v>
      </c>
      <c r="AF17">
        <f>RANK(AE17,$AE$17:$AE$20,1)</f>
        <v>4</v>
      </c>
    </row>
    <row r="18" spans="1:32" x14ac:dyDescent="0.3">
      <c r="A18" t="str">
        <f>'HD math'!A31</f>
        <v>Vegas Golden Knights</v>
      </c>
      <c r="B18">
        <f>'All strength team card math'!S31</f>
        <v>11</v>
      </c>
      <c r="C18">
        <f>'HD math'!N31</f>
        <v>19</v>
      </c>
      <c r="F18" s="45">
        <f t="shared" si="4"/>
        <v>16</v>
      </c>
      <c r="G18" s="19" t="str">
        <f t="shared" si="5"/>
        <v>New York Islanders</v>
      </c>
      <c r="H18" s="19"/>
      <c r="I18" s="19"/>
      <c r="J18" s="45">
        <f t="shared" si="6"/>
        <v>31</v>
      </c>
      <c r="K18" s="19" t="str">
        <f t="shared" si="7"/>
        <v>San Jose Sharks</v>
      </c>
      <c r="L18" s="19"/>
      <c r="P18" s="19"/>
      <c r="Q18" s="22" t="str">
        <f>'HD math'!A28</f>
        <v>Tampa Bay Lightning</v>
      </c>
      <c r="R18" s="46">
        <f>'HD math'!F28</f>
        <v>17</v>
      </c>
      <c r="S18" s="24"/>
      <c r="T18" s="22" t="str">
        <f>'HD math'!A9</f>
        <v>Colorado Avalanche</v>
      </c>
      <c r="U18" s="46">
        <f>'HD math'!G9</f>
        <v>18</v>
      </c>
      <c r="V18" s="24"/>
      <c r="W18" s="22" t="str">
        <f>'HD math'!A27</f>
        <v>St Louis Blues</v>
      </c>
      <c r="X18" s="46">
        <f>'HD math'!H27</f>
        <v>7</v>
      </c>
      <c r="Y18" s="19"/>
      <c r="AA18" t="str">
        <f>AF1</f>
        <v>Atlantic</v>
      </c>
      <c r="AB18">
        <f>AG12</f>
        <v>15.25</v>
      </c>
      <c r="AC18">
        <f>RANK(AB18,$AB$17:$AB$20,1)</f>
        <v>2</v>
      </c>
      <c r="AE18">
        <f>AH12</f>
        <v>16.375</v>
      </c>
      <c r="AF18">
        <f>RANK(AE18,$AE$17:$AE$20,1)</f>
        <v>3</v>
      </c>
    </row>
    <row r="19" spans="1:32" x14ac:dyDescent="0.3">
      <c r="A19" t="str">
        <f>'HD math'!A22</f>
        <v>Ottawa Senators</v>
      </c>
      <c r="B19">
        <f>'All strength team card math'!S22</f>
        <v>26</v>
      </c>
      <c r="C19">
        <f>'HD math'!N22</f>
        <v>18</v>
      </c>
      <c r="F19" s="45">
        <f t="shared" si="4"/>
        <v>11</v>
      </c>
      <c r="G19" s="19" t="str">
        <f t="shared" si="5"/>
        <v>Colorado Avalanche</v>
      </c>
      <c r="H19" s="19"/>
      <c r="I19" s="19"/>
      <c r="J19" s="45">
        <f t="shared" si="6"/>
        <v>32</v>
      </c>
      <c r="K19" s="19" t="str">
        <f t="shared" si="7"/>
        <v>Chicago Blackhawks</v>
      </c>
      <c r="L19" s="19"/>
      <c r="P19" s="19"/>
      <c r="Q19" s="22" t="str">
        <f>'HD math'!A31</f>
        <v>Vegas Golden Knights</v>
      </c>
      <c r="R19" s="46">
        <f>'HD math'!F31</f>
        <v>18</v>
      </c>
      <c r="S19" s="24"/>
      <c r="T19" s="22" t="str">
        <f>'HD math'!A6</f>
        <v>Calgary Flames</v>
      </c>
      <c r="U19" s="46">
        <f>'HD math'!G6</f>
        <v>17</v>
      </c>
      <c r="V19" s="24"/>
      <c r="W19" s="22" t="str">
        <f>'HD math'!A32</f>
        <v>Washington Capitals</v>
      </c>
      <c r="X19" s="46">
        <f>'HD math'!H32</f>
        <v>24</v>
      </c>
      <c r="Y19" s="19"/>
      <c r="AA19" t="str">
        <f>AK1</f>
        <v>Central</v>
      </c>
      <c r="AB19">
        <f>AL12</f>
        <v>15.125</v>
      </c>
      <c r="AC19">
        <f>RANK(AB19,$AB$17:$AB$20,1)</f>
        <v>1</v>
      </c>
      <c r="AE19">
        <f>AM12</f>
        <v>15.75</v>
      </c>
      <c r="AF19">
        <f>RANK(AE19,$AE$17:$AE$20,1)</f>
        <v>1</v>
      </c>
    </row>
    <row r="20" spans="1:32" x14ac:dyDescent="0.3">
      <c r="A20" t="str">
        <f>'HD math'!A23</f>
        <v>Philadelphia Flyers</v>
      </c>
      <c r="B20">
        <f>'All strength team card math'!S23</f>
        <v>19</v>
      </c>
      <c r="C20">
        <f>'HD math'!N23</f>
        <v>19</v>
      </c>
      <c r="F20" s="19"/>
      <c r="G20" s="19"/>
      <c r="H20" s="19"/>
      <c r="I20" s="19"/>
      <c r="J20" s="19"/>
      <c r="K20" s="19"/>
      <c r="L20" s="19"/>
      <c r="P20" s="19"/>
      <c r="Q20" s="22" t="str">
        <f>'HD math'!A23</f>
        <v>Philadelphia Flyers</v>
      </c>
      <c r="R20" s="46">
        <f>'HD math'!F23</f>
        <v>13</v>
      </c>
      <c r="S20" s="24"/>
      <c r="T20" s="22" t="str">
        <f>'HD math'!A32</f>
        <v>Washington Capitals</v>
      </c>
      <c r="U20" s="46">
        <f>'HD math'!G32</f>
        <v>20</v>
      </c>
      <c r="V20" s="24"/>
      <c r="W20" s="22" t="str">
        <f>'HD math'!A21</f>
        <v>New York Rangers</v>
      </c>
      <c r="X20" s="46">
        <f>'HD math'!H21</f>
        <v>11</v>
      </c>
      <c r="Y20" s="19"/>
      <c r="AA20" t="str">
        <f>AP1</f>
        <v>Pacific</v>
      </c>
      <c r="AB20">
        <f>AQ12</f>
        <v>18.25</v>
      </c>
      <c r="AC20">
        <f>RANK(AB20,$AB$17:$AB$20,1)</f>
        <v>4</v>
      </c>
      <c r="AE20">
        <f>AR12</f>
        <v>16.25</v>
      </c>
      <c r="AF20">
        <f>RANK(AE20,$AE$17:$AE$20,1)</f>
        <v>2</v>
      </c>
    </row>
    <row r="21" spans="1:32" x14ac:dyDescent="0.3">
      <c r="A21" t="str">
        <f>'HD math'!A3</f>
        <v>Arizona Coyotes</v>
      </c>
      <c r="B21">
        <f>'All strength team card math'!S3</f>
        <v>28</v>
      </c>
      <c r="C21">
        <f>'HD math'!N3</f>
        <v>23</v>
      </c>
      <c r="F21" s="23" t="s">
        <v>136</v>
      </c>
      <c r="G21" s="19"/>
      <c r="H21" s="23"/>
      <c r="I21" s="19"/>
      <c r="J21" s="19"/>
      <c r="K21" s="19"/>
      <c r="L21" s="21">
        <f ca="1">'Best Team All Strength'!L21</f>
        <v>45385</v>
      </c>
      <c r="P21" s="19"/>
      <c r="Q21" s="22" t="str">
        <f>'HD math'!A16</f>
        <v>Minnesota Wild</v>
      </c>
      <c r="R21" s="46">
        <f>'HD math'!F16</f>
        <v>16</v>
      </c>
      <c r="S21" s="24"/>
      <c r="T21" s="22" t="str">
        <f>'HD math'!A12</f>
        <v>Detroit Red Wings</v>
      </c>
      <c r="U21" s="46">
        <f>'HD math'!G12</f>
        <v>24</v>
      </c>
      <c r="V21" s="24"/>
      <c r="W21" s="22" t="str">
        <f>'HD math'!A9</f>
        <v>Colorado Avalanche</v>
      </c>
      <c r="X21" s="46">
        <f>'HD math'!H9</f>
        <v>19</v>
      </c>
      <c r="Y21" s="19"/>
    </row>
    <row r="22" spans="1:32" x14ac:dyDescent="0.3">
      <c r="A22" t="str">
        <f>'HD math'!A16</f>
        <v>Minnesota Wild</v>
      </c>
      <c r="B22">
        <f>'All strength team card math'!S16</f>
        <v>17</v>
      </c>
      <c r="C22">
        <f>'HD math'!N16</f>
        <v>16</v>
      </c>
      <c r="E22" s="2"/>
      <c r="F22" s="2"/>
      <c r="G22" s="2"/>
      <c r="H22" s="2"/>
      <c r="I22" s="2"/>
      <c r="J22" s="2"/>
      <c r="K22" s="2"/>
      <c r="L22" s="2"/>
      <c r="P22" s="19"/>
      <c r="Q22" s="22" t="str">
        <f>'HD math'!A3</f>
        <v>Arizona Coyotes</v>
      </c>
      <c r="R22" s="46">
        <f>'HD math'!F3</f>
        <v>24</v>
      </c>
      <c r="S22" s="24"/>
      <c r="T22" s="22" t="str">
        <f>'HD math'!A29</f>
        <v>Toronto Maple Leafs</v>
      </c>
      <c r="U22" s="46">
        <f>'HD math'!G29</f>
        <v>19</v>
      </c>
      <c r="V22" s="24"/>
      <c r="W22" s="22" t="str">
        <f>'HD math'!A31</f>
        <v>Vegas Golden Knights</v>
      </c>
      <c r="X22" s="46">
        <f>'HD math'!H31</f>
        <v>20</v>
      </c>
      <c r="Y22" s="19"/>
    </row>
    <row r="23" spans="1:32" x14ac:dyDescent="0.3">
      <c r="A23" t="str">
        <f>'HD math'!A19</f>
        <v>New Jersey Devils</v>
      </c>
      <c r="B23">
        <f>'All strength team card math'!S19</f>
        <v>22</v>
      </c>
      <c r="C23">
        <f>'HD math'!N19</f>
        <v>19</v>
      </c>
      <c r="P23" s="19"/>
      <c r="Q23" s="22" t="str">
        <f>'HD math'!A26</f>
        <v>Seattle Kraken</v>
      </c>
      <c r="R23" s="46">
        <f>'HD math'!F26</f>
        <v>23</v>
      </c>
      <c r="S23" s="24"/>
      <c r="T23" s="22" t="str">
        <f>'HD math'!A30</f>
        <v>Vancouver Canucks</v>
      </c>
      <c r="U23" s="46">
        <f>'HD math'!G30</f>
        <v>15</v>
      </c>
      <c r="V23" s="24"/>
      <c r="W23" s="22" t="str">
        <f>'HD math'!A23</f>
        <v>Philadelphia Flyers</v>
      </c>
      <c r="X23" s="46">
        <f>'HD math'!H23</f>
        <v>30</v>
      </c>
      <c r="Y23" s="19"/>
    </row>
    <row r="24" spans="1:32" x14ac:dyDescent="0.3">
      <c r="A24" t="str">
        <f>'HD math'!A26</f>
        <v>Seattle Kraken</v>
      </c>
      <c r="B24">
        <f>'All strength team card math'!S26</f>
        <v>22</v>
      </c>
      <c r="C24">
        <f>'HD math'!N26</f>
        <v>22</v>
      </c>
      <c r="P24" s="19"/>
      <c r="Q24" s="22" t="str">
        <f>'HD math'!A33</f>
        <v>Winnipeg Jets</v>
      </c>
      <c r="R24" s="46">
        <f>'HD math'!F33</f>
        <v>20</v>
      </c>
      <c r="S24" s="24"/>
      <c r="T24" s="22" t="str">
        <f>'HD math'!A4</f>
        <v>Boston Bruins</v>
      </c>
      <c r="U24" s="46">
        <f>'HD math'!G4</f>
        <v>22</v>
      </c>
      <c r="V24" s="24"/>
      <c r="W24" s="22" t="str">
        <f>'HD math'!A22</f>
        <v>Ottawa Senators</v>
      </c>
      <c r="X24" s="46">
        <f>'HD math'!H22</f>
        <v>27</v>
      </c>
      <c r="Y24" s="19"/>
    </row>
    <row r="25" spans="1:32" x14ac:dyDescent="0.3">
      <c r="A25" t="str">
        <f>'HD math'!A5</f>
        <v>Buffalo Sabres</v>
      </c>
      <c r="B25">
        <f>'All strength team card math'!S5</f>
        <v>22</v>
      </c>
      <c r="C25">
        <f>'HD math'!N5</f>
        <v>25</v>
      </c>
      <c r="P25" s="19"/>
      <c r="Q25" s="22" t="str">
        <f>'HD math'!A32</f>
        <v>Washington Capitals</v>
      </c>
      <c r="R25" s="46">
        <f>'HD math'!F32</f>
        <v>22</v>
      </c>
      <c r="S25" s="24"/>
      <c r="T25" s="22" t="str">
        <f>'HD math'!A3</f>
        <v>Arizona Coyotes</v>
      </c>
      <c r="U25" s="46">
        <f>'HD math'!G3</f>
        <v>25</v>
      </c>
      <c r="V25" s="24"/>
      <c r="W25" s="22" t="str">
        <f>'HD math'!A18</f>
        <v>Nashville Predators</v>
      </c>
      <c r="X25" s="46">
        <f>'HD math'!H18</f>
        <v>15</v>
      </c>
      <c r="Y25" s="19"/>
    </row>
    <row r="26" spans="1:32" x14ac:dyDescent="0.3">
      <c r="A26" t="str">
        <f>'HD math'!A32</f>
        <v>Washington Capitals</v>
      </c>
      <c r="B26">
        <f>'All strength team card math'!S32</f>
        <v>16</v>
      </c>
      <c r="C26">
        <f>'HD math'!N32</f>
        <v>26</v>
      </c>
      <c r="P26" s="19"/>
      <c r="Q26" s="22" t="str">
        <f>'HD math'!A17</f>
        <v>Montreal Canadiens</v>
      </c>
      <c r="R26" s="46">
        <f>'HD math'!F17</f>
        <v>25</v>
      </c>
      <c r="S26" s="24"/>
      <c r="T26" s="22" t="str">
        <f>'HD math'!A5</f>
        <v>Buffalo Sabres</v>
      </c>
      <c r="U26" s="46">
        <f>'HD math'!G5</f>
        <v>26</v>
      </c>
      <c r="V26" s="24"/>
      <c r="W26" s="22" t="str">
        <f>'HD math'!A7</f>
        <v>Carolina Hurricanes</v>
      </c>
      <c r="X26" s="46">
        <f>'HD math'!H7</f>
        <v>2</v>
      </c>
      <c r="Y26" s="19"/>
    </row>
    <row r="27" spans="1:32" x14ac:dyDescent="0.3">
      <c r="A27" t="str">
        <f>'HD math'!A2</f>
        <v>Anaheim Ducks</v>
      </c>
      <c r="B27">
        <f>'All strength team card math'!S2</f>
        <v>30</v>
      </c>
      <c r="C27">
        <f>'HD math'!N2</f>
        <v>29</v>
      </c>
      <c r="P27" s="19"/>
      <c r="Q27" s="22" t="str">
        <f>'HD math'!A27</f>
        <v>St Louis Blues</v>
      </c>
      <c r="R27" s="46">
        <f>'HD math'!F27</f>
        <v>26</v>
      </c>
      <c r="S27" s="24"/>
      <c r="T27" s="22" t="str">
        <f>'HD math'!A10</f>
        <v>Columbus Blue Jackets</v>
      </c>
      <c r="U27" s="46">
        <f>'HD math'!G10</f>
        <v>27</v>
      </c>
      <c r="V27" s="24"/>
      <c r="W27" s="22" t="str">
        <f>'HD math'!A13</f>
        <v>Edmonton Oilers</v>
      </c>
      <c r="X27" s="46">
        <f>'HD math'!H13</f>
        <v>23</v>
      </c>
      <c r="Y27" s="19"/>
    </row>
    <row r="28" spans="1:32" x14ac:dyDescent="0.3">
      <c r="A28" t="str">
        <f>'HD math'!A12</f>
        <v>Detroit Red Wings</v>
      </c>
      <c r="B28">
        <f>'All strength team card math'!S12</f>
        <v>17</v>
      </c>
      <c r="C28">
        <f>'HD math'!N12</f>
        <v>30</v>
      </c>
      <c r="P28" s="19"/>
      <c r="Q28" s="22" t="str">
        <f>'HD math'!A10</f>
        <v>Columbus Blue Jackets</v>
      </c>
      <c r="R28" s="46">
        <f>'HD math'!F10</f>
        <v>27</v>
      </c>
      <c r="S28" s="24"/>
      <c r="T28" s="22" t="str">
        <f>'HD math'!A17</f>
        <v>Montreal Canadiens</v>
      </c>
      <c r="U28" s="46">
        <f>'HD math'!G17</f>
        <v>30</v>
      </c>
      <c r="V28" s="24"/>
      <c r="W28" s="22" t="str">
        <f>'HD math'!A11</f>
        <v>Dallas Stars</v>
      </c>
      <c r="X28" s="46">
        <f>'HD math'!H11</f>
        <v>29</v>
      </c>
      <c r="Y28" s="19"/>
    </row>
    <row r="29" spans="1:32" x14ac:dyDescent="0.3">
      <c r="A29" t="str">
        <f>'HD math'!A10</f>
        <v>Columbus Blue Jackets</v>
      </c>
      <c r="B29">
        <f>'All strength team card math'!S10</f>
        <v>29</v>
      </c>
      <c r="C29">
        <f>'HD math'!N10</f>
        <v>27</v>
      </c>
      <c r="P29" s="19"/>
      <c r="Q29" s="22" t="str">
        <f>'HD math'!A2</f>
        <v>Anaheim Ducks</v>
      </c>
      <c r="R29" s="46">
        <f>'HD math'!F2</f>
        <v>31</v>
      </c>
      <c r="S29" s="24"/>
      <c r="T29" s="22" t="str">
        <f>'HD math'!A27</f>
        <v>St Louis Blues</v>
      </c>
      <c r="U29" s="46">
        <f>'HD math'!G27</f>
        <v>28</v>
      </c>
      <c r="V29" s="24"/>
      <c r="W29" s="22" t="str">
        <f>'HD math'!A16</f>
        <v>Minnesota Wild</v>
      </c>
      <c r="X29" s="46">
        <f>'HD math'!H16</f>
        <v>25</v>
      </c>
      <c r="Y29" s="19"/>
    </row>
    <row r="30" spans="1:32" x14ac:dyDescent="0.3">
      <c r="A30" t="str">
        <f>'HD math'!A17</f>
        <v>Montreal Canadiens</v>
      </c>
      <c r="B30">
        <f>'All strength team card math'!S17</f>
        <v>26</v>
      </c>
      <c r="C30">
        <f>'HD math'!N17</f>
        <v>28</v>
      </c>
      <c r="P30" s="19"/>
      <c r="Q30" s="22" t="str">
        <f>'HD math'!A5</f>
        <v>Buffalo Sabres</v>
      </c>
      <c r="R30" s="46">
        <f>'HD math'!F5</f>
        <v>28</v>
      </c>
      <c r="S30" s="24"/>
      <c r="T30" s="22" t="str">
        <f>'HD math'!A20</f>
        <v>New York Islanders</v>
      </c>
      <c r="U30" s="46">
        <f>'HD math'!G20</f>
        <v>21</v>
      </c>
      <c r="V30" s="24"/>
      <c r="W30" s="22" t="str">
        <f>'HD math'!A8</f>
        <v>Chicago Blackhawks</v>
      </c>
      <c r="X30" s="46">
        <f>'HD math'!H8</f>
        <v>26</v>
      </c>
      <c r="Y30" s="19"/>
    </row>
    <row r="31" spans="1:32" x14ac:dyDescent="0.3">
      <c r="A31" t="str">
        <f>'HD math'!A27</f>
        <v>St Louis Blues</v>
      </c>
      <c r="B31">
        <f>'All strength team card math'!S27</f>
        <v>15</v>
      </c>
      <c r="C31">
        <f>'HD math'!N27</f>
        <v>24</v>
      </c>
      <c r="P31" s="19"/>
      <c r="Q31" s="22" t="str">
        <f>'HD math'!A25</f>
        <v>San Jose Sharks</v>
      </c>
      <c r="R31" s="46">
        <f>'HD math'!F25</f>
        <v>30</v>
      </c>
      <c r="S31" s="24"/>
      <c r="T31" s="22" t="str">
        <f>'HD math'!A2</f>
        <v>Anaheim Ducks</v>
      </c>
      <c r="U31" s="46">
        <f>'HD math'!G2</f>
        <v>31</v>
      </c>
      <c r="V31" s="24"/>
      <c r="W31" s="22" t="str">
        <f>'HD math'!A24</f>
        <v>Pittsburgh Penguins</v>
      </c>
      <c r="X31" s="46">
        <f>'HD math'!H24</f>
        <v>32</v>
      </c>
      <c r="Y31" s="19"/>
    </row>
    <row r="32" spans="1:32" x14ac:dyDescent="0.3">
      <c r="A32" t="str">
        <f>'HD math'!A25</f>
        <v>San Jose Sharks</v>
      </c>
      <c r="B32">
        <f>'All strength team card math'!S25</f>
        <v>32</v>
      </c>
      <c r="C32">
        <f>'HD math'!N25</f>
        <v>31</v>
      </c>
      <c r="P32" s="19"/>
      <c r="Q32" s="22" t="str">
        <f>'HD math'!A12</f>
        <v>Detroit Red Wings</v>
      </c>
      <c r="R32" s="46">
        <f>'HD math'!F12</f>
        <v>32</v>
      </c>
      <c r="S32" s="24"/>
      <c r="T32" s="22" t="str">
        <f>'HD math'!A8</f>
        <v>Chicago Blackhawks</v>
      </c>
      <c r="U32" s="46">
        <f>'HD math'!G8</f>
        <v>29</v>
      </c>
      <c r="V32" s="24"/>
      <c r="W32" s="22" t="str">
        <f>'HD math'!A19</f>
        <v>New Jersey Devils</v>
      </c>
      <c r="X32" s="46">
        <f>'HD math'!H19</f>
        <v>28</v>
      </c>
      <c r="Y32" s="19"/>
    </row>
    <row r="33" spans="1:25" x14ac:dyDescent="0.3">
      <c r="A33" t="str">
        <f>'HD math'!A8</f>
        <v>Chicago Blackhawks</v>
      </c>
      <c r="B33">
        <f>'All strength team card math'!S8</f>
        <v>31</v>
      </c>
      <c r="C33">
        <f>'HD math'!N8</f>
        <v>32</v>
      </c>
      <c r="P33" s="19"/>
      <c r="Q33" s="22" t="str">
        <f>'HD math'!A8</f>
        <v>Chicago Blackhawks</v>
      </c>
      <c r="R33" s="46">
        <f>'HD math'!F8</f>
        <v>29</v>
      </c>
      <c r="S33" s="24"/>
      <c r="T33" s="22" t="str">
        <f>'HD math'!A25</f>
        <v>San Jose Sharks</v>
      </c>
      <c r="U33" s="46">
        <f>'HD math'!G25</f>
        <v>32</v>
      </c>
      <c r="V33" s="24"/>
      <c r="W33" s="22" t="str">
        <f>'HD math'!A26</f>
        <v>Seattle Kraken</v>
      </c>
      <c r="X33" s="46">
        <f>'HD math'!H26</f>
        <v>31</v>
      </c>
      <c r="Y33" s="19"/>
    </row>
    <row r="34" spans="1:25" x14ac:dyDescent="0.3">
      <c r="P34" s="19"/>
      <c r="Q34" s="19"/>
      <c r="R34" s="19"/>
      <c r="S34" s="19"/>
      <c r="T34" s="28">
        <f ca="1">L21</f>
        <v>45385</v>
      </c>
      <c r="U34" s="19"/>
      <c r="V34" s="19"/>
      <c r="W34" s="32"/>
      <c r="X34" s="27" t="s">
        <v>133</v>
      </c>
      <c r="Y34" s="19"/>
    </row>
    <row r="35" spans="1:25" x14ac:dyDescent="0.3">
      <c r="A35" s="56" t="s">
        <v>0</v>
      </c>
      <c r="B35" s="30" t="s">
        <v>129</v>
      </c>
      <c r="C35" s="20" t="s">
        <v>108</v>
      </c>
      <c r="D35" s="20" t="s">
        <v>86</v>
      </c>
      <c r="E35" s="28"/>
    </row>
    <row r="36" spans="1:25" x14ac:dyDescent="0.3">
      <c r="A36" s="44" t="str">
        <f t="shared" ref="A36:A67" si="9">A2</f>
        <v>Florida Panthers</v>
      </c>
      <c r="B36" s="46">
        <f t="shared" ref="B36:B67" si="10">C2</f>
        <v>1</v>
      </c>
      <c r="C36" s="47">
        <f t="shared" ref="C36:C67" si="11">B36-D36</f>
        <v>-6</v>
      </c>
      <c r="D36" s="46">
        <f t="shared" ref="D36:D67" si="12">B2</f>
        <v>7</v>
      </c>
      <c r="E36" s="19"/>
    </row>
    <row r="37" spans="1:25" x14ac:dyDescent="0.3">
      <c r="A37" s="44" t="str">
        <f t="shared" si="9"/>
        <v>Los Angeles Kings</v>
      </c>
      <c r="B37" s="46">
        <f t="shared" si="10"/>
        <v>4</v>
      </c>
      <c r="C37" s="47">
        <f t="shared" si="11"/>
        <v>-10</v>
      </c>
      <c r="D37" s="46">
        <f t="shared" si="12"/>
        <v>14</v>
      </c>
      <c r="E37" s="19"/>
    </row>
    <row r="38" spans="1:25" x14ac:dyDescent="0.3">
      <c r="A38" s="44" t="str">
        <f t="shared" si="9"/>
        <v>Edmonton Oilers</v>
      </c>
      <c r="B38" s="46">
        <f t="shared" si="10"/>
        <v>3</v>
      </c>
      <c r="C38" s="47">
        <f t="shared" si="11"/>
        <v>-4</v>
      </c>
      <c r="D38" s="46">
        <f t="shared" si="12"/>
        <v>7</v>
      </c>
      <c r="E38" s="19"/>
    </row>
    <row r="39" spans="1:25" x14ac:dyDescent="0.3">
      <c r="A39" s="44" t="str">
        <f t="shared" si="9"/>
        <v>Vancouver Canucks</v>
      </c>
      <c r="B39" s="46">
        <f t="shared" si="10"/>
        <v>5</v>
      </c>
      <c r="C39" s="47">
        <f t="shared" si="11"/>
        <v>0</v>
      </c>
      <c r="D39" s="46">
        <f t="shared" si="12"/>
        <v>5</v>
      </c>
      <c r="E39" s="19"/>
    </row>
    <row r="40" spans="1:25" x14ac:dyDescent="0.3">
      <c r="A40" s="44" t="str">
        <f t="shared" si="9"/>
        <v>Toronto Maple Leafs</v>
      </c>
      <c r="B40" s="46">
        <f t="shared" si="10"/>
        <v>9</v>
      </c>
      <c r="C40" s="47">
        <f t="shared" si="11"/>
        <v>0</v>
      </c>
      <c r="D40" s="46">
        <f t="shared" si="12"/>
        <v>9</v>
      </c>
      <c r="E40" s="19"/>
    </row>
    <row r="41" spans="1:25" x14ac:dyDescent="0.3">
      <c r="A41" s="44" t="str">
        <f t="shared" si="9"/>
        <v>Boston Bruins</v>
      </c>
      <c r="B41" s="46">
        <f t="shared" si="10"/>
        <v>6</v>
      </c>
      <c r="C41" s="47">
        <f t="shared" si="11"/>
        <v>3</v>
      </c>
      <c r="D41" s="46">
        <f t="shared" si="12"/>
        <v>3</v>
      </c>
      <c r="E41" s="19"/>
    </row>
    <row r="42" spans="1:25" x14ac:dyDescent="0.3">
      <c r="A42" s="44" t="str">
        <f t="shared" si="9"/>
        <v>Dallas Stars</v>
      </c>
      <c r="B42" s="46">
        <f t="shared" si="10"/>
        <v>8</v>
      </c>
      <c r="C42" s="47">
        <f t="shared" si="11"/>
        <v>6</v>
      </c>
      <c r="D42" s="46">
        <f t="shared" si="12"/>
        <v>2</v>
      </c>
      <c r="E42" s="19"/>
    </row>
    <row r="43" spans="1:25" x14ac:dyDescent="0.3">
      <c r="A43" s="44" t="str">
        <f t="shared" si="9"/>
        <v>Calgary Flames</v>
      </c>
      <c r="B43" s="46">
        <f t="shared" si="10"/>
        <v>10</v>
      </c>
      <c r="C43" s="47">
        <f t="shared" si="11"/>
        <v>-15</v>
      </c>
      <c r="D43" s="46">
        <f t="shared" si="12"/>
        <v>25</v>
      </c>
      <c r="E43" s="19"/>
    </row>
    <row r="44" spans="1:25" x14ac:dyDescent="0.3">
      <c r="A44" s="44" t="str">
        <f t="shared" si="9"/>
        <v>Carolina Hurricanes</v>
      </c>
      <c r="B44" s="46">
        <f t="shared" si="10"/>
        <v>2</v>
      </c>
      <c r="C44" s="47">
        <f t="shared" si="11"/>
        <v>-2</v>
      </c>
      <c r="D44" s="46">
        <f t="shared" si="12"/>
        <v>4</v>
      </c>
      <c r="E44" s="19"/>
    </row>
    <row r="45" spans="1:25" x14ac:dyDescent="0.3">
      <c r="A45" s="44" t="str">
        <f t="shared" si="9"/>
        <v>Winnipeg Jets</v>
      </c>
      <c r="B45" s="46">
        <f t="shared" si="10"/>
        <v>14</v>
      </c>
      <c r="C45" s="47">
        <f t="shared" si="11"/>
        <v>4</v>
      </c>
      <c r="D45" s="46">
        <f t="shared" si="12"/>
        <v>10</v>
      </c>
      <c r="E45" s="19"/>
    </row>
    <row r="46" spans="1:25" x14ac:dyDescent="0.3">
      <c r="A46" s="44" t="str">
        <f t="shared" si="9"/>
        <v>Tampa Bay Lightning</v>
      </c>
      <c r="B46" s="46">
        <f t="shared" si="10"/>
        <v>11</v>
      </c>
      <c r="C46" s="47">
        <f t="shared" si="11"/>
        <v>-1</v>
      </c>
      <c r="D46" s="46">
        <f t="shared" si="12"/>
        <v>12</v>
      </c>
      <c r="E46" s="19"/>
    </row>
    <row r="47" spans="1:25" x14ac:dyDescent="0.3">
      <c r="A47" s="44" t="str">
        <f t="shared" si="9"/>
        <v>New York Rangers</v>
      </c>
      <c r="B47" s="46">
        <f t="shared" si="10"/>
        <v>11</v>
      </c>
      <c r="C47" s="47">
        <f t="shared" si="11"/>
        <v>10</v>
      </c>
      <c r="D47" s="46">
        <f t="shared" si="12"/>
        <v>1</v>
      </c>
      <c r="E47" s="19"/>
    </row>
    <row r="48" spans="1:25" x14ac:dyDescent="0.3">
      <c r="A48" s="44" t="str">
        <f t="shared" si="9"/>
        <v>Pittsburgh Penguins</v>
      </c>
      <c r="B48" s="46">
        <f t="shared" si="10"/>
        <v>15</v>
      </c>
      <c r="C48" s="47">
        <f t="shared" si="11"/>
        <v>-6</v>
      </c>
      <c r="D48" s="46">
        <f t="shared" si="12"/>
        <v>21</v>
      </c>
      <c r="E48" s="19"/>
    </row>
    <row r="49" spans="1:5" x14ac:dyDescent="0.3">
      <c r="A49" s="44" t="str">
        <f t="shared" si="9"/>
        <v>Nashville Predators</v>
      </c>
      <c r="B49" s="46">
        <f t="shared" si="10"/>
        <v>7</v>
      </c>
      <c r="C49" s="47">
        <f t="shared" si="11"/>
        <v>-6</v>
      </c>
      <c r="D49" s="46">
        <f t="shared" si="12"/>
        <v>13</v>
      </c>
      <c r="E49" s="19"/>
    </row>
    <row r="50" spans="1:5" x14ac:dyDescent="0.3">
      <c r="A50" s="44" t="str">
        <f t="shared" si="9"/>
        <v>New York Islanders</v>
      </c>
      <c r="B50" s="46">
        <f t="shared" si="10"/>
        <v>16</v>
      </c>
      <c r="C50" s="47">
        <f t="shared" si="11"/>
        <v>-4</v>
      </c>
      <c r="D50" s="46">
        <f t="shared" si="12"/>
        <v>20</v>
      </c>
      <c r="E50" s="19"/>
    </row>
    <row r="51" spans="1:5" x14ac:dyDescent="0.3">
      <c r="A51" s="44" t="str">
        <f t="shared" si="9"/>
        <v>Colorado Avalanche</v>
      </c>
      <c r="B51" s="46">
        <f t="shared" si="10"/>
        <v>11</v>
      </c>
      <c r="C51" s="47">
        <f t="shared" si="11"/>
        <v>6</v>
      </c>
      <c r="D51" s="46">
        <f t="shared" si="12"/>
        <v>5</v>
      </c>
      <c r="E51" s="19"/>
    </row>
    <row r="52" spans="1:5" x14ac:dyDescent="0.3">
      <c r="A52" s="44" t="str">
        <f t="shared" si="9"/>
        <v>Vegas Golden Knights</v>
      </c>
      <c r="B52" s="46">
        <f t="shared" si="10"/>
        <v>19</v>
      </c>
      <c r="C52" s="47">
        <f t="shared" si="11"/>
        <v>8</v>
      </c>
      <c r="D52" s="46">
        <f t="shared" si="12"/>
        <v>11</v>
      </c>
      <c r="E52" s="19"/>
    </row>
    <row r="53" spans="1:5" x14ac:dyDescent="0.3">
      <c r="A53" s="44" t="str">
        <f t="shared" si="9"/>
        <v>Ottawa Senators</v>
      </c>
      <c r="B53" s="46">
        <f t="shared" si="10"/>
        <v>18</v>
      </c>
      <c r="C53" s="47">
        <f t="shared" si="11"/>
        <v>-8</v>
      </c>
      <c r="D53" s="46">
        <f t="shared" si="12"/>
        <v>26</v>
      </c>
      <c r="E53" s="19"/>
    </row>
    <row r="54" spans="1:5" x14ac:dyDescent="0.3">
      <c r="A54" s="44" t="str">
        <f t="shared" si="9"/>
        <v>Philadelphia Flyers</v>
      </c>
      <c r="B54" s="46">
        <f t="shared" si="10"/>
        <v>19</v>
      </c>
      <c r="C54" s="47">
        <f t="shared" si="11"/>
        <v>0</v>
      </c>
      <c r="D54" s="46">
        <f t="shared" si="12"/>
        <v>19</v>
      </c>
      <c r="E54" s="19"/>
    </row>
    <row r="55" spans="1:5" x14ac:dyDescent="0.3">
      <c r="A55" s="44" t="str">
        <f t="shared" si="9"/>
        <v>Arizona Coyotes</v>
      </c>
      <c r="B55" s="46">
        <f t="shared" si="10"/>
        <v>23</v>
      </c>
      <c r="C55" s="47">
        <f t="shared" si="11"/>
        <v>-5</v>
      </c>
      <c r="D55" s="46">
        <f t="shared" si="12"/>
        <v>28</v>
      </c>
      <c r="E55" s="19"/>
    </row>
    <row r="56" spans="1:5" x14ac:dyDescent="0.3">
      <c r="A56" s="44" t="str">
        <f t="shared" si="9"/>
        <v>Minnesota Wild</v>
      </c>
      <c r="B56" s="46">
        <f t="shared" si="10"/>
        <v>16</v>
      </c>
      <c r="C56" s="47">
        <f t="shared" si="11"/>
        <v>-1</v>
      </c>
      <c r="D56" s="46">
        <f t="shared" si="12"/>
        <v>17</v>
      </c>
      <c r="E56" s="19"/>
    </row>
    <row r="57" spans="1:5" x14ac:dyDescent="0.3">
      <c r="A57" s="44" t="str">
        <f t="shared" si="9"/>
        <v>New Jersey Devils</v>
      </c>
      <c r="B57" s="46">
        <f t="shared" si="10"/>
        <v>19</v>
      </c>
      <c r="C57" s="47">
        <f t="shared" si="11"/>
        <v>-3</v>
      </c>
      <c r="D57" s="46">
        <f t="shared" si="12"/>
        <v>22</v>
      </c>
      <c r="E57" s="19"/>
    </row>
    <row r="58" spans="1:5" x14ac:dyDescent="0.3">
      <c r="A58" s="44" t="str">
        <f t="shared" si="9"/>
        <v>Seattle Kraken</v>
      </c>
      <c r="B58" s="46">
        <f t="shared" si="10"/>
        <v>22</v>
      </c>
      <c r="C58" s="47">
        <f t="shared" si="11"/>
        <v>0</v>
      </c>
      <c r="D58" s="46">
        <f t="shared" si="12"/>
        <v>22</v>
      </c>
      <c r="E58" s="19"/>
    </row>
    <row r="59" spans="1:5" x14ac:dyDescent="0.3">
      <c r="A59" s="44" t="str">
        <f t="shared" si="9"/>
        <v>Buffalo Sabres</v>
      </c>
      <c r="B59" s="46">
        <f t="shared" si="10"/>
        <v>25</v>
      </c>
      <c r="C59" s="47">
        <f t="shared" si="11"/>
        <v>3</v>
      </c>
      <c r="D59" s="46">
        <f t="shared" si="12"/>
        <v>22</v>
      </c>
      <c r="E59" s="19"/>
    </row>
    <row r="60" spans="1:5" x14ac:dyDescent="0.3">
      <c r="A60" s="44" t="str">
        <f t="shared" si="9"/>
        <v>Washington Capitals</v>
      </c>
      <c r="B60" s="46">
        <f t="shared" si="10"/>
        <v>26</v>
      </c>
      <c r="C60" s="47">
        <f t="shared" si="11"/>
        <v>10</v>
      </c>
      <c r="D60" s="46">
        <f t="shared" si="12"/>
        <v>16</v>
      </c>
      <c r="E60" s="19"/>
    </row>
    <row r="61" spans="1:5" x14ac:dyDescent="0.3">
      <c r="A61" s="44" t="str">
        <f t="shared" si="9"/>
        <v>Anaheim Ducks</v>
      </c>
      <c r="B61" s="46">
        <f t="shared" si="10"/>
        <v>29</v>
      </c>
      <c r="C61" s="47">
        <f t="shared" si="11"/>
        <v>-1</v>
      </c>
      <c r="D61" s="46">
        <f t="shared" si="12"/>
        <v>30</v>
      </c>
      <c r="E61" s="19"/>
    </row>
    <row r="62" spans="1:5" x14ac:dyDescent="0.3">
      <c r="A62" s="44" t="str">
        <f t="shared" si="9"/>
        <v>Detroit Red Wings</v>
      </c>
      <c r="B62" s="46">
        <f t="shared" si="10"/>
        <v>30</v>
      </c>
      <c r="C62" s="47">
        <f t="shared" si="11"/>
        <v>13</v>
      </c>
      <c r="D62" s="46">
        <f t="shared" si="12"/>
        <v>17</v>
      </c>
      <c r="E62" s="19"/>
    </row>
    <row r="63" spans="1:5" x14ac:dyDescent="0.3">
      <c r="A63" s="44" t="str">
        <f t="shared" si="9"/>
        <v>Columbus Blue Jackets</v>
      </c>
      <c r="B63" s="46">
        <f t="shared" si="10"/>
        <v>27</v>
      </c>
      <c r="C63" s="47">
        <f t="shared" si="11"/>
        <v>-2</v>
      </c>
      <c r="D63" s="46">
        <f t="shared" si="12"/>
        <v>29</v>
      </c>
      <c r="E63" s="19"/>
    </row>
    <row r="64" spans="1:5" x14ac:dyDescent="0.3">
      <c r="A64" s="44" t="str">
        <f t="shared" si="9"/>
        <v>Montreal Canadiens</v>
      </c>
      <c r="B64" s="46">
        <f t="shared" si="10"/>
        <v>28</v>
      </c>
      <c r="C64" s="47">
        <f t="shared" si="11"/>
        <v>2</v>
      </c>
      <c r="D64" s="46">
        <f t="shared" si="12"/>
        <v>26</v>
      </c>
      <c r="E64" s="19"/>
    </row>
    <row r="65" spans="1:5" x14ac:dyDescent="0.3">
      <c r="A65" s="44" t="str">
        <f t="shared" si="9"/>
        <v>St Louis Blues</v>
      </c>
      <c r="B65" s="46">
        <f t="shared" si="10"/>
        <v>24</v>
      </c>
      <c r="C65" s="47">
        <f t="shared" si="11"/>
        <v>9</v>
      </c>
      <c r="D65" s="46">
        <f t="shared" si="12"/>
        <v>15</v>
      </c>
      <c r="E65" s="19"/>
    </row>
    <row r="66" spans="1:5" x14ac:dyDescent="0.3">
      <c r="A66" s="44" t="str">
        <f t="shared" si="9"/>
        <v>San Jose Sharks</v>
      </c>
      <c r="B66" s="46">
        <f t="shared" si="10"/>
        <v>31</v>
      </c>
      <c r="C66" s="47">
        <f t="shared" si="11"/>
        <v>-1</v>
      </c>
      <c r="D66" s="46">
        <f t="shared" si="12"/>
        <v>32</v>
      </c>
      <c r="E66" s="19"/>
    </row>
    <row r="67" spans="1:5" x14ac:dyDescent="0.3">
      <c r="A67" s="44" t="str">
        <f t="shared" si="9"/>
        <v>Chicago Blackhawks</v>
      </c>
      <c r="B67" s="46">
        <f t="shared" si="10"/>
        <v>32</v>
      </c>
      <c r="C67" s="47">
        <f t="shared" si="11"/>
        <v>1</v>
      </c>
      <c r="D67" s="46">
        <f t="shared" si="12"/>
        <v>31</v>
      </c>
      <c r="E67" s="19"/>
    </row>
    <row r="68" spans="1:5" x14ac:dyDescent="0.3">
      <c r="A68" s="55"/>
      <c r="B68" s="31">
        <f ca="1">L21</f>
        <v>45385</v>
      </c>
      <c r="C68" s="27"/>
      <c r="D68" s="27" t="s">
        <v>134</v>
      </c>
      <c r="E68" s="29"/>
    </row>
  </sheetData>
  <sheetProtection algorithmName="SHA-512" hashValue="TiLLU6xoLMf18jZkp5V/8CMiLJ/HZZyGOPxxpk/ag89elQujGuaCstG6XLWW6jaBA7X/5S9+yhEI15q6tQtWDA==" saltValue="eOe9heeSLVY3RIFngYYq+w==" spinCount="100000" sheet="1" objects="1" scenarios="1"/>
  <sortState xmlns:xlrd2="http://schemas.microsoft.com/office/spreadsheetml/2017/richdata2" ref="A2:C33">
    <sortCondition ref="C33"/>
  </sortState>
  <conditionalFormatting sqref="D36:D67 B36:B67">
    <cfRule type="colorScale" priority="2">
      <colorScale>
        <cfvo type="num" val="0"/>
        <cfvo type="num" val="16"/>
        <cfvo type="num" val="32"/>
        <color rgb="FF0070C0"/>
        <color theme="0" tint="-4.9989318521683403E-2"/>
        <color rgb="FFFF0000"/>
      </colorScale>
    </cfRule>
  </conditionalFormatting>
  <conditionalFormatting sqref="F4:F19 J4:J19">
    <cfRule type="colorScale" priority="3">
      <colorScale>
        <cfvo type="min"/>
        <cfvo type="percentile" val="50"/>
        <cfvo type="max"/>
        <color rgb="FF0070C0"/>
        <color theme="0" tint="-4.9989318521683403E-2"/>
        <color rgb="FFFF0000"/>
      </colorScale>
    </cfRule>
  </conditionalFormatting>
  <conditionalFormatting sqref="F4:L19">
    <cfRule type="colorScale" priority="9">
      <colorScale>
        <cfvo type="min"/>
        <cfvo type="percentile" val="50"/>
        <cfvo type="max"/>
        <color theme="3" tint="0.39997558519241921"/>
        <color theme="0"/>
        <color rgb="FFFF0000"/>
      </colorScale>
    </cfRule>
  </conditionalFormatting>
  <conditionalFormatting sqref="R2:R33 U2:U33 X2:X33">
    <cfRule type="colorScale" priority="1">
      <colorScale>
        <cfvo type="num" val="1"/>
        <cfvo type="percentile" val="50"/>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BA59-2A65-4720-BE4B-00D163DD7CBD}">
  <sheetPr>
    <tabColor rgb="FF0070C0"/>
  </sheetPr>
  <dimension ref="A1:AS68"/>
  <sheetViews>
    <sheetView zoomScale="90" zoomScaleNormal="90" workbookViewId="0">
      <selection activeCell="L12" sqref="L12"/>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math'!M1</f>
        <v>HD Rank No Goalie</v>
      </c>
      <c r="P1" s="35"/>
      <c r="Q1" s="20" t="str">
        <f>'HD Best Team List'!Q1</f>
        <v>Team</v>
      </c>
      <c r="R1" s="20" t="str">
        <f>'HD Best Team List'!R1</f>
        <v>HD Offense</v>
      </c>
      <c r="S1" s="20"/>
      <c r="T1" s="20" t="str">
        <f>'HD Best Team List'!T1</f>
        <v>Team</v>
      </c>
      <c r="U1" s="20" t="str">
        <f>'HD Best Team List'!U1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7</v>
      </c>
      <c r="C2">
        <f>'HD math'!M14</f>
        <v>3</v>
      </c>
      <c r="P2" s="19"/>
      <c r="Q2" s="22" t="str">
        <f>'HD Best Team List'!Q2</f>
        <v>Edmonton Oilers</v>
      </c>
      <c r="R2" s="46">
        <f>'HD Best Team List'!R2</f>
        <v>1</v>
      </c>
      <c r="S2" s="20"/>
      <c r="T2" s="22" t="str">
        <f>'HD Best Team List'!T2</f>
        <v>Carolina Hurricanes</v>
      </c>
      <c r="U2" s="46">
        <f>'HD Best Team List'!U2</f>
        <v>2</v>
      </c>
      <c r="V2" s="24"/>
      <c r="W2" s="22" t="str">
        <f>'HD math'!A2</f>
        <v>Anaheim Ducks</v>
      </c>
      <c r="X2" s="46">
        <v>0</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7</v>
      </c>
      <c r="AH2">
        <f>'All strength team card math'!Q14</f>
        <v>1</v>
      </c>
      <c r="AI2">
        <f t="shared" ref="AI2:AI9" si="1">RANK(AH2,$AH$2:$AH$9,1)</f>
        <v>1</v>
      </c>
      <c r="AK2" t="str">
        <f>'All strength team card math'!H9</f>
        <v>Colorado Avalanche</v>
      </c>
      <c r="AL2">
        <f>'All strength team card math'!S9</f>
        <v>5</v>
      </c>
      <c r="AM2">
        <f>'All strength team card math'!Q9</f>
        <v>5</v>
      </c>
      <c r="AN2">
        <f t="shared" ref="AN2:AN9" si="2">RANK(AM2,$AM$2:$AM$9,1)</f>
        <v>1</v>
      </c>
      <c r="AP2" t="str">
        <f>'All strength team card math'!H15</f>
        <v>Los Angeles Kings</v>
      </c>
      <c r="AQ2">
        <f>'All strength team card math'!S15</f>
        <v>14</v>
      </c>
      <c r="AR2">
        <f>'All strength team card math'!Q15</f>
        <v>4</v>
      </c>
      <c r="AS2">
        <f t="shared" ref="AS2:AS9" si="3">RANK(AR2,$AR$2:$AR$9,1)</f>
        <v>2</v>
      </c>
    </row>
    <row r="3" spans="1:45" x14ac:dyDescent="0.3">
      <c r="A3" t="str">
        <f>'HD math'!A13</f>
        <v>Edmonton Oilers</v>
      </c>
      <c r="B3">
        <f>'All strength team card math'!S13</f>
        <v>7</v>
      </c>
      <c r="C3">
        <f>'HD math'!M13</f>
        <v>1</v>
      </c>
      <c r="P3" s="19"/>
      <c r="Q3" s="22" t="str">
        <f>'HD Best Team List'!Q3</f>
        <v>Toronto Maple Leafs</v>
      </c>
      <c r="R3" s="46">
        <f>'HD Best Team List'!R3</f>
        <v>2</v>
      </c>
      <c r="S3" s="20"/>
      <c r="T3" s="22" t="str">
        <f>'HD Best Team List'!T3</f>
        <v>Florida Panthers</v>
      </c>
      <c r="U3" s="46">
        <f>'HD Best Team List'!U3</f>
        <v>7</v>
      </c>
      <c r="V3" s="24"/>
      <c r="W3" s="22" t="str">
        <f>'HD math'!A3</f>
        <v>Arizona Coyotes</v>
      </c>
      <c r="X3" s="46">
        <v>0</v>
      </c>
      <c r="Y3" s="19"/>
      <c r="AA3" t="str">
        <f>'All strength team card math'!H21</f>
        <v>New York Rangers</v>
      </c>
      <c r="AB3">
        <f>'All strength team card math'!S21</f>
        <v>1</v>
      </c>
      <c r="AC3">
        <f>'All strength team card math'!Q21</f>
        <v>9</v>
      </c>
      <c r="AD3">
        <f t="shared" si="0"/>
        <v>2</v>
      </c>
      <c r="AF3" t="str">
        <f>'All strength team card math'!H4</f>
        <v>Boston Bruins</v>
      </c>
      <c r="AG3">
        <f>'All strength team card math'!S4</f>
        <v>3</v>
      </c>
      <c r="AH3">
        <f>'All strength team card math'!Q4</f>
        <v>12</v>
      </c>
      <c r="AI3">
        <f t="shared" si="1"/>
        <v>3</v>
      </c>
      <c r="AK3" t="str">
        <f>'All strength team card math'!H11</f>
        <v>Dallas Stars</v>
      </c>
      <c r="AL3">
        <f>'All strength team card math'!S11</f>
        <v>2</v>
      </c>
      <c r="AM3">
        <f>'All strength team card math'!Q11</f>
        <v>5</v>
      </c>
      <c r="AN3">
        <f t="shared" si="2"/>
        <v>1</v>
      </c>
      <c r="AP3" t="str">
        <f>'All strength team card math'!H30</f>
        <v>Vancouver Canucks</v>
      </c>
      <c r="AQ3">
        <f>'All strength team card math'!S30</f>
        <v>5</v>
      </c>
      <c r="AR3">
        <f>'All strength team card math'!Q30</f>
        <v>7</v>
      </c>
      <c r="AS3">
        <f t="shared" si="3"/>
        <v>3</v>
      </c>
    </row>
    <row r="4" spans="1:45" x14ac:dyDescent="0.3">
      <c r="A4" t="str">
        <f>'HD math'!A11</f>
        <v>Dallas Stars</v>
      </c>
      <c r="B4">
        <f>'All strength team card math'!S11</f>
        <v>2</v>
      </c>
      <c r="C4">
        <f>'HD math'!M11</f>
        <v>2</v>
      </c>
      <c r="F4" s="45">
        <f t="shared" ref="F4:F19" si="4">C2</f>
        <v>3</v>
      </c>
      <c r="G4" s="19" t="str">
        <f t="shared" ref="G4:G19" si="5">A2</f>
        <v>Florida Panthers</v>
      </c>
      <c r="H4" s="19"/>
      <c r="I4" s="19"/>
      <c r="J4" s="45">
        <f t="shared" ref="J4:J19" si="6">C18</f>
        <v>9</v>
      </c>
      <c r="K4" s="19" t="str">
        <f>A18</f>
        <v>Vancouver Canucks</v>
      </c>
      <c r="L4" s="19"/>
      <c r="P4" s="19"/>
      <c r="Q4" s="22" t="str">
        <f>'HD Best Team List'!Q4</f>
        <v>Florida Panthers</v>
      </c>
      <c r="R4" s="46">
        <f>'HD Best Team List'!R4</f>
        <v>3</v>
      </c>
      <c r="S4" s="20"/>
      <c r="T4" s="22" t="str">
        <f>'HD Best Team List'!T4</f>
        <v>Los Angeles Kings</v>
      </c>
      <c r="U4" s="46">
        <f>'HD Best Team List'!U4</f>
        <v>5</v>
      </c>
      <c r="V4" s="24"/>
      <c r="W4" s="22" t="str">
        <f>'HD math'!A4</f>
        <v>Boston Bruins</v>
      </c>
      <c r="X4" s="46">
        <v>0</v>
      </c>
      <c r="Y4" s="19"/>
      <c r="AA4" t="str">
        <f>'All strength team card math'!H24</f>
        <v>Pittsburgh Penguins</v>
      </c>
      <c r="AB4">
        <f>'All strength team card math'!S24</f>
        <v>21</v>
      </c>
      <c r="AC4">
        <f>'All strength team card math'!Q24</f>
        <v>12</v>
      </c>
      <c r="AD4">
        <f t="shared" si="0"/>
        <v>3</v>
      </c>
      <c r="AF4" t="str">
        <f>'All strength team card math'!H28</f>
        <v>Tampa Bay Lightning</v>
      </c>
      <c r="AG4">
        <f>'All strength team card math'!S28</f>
        <v>12</v>
      </c>
      <c r="AH4">
        <f>'All strength team card math'!Q28</f>
        <v>16</v>
      </c>
      <c r="AI4">
        <f t="shared" si="1"/>
        <v>4</v>
      </c>
      <c r="AK4" t="str">
        <f>'All strength team card math'!H18</f>
        <v>Nashville Predators</v>
      </c>
      <c r="AL4">
        <f>'All strength team card math'!S18</f>
        <v>13</v>
      </c>
      <c r="AM4">
        <f>'All strength team card math'!Q18</f>
        <v>10</v>
      </c>
      <c r="AN4">
        <f t="shared" si="2"/>
        <v>4</v>
      </c>
      <c r="AP4" t="str">
        <f>'All strength team card math'!H13</f>
        <v>Edmonton Oilers</v>
      </c>
      <c r="AQ4">
        <f>'All strength team card math'!S13</f>
        <v>7</v>
      </c>
      <c r="AR4">
        <f>'All strength team card math'!Q13</f>
        <v>3</v>
      </c>
      <c r="AS4">
        <f t="shared" si="3"/>
        <v>1</v>
      </c>
    </row>
    <row r="5" spans="1:45" x14ac:dyDescent="0.3">
      <c r="A5" t="str">
        <f>'HD math'!A15</f>
        <v>Los Angeles Kings</v>
      </c>
      <c r="B5">
        <f>'All strength team card math'!S15</f>
        <v>14</v>
      </c>
      <c r="C5">
        <f>'HD math'!M15</f>
        <v>12</v>
      </c>
      <c r="F5" s="45">
        <f t="shared" si="4"/>
        <v>1</v>
      </c>
      <c r="G5" s="19" t="str">
        <f t="shared" si="5"/>
        <v>Edmonton Oilers</v>
      </c>
      <c r="H5" s="19"/>
      <c r="I5" s="19"/>
      <c r="J5" s="45">
        <f t="shared" si="6"/>
        <v>16</v>
      </c>
      <c r="K5" s="19" t="str">
        <f t="shared" ref="K5:K19" si="7">A19</f>
        <v>Tampa Bay Lightning</v>
      </c>
      <c r="L5" s="19"/>
      <c r="P5" s="19"/>
      <c r="Q5" s="22" t="str">
        <f>'HD Best Team List'!Q5</f>
        <v>Pittsburgh Penguins</v>
      </c>
      <c r="R5" s="46">
        <f>'HD Best Team List'!R5</f>
        <v>5</v>
      </c>
      <c r="S5" s="20"/>
      <c r="T5" s="22" t="str">
        <f>'HD Best Team List'!T5</f>
        <v>Edmonton Oilers</v>
      </c>
      <c r="U5" s="46">
        <f>'HD Best Team List'!U5</f>
        <v>4</v>
      </c>
      <c r="V5" s="24"/>
      <c r="W5" s="22" t="str">
        <f>'HD math'!A5</f>
        <v>Buffalo Sabres</v>
      </c>
      <c r="X5" s="46">
        <v>0</v>
      </c>
      <c r="Y5" s="19"/>
      <c r="AA5" t="str">
        <f>'All strength team card math'!H23</f>
        <v>Philadelphia Flyers</v>
      </c>
      <c r="AB5">
        <f>'All strength team card math'!S23</f>
        <v>19</v>
      </c>
      <c r="AC5">
        <f>'All strength team card math'!Q23</f>
        <v>15</v>
      </c>
      <c r="AD5">
        <f t="shared" si="0"/>
        <v>4</v>
      </c>
      <c r="AF5" t="str">
        <f>'All strength team card math'!H22</f>
        <v>Ottawa Senators</v>
      </c>
      <c r="AG5">
        <f>'All strength team card math'!S22</f>
        <v>26</v>
      </c>
      <c r="AH5">
        <f>'All strength team card math'!Q22</f>
        <v>17</v>
      </c>
      <c r="AI5">
        <f t="shared" si="1"/>
        <v>5</v>
      </c>
      <c r="AK5" t="str">
        <f>'All strength team card math'!H33</f>
        <v>Winnipeg Jets</v>
      </c>
      <c r="AL5">
        <f>'All strength team card math'!S33</f>
        <v>10</v>
      </c>
      <c r="AM5">
        <f>'All strength team card math'!Q33</f>
        <v>8</v>
      </c>
      <c r="AN5">
        <f t="shared" si="2"/>
        <v>3</v>
      </c>
      <c r="AP5" t="str">
        <f>'All strength team card math'!H31</f>
        <v>Vegas Golden Knights</v>
      </c>
      <c r="AQ5">
        <f>'All strength team card math'!S31</f>
        <v>11</v>
      </c>
      <c r="AR5">
        <f>'All strength team card math'!Q31</f>
        <v>14</v>
      </c>
      <c r="AS5">
        <f t="shared" si="3"/>
        <v>4</v>
      </c>
    </row>
    <row r="6" spans="1:45" x14ac:dyDescent="0.3">
      <c r="A6" t="str">
        <f>'HD math'!A24</f>
        <v>Pittsburgh Penguins</v>
      </c>
      <c r="B6">
        <f>'All strength team card math'!S24</f>
        <v>21</v>
      </c>
      <c r="C6">
        <f>'HD math'!M24</f>
        <v>5</v>
      </c>
      <c r="F6" s="45">
        <f t="shared" si="4"/>
        <v>2</v>
      </c>
      <c r="G6" s="19" t="str">
        <f t="shared" si="5"/>
        <v>Dallas Stars</v>
      </c>
      <c r="H6" s="19"/>
      <c r="I6" s="19"/>
      <c r="J6" s="45">
        <f t="shared" si="6"/>
        <v>20</v>
      </c>
      <c r="K6" s="19" t="str">
        <f t="shared" si="7"/>
        <v>Calgary Flames</v>
      </c>
      <c r="L6" s="19"/>
      <c r="P6" s="19"/>
      <c r="Q6" s="22" t="str">
        <f>'HD Best Team List'!Q6</f>
        <v>Nashville Predators</v>
      </c>
      <c r="R6" s="46">
        <f>'HD Best Team List'!R6</f>
        <v>8</v>
      </c>
      <c r="S6" s="20"/>
      <c r="T6" s="22" t="str">
        <f>'HD Best Team List'!T6</f>
        <v>Dallas Stars</v>
      </c>
      <c r="U6" s="46">
        <f>'HD Best Team List'!U6</f>
        <v>1</v>
      </c>
      <c r="V6" s="24"/>
      <c r="W6" s="22" t="str">
        <f>'HD math'!A6</f>
        <v>Calgary Flames</v>
      </c>
      <c r="X6" s="46">
        <v>0</v>
      </c>
      <c r="Y6" s="19"/>
      <c r="AA6" t="str">
        <f>'All strength team card math'!H19</f>
        <v>New Jersey Devils</v>
      </c>
      <c r="AB6">
        <f>'All strength team card math'!S19</f>
        <v>22</v>
      </c>
      <c r="AC6">
        <f>'All strength team card math'!Q19</f>
        <v>19</v>
      </c>
      <c r="AD6">
        <f t="shared" si="0"/>
        <v>5</v>
      </c>
      <c r="AF6" t="str">
        <f>'All strength team card math'!H29</f>
        <v>Toronto Maple Leafs</v>
      </c>
      <c r="AG6">
        <f>'All strength team card math'!S29</f>
        <v>9</v>
      </c>
      <c r="AH6">
        <f>'All strength team card math'!Q29</f>
        <v>10</v>
      </c>
      <c r="AI6">
        <f t="shared" si="1"/>
        <v>2</v>
      </c>
      <c r="AK6" t="str">
        <f>'All strength team card math'!H16</f>
        <v>Minnesota Wild</v>
      </c>
      <c r="AL6">
        <f>'All strength team card math'!S16</f>
        <v>17</v>
      </c>
      <c r="AM6">
        <f>'All strength team card math'!Q16</f>
        <v>19</v>
      </c>
      <c r="AN6">
        <f t="shared" si="2"/>
        <v>5</v>
      </c>
      <c r="AP6" t="str">
        <f>'All strength team card math'!H6</f>
        <v>Calgary Flames</v>
      </c>
      <c r="AQ6">
        <f>'All strength team card math'!S6</f>
        <v>25</v>
      </c>
      <c r="AR6">
        <f>'All strength team card math'!Q6</f>
        <v>18</v>
      </c>
      <c r="AS6">
        <f t="shared" si="3"/>
        <v>5</v>
      </c>
    </row>
    <row r="7" spans="1:45" x14ac:dyDescent="0.3">
      <c r="A7" t="str">
        <f>'HD math'!A7</f>
        <v>Carolina Hurricanes</v>
      </c>
      <c r="B7">
        <f>'All strength team card math'!S7</f>
        <v>4</v>
      </c>
      <c r="C7">
        <f>'HD math'!M7</f>
        <v>4</v>
      </c>
      <c r="F7" s="45">
        <f t="shared" si="4"/>
        <v>12</v>
      </c>
      <c r="G7" s="19" t="str">
        <f t="shared" si="5"/>
        <v>Los Angeles Kings</v>
      </c>
      <c r="H7" s="19"/>
      <c r="I7" s="19"/>
      <c r="J7" s="45">
        <f t="shared" si="6"/>
        <v>18</v>
      </c>
      <c r="K7" s="19" t="str">
        <f t="shared" si="7"/>
        <v>Boston Bruins</v>
      </c>
      <c r="L7" s="19"/>
      <c r="P7" s="19"/>
      <c r="Q7" s="22" t="str">
        <f>'HD Best Team List'!Q7</f>
        <v>Dallas Stars</v>
      </c>
      <c r="R7" s="46">
        <f>'HD Best Team List'!R7</f>
        <v>6</v>
      </c>
      <c r="S7" s="20"/>
      <c r="T7" s="22" t="str">
        <f>'HD Best Team List'!T7</f>
        <v>Seattle Kraken</v>
      </c>
      <c r="U7" s="46">
        <f>'HD Best Team List'!U7</f>
        <v>3</v>
      </c>
      <c r="V7" s="24"/>
      <c r="W7" s="22" t="str">
        <f>'HD math'!A7</f>
        <v>Carolina Hurricanes</v>
      </c>
      <c r="X7" s="46">
        <v>0</v>
      </c>
      <c r="Y7" s="19"/>
      <c r="AA7" t="str">
        <f>'All strength team card math'!H32</f>
        <v>Washington Capitals</v>
      </c>
      <c r="AB7">
        <f>'All strength team card math'!S32</f>
        <v>16</v>
      </c>
      <c r="AC7">
        <f>'All strength team card math'!Q32</f>
        <v>26</v>
      </c>
      <c r="AD7">
        <f t="shared" si="0"/>
        <v>7</v>
      </c>
      <c r="AF7" t="str">
        <f>'All strength team card math'!H12</f>
        <v>Detroit Red Wings</v>
      </c>
      <c r="AG7">
        <f>'All strength team card math'!S12</f>
        <v>17</v>
      </c>
      <c r="AH7">
        <f>'All strength team card math'!Q12</f>
        <v>25</v>
      </c>
      <c r="AI7">
        <f t="shared" si="1"/>
        <v>7</v>
      </c>
      <c r="AK7" t="str">
        <f>'All strength team card math'!H3</f>
        <v>Arizona Coyotes</v>
      </c>
      <c r="AL7">
        <f>'All strength team card math'!S3</f>
        <v>28</v>
      </c>
      <c r="AM7">
        <f>'All strength team card math'!Q3</f>
        <v>26</v>
      </c>
      <c r="AN7">
        <f t="shared" si="2"/>
        <v>7</v>
      </c>
      <c r="AP7" t="str">
        <f>'All strength team card math'!H26</f>
        <v>Seattle Kraken</v>
      </c>
      <c r="AQ7">
        <f>'All strength team card math'!S26</f>
        <v>22</v>
      </c>
      <c r="AR7">
        <f>'All strength team card math'!Q26</f>
        <v>21</v>
      </c>
      <c r="AS7">
        <f t="shared" si="3"/>
        <v>6</v>
      </c>
    </row>
    <row r="8" spans="1:45" x14ac:dyDescent="0.3">
      <c r="A8" t="str">
        <f>'HD math'!A18</f>
        <v>Nashville Predators</v>
      </c>
      <c r="B8">
        <f>'All strength team card math'!S18</f>
        <v>13</v>
      </c>
      <c r="C8">
        <f>'HD math'!M18</f>
        <v>6</v>
      </c>
      <c r="F8" s="45">
        <f t="shared" si="4"/>
        <v>5</v>
      </c>
      <c r="G8" s="19" t="str">
        <f t="shared" si="5"/>
        <v>Pittsburgh Penguins</v>
      </c>
      <c r="H8" s="19"/>
      <c r="I8" s="19"/>
      <c r="J8" s="45">
        <f t="shared" si="6"/>
        <v>23</v>
      </c>
      <c r="K8" s="19" t="str">
        <f t="shared" si="7"/>
        <v>Winnipeg Jets</v>
      </c>
      <c r="L8" s="19"/>
      <c r="P8" s="19"/>
      <c r="Q8" s="22" t="str">
        <f>'HD Best Team List'!Q8</f>
        <v>Los Angeles Kings</v>
      </c>
      <c r="R8" s="46">
        <f>'HD Best Team List'!R8</f>
        <v>18</v>
      </c>
      <c r="S8" s="20"/>
      <c r="T8" s="22" t="str">
        <f>'HD Best Team List'!T8</f>
        <v>Philadelphia Flyers</v>
      </c>
      <c r="U8" s="46">
        <f>'HD Best Team List'!U8</f>
        <v>8</v>
      </c>
      <c r="V8" s="24"/>
      <c r="W8" s="22" t="str">
        <f>'HD math'!A8</f>
        <v>Chicago Blackhawks</v>
      </c>
      <c r="X8" s="46">
        <v>0</v>
      </c>
      <c r="Y8" s="19"/>
      <c r="AA8" t="str">
        <f>'All strength team card math'!H10</f>
        <v>Columbus Blue Jackets</v>
      </c>
      <c r="AB8">
        <f>'All strength team card math'!S10</f>
        <v>29</v>
      </c>
      <c r="AC8">
        <f>'All strength team card math'!Q10</f>
        <v>28</v>
      </c>
      <c r="AD8">
        <f t="shared" si="0"/>
        <v>8</v>
      </c>
      <c r="AF8" t="str">
        <f>'All strength team card math'!H5</f>
        <v>Buffalo Sabres</v>
      </c>
      <c r="AG8">
        <f>'All strength team card math'!S5</f>
        <v>22</v>
      </c>
      <c r="AH8">
        <f>'All strength team card math'!Q5</f>
        <v>22</v>
      </c>
      <c r="AI8">
        <f t="shared" si="1"/>
        <v>6</v>
      </c>
      <c r="AK8" t="str">
        <f>'All strength team card math'!H27</f>
        <v>St Louis Blues</v>
      </c>
      <c r="AL8">
        <f>'All strength team card math'!S27</f>
        <v>15</v>
      </c>
      <c r="AM8">
        <f>'All strength team card math'!Q27</f>
        <v>23</v>
      </c>
      <c r="AN8">
        <f t="shared" si="2"/>
        <v>6</v>
      </c>
      <c r="AP8" t="str">
        <f>'All strength team card math'!H2</f>
        <v>Anaheim Ducks</v>
      </c>
      <c r="AQ8">
        <f>'All strength team card math'!S2</f>
        <v>30</v>
      </c>
      <c r="AR8">
        <f>'All strength team card math'!Q2</f>
        <v>31</v>
      </c>
      <c r="AS8">
        <f t="shared" si="3"/>
        <v>7</v>
      </c>
    </row>
    <row r="9" spans="1:45" x14ac:dyDescent="0.3">
      <c r="A9" t="str">
        <f>'HD math'!A29</f>
        <v>Toronto Maple Leafs</v>
      </c>
      <c r="B9">
        <f>'All strength team card math'!S29</f>
        <v>9</v>
      </c>
      <c r="C9">
        <f>'HD math'!M29</f>
        <v>7</v>
      </c>
      <c r="F9" s="45">
        <f t="shared" si="4"/>
        <v>4</v>
      </c>
      <c r="G9" s="19" t="str">
        <f t="shared" si="5"/>
        <v>Carolina Hurricanes</v>
      </c>
      <c r="H9" s="19"/>
      <c r="I9" s="19"/>
      <c r="J9" s="45">
        <f t="shared" si="6"/>
        <v>21</v>
      </c>
      <c r="K9" s="19" t="str">
        <f t="shared" si="7"/>
        <v>New York Islanders</v>
      </c>
      <c r="L9" s="19"/>
      <c r="P9" s="19"/>
      <c r="Q9" s="22" t="str">
        <f>'HD Best Team List'!Q9</f>
        <v>Colorado Avalanche</v>
      </c>
      <c r="R9" s="46">
        <f>'HD Best Team List'!R9</f>
        <v>4</v>
      </c>
      <c r="S9" s="20"/>
      <c r="T9" s="22" t="str">
        <f>'HD Best Team List'!T9</f>
        <v>Minnesota Wild</v>
      </c>
      <c r="U9" s="46">
        <f>'HD Best Team List'!U9</f>
        <v>6</v>
      </c>
      <c r="V9" s="24"/>
      <c r="W9" s="22" t="str">
        <f>'HD math'!A9</f>
        <v>Colorado Avalanche</v>
      </c>
      <c r="X9" s="46">
        <v>0</v>
      </c>
      <c r="Y9" s="19"/>
      <c r="AA9" t="str">
        <f>'All strength team card math'!H20</f>
        <v>New York Islanders</v>
      </c>
      <c r="AB9">
        <f>'All strength team card math'!S20</f>
        <v>20</v>
      </c>
      <c r="AC9">
        <f>'All strength team card math'!Q20</f>
        <v>24</v>
      </c>
      <c r="AD9">
        <f t="shared" si="0"/>
        <v>6</v>
      </c>
      <c r="AF9" t="str">
        <f>'All strength team card math'!H17</f>
        <v>Montreal Canadiens</v>
      </c>
      <c r="AG9">
        <f>'All strength team card math'!S17</f>
        <v>26</v>
      </c>
      <c r="AH9">
        <f>'All strength team card math'!Q17</f>
        <v>28</v>
      </c>
      <c r="AI9">
        <f t="shared" si="1"/>
        <v>8</v>
      </c>
      <c r="AK9" t="str">
        <f>'All strength team card math'!H8</f>
        <v>Chicago Blackhawks</v>
      </c>
      <c r="AL9">
        <f>'All strength team card math'!S8</f>
        <v>31</v>
      </c>
      <c r="AM9">
        <f>'All strength team card math'!Q8</f>
        <v>30</v>
      </c>
      <c r="AN9">
        <f t="shared" si="2"/>
        <v>8</v>
      </c>
      <c r="AP9" t="str">
        <f>'All strength team card math'!H25</f>
        <v>San Jose Sharks</v>
      </c>
      <c r="AQ9">
        <f>'All strength team card math'!S25</f>
        <v>32</v>
      </c>
      <c r="AR9">
        <f>'All strength team card math'!Q25</f>
        <v>32</v>
      </c>
      <c r="AS9">
        <f t="shared" si="3"/>
        <v>8</v>
      </c>
    </row>
    <row r="10" spans="1:45" x14ac:dyDescent="0.3">
      <c r="A10" t="str">
        <f>'HD math'!A21</f>
        <v>New York Rangers</v>
      </c>
      <c r="B10">
        <f>'All strength team card math'!S21</f>
        <v>1</v>
      </c>
      <c r="C10">
        <f>'HD math'!M21</f>
        <v>17</v>
      </c>
      <c r="F10" s="45">
        <f t="shared" si="4"/>
        <v>6</v>
      </c>
      <c r="G10" s="19" t="str">
        <f t="shared" si="5"/>
        <v>Nashville Predators</v>
      </c>
      <c r="H10" s="19"/>
      <c r="I10" s="19"/>
      <c r="J10" s="45">
        <f t="shared" si="6"/>
        <v>21</v>
      </c>
      <c r="K10" s="19" t="str">
        <f t="shared" si="7"/>
        <v>Washington Capitals</v>
      </c>
      <c r="L10" s="19"/>
      <c r="P10" s="19"/>
      <c r="Q10" s="22" t="str">
        <f>'HD Best Team List'!Q10</f>
        <v>Boston Bruins</v>
      </c>
      <c r="R10" s="46">
        <f>'HD Best Team List'!R10</f>
        <v>9</v>
      </c>
      <c r="S10" s="20"/>
      <c r="T10" s="22" t="str">
        <f>'HD Best Team List'!T10</f>
        <v>Vegas Golden Knights</v>
      </c>
      <c r="U10" s="46">
        <f>'HD Best Team List'!U10</f>
        <v>13</v>
      </c>
      <c r="V10" s="24"/>
      <c r="W10" s="22" t="str">
        <f>'HD math'!A10</f>
        <v>Columbus Blue Jackets</v>
      </c>
      <c r="X10" s="46">
        <v>0</v>
      </c>
      <c r="Y10" s="19"/>
    </row>
    <row r="11" spans="1:45" x14ac:dyDescent="0.3">
      <c r="A11" t="str">
        <f>'HD math'!A9</f>
        <v>Colorado Avalanche</v>
      </c>
      <c r="B11">
        <f>'All strength team card math'!S9</f>
        <v>5</v>
      </c>
      <c r="C11">
        <f>'HD math'!M9</f>
        <v>9</v>
      </c>
      <c r="F11" s="45">
        <f t="shared" si="4"/>
        <v>7</v>
      </c>
      <c r="G11" s="19" t="str">
        <f t="shared" si="5"/>
        <v>Toronto Maple Leafs</v>
      </c>
      <c r="H11" s="19"/>
      <c r="I11" s="19"/>
      <c r="J11" s="45">
        <f t="shared" si="6"/>
        <v>24</v>
      </c>
      <c r="K11" s="19" t="str">
        <f t="shared" si="7"/>
        <v>Arizona Coyotes</v>
      </c>
      <c r="L11" s="19"/>
      <c r="P11" s="19"/>
      <c r="Q11" s="22" t="str">
        <f>'HD Best Team List'!Q11</f>
        <v>Vancouver Canucks</v>
      </c>
      <c r="R11" s="46">
        <f>'HD Best Team List'!R11</f>
        <v>7</v>
      </c>
      <c r="S11" s="20"/>
      <c r="T11" s="22" t="str">
        <f>'HD Best Team List'!T11</f>
        <v>Pittsburgh Penguins</v>
      </c>
      <c r="U11" s="46">
        <f>'HD Best Team List'!U11</f>
        <v>9</v>
      </c>
      <c r="V11" s="24"/>
      <c r="W11" s="22" t="str">
        <f>'HD math'!A11</f>
        <v>Dallas Stars</v>
      </c>
      <c r="X11" s="46">
        <v>0</v>
      </c>
      <c r="Y11" s="19"/>
    </row>
    <row r="12" spans="1:45" x14ac:dyDescent="0.3">
      <c r="A12" t="str">
        <f>'HD math'!A31</f>
        <v>Vegas Golden Knights</v>
      </c>
      <c r="B12">
        <f>'All strength team card math'!S31</f>
        <v>11</v>
      </c>
      <c r="C12">
        <f>'HD math'!M31</f>
        <v>18</v>
      </c>
      <c r="F12" s="45">
        <f t="shared" si="4"/>
        <v>17</v>
      </c>
      <c r="G12" s="19" t="str">
        <f t="shared" si="5"/>
        <v>New York Rangers</v>
      </c>
      <c r="H12" s="19"/>
      <c r="I12" s="19"/>
      <c r="J12" s="45">
        <f t="shared" si="6"/>
        <v>29</v>
      </c>
      <c r="K12" s="19" t="str">
        <f t="shared" si="7"/>
        <v>Detroit Red Wings</v>
      </c>
      <c r="L12" s="19"/>
      <c r="P12" s="19"/>
      <c r="Q12" s="22" t="str">
        <f>'HD Best Team List'!Q12</f>
        <v>New York Rangers</v>
      </c>
      <c r="R12" s="46">
        <f>'HD Best Team List'!R12</f>
        <v>14</v>
      </c>
      <c r="S12" s="20"/>
      <c r="T12" s="22" t="str">
        <f>'HD Best Team List'!T12</f>
        <v>New York Rangers</v>
      </c>
      <c r="U12" s="46">
        <f>'HD Best Team List'!U12</f>
        <v>16</v>
      </c>
      <c r="V12" s="24"/>
      <c r="W12" s="22" t="str">
        <f>'HD math'!A12</f>
        <v>Detroit Red Wings</v>
      </c>
      <c r="X12" s="46">
        <v>0</v>
      </c>
      <c r="Y12" s="19"/>
      <c r="AA12" t="s">
        <v>101</v>
      </c>
      <c r="AB12">
        <f>SUM(AB2:AB9)/8</f>
        <v>16.5</v>
      </c>
      <c r="AC12">
        <f>SUM(AC2:AC9)/8</f>
        <v>16.75</v>
      </c>
      <c r="AG12">
        <f t="shared" ref="AG12:AR12" si="8">SUM(AG2:AG9)/8</f>
        <v>15.25</v>
      </c>
      <c r="AH12">
        <f t="shared" si="8"/>
        <v>16.375</v>
      </c>
      <c r="AL12">
        <f t="shared" si="8"/>
        <v>15.125</v>
      </c>
      <c r="AM12">
        <f t="shared" si="8"/>
        <v>15.75</v>
      </c>
      <c r="AQ12">
        <f t="shared" si="8"/>
        <v>18.25</v>
      </c>
      <c r="AR12">
        <f t="shared" si="8"/>
        <v>16.25</v>
      </c>
    </row>
    <row r="13" spans="1:45" x14ac:dyDescent="0.3">
      <c r="A13" t="str">
        <f>'HD math'!A19</f>
        <v>New Jersey Devils</v>
      </c>
      <c r="B13">
        <f>'All strength team card math'!S19</f>
        <v>22</v>
      </c>
      <c r="C13">
        <f>'HD math'!M19</f>
        <v>12</v>
      </c>
      <c r="F13" s="45">
        <f t="shared" si="4"/>
        <v>9</v>
      </c>
      <c r="G13" s="19" t="str">
        <f t="shared" si="5"/>
        <v>Colorado Avalanche</v>
      </c>
      <c r="H13" s="19"/>
      <c r="I13" s="19"/>
      <c r="J13" s="45">
        <f t="shared" si="6"/>
        <v>25</v>
      </c>
      <c r="K13" s="19" t="str">
        <f t="shared" si="7"/>
        <v>Columbus Blue Jackets</v>
      </c>
      <c r="L13" s="19"/>
      <c r="P13" s="19"/>
      <c r="Q13" s="22" t="str">
        <f>'HD Best Team List'!Q13</f>
        <v>Carolina Hurricanes</v>
      </c>
      <c r="R13" s="46">
        <f>'HD Best Team List'!R13</f>
        <v>11</v>
      </c>
      <c r="S13" s="20"/>
      <c r="T13" s="22" t="str">
        <f>'HD Best Team List'!T13</f>
        <v>Ottawa Senators</v>
      </c>
      <c r="U13" s="46">
        <f>'HD Best Team List'!U13</f>
        <v>11</v>
      </c>
      <c r="V13" s="24"/>
      <c r="W13" s="22" t="str">
        <f>'HD math'!A13</f>
        <v>Edmonton Oilers</v>
      </c>
      <c r="X13" s="46">
        <v>0</v>
      </c>
      <c r="Y13" s="19"/>
    </row>
    <row r="14" spans="1:45" x14ac:dyDescent="0.3">
      <c r="A14" t="str">
        <f>'HD math'!A23</f>
        <v>Philadelphia Flyers</v>
      </c>
      <c r="B14">
        <f>'All strength team card math'!S23</f>
        <v>19</v>
      </c>
      <c r="C14">
        <f>'HD math'!M23</f>
        <v>7</v>
      </c>
      <c r="F14" s="45">
        <f t="shared" si="4"/>
        <v>18</v>
      </c>
      <c r="G14" s="19" t="str">
        <f t="shared" si="5"/>
        <v>Vegas Golden Knights</v>
      </c>
      <c r="H14" s="19"/>
      <c r="I14" s="19"/>
      <c r="J14" s="45">
        <f t="shared" si="6"/>
        <v>25</v>
      </c>
      <c r="K14" s="19" t="str">
        <f t="shared" si="7"/>
        <v>Buffalo Sabres</v>
      </c>
      <c r="L14" s="19"/>
      <c r="P14" s="19"/>
      <c r="Q14" s="22" t="str">
        <f>'HD Best Team List'!Q14</f>
        <v>Calgary Flames</v>
      </c>
      <c r="R14" s="46">
        <f>'HD Best Team List'!R14</f>
        <v>15</v>
      </c>
      <c r="S14" s="20"/>
      <c r="T14" s="22" t="str">
        <f>'HD Best Team List'!T14</f>
        <v>New Jersey Devils</v>
      </c>
      <c r="U14" s="46">
        <f>'HD Best Team List'!U14</f>
        <v>14</v>
      </c>
      <c r="V14" s="24"/>
      <c r="W14" s="22" t="str">
        <f>'HD math'!A14</f>
        <v>Florida Panthers</v>
      </c>
      <c r="X14" s="46">
        <v>0</v>
      </c>
      <c r="Y14" s="19"/>
    </row>
    <row r="15" spans="1:45" x14ac:dyDescent="0.3">
      <c r="A15" t="str">
        <f>'HD math'!A26</f>
        <v>Seattle Kraken</v>
      </c>
      <c r="B15">
        <f>'All strength team card math'!S26</f>
        <v>22</v>
      </c>
      <c r="C15">
        <f>'HD math'!M26</f>
        <v>15</v>
      </c>
      <c r="F15" s="45">
        <f t="shared" si="4"/>
        <v>12</v>
      </c>
      <c r="G15" s="19" t="str">
        <f t="shared" si="5"/>
        <v>New Jersey Devils</v>
      </c>
      <c r="H15" s="19"/>
      <c r="I15" s="19"/>
      <c r="J15" s="45">
        <f t="shared" si="6"/>
        <v>25</v>
      </c>
      <c r="K15" s="19" t="str">
        <f t="shared" si="7"/>
        <v>St Louis Blues</v>
      </c>
      <c r="L15" s="19"/>
      <c r="P15" s="19"/>
      <c r="Q15" s="22" t="str">
        <f>'HD Best Team List'!Q15</f>
        <v>New York Islanders</v>
      </c>
      <c r="R15" s="46">
        <f>'HD Best Team List'!R15</f>
        <v>21</v>
      </c>
      <c r="S15" s="20"/>
      <c r="T15" s="22" t="str">
        <f>'HD Best Team List'!T15</f>
        <v>Winnipeg Jets</v>
      </c>
      <c r="U15" s="46">
        <f>'HD Best Team List'!U15</f>
        <v>23</v>
      </c>
      <c r="V15" s="24"/>
      <c r="W15" s="22" t="str">
        <f>'HD math'!A15</f>
        <v>Los Angeles Kings</v>
      </c>
      <c r="X15" s="46">
        <v>0</v>
      </c>
      <c r="Y15" s="19"/>
    </row>
    <row r="16" spans="1:45" x14ac:dyDescent="0.3">
      <c r="A16" t="str">
        <f>'HD math'!A16</f>
        <v>Minnesota Wild</v>
      </c>
      <c r="B16">
        <f>'All strength team card math'!S16</f>
        <v>17</v>
      </c>
      <c r="C16">
        <f>'HD math'!M16</f>
        <v>9</v>
      </c>
      <c r="F16" s="45">
        <f t="shared" si="4"/>
        <v>7</v>
      </c>
      <c r="G16" s="19" t="str">
        <f t="shared" si="5"/>
        <v>Philadelphia Flyers</v>
      </c>
      <c r="H16" s="19"/>
      <c r="I16" s="19"/>
      <c r="J16" s="45">
        <f t="shared" si="6"/>
        <v>28</v>
      </c>
      <c r="K16" s="19" t="str">
        <f t="shared" si="7"/>
        <v>Montreal Canadiens</v>
      </c>
      <c r="L16" s="19"/>
      <c r="P16" s="19"/>
      <c r="Q16" s="22" t="str">
        <f>'HD Best Team List'!Q16</f>
        <v>New Jersey Devils</v>
      </c>
      <c r="R16" s="46">
        <f>'HD Best Team List'!R16</f>
        <v>9</v>
      </c>
      <c r="S16" s="20"/>
      <c r="T16" s="22" t="str">
        <f>'HD Best Team List'!T16</f>
        <v>Tampa Bay Lightning</v>
      </c>
      <c r="U16" s="46">
        <f>'HD Best Team List'!U16</f>
        <v>10</v>
      </c>
      <c r="V16" s="24"/>
      <c r="W16" s="22" t="str">
        <f>'HD math'!A16</f>
        <v>Minnesota Wild</v>
      </c>
      <c r="X16" s="46">
        <v>0</v>
      </c>
      <c r="Y16" s="19"/>
      <c r="AA16" s="18" t="s">
        <v>102</v>
      </c>
      <c r="AB16" t="s">
        <v>99</v>
      </c>
      <c r="AC16" t="s">
        <v>103</v>
      </c>
      <c r="AE16" t="s">
        <v>95</v>
      </c>
      <c r="AF16" t="s">
        <v>104</v>
      </c>
    </row>
    <row r="17" spans="1:32" x14ac:dyDescent="0.3">
      <c r="A17" t="str">
        <f>'HD math'!A22</f>
        <v>Ottawa Senators</v>
      </c>
      <c r="B17">
        <f>'All strength team card math'!S22</f>
        <v>26</v>
      </c>
      <c r="C17">
        <f>'HD math'!M22</f>
        <v>12</v>
      </c>
      <c r="F17" s="45">
        <f t="shared" si="4"/>
        <v>15</v>
      </c>
      <c r="G17" s="19" t="str">
        <f t="shared" si="5"/>
        <v>Seattle Kraken</v>
      </c>
      <c r="H17" s="19"/>
      <c r="I17" s="19"/>
      <c r="J17" s="45">
        <f t="shared" si="6"/>
        <v>31</v>
      </c>
      <c r="K17" s="19" t="str">
        <f t="shared" si="7"/>
        <v>Anaheim Ducks</v>
      </c>
      <c r="L17" s="19"/>
      <c r="P17" s="19"/>
      <c r="Q17" s="22" t="str">
        <f>'HD Best Team List'!Q17</f>
        <v>Ottawa Senators</v>
      </c>
      <c r="R17" s="46">
        <f>'HD Best Team List'!R17</f>
        <v>12</v>
      </c>
      <c r="S17" s="20"/>
      <c r="T17" s="22" t="str">
        <f>'HD Best Team List'!T17</f>
        <v>Nashville Predators</v>
      </c>
      <c r="U17" s="46">
        <f>'HD Best Team List'!U17</f>
        <v>12</v>
      </c>
      <c r="V17" s="24"/>
      <c r="W17" s="22" t="str">
        <f>'HD math'!A17</f>
        <v>Montreal Canadiens</v>
      </c>
      <c r="X17" s="46">
        <v>0</v>
      </c>
      <c r="Y17" s="19"/>
      <c r="AA17" t="str">
        <f>AA1</f>
        <v>Metro</v>
      </c>
      <c r="AB17">
        <f>AB12</f>
        <v>16.5</v>
      </c>
      <c r="AC17">
        <f>RANK(AB17,$AB$17:$AB$20,1)</f>
        <v>3</v>
      </c>
      <c r="AE17">
        <f>AC12</f>
        <v>16.75</v>
      </c>
      <c r="AF17">
        <f>RANK(AE17,$AE$17:$AE$20,1)</f>
        <v>4</v>
      </c>
    </row>
    <row r="18" spans="1:32" x14ac:dyDescent="0.3">
      <c r="A18" t="str">
        <f>'HD math'!A30</f>
        <v>Vancouver Canucks</v>
      </c>
      <c r="B18">
        <f>'All strength team card math'!S30</f>
        <v>5</v>
      </c>
      <c r="C18">
        <f>'HD math'!M30</f>
        <v>9</v>
      </c>
      <c r="F18" s="45">
        <f t="shared" si="4"/>
        <v>9</v>
      </c>
      <c r="G18" s="19" t="str">
        <f t="shared" si="5"/>
        <v>Minnesota Wild</v>
      </c>
      <c r="H18" s="19"/>
      <c r="I18" s="19"/>
      <c r="J18" s="45">
        <f t="shared" si="6"/>
        <v>31</v>
      </c>
      <c r="K18" s="19" t="str">
        <f t="shared" si="7"/>
        <v>San Jose Sharks</v>
      </c>
      <c r="L18" s="19"/>
      <c r="P18" s="19"/>
      <c r="Q18" s="22" t="str">
        <f>'HD Best Team List'!Q18</f>
        <v>Tampa Bay Lightning</v>
      </c>
      <c r="R18" s="46">
        <f>'HD Best Team List'!R18</f>
        <v>17</v>
      </c>
      <c r="S18" s="20"/>
      <c r="T18" s="22" t="str">
        <f>'HD Best Team List'!T18</f>
        <v>Colorado Avalanche</v>
      </c>
      <c r="U18" s="46">
        <f>'HD Best Team List'!U18</f>
        <v>18</v>
      </c>
      <c r="V18" s="24"/>
      <c r="W18" s="22" t="str">
        <f>'HD math'!A18</f>
        <v>Nashville Predators</v>
      </c>
      <c r="X18" s="46">
        <v>0</v>
      </c>
      <c r="Y18" s="19"/>
      <c r="AA18" t="str">
        <f>AF1</f>
        <v>Atlantic</v>
      </c>
      <c r="AB18">
        <f>AG12</f>
        <v>15.25</v>
      </c>
      <c r="AC18">
        <f>RANK(AB18,$AB$17:$AB$20,1)</f>
        <v>2</v>
      </c>
      <c r="AE18">
        <f>AH12</f>
        <v>16.375</v>
      </c>
      <c r="AF18">
        <f>RANK(AE18,$AE$17:$AE$20,1)</f>
        <v>3</v>
      </c>
    </row>
    <row r="19" spans="1:32" x14ac:dyDescent="0.3">
      <c r="A19" t="str">
        <f>'HD math'!A28</f>
        <v>Tampa Bay Lightning</v>
      </c>
      <c r="B19">
        <f>'All strength team card math'!S28</f>
        <v>12</v>
      </c>
      <c r="C19">
        <f>'HD math'!M28</f>
        <v>16</v>
      </c>
      <c r="F19" s="45">
        <f t="shared" si="4"/>
        <v>12</v>
      </c>
      <c r="G19" s="19" t="str">
        <f t="shared" si="5"/>
        <v>Ottawa Senators</v>
      </c>
      <c r="H19" s="19"/>
      <c r="I19" s="19"/>
      <c r="J19" s="45">
        <f t="shared" si="6"/>
        <v>30</v>
      </c>
      <c r="K19" s="19" t="str">
        <f t="shared" si="7"/>
        <v>Chicago Blackhawks</v>
      </c>
      <c r="L19" s="19"/>
      <c r="P19" s="19"/>
      <c r="Q19" s="22" t="str">
        <f>'HD Best Team List'!Q19</f>
        <v>Vegas Golden Knights</v>
      </c>
      <c r="R19" s="46">
        <f>'HD Best Team List'!R19</f>
        <v>18</v>
      </c>
      <c r="S19" s="20"/>
      <c r="T19" s="22" t="str">
        <f>'HD Best Team List'!T19</f>
        <v>Calgary Flames</v>
      </c>
      <c r="U19" s="46">
        <f>'HD Best Team List'!U19</f>
        <v>17</v>
      </c>
      <c r="V19" s="24"/>
      <c r="W19" s="22" t="str">
        <f>'HD math'!A19</f>
        <v>New Jersey Devils</v>
      </c>
      <c r="X19" s="46">
        <v>0</v>
      </c>
      <c r="Y19" s="19"/>
      <c r="AA19" t="str">
        <f>AK1</f>
        <v>Central</v>
      </c>
      <c r="AB19">
        <f>AL12</f>
        <v>15.125</v>
      </c>
      <c r="AC19">
        <f>RANK(AB19,$AB$17:$AB$20,1)</f>
        <v>1</v>
      </c>
      <c r="AE19">
        <f>AM12</f>
        <v>15.75</v>
      </c>
      <c r="AF19">
        <f>RANK(AE19,$AE$17:$AE$20,1)</f>
        <v>1</v>
      </c>
    </row>
    <row r="20" spans="1:32" x14ac:dyDescent="0.3">
      <c r="A20" t="str">
        <f>'HD math'!A6</f>
        <v>Calgary Flames</v>
      </c>
      <c r="B20">
        <f>'All strength team card math'!S6</f>
        <v>25</v>
      </c>
      <c r="C20">
        <f>'HD math'!M6</f>
        <v>20</v>
      </c>
      <c r="F20" s="19"/>
      <c r="G20" s="19"/>
      <c r="H20" s="19"/>
      <c r="I20" s="19"/>
      <c r="J20" s="19"/>
      <c r="K20" s="19"/>
      <c r="L20" s="19"/>
      <c r="P20" s="19"/>
      <c r="Q20" s="22" t="str">
        <f>'HD Best Team List'!Q20</f>
        <v>Philadelphia Flyers</v>
      </c>
      <c r="R20" s="46">
        <f>'HD Best Team List'!R20</f>
        <v>13</v>
      </c>
      <c r="S20" s="20"/>
      <c r="T20" s="22" t="str">
        <f>'HD Best Team List'!T20</f>
        <v>Washington Capitals</v>
      </c>
      <c r="U20" s="46">
        <f>'HD Best Team List'!U20</f>
        <v>20</v>
      </c>
      <c r="V20" s="24"/>
      <c r="W20" s="22" t="str">
        <f>'HD math'!A20</f>
        <v>New York Islanders</v>
      </c>
      <c r="X20" s="46">
        <v>0</v>
      </c>
      <c r="Y20" s="19"/>
      <c r="AA20" t="str">
        <f>AP1</f>
        <v>Pacific</v>
      </c>
      <c r="AB20">
        <f>AQ12</f>
        <v>18.25</v>
      </c>
      <c r="AC20">
        <f>RANK(AB20,$AB$17:$AB$20,1)</f>
        <v>4</v>
      </c>
      <c r="AE20">
        <f>AR12</f>
        <v>16.25</v>
      </c>
      <c r="AF20">
        <f>RANK(AE20,$AE$17:$AE$20,1)</f>
        <v>2</v>
      </c>
    </row>
    <row r="21" spans="1:32" x14ac:dyDescent="0.3">
      <c r="A21" t="str">
        <f>'HD math'!A4</f>
        <v>Boston Bruins</v>
      </c>
      <c r="B21">
        <f>'All strength team card math'!S4</f>
        <v>3</v>
      </c>
      <c r="C21">
        <f>'HD math'!M4</f>
        <v>18</v>
      </c>
      <c r="F21" s="23" t="s">
        <v>137</v>
      </c>
      <c r="G21" s="19"/>
      <c r="H21" s="23"/>
      <c r="I21" s="19"/>
      <c r="J21" s="19"/>
      <c r="K21" s="19"/>
      <c r="L21" s="21">
        <f ca="1">'Best Team All Strength'!L21</f>
        <v>45385</v>
      </c>
      <c r="P21" s="19"/>
      <c r="Q21" s="22" t="str">
        <f>'HD Best Team List'!Q21</f>
        <v>Minnesota Wild</v>
      </c>
      <c r="R21" s="46">
        <f>'HD Best Team List'!R21</f>
        <v>16</v>
      </c>
      <c r="S21" s="20"/>
      <c r="T21" s="22" t="str">
        <f>'HD Best Team List'!T21</f>
        <v>Detroit Red Wings</v>
      </c>
      <c r="U21" s="46">
        <f>'HD Best Team List'!U21</f>
        <v>24</v>
      </c>
      <c r="V21" s="24"/>
      <c r="W21" s="22" t="str">
        <f>'HD math'!A21</f>
        <v>New York Rangers</v>
      </c>
      <c r="X21" s="46">
        <v>0</v>
      </c>
      <c r="Y21" s="19"/>
    </row>
    <row r="22" spans="1:32" x14ac:dyDescent="0.3">
      <c r="A22" t="str">
        <f>'HD math'!A33</f>
        <v>Winnipeg Jets</v>
      </c>
      <c r="B22">
        <f>'All strength team card math'!S33</f>
        <v>10</v>
      </c>
      <c r="C22">
        <f>'HD math'!M33</f>
        <v>23</v>
      </c>
      <c r="E22" s="2"/>
      <c r="F22" s="2"/>
      <c r="G22" s="2"/>
      <c r="H22" s="2"/>
      <c r="I22" s="2"/>
      <c r="J22" s="2"/>
      <c r="K22" s="2"/>
      <c r="L22" s="2"/>
      <c r="P22" s="19"/>
      <c r="Q22" s="22" t="str">
        <f>'HD Best Team List'!Q22</f>
        <v>Arizona Coyotes</v>
      </c>
      <c r="R22" s="46">
        <f>'HD Best Team List'!R22</f>
        <v>24</v>
      </c>
      <c r="S22" s="20"/>
      <c r="T22" s="22" t="str">
        <f>'HD Best Team List'!T22</f>
        <v>Toronto Maple Leafs</v>
      </c>
      <c r="U22" s="46">
        <f>'HD Best Team List'!U22</f>
        <v>19</v>
      </c>
      <c r="V22" s="24"/>
      <c r="W22" s="22" t="str">
        <f>'HD math'!A22</f>
        <v>Ottawa Senators</v>
      </c>
      <c r="X22" s="46">
        <v>0</v>
      </c>
      <c r="Y22" s="19"/>
    </row>
    <row r="23" spans="1:32" x14ac:dyDescent="0.3">
      <c r="A23" t="str">
        <f>'HD math'!A20</f>
        <v>New York Islanders</v>
      </c>
      <c r="B23">
        <f>'All strength team card math'!S20</f>
        <v>20</v>
      </c>
      <c r="C23">
        <f>'HD math'!M20</f>
        <v>21</v>
      </c>
      <c r="P23" s="19"/>
      <c r="Q23" s="22" t="str">
        <f>'HD Best Team List'!Q23</f>
        <v>Seattle Kraken</v>
      </c>
      <c r="R23" s="46">
        <f>'HD Best Team List'!R23</f>
        <v>23</v>
      </c>
      <c r="S23" s="20"/>
      <c r="T23" s="22" t="str">
        <f>'HD Best Team List'!T23</f>
        <v>Vancouver Canucks</v>
      </c>
      <c r="U23" s="46">
        <f>'HD Best Team List'!U23</f>
        <v>15</v>
      </c>
      <c r="V23" s="24"/>
      <c r="W23" s="22" t="str">
        <f>'HD math'!A23</f>
        <v>Philadelphia Flyers</v>
      </c>
      <c r="X23" s="46">
        <v>0</v>
      </c>
      <c r="Y23" s="19"/>
    </row>
    <row r="24" spans="1:32" x14ac:dyDescent="0.3">
      <c r="A24" t="str">
        <f>'HD math'!A32</f>
        <v>Washington Capitals</v>
      </c>
      <c r="B24">
        <f>'All strength team card math'!S32</f>
        <v>16</v>
      </c>
      <c r="C24">
        <f>'HD math'!M32</f>
        <v>21</v>
      </c>
      <c r="P24" s="19"/>
      <c r="Q24" s="22" t="str">
        <f>'HD Best Team List'!Q24</f>
        <v>Winnipeg Jets</v>
      </c>
      <c r="R24" s="46">
        <f>'HD Best Team List'!R24</f>
        <v>20</v>
      </c>
      <c r="S24" s="20"/>
      <c r="T24" s="22" t="str">
        <f>'HD Best Team List'!T24</f>
        <v>Boston Bruins</v>
      </c>
      <c r="U24" s="46">
        <f>'HD Best Team List'!U24</f>
        <v>22</v>
      </c>
      <c r="V24" s="24"/>
      <c r="W24" s="22" t="str">
        <f>'HD math'!A24</f>
        <v>Pittsburgh Penguins</v>
      </c>
      <c r="X24" s="46">
        <v>0</v>
      </c>
      <c r="Y24" s="19"/>
    </row>
    <row r="25" spans="1:32" x14ac:dyDescent="0.3">
      <c r="A25" t="str">
        <f>'HD math'!A3</f>
        <v>Arizona Coyotes</v>
      </c>
      <c r="B25">
        <f>'All strength team card math'!S3</f>
        <v>28</v>
      </c>
      <c r="C25">
        <f>'HD math'!M3</f>
        <v>24</v>
      </c>
      <c r="P25" s="19"/>
      <c r="Q25" s="22" t="str">
        <f>'HD Best Team List'!Q25</f>
        <v>Washington Capitals</v>
      </c>
      <c r="R25" s="46">
        <f>'HD Best Team List'!R25</f>
        <v>22</v>
      </c>
      <c r="S25" s="20"/>
      <c r="T25" s="22" t="str">
        <f>'HD Best Team List'!T25</f>
        <v>Arizona Coyotes</v>
      </c>
      <c r="U25" s="46">
        <f>'HD Best Team List'!U25</f>
        <v>25</v>
      </c>
      <c r="V25" s="24"/>
      <c r="W25" s="22" t="str">
        <f>'HD math'!A25</f>
        <v>San Jose Sharks</v>
      </c>
      <c r="X25" s="46">
        <v>0</v>
      </c>
      <c r="Y25" s="19"/>
    </row>
    <row r="26" spans="1:32" x14ac:dyDescent="0.3">
      <c r="A26" t="str">
        <f>'HD math'!A12</f>
        <v>Detroit Red Wings</v>
      </c>
      <c r="B26">
        <f>'All strength team card math'!S12</f>
        <v>17</v>
      </c>
      <c r="C26">
        <f>'HD math'!M12</f>
        <v>29</v>
      </c>
      <c r="P26" s="19"/>
      <c r="Q26" s="22" t="str">
        <f>'HD Best Team List'!Q26</f>
        <v>Montreal Canadiens</v>
      </c>
      <c r="R26" s="46">
        <f>'HD Best Team List'!R26</f>
        <v>25</v>
      </c>
      <c r="S26" s="20"/>
      <c r="T26" s="22" t="str">
        <f>'HD Best Team List'!T26</f>
        <v>Buffalo Sabres</v>
      </c>
      <c r="U26" s="46">
        <f>'HD Best Team List'!U26</f>
        <v>26</v>
      </c>
      <c r="V26" s="24"/>
      <c r="W26" s="22" t="str">
        <f>'HD math'!A26</f>
        <v>Seattle Kraken</v>
      </c>
      <c r="X26" s="46">
        <v>0</v>
      </c>
      <c r="Y26" s="19"/>
    </row>
    <row r="27" spans="1:32" x14ac:dyDescent="0.3">
      <c r="A27" t="str">
        <f>'HD math'!A10</f>
        <v>Columbus Blue Jackets</v>
      </c>
      <c r="B27">
        <f>'All strength team card math'!S10</f>
        <v>29</v>
      </c>
      <c r="C27">
        <f>'HD math'!M10</f>
        <v>25</v>
      </c>
      <c r="P27" s="19"/>
      <c r="Q27" s="22" t="str">
        <f>'HD Best Team List'!Q27</f>
        <v>St Louis Blues</v>
      </c>
      <c r="R27" s="46">
        <f>'HD Best Team List'!R27</f>
        <v>26</v>
      </c>
      <c r="S27" s="20"/>
      <c r="T27" s="22" t="str">
        <f>'HD Best Team List'!T27</f>
        <v>Columbus Blue Jackets</v>
      </c>
      <c r="U27" s="46">
        <f>'HD Best Team List'!U27</f>
        <v>27</v>
      </c>
      <c r="V27" s="24"/>
      <c r="W27" s="22" t="str">
        <f>'HD math'!A27</f>
        <v>St Louis Blues</v>
      </c>
      <c r="X27" s="46">
        <v>0</v>
      </c>
      <c r="Y27" s="19"/>
    </row>
    <row r="28" spans="1:32" x14ac:dyDescent="0.3">
      <c r="A28" t="str">
        <f>'HD math'!A5</f>
        <v>Buffalo Sabres</v>
      </c>
      <c r="B28">
        <f>'All strength team card math'!S5</f>
        <v>22</v>
      </c>
      <c r="C28">
        <f>'HD math'!M5</f>
        <v>25</v>
      </c>
      <c r="P28" s="19"/>
      <c r="Q28" s="22" t="str">
        <f>'HD Best Team List'!Q28</f>
        <v>Columbus Blue Jackets</v>
      </c>
      <c r="R28" s="46">
        <f>'HD Best Team List'!R28</f>
        <v>27</v>
      </c>
      <c r="S28" s="20"/>
      <c r="T28" s="22" t="str">
        <f>'HD Best Team List'!T28</f>
        <v>Montreal Canadiens</v>
      </c>
      <c r="U28" s="46">
        <f>'HD Best Team List'!U28</f>
        <v>30</v>
      </c>
      <c r="V28" s="24"/>
      <c r="W28" s="22" t="str">
        <f>'HD math'!A28</f>
        <v>Tampa Bay Lightning</v>
      </c>
      <c r="X28" s="46">
        <v>0</v>
      </c>
      <c r="Y28" s="19"/>
    </row>
    <row r="29" spans="1:32" x14ac:dyDescent="0.3">
      <c r="A29" t="str">
        <f>'HD math'!A27</f>
        <v>St Louis Blues</v>
      </c>
      <c r="B29">
        <f>'All strength team card math'!S27</f>
        <v>15</v>
      </c>
      <c r="C29">
        <f>'HD math'!M27</f>
        <v>25</v>
      </c>
      <c r="P29" s="19"/>
      <c r="Q29" s="22" t="str">
        <f>'HD Best Team List'!Q29</f>
        <v>Anaheim Ducks</v>
      </c>
      <c r="R29" s="46">
        <f>'HD Best Team List'!R29</f>
        <v>31</v>
      </c>
      <c r="S29" s="20"/>
      <c r="T29" s="22" t="str">
        <f>'HD Best Team List'!T29</f>
        <v>St Louis Blues</v>
      </c>
      <c r="U29" s="46">
        <f>'HD Best Team List'!U29</f>
        <v>28</v>
      </c>
      <c r="V29" s="24"/>
      <c r="W29" s="22" t="str">
        <f>'HD math'!A29</f>
        <v>Toronto Maple Leafs</v>
      </c>
      <c r="X29" s="46">
        <v>0</v>
      </c>
      <c r="Y29" s="19"/>
    </row>
    <row r="30" spans="1:32" x14ac:dyDescent="0.3">
      <c r="A30" t="str">
        <f>'HD math'!A17</f>
        <v>Montreal Canadiens</v>
      </c>
      <c r="B30">
        <f>'All strength team card math'!S17</f>
        <v>26</v>
      </c>
      <c r="C30">
        <f>'HD math'!M17</f>
        <v>28</v>
      </c>
      <c r="P30" s="19"/>
      <c r="Q30" s="22" t="str">
        <f>'HD Best Team List'!Q30</f>
        <v>Buffalo Sabres</v>
      </c>
      <c r="R30" s="46">
        <f>'HD Best Team List'!R30</f>
        <v>28</v>
      </c>
      <c r="S30" s="20"/>
      <c r="T30" s="22" t="str">
        <f>'HD Best Team List'!T30</f>
        <v>New York Islanders</v>
      </c>
      <c r="U30" s="46">
        <f>'HD Best Team List'!U30</f>
        <v>21</v>
      </c>
      <c r="V30" s="24"/>
      <c r="W30" s="22" t="str">
        <f>'HD math'!A30</f>
        <v>Vancouver Canucks</v>
      </c>
      <c r="X30" s="46">
        <v>0</v>
      </c>
      <c r="Y30" s="19"/>
    </row>
    <row r="31" spans="1:32" x14ac:dyDescent="0.3">
      <c r="A31" t="str">
        <f>'HD math'!A2</f>
        <v>Anaheim Ducks</v>
      </c>
      <c r="B31">
        <f>'All strength team card math'!S2</f>
        <v>30</v>
      </c>
      <c r="C31">
        <f>'HD math'!M2</f>
        <v>31</v>
      </c>
      <c r="P31" s="19"/>
      <c r="Q31" s="22" t="str">
        <f>'HD Best Team List'!Q31</f>
        <v>San Jose Sharks</v>
      </c>
      <c r="R31" s="46">
        <f>'HD Best Team List'!R31</f>
        <v>30</v>
      </c>
      <c r="S31" s="20"/>
      <c r="T31" s="22" t="str">
        <f>'HD Best Team List'!T31</f>
        <v>Anaheim Ducks</v>
      </c>
      <c r="U31" s="46">
        <f>'HD Best Team List'!U31</f>
        <v>31</v>
      </c>
      <c r="V31" s="24"/>
      <c r="W31" s="22" t="str">
        <f>'HD math'!A31</f>
        <v>Vegas Golden Knights</v>
      </c>
      <c r="X31" s="46">
        <v>0</v>
      </c>
      <c r="Y31" s="19"/>
    </row>
    <row r="32" spans="1:32" x14ac:dyDescent="0.3">
      <c r="A32" t="str">
        <f>'HD math'!A25</f>
        <v>San Jose Sharks</v>
      </c>
      <c r="B32">
        <f>'All strength team card math'!S25</f>
        <v>32</v>
      </c>
      <c r="C32">
        <f>'HD math'!M25</f>
        <v>31</v>
      </c>
      <c r="P32" s="19"/>
      <c r="Q32" s="22" t="str">
        <f>'HD Best Team List'!Q32</f>
        <v>Detroit Red Wings</v>
      </c>
      <c r="R32" s="46">
        <f>'HD Best Team List'!R32</f>
        <v>32</v>
      </c>
      <c r="S32" s="20"/>
      <c r="T32" s="22" t="str">
        <f>'HD Best Team List'!T32</f>
        <v>Chicago Blackhawks</v>
      </c>
      <c r="U32" s="46">
        <f>'HD Best Team List'!U32</f>
        <v>29</v>
      </c>
      <c r="V32" s="24"/>
      <c r="W32" s="22" t="str">
        <f>'HD math'!A32</f>
        <v>Washington Capitals</v>
      </c>
      <c r="X32" s="46">
        <v>0</v>
      </c>
      <c r="Y32" s="19"/>
    </row>
    <row r="33" spans="1:25" x14ac:dyDescent="0.3">
      <c r="A33" t="str">
        <f>'HD math'!A8</f>
        <v>Chicago Blackhawks</v>
      </c>
      <c r="B33">
        <f>'All strength team card math'!S8</f>
        <v>31</v>
      </c>
      <c r="C33">
        <f>'HD math'!M8</f>
        <v>30</v>
      </c>
      <c r="P33" s="19"/>
      <c r="Q33" s="22" t="str">
        <f>'HD Best Team List'!Q33</f>
        <v>Chicago Blackhawks</v>
      </c>
      <c r="R33" s="46">
        <f>'HD Best Team List'!R33</f>
        <v>29</v>
      </c>
      <c r="S33" s="20"/>
      <c r="T33" s="22" t="str">
        <f>'HD Best Team List'!T33</f>
        <v>San Jose Sharks</v>
      </c>
      <c r="U33" s="46">
        <f>'HD Best Team List'!U33</f>
        <v>32</v>
      </c>
      <c r="V33" s="24"/>
      <c r="W33" s="22" t="str">
        <f>'HD math'!A33</f>
        <v>Winnipeg Jets</v>
      </c>
      <c r="X33" s="46">
        <v>0</v>
      </c>
      <c r="Y33" s="19"/>
    </row>
    <row r="34" spans="1:25" x14ac:dyDescent="0.3">
      <c r="P34" s="19"/>
      <c r="Q34" s="19"/>
      <c r="R34" s="19"/>
      <c r="S34" s="19"/>
      <c r="T34" s="28">
        <f ca="1">L21</f>
        <v>45385</v>
      </c>
      <c r="U34" s="19"/>
      <c r="V34" s="19"/>
      <c r="W34" s="32"/>
      <c r="X34" s="27" t="s">
        <v>133</v>
      </c>
      <c r="Y34" s="19"/>
    </row>
    <row r="35" spans="1:25" x14ac:dyDescent="0.3">
      <c r="A35" s="56" t="s">
        <v>0</v>
      </c>
      <c r="B35" s="30" t="s">
        <v>124</v>
      </c>
      <c r="C35" s="20" t="s">
        <v>108</v>
      </c>
      <c r="D35" s="20" t="s">
        <v>86</v>
      </c>
      <c r="E35" s="28"/>
    </row>
    <row r="36" spans="1:25" x14ac:dyDescent="0.3">
      <c r="A36" s="44" t="str">
        <f t="shared" ref="A36:A67" si="9">A2</f>
        <v>Florida Panthers</v>
      </c>
      <c r="B36" s="46">
        <f t="shared" ref="B36:B67" si="10">C2</f>
        <v>3</v>
      </c>
      <c r="C36" s="47">
        <f t="shared" ref="C36:C67" si="11">B36-D36</f>
        <v>-4</v>
      </c>
      <c r="D36" s="46">
        <f t="shared" ref="D36:D67" si="12">B2</f>
        <v>7</v>
      </c>
      <c r="E36" s="19"/>
    </row>
    <row r="37" spans="1:25" x14ac:dyDescent="0.3">
      <c r="A37" s="44" t="str">
        <f t="shared" si="9"/>
        <v>Edmonton Oilers</v>
      </c>
      <c r="B37" s="46">
        <f t="shared" si="10"/>
        <v>1</v>
      </c>
      <c r="C37" s="47">
        <f t="shared" si="11"/>
        <v>-6</v>
      </c>
      <c r="D37" s="46">
        <f t="shared" si="12"/>
        <v>7</v>
      </c>
      <c r="E37" s="19"/>
    </row>
    <row r="38" spans="1:25" x14ac:dyDescent="0.3">
      <c r="A38" s="44" t="str">
        <f t="shared" si="9"/>
        <v>Dallas Stars</v>
      </c>
      <c r="B38" s="46">
        <f t="shared" si="10"/>
        <v>2</v>
      </c>
      <c r="C38" s="47">
        <f t="shared" si="11"/>
        <v>0</v>
      </c>
      <c r="D38" s="46">
        <f t="shared" si="12"/>
        <v>2</v>
      </c>
      <c r="E38" s="19"/>
    </row>
    <row r="39" spans="1:25" x14ac:dyDescent="0.3">
      <c r="A39" s="44" t="str">
        <f t="shared" si="9"/>
        <v>Los Angeles Kings</v>
      </c>
      <c r="B39" s="46">
        <f t="shared" si="10"/>
        <v>12</v>
      </c>
      <c r="C39" s="47">
        <f t="shared" si="11"/>
        <v>-2</v>
      </c>
      <c r="D39" s="46">
        <f t="shared" si="12"/>
        <v>14</v>
      </c>
      <c r="E39" s="19"/>
    </row>
    <row r="40" spans="1:25" x14ac:dyDescent="0.3">
      <c r="A40" s="44" t="str">
        <f t="shared" si="9"/>
        <v>Pittsburgh Penguins</v>
      </c>
      <c r="B40" s="46">
        <f t="shared" si="10"/>
        <v>5</v>
      </c>
      <c r="C40" s="47">
        <f t="shared" si="11"/>
        <v>-16</v>
      </c>
      <c r="D40" s="46">
        <f t="shared" si="12"/>
        <v>21</v>
      </c>
      <c r="E40" s="19"/>
    </row>
    <row r="41" spans="1:25" x14ac:dyDescent="0.3">
      <c r="A41" s="44" t="str">
        <f t="shared" si="9"/>
        <v>Carolina Hurricanes</v>
      </c>
      <c r="B41" s="46">
        <f t="shared" si="10"/>
        <v>4</v>
      </c>
      <c r="C41" s="47">
        <f t="shared" si="11"/>
        <v>0</v>
      </c>
      <c r="D41" s="46">
        <f t="shared" si="12"/>
        <v>4</v>
      </c>
      <c r="E41" s="19"/>
    </row>
    <row r="42" spans="1:25" x14ac:dyDescent="0.3">
      <c r="A42" s="44" t="str">
        <f t="shared" si="9"/>
        <v>Nashville Predators</v>
      </c>
      <c r="B42" s="46">
        <f t="shared" si="10"/>
        <v>6</v>
      </c>
      <c r="C42" s="47">
        <f t="shared" si="11"/>
        <v>-7</v>
      </c>
      <c r="D42" s="46">
        <f t="shared" si="12"/>
        <v>13</v>
      </c>
      <c r="E42" s="19"/>
    </row>
    <row r="43" spans="1:25" x14ac:dyDescent="0.3">
      <c r="A43" s="44" t="str">
        <f t="shared" si="9"/>
        <v>Toronto Maple Leafs</v>
      </c>
      <c r="B43" s="46">
        <f t="shared" si="10"/>
        <v>7</v>
      </c>
      <c r="C43" s="47">
        <f t="shared" si="11"/>
        <v>-2</v>
      </c>
      <c r="D43" s="46">
        <f t="shared" si="12"/>
        <v>9</v>
      </c>
      <c r="E43" s="19"/>
    </row>
    <row r="44" spans="1:25" x14ac:dyDescent="0.3">
      <c r="A44" s="44" t="str">
        <f t="shared" si="9"/>
        <v>New York Rangers</v>
      </c>
      <c r="B44" s="46">
        <f t="shared" si="10"/>
        <v>17</v>
      </c>
      <c r="C44" s="47">
        <f t="shared" si="11"/>
        <v>16</v>
      </c>
      <c r="D44" s="46">
        <f t="shared" si="12"/>
        <v>1</v>
      </c>
      <c r="E44" s="19"/>
    </row>
    <row r="45" spans="1:25" x14ac:dyDescent="0.3">
      <c r="A45" s="44" t="str">
        <f t="shared" si="9"/>
        <v>Colorado Avalanche</v>
      </c>
      <c r="B45" s="46">
        <f t="shared" si="10"/>
        <v>9</v>
      </c>
      <c r="C45" s="47">
        <f t="shared" si="11"/>
        <v>4</v>
      </c>
      <c r="D45" s="46">
        <f t="shared" si="12"/>
        <v>5</v>
      </c>
      <c r="E45" s="19"/>
    </row>
    <row r="46" spans="1:25" x14ac:dyDescent="0.3">
      <c r="A46" s="44" t="str">
        <f t="shared" si="9"/>
        <v>Vegas Golden Knights</v>
      </c>
      <c r="B46" s="46">
        <f t="shared" si="10"/>
        <v>18</v>
      </c>
      <c r="C46" s="47">
        <f t="shared" si="11"/>
        <v>7</v>
      </c>
      <c r="D46" s="46">
        <f t="shared" si="12"/>
        <v>11</v>
      </c>
      <c r="E46" s="19"/>
    </row>
    <row r="47" spans="1:25" x14ac:dyDescent="0.3">
      <c r="A47" s="44" t="str">
        <f t="shared" si="9"/>
        <v>New Jersey Devils</v>
      </c>
      <c r="B47" s="46">
        <f t="shared" si="10"/>
        <v>12</v>
      </c>
      <c r="C47" s="47">
        <f t="shared" si="11"/>
        <v>-10</v>
      </c>
      <c r="D47" s="46">
        <f t="shared" si="12"/>
        <v>22</v>
      </c>
      <c r="E47" s="19"/>
    </row>
    <row r="48" spans="1:25" x14ac:dyDescent="0.3">
      <c r="A48" s="44" t="str">
        <f t="shared" si="9"/>
        <v>Philadelphia Flyers</v>
      </c>
      <c r="B48" s="46">
        <f t="shared" si="10"/>
        <v>7</v>
      </c>
      <c r="C48" s="47">
        <f t="shared" si="11"/>
        <v>-12</v>
      </c>
      <c r="D48" s="46">
        <f t="shared" si="12"/>
        <v>19</v>
      </c>
      <c r="E48" s="19"/>
    </row>
    <row r="49" spans="1:5" x14ac:dyDescent="0.3">
      <c r="A49" s="44" t="str">
        <f t="shared" si="9"/>
        <v>Seattle Kraken</v>
      </c>
      <c r="B49" s="46">
        <f t="shared" si="10"/>
        <v>15</v>
      </c>
      <c r="C49" s="47">
        <f t="shared" si="11"/>
        <v>-7</v>
      </c>
      <c r="D49" s="46">
        <f t="shared" si="12"/>
        <v>22</v>
      </c>
      <c r="E49" s="19"/>
    </row>
    <row r="50" spans="1:5" x14ac:dyDescent="0.3">
      <c r="A50" s="44" t="str">
        <f t="shared" si="9"/>
        <v>Minnesota Wild</v>
      </c>
      <c r="B50" s="46">
        <f t="shared" si="10"/>
        <v>9</v>
      </c>
      <c r="C50" s="47">
        <f t="shared" si="11"/>
        <v>-8</v>
      </c>
      <c r="D50" s="46">
        <f t="shared" si="12"/>
        <v>17</v>
      </c>
      <c r="E50" s="19"/>
    </row>
    <row r="51" spans="1:5" x14ac:dyDescent="0.3">
      <c r="A51" s="44" t="str">
        <f t="shared" si="9"/>
        <v>Ottawa Senators</v>
      </c>
      <c r="B51" s="46">
        <f t="shared" si="10"/>
        <v>12</v>
      </c>
      <c r="C51" s="47">
        <f t="shared" si="11"/>
        <v>-14</v>
      </c>
      <c r="D51" s="46">
        <f t="shared" si="12"/>
        <v>26</v>
      </c>
      <c r="E51" s="19"/>
    </row>
    <row r="52" spans="1:5" x14ac:dyDescent="0.3">
      <c r="A52" s="44" t="str">
        <f t="shared" si="9"/>
        <v>Vancouver Canucks</v>
      </c>
      <c r="B52" s="46">
        <f t="shared" si="10"/>
        <v>9</v>
      </c>
      <c r="C52" s="47">
        <f t="shared" si="11"/>
        <v>4</v>
      </c>
      <c r="D52" s="46">
        <f t="shared" si="12"/>
        <v>5</v>
      </c>
      <c r="E52" s="19"/>
    </row>
    <row r="53" spans="1:5" x14ac:dyDescent="0.3">
      <c r="A53" s="44" t="str">
        <f t="shared" si="9"/>
        <v>Tampa Bay Lightning</v>
      </c>
      <c r="B53" s="46">
        <f t="shared" si="10"/>
        <v>16</v>
      </c>
      <c r="C53" s="47">
        <f t="shared" si="11"/>
        <v>4</v>
      </c>
      <c r="D53" s="46">
        <f t="shared" si="12"/>
        <v>12</v>
      </c>
      <c r="E53" s="19"/>
    </row>
    <row r="54" spans="1:5" x14ac:dyDescent="0.3">
      <c r="A54" s="44" t="str">
        <f t="shared" si="9"/>
        <v>Calgary Flames</v>
      </c>
      <c r="B54" s="46">
        <f t="shared" si="10"/>
        <v>20</v>
      </c>
      <c r="C54" s="47">
        <f t="shared" si="11"/>
        <v>-5</v>
      </c>
      <c r="D54" s="46">
        <f t="shared" si="12"/>
        <v>25</v>
      </c>
      <c r="E54" s="19"/>
    </row>
    <row r="55" spans="1:5" x14ac:dyDescent="0.3">
      <c r="A55" s="44" t="str">
        <f t="shared" si="9"/>
        <v>Boston Bruins</v>
      </c>
      <c r="B55" s="46">
        <f t="shared" si="10"/>
        <v>18</v>
      </c>
      <c r="C55" s="47">
        <f t="shared" si="11"/>
        <v>15</v>
      </c>
      <c r="D55" s="46">
        <f t="shared" si="12"/>
        <v>3</v>
      </c>
      <c r="E55" s="19"/>
    </row>
    <row r="56" spans="1:5" x14ac:dyDescent="0.3">
      <c r="A56" s="44" t="str">
        <f t="shared" si="9"/>
        <v>Winnipeg Jets</v>
      </c>
      <c r="B56" s="46">
        <f t="shared" si="10"/>
        <v>23</v>
      </c>
      <c r="C56" s="47">
        <f t="shared" si="11"/>
        <v>13</v>
      </c>
      <c r="D56" s="46">
        <f t="shared" si="12"/>
        <v>10</v>
      </c>
      <c r="E56" s="19"/>
    </row>
    <row r="57" spans="1:5" x14ac:dyDescent="0.3">
      <c r="A57" s="44" t="str">
        <f t="shared" si="9"/>
        <v>New York Islanders</v>
      </c>
      <c r="B57" s="46">
        <f t="shared" si="10"/>
        <v>21</v>
      </c>
      <c r="C57" s="47">
        <f t="shared" si="11"/>
        <v>1</v>
      </c>
      <c r="D57" s="46">
        <f t="shared" si="12"/>
        <v>20</v>
      </c>
      <c r="E57" s="19"/>
    </row>
    <row r="58" spans="1:5" x14ac:dyDescent="0.3">
      <c r="A58" s="44" t="str">
        <f t="shared" si="9"/>
        <v>Washington Capitals</v>
      </c>
      <c r="B58" s="46">
        <f t="shared" si="10"/>
        <v>21</v>
      </c>
      <c r="C58" s="47">
        <f t="shared" si="11"/>
        <v>5</v>
      </c>
      <c r="D58" s="46">
        <f t="shared" si="12"/>
        <v>16</v>
      </c>
      <c r="E58" s="19"/>
    </row>
    <row r="59" spans="1:5" x14ac:dyDescent="0.3">
      <c r="A59" s="44" t="str">
        <f t="shared" si="9"/>
        <v>Arizona Coyotes</v>
      </c>
      <c r="B59" s="46">
        <f t="shared" si="10"/>
        <v>24</v>
      </c>
      <c r="C59" s="47">
        <f t="shared" si="11"/>
        <v>-4</v>
      </c>
      <c r="D59" s="46">
        <f t="shared" si="12"/>
        <v>28</v>
      </c>
      <c r="E59" s="19"/>
    </row>
    <row r="60" spans="1:5" x14ac:dyDescent="0.3">
      <c r="A60" s="44" t="str">
        <f t="shared" si="9"/>
        <v>Detroit Red Wings</v>
      </c>
      <c r="B60" s="46">
        <f t="shared" si="10"/>
        <v>29</v>
      </c>
      <c r="C60" s="47">
        <f t="shared" si="11"/>
        <v>12</v>
      </c>
      <c r="D60" s="46">
        <f t="shared" si="12"/>
        <v>17</v>
      </c>
      <c r="E60" s="19"/>
    </row>
    <row r="61" spans="1:5" x14ac:dyDescent="0.3">
      <c r="A61" s="44" t="str">
        <f t="shared" si="9"/>
        <v>Columbus Blue Jackets</v>
      </c>
      <c r="B61" s="46">
        <f t="shared" si="10"/>
        <v>25</v>
      </c>
      <c r="C61" s="47">
        <f t="shared" si="11"/>
        <v>-4</v>
      </c>
      <c r="D61" s="46">
        <f t="shared" si="12"/>
        <v>29</v>
      </c>
      <c r="E61" s="19"/>
    </row>
    <row r="62" spans="1:5" x14ac:dyDescent="0.3">
      <c r="A62" s="44" t="str">
        <f t="shared" si="9"/>
        <v>Buffalo Sabres</v>
      </c>
      <c r="B62" s="46">
        <f t="shared" si="10"/>
        <v>25</v>
      </c>
      <c r="C62" s="47">
        <f t="shared" si="11"/>
        <v>3</v>
      </c>
      <c r="D62" s="46">
        <f t="shared" si="12"/>
        <v>22</v>
      </c>
      <c r="E62" s="19"/>
    </row>
    <row r="63" spans="1:5" x14ac:dyDescent="0.3">
      <c r="A63" s="44" t="str">
        <f t="shared" si="9"/>
        <v>St Louis Blues</v>
      </c>
      <c r="B63" s="46">
        <f t="shared" si="10"/>
        <v>25</v>
      </c>
      <c r="C63" s="47">
        <f t="shared" si="11"/>
        <v>10</v>
      </c>
      <c r="D63" s="46">
        <f t="shared" si="12"/>
        <v>15</v>
      </c>
      <c r="E63" s="19"/>
    </row>
    <row r="64" spans="1:5" x14ac:dyDescent="0.3">
      <c r="A64" s="44" t="str">
        <f t="shared" si="9"/>
        <v>Montreal Canadiens</v>
      </c>
      <c r="B64" s="46">
        <f t="shared" si="10"/>
        <v>28</v>
      </c>
      <c r="C64" s="47">
        <f t="shared" si="11"/>
        <v>2</v>
      </c>
      <c r="D64" s="46">
        <f t="shared" si="12"/>
        <v>26</v>
      </c>
      <c r="E64" s="19"/>
    </row>
    <row r="65" spans="1:5" x14ac:dyDescent="0.3">
      <c r="A65" s="44" t="str">
        <f t="shared" si="9"/>
        <v>Anaheim Ducks</v>
      </c>
      <c r="B65" s="46">
        <f t="shared" si="10"/>
        <v>31</v>
      </c>
      <c r="C65" s="47">
        <f t="shared" si="11"/>
        <v>1</v>
      </c>
      <c r="D65" s="46">
        <f t="shared" si="12"/>
        <v>30</v>
      </c>
      <c r="E65" s="19"/>
    </row>
    <row r="66" spans="1:5" x14ac:dyDescent="0.3">
      <c r="A66" s="44" t="str">
        <f t="shared" si="9"/>
        <v>San Jose Sharks</v>
      </c>
      <c r="B66" s="46">
        <f t="shared" si="10"/>
        <v>31</v>
      </c>
      <c r="C66" s="47">
        <f t="shared" si="11"/>
        <v>-1</v>
      </c>
      <c r="D66" s="46">
        <f t="shared" si="12"/>
        <v>32</v>
      </c>
      <c r="E66" s="19"/>
    </row>
    <row r="67" spans="1:5" x14ac:dyDescent="0.3">
      <c r="A67" s="44" t="str">
        <f t="shared" si="9"/>
        <v>Chicago Blackhawks</v>
      </c>
      <c r="B67" s="46">
        <f t="shared" si="10"/>
        <v>30</v>
      </c>
      <c r="C67" s="47">
        <f t="shared" si="11"/>
        <v>-1</v>
      </c>
      <c r="D67" s="46">
        <f t="shared" si="12"/>
        <v>31</v>
      </c>
      <c r="E67" s="19"/>
    </row>
    <row r="68" spans="1:5" x14ac:dyDescent="0.3">
      <c r="A68" s="55"/>
      <c r="B68" s="31">
        <f ca="1">L21</f>
        <v>45385</v>
      </c>
      <c r="C68" s="27"/>
      <c r="D68" s="27" t="s">
        <v>134</v>
      </c>
      <c r="E68" s="29"/>
    </row>
  </sheetData>
  <sheetProtection algorithmName="SHA-512" hashValue="hy2ZOCfCK+q6o/1zbDPQIvg35hSJP0xsXPz+dU4osgxJxhBlzC1v6HaRZwoxXO+2QprXl4FhD+O8wshf6D352w==" saltValue="qgDUcixm9c+Ez7EFpCxvRA==" spinCount="100000" sheet="1" objects="1" scenarios="1"/>
  <sortState xmlns:xlrd2="http://schemas.microsoft.com/office/spreadsheetml/2017/richdata2" ref="A2:C33">
    <sortCondition ref="C33"/>
  </sortState>
  <conditionalFormatting sqref="D36:D67 B36:B67">
    <cfRule type="colorScale" priority="3">
      <colorScale>
        <cfvo type="num" val="0"/>
        <cfvo type="num" val="16"/>
        <cfvo type="num" val="32"/>
        <color rgb="FF0070C0"/>
        <color theme="0" tint="-4.9989318521683403E-2"/>
        <color rgb="FFFF0000"/>
      </colorScale>
    </cfRule>
  </conditionalFormatting>
  <conditionalFormatting sqref="F4:F19 J4:J19">
    <cfRule type="colorScale" priority="4">
      <colorScale>
        <cfvo type="min"/>
        <cfvo type="percentile" val="50"/>
        <cfvo type="max"/>
        <color rgb="FF0070C0"/>
        <color theme="0" tint="-4.9989318521683403E-2"/>
        <color rgb="FFFF0000"/>
      </colorScale>
    </cfRule>
  </conditionalFormatting>
  <conditionalFormatting sqref="F4:L19">
    <cfRule type="colorScale" priority="10">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percentile" val="50"/>
        <cfvo type="num" val="32"/>
        <color rgb="FF0070C0"/>
        <color theme="0" tint="-4.9989318521683403E-2"/>
        <color rgb="FFFF0000"/>
      </colorScale>
    </cfRule>
  </conditionalFormatting>
  <conditionalFormatting sqref="X2:X33">
    <cfRule type="colorScale" priority="2">
      <colorScale>
        <cfvo type="num" val="1"/>
        <cfvo type="percentile" val="50"/>
        <cfvo type="num" val="32"/>
        <color rgb="FF0070C0"/>
        <color theme="0" tint="-4.9989318521683403E-2"/>
        <color rgb="FFFF0000"/>
      </colorScale>
    </cfRule>
  </conditionalFormatting>
  <conditionalFormatting sqref="AB12 AG12 AL12 AQ12">
    <cfRule type="colorScale" priority="7">
      <colorScale>
        <cfvo type="min"/>
        <cfvo type="percentile" val="50"/>
        <cfvo type="max"/>
        <color rgb="FF0070C0"/>
        <color theme="0" tint="-4.9989318521683403E-2"/>
        <color rgb="FFFF0000"/>
      </colorScale>
    </cfRule>
  </conditionalFormatting>
  <conditionalFormatting sqref="AF17:AF20 AC17:AC20">
    <cfRule type="colorScale" priority="5">
      <colorScale>
        <cfvo type="min"/>
        <cfvo type="percentile" val="50"/>
        <cfvo type="max"/>
        <color rgb="FF0070C0"/>
        <color theme="0" tint="-4.9989318521683403E-2"/>
        <color rgb="FFFF0000"/>
      </colorScale>
    </cfRule>
  </conditionalFormatting>
  <conditionalFormatting sqref="AH12 AC12 AM12 AR12">
    <cfRule type="colorScale" priority="6">
      <colorScale>
        <cfvo type="min"/>
        <cfvo type="percentile" val="50"/>
        <cfvo type="max"/>
        <color rgb="FF0070C0"/>
        <color theme="0" tint="-4.9989318521683403E-2"/>
        <color rgb="FFFF0000"/>
      </colorScale>
    </cfRule>
  </conditionalFormatting>
  <conditionalFormatting sqref="AQ2:AR9 AL2:AM9 AG2:AH9 AB2:AC9">
    <cfRule type="colorScale" priority="9">
      <colorScale>
        <cfvo type="min"/>
        <cfvo type="percentile" val="50"/>
        <cfvo type="max"/>
        <color rgb="FF0070C0"/>
        <color theme="0" tint="-4.9989318521683403E-2"/>
        <color rgb="FFFF0000"/>
      </colorScale>
    </cfRule>
  </conditionalFormatting>
  <conditionalFormatting sqref="AS2:AS9 AN2:AN9 AI2:AI9 AD2:AD9">
    <cfRule type="colorScale" priority="8">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58C2-D5C5-4116-A2A5-24369F68D902}">
  <sheetPr codeName="Sheet10">
    <tabColor rgb="FF0070C0"/>
  </sheetPr>
  <dimension ref="A1:AA145"/>
  <sheetViews>
    <sheetView topLeftCell="A19" zoomScale="99" zoomScaleNormal="99" workbookViewId="0">
      <pane xSplit="1" topLeftCell="B1" activePane="topRight" state="frozen"/>
      <selection pane="topRight" activeCell="W19" sqref="W19"/>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41</v>
      </c>
      <c r="B2" t="str">
        <f>INDEX('All strength team card math'!H:H,MATCH('Team Card'!$A2,'All strength team card math'!$H:$H,0))</f>
        <v>Ottawa Senators</v>
      </c>
      <c r="C2">
        <f>INDEX('All strength team card math'!I:I,MATCH('Team Card'!$A2,'All strength team card math'!$H:$H,0))</f>
        <v>9</v>
      </c>
      <c r="D2">
        <f>INDEX('All strength team card math'!J:J,MATCH('Team Card'!$A2,'All strength team card math'!$H:$H,0))</f>
        <v>9</v>
      </c>
      <c r="E2">
        <f>INDEX('All strength team card math'!K:K,MATCH('Team Card'!$A2,'All strength team card math'!$H:$H,0))</f>
        <v>10</v>
      </c>
      <c r="F2">
        <f>INDEX('All strength team card math'!L:L,MATCH('Team Card'!$A2,'All strength team card math'!$H:$H,0))</f>
        <v>11</v>
      </c>
      <c r="G2">
        <f>INDEX('All strength team card math'!M:M,MATCH('Team Card'!$A2,'All strength team card math'!$H:$H,0))</f>
        <v>15</v>
      </c>
      <c r="H2">
        <f>INDEX('All strength team card math'!N:N,MATCH('Team Card'!$A2,'All strength team card math'!$H:$H,0))</f>
        <v>28</v>
      </c>
      <c r="I2">
        <f>INDEX('All strength team card math'!O:O,MATCH('Team Card'!$A2,'All strength team card math'!$H:$H,0))</f>
        <v>32</v>
      </c>
      <c r="J2">
        <f>INDEX('All strength team card math'!P:P,MATCH('Team Card'!$A2,'All strength team card math'!$H:$H,0))</f>
        <v>114</v>
      </c>
      <c r="K2">
        <f>INDEX('All strength team card math'!Q:Q,MATCH('Team Card'!$A2,'All strength team card math'!$H:$H,0))</f>
        <v>17</v>
      </c>
      <c r="L2">
        <f>INDEX('All strength team card math'!R:R,MATCH('Team Card'!$A2,'All strength team card math'!$H:$H,0))</f>
        <v>0</v>
      </c>
      <c r="M2">
        <f>INDEX('All strength team card math'!S:S,MATCH('Team Card'!$A2,'All strength team card math'!$H:$H,0))</f>
        <v>26</v>
      </c>
      <c r="N2">
        <f>INDEX('All strength team card math'!T:T,MATCH('Team Card'!$A2,'All strength team card math'!$H:$H,0))</f>
        <v>11</v>
      </c>
      <c r="O2">
        <f>INDEX('All strength team card math'!U:U,MATCH('Team Card'!$A2,'All strength team card math'!$H:$H,0))</f>
        <v>9</v>
      </c>
    </row>
    <row r="3" spans="1:27" x14ac:dyDescent="0.3">
      <c r="M3" s="75"/>
      <c r="W3" s="76"/>
    </row>
    <row r="4" spans="1:27" ht="34.950000000000003" customHeight="1" x14ac:dyDescent="0.3">
      <c r="M4" s="77"/>
      <c r="P4" s="78"/>
      <c r="R4" s="78"/>
      <c r="S4" s="82"/>
      <c r="T4" s="74"/>
      <c r="U4" s="82"/>
      <c r="V4" s="74"/>
      <c r="W4" s="88" t="str">
        <f>B2</f>
        <v>Ottawa Senators</v>
      </c>
      <c r="X4" s="82"/>
      <c r="Y4" s="82"/>
      <c r="Z4" s="82"/>
      <c r="AA4" s="82"/>
    </row>
    <row r="5" spans="1:27" ht="7.65" customHeight="1" thickBot="1" x14ac:dyDescent="0.35">
      <c r="M5" s="77"/>
      <c r="P5" s="78"/>
      <c r="R5" s="78"/>
      <c r="S5" s="82"/>
      <c r="T5" s="74"/>
      <c r="U5" s="82"/>
      <c r="V5" s="74"/>
      <c r="W5" s="88"/>
      <c r="X5" s="82"/>
      <c r="Y5" s="82"/>
      <c r="Z5" s="82"/>
      <c r="AA5" s="82"/>
    </row>
    <row r="6" spans="1:27" ht="28.8" customHeight="1" thickBot="1" x14ac:dyDescent="0.35">
      <c r="P6" s="25"/>
      <c r="R6" s="25"/>
      <c r="S6" s="82"/>
      <c r="T6" s="82"/>
      <c r="U6" s="64">
        <f>K2</f>
        <v>17</v>
      </c>
      <c r="V6" s="83"/>
      <c r="W6" s="64">
        <f>N2</f>
        <v>11</v>
      </c>
      <c r="X6" s="83"/>
      <c r="Y6" s="64">
        <f>O2</f>
        <v>9</v>
      </c>
      <c r="Z6" s="82"/>
      <c r="AA6" s="82"/>
    </row>
    <row r="7" spans="1:27" x14ac:dyDescent="0.3">
      <c r="S7" s="82"/>
      <c r="T7" s="82"/>
      <c r="U7" s="83" t="s">
        <v>79</v>
      </c>
      <c r="V7" s="83"/>
      <c r="W7" s="83" t="s">
        <v>88</v>
      </c>
      <c r="X7" s="83"/>
      <c r="Y7" s="83" t="s">
        <v>89</v>
      </c>
      <c r="Z7" s="82"/>
      <c r="AA7" s="82"/>
    </row>
    <row r="8" spans="1:27" ht="14.4" customHeight="1" thickBot="1" x14ac:dyDescent="0.65">
      <c r="C8" s="90"/>
      <c r="D8" s="90"/>
      <c r="G8" s="91"/>
      <c r="I8" s="80"/>
      <c r="J8" s="92"/>
      <c r="K8" s="76"/>
      <c r="M8" s="15"/>
      <c r="N8" s="78"/>
      <c r="O8" s="15"/>
      <c r="P8" s="78"/>
      <c r="R8" s="78"/>
      <c r="S8" s="82"/>
      <c r="T8" s="74"/>
      <c r="U8" s="74"/>
      <c r="V8" s="74"/>
      <c r="W8" s="83"/>
      <c r="X8" s="83"/>
      <c r="Y8" s="83"/>
      <c r="Z8" s="82"/>
      <c r="AA8" s="82"/>
    </row>
    <row r="9" spans="1:27" ht="14.4" customHeight="1" thickBot="1" x14ac:dyDescent="0.35">
      <c r="E9" s="93"/>
      <c r="F9" s="94"/>
      <c r="G9" s="93"/>
      <c r="H9" s="94"/>
      <c r="I9" s="93"/>
      <c r="N9" s="79"/>
      <c r="O9" s="80"/>
      <c r="P9" s="79"/>
      <c r="Q9" s="80"/>
      <c r="R9" s="81"/>
      <c r="S9" s="82"/>
      <c r="T9" s="82"/>
      <c r="U9" s="20"/>
      <c r="V9" s="65">
        <f>M2</f>
        <v>26</v>
      </c>
      <c r="W9" s="20"/>
      <c r="X9" s="65">
        <f>I2</f>
        <v>32</v>
      </c>
      <c r="Y9" s="20"/>
      <c r="Z9" s="82"/>
      <c r="AA9" s="82"/>
    </row>
    <row r="10" spans="1:27" x14ac:dyDescent="0.3">
      <c r="D10" s="95"/>
      <c r="E10" s="25"/>
      <c r="G10" s="25"/>
      <c r="I10" s="25"/>
      <c r="S10" s="82"/>
      <c r="T10" s="82"/>
      <c r="U10" s="20"/>
      <c r="V10" s="85" t="s">
        <v>86</v>
      </c>
      <c r="W10" s="85"/>
      <c r="X10" s="85" t="s">
        <v>85</v>
      </c>
      <c r="Y10" s="20"/>
      <c r="Z10" s="82"/>
      <c r="AA10" s="82"/>
    </row>
    <row r="11" spans="1:27" ht="15" thickBot="1" x14ac:dyDescent="0.35">
      <c r="S11" s="82"/>
      <c r="T11" s="82"/>
      <c r="U11" s="20"/>
      <c r="V11" s="20"/>
      <c r="W11" s="20"/>
      <c r="X11" s="20"/>
      <c r="Y11" s="20"/>
      <c r="Z11" s="82"/>
      <c r="AA11" s="82"/>
    </row>
    <row r="12" spans="1:27" ht="15" thickBot="1" x14ac:dyDescent="0.35">
      <c r="F12" s="16"/>
      <c r="G12" s="95"/>
      <c r="H12" s="16"/>
      <c r="S12" s="82"/>
      <c r="T12" s="82"/>
      <c r="U12" s="65">
        <f>C2</f>
        <v>9</v>
      </c>
      <c r="V12" s="83"/>
      <c r="W12" s="84">
        <f>E2</f>
        <v>10</v>
      </c>
      <c r="X12" s="83"/>
      <c r="Y12" s="84">
        <f>G2</f>
        <v>15</v>
      </c>
      <c r="Z12" s="82"/>
      <c r="AA12" s="82"/>
    </row>
    <row r="13" spans="1:27" x14ac:dyDescent="0.3">
      <c r="F13" s="25"/>
      <c r="G13" s="95"/>
      <c r="H13" s="25"/>
      <c r="S13" s="82"/>
      <c r="T13" s="82"/>
      <c r="U13" s="85" t="s">
        <v>130</v>
      </c>
      <c r="V13" s="86"/>
      <c r="W13" s="85" t="s">
        <v>82</v>
      </c>
      <c r="X13" s="86"/>
      <c r="Y13" s="85" t="s">
        <v>80</v>
      </c>
      <c r="Z13" s="82"/>
      <c r="AA13" s="82"/>
    </row>
    <row r="14" spans="1:27" ht="15" thickBot="1" x14ac:dyDescent="0.35">
      <c r="D14" s="16"/>
      <c r="E14" s="25"/>
      <c r="F14" s="25"/>
      <c r="G14" s="95"/>
      <c r="H14" s="25"/>
      <c r="I14" s="25"/>
      <c r="J14" s="16"/>
      <c r="S14" s="82"/>
      <c r="T14" s="82"/>
      <c r="U14" s="83"/>
      <c r="V14" s="83"/>
      <c r="W14" s="83"/>
      <c r="X14" s="83"/>
      <c r="Y14" s="83"/>
      <c r="Z14" s="82"/>
      <c r="AA14" s="82"/>
    </row>
    <row r="15" spans="1:27" ht="15" thickBot="1" x14ac:dyDescent="0.35">
      <c r="D15" s="25"/>
      <c r="G15" s="95"/>
      <c r="J15" s="25"/>
      <c r="S15" s="82"/>
      <c r="T15" s="82"/>
      <c r="U15" s="84">
        <f>D2</f>
        <v>9</v>
      </c>
      <c r="V15" s="83"/>
      <c r="W15" s="84">
        <f>F2</f>
        <v>11</v>
      </c>
      <c r="X15" s="83"/>
      <c r="Y15" s="84">
        <f>H2</f>
        <v>28</v>
      </c>
      <c r="Z15" s="82"/>
      <c r="AA15" s="82"/>
    </row>
    <row r="16" spans="1:27" x14ac:dyDescent="0.3">
      <c r="F16" s="16"/>
      <c r="H16" s="16"/>
      <c r="S16" s="82"/>
      <c r="T16" s="82"/>
      <c r="U16" s="85" t="s">
        <v>131</v>
      </c>
      <c r="V16" s="82"/>
      <c r="W16" s="85" t="s">
        <v>83</v>
      </c>
      <c r="X16" s="86"/>
      <c r="Y16" s="85" t="s">
        <v>81</v>
      </c>
      <c r="Z16" s="82"/>
      <c r="AA16" s="82"/>
    </row>
    <row r="17" spans="1:27" x14ac:dyDescent="0.3">
      <c r="E17" s="25"/>
      <c r="F17" s="25"/>
      <c r="H17" s="25"/>
      <c r="I17" s="25"/>
      <c r="S17" s="82"/>
      <c r="T17" s="19"/>
      <c r="U17" s="19"/>
      <c r="V17" s="19"/>
      <c r="W17" s="19"/>
      <c r="X17" s="19"/>
      <c r="Y17" s="19"/>
      <c r="Z17" s="19"/>
      <c r="AA17" s="82"/>
    </row>
    <row r="18" spans="1:27" x14ac:dyDescent="0.3">
      <c r="S18" s="82"/>
      <c r="T18" s="82"/>
      <c r="U18" s="82"/>
      <c r="V18" s="82"/>
      <c r="W18" s="89">
        <f ca="1">TODAY()</f>
        <v>45385</v>
      </c>
      <c r="X18" s="82"/>
      <c r="Y18" s="82"/>
      <c r="Z18" s="82"/>
      <c r="AA18" s="82"/>
    </row>
    <row r="19" spans="1:27" x14ac:dyDescent="0.3">
      <c r="S19" s="82"/>
      <c r="T19" s="82"/>
      <c r="U19" s="82"/>
      <c r="V19" s="82"/>
      <c r="W19" s="87" t="s">
        <v>138</v>
      </c>
      <c r="X19" s="82"/>
      <c r="Y19" s="82"/>
      <c r="Z19" s="82"/>
      <c r="AA19" s="82"/>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47</v>
      </c>
      <c r="B24" t="str">
        <f>INDEX('All strength team card math'!H:H,MATCH('Team Card'!$A24,'All strength team card math'!$H:$H,0))</f>
        <v>Toronto Maple Leafs</v>
      </c>
      <c r="C24">
        <f>INDEX('All strength team card math'!I:I,MATCH('Team Card'!$A24,'All strength team card math'!$H:$H,0))</f>
        <v>8</v>
      </c>
      <c r="D24">
        <f>INDEX('All strength team card math'!J:J,MATCH('Team Card'!$A24,'All strength team card math'!$H:$H,0))</f>
        <v>19</v>
      </c>
      <c r="E24">
        <f>INDEX('All strength team card math'!K:K,MATCH('Team Card'!$A24,'All strength team card math'!$H:$H,0))</f>
        <v>4</v>
      </c>
      <c r="F24">
        <f>INDEX('All strength team card math'!L:L,MATCH('Team Card'!$A24,'All strength team card math'!$H:$H,0))</f>
        <v>20</v>
      </c>
      <c r="G24">
        <f>INDEX('All strength team card math'!M:M,MATCH('Team Card'!$A24,'All strength team card math'!$H:$H,0))</f>
        <v>2</v>
      </c>
      <c r="H24">
        <f>INDEX('All strength team card math'!N:N,MATCH('Team Card'!$A24,'All strength team card math'!$H:$H,0))</f>
        <v>17</v>
      </c>
      <c r="I24">
        <f>INDEX('All strength team card math'!O:O,MATCH('Team Card'!$A24,'All strength team card math'!$H:$H,0))</f>
        <v>18</v>
      </c>
      <c r="J24">
        <f>INDEX('All strength team card math'!P:P,MATCH('Team Card'!$A24,'All strength team card math'!$H:$H,0))</f>
        <v>88</v>
      </c>
      <c r="K24">
        <f>INDEX('All strength team card math'!Q:Q,MATCH('Team Card'!$A24,'All strength team card math'!$H:$H,0))</f>
        <v>10</v>
      </c>
      <c r="L24">
        <f>INDEX('All strength team card math'!R:R,MATCH('Team Card'!$A24,'All strength team card math'!$H:$H,0))</f>
        <v>0</v>
      </c>
      <c r="M24">
        <f>INDEX('All strength team card math'!S:S,MATCH('Team Card'!$A24,'All strength team card math'!$H:$H,0))</f>
        <v>9</v>
      </c>
      <c r="N24">
        <f>INDEX('All strength team card math'!T:T,MATCH('Team Card'!$A24,'All strength team card math'!$H:$H,0))</f>
        <v>3</v>
      </c>
      <c r="O24">
        <f>INDEX('All strength team card math'!U:U,MATCH('Team Card'!$A24,'All strength team card math'!$H:$H,0))</f>
        <v>20</v>
      </c>
    </row>
    <row r="25" spans="1:27" x14ac:dyDescent="0.3">
      <c r="A25" t="s">
        <v>39</v>
      </c>
      <c r="B25" t="str">
        <f>INDEX('All strength team card math'!H:H,MATCH('Team Card'!$A25,'All strength team card math'!$H:$H,0))</f>
        <v>New York Islanders</v>
      </c>
      <c r="C25">
        <f>INDEX('All strength team card math'!I:I,MATCH('Team Card'!$A25,'All strength team card math'!$H:$H,0))</f>
        <v>21</v>
      </c>
      <c r="D25">
        <f>INDEX('All strength team card math'!J:J,MATCH('Team Card'!$A25,'All strength team card math'!$H:$H,0))</f>
        <v>27</v>
      </c>
      <c r="E25">
        <f>INDEX('All strength team card math'!K:K,MATCH('Team Card'!$A25,'All strength team card math'!$H:$H,0))</f>
        <v>23</v>
      </c>
      <c r="F25">
        <f>INDEX('All strength team card math'!L:L,MATCH('Team Card'!$A25,'All strength team card math'!$H:$H,0))</f>
        <v>22</v>
      </c>
      <c r="G25">
        <f>INDEX('All strength team card math'!M:M,MATCH('Team Card'!$A25,'All strength team card math'!$H:$H,0))</f>
        <v>23</v>
      </c>
      <c r="H25">
        <f>INDEX('All strength team card math'!N:N,MATCH('Team Card'!$A25,'All strength team card math'!$H:$H,0))</f>
        <v>22</v>
      </c>
      <c r="I25">
        <f>INDEX('All strength team card math'!O:O,MATCH('Team Card'!$A25,'All strength team card math'!$H:$H,0))</f>
        <v>17</v>
      </c>
      <c r="J25">
        <f>INDEX('All strength team card math'!P:P,MATCH('Team Card'!$A25,'All strength team card math'!$H:$H,0))</f>
        <v>155</v>
      </c>
      <c r="K25">
        <f>INDEX('All strength team card math'!Q:Q,MATCH('Team Card'!$A25,'All strength team card math'!$H:$H,0))</f>
        <v>24</v>
      </c>
      <c r="L25">
        <f>INDEX('All strength team card math'!R:R,MATCH('Team Card'!$A25,'All strength team card math'!$H:$H,0))</f>
        <v>0</v>
      </c>
      <c r="M25">
        <f>INDEX('All strength team card math'!S:S,MATCH('Team Card'!$A25,'All strength team card math'!$H:$H,0))</f>
        <v>20</v>
      </c>
      <c r="N25">
        <f>INDEX('All strength team card math'!T:T,MATCH('Team Card'!$A25,'All strength team card math'!$H:$H,0))</f>
        <v>25</v>
      </c>
      <c r="O25">
        <f>INDEX('All strength team card math'!U:U,MATCH('Team Card'!$A25,'All strength team card math'!$H:$H,0))</f>
        <v>24</v>
      </c>
    </row>
    <row r="26" spans="1:27" ht="17.399999999999999" customHeight="1" x14ac:dyDescent="0.3"/>
    <row r="27" spans="1:27" x14ac:dyDescent="0.3">
      <c r="A27" t="s">
        <v>41</v>
      </c>
      <c r="B27" t="str">
        <f>INDEX('All strength team card math'!H:H,MATCH('Team Card'!$A27,'All strength team card math'!$H:$H,0))</f>
        <v>Ottawa Senators</v>
      </c>
      <c r="C27">
        <f>INDEX('All strength team card math'!I:I,MATCH('Team Card'!$A27,'All strength team card math'!$H:$H,0))</f>
        <v>9</v>
      </c>
      <c r="D27">
        <f>INDEX('All strength team card math'!J:J,MATCH('Team Card'!$A27,'All strength team card math'!$H:$H,0))</f>
        <v>9</v>
      </c>
      <c r="E27">
        <f>INDEX('All strength team card math'!K:K,MATCH('Team Card'!$A27,'All strength team card math'!$H:$H,0))</f>
        <v>10</v>
      </c>
      <c r="F27">
        <f>INDEX('All strength team card math'!L:L,MATCH('Team Card'!$A27,'All strength team card math'!$H:$H,0))</f>
        <v>11</v>
      </c>
      <c r="G27">
        <f>INDEX('All strength team card math'!M:M,MATCH('Team Card'!$A27,'All strength team card math'!$H:$H,0))</f>
        <v>15</v>
      </c>
      <c r="H27">
        <f>INDEX('All strength team card math'!N:N,MATCH('Team Card'!$A27,'All strength team card math'!$H:$H,0))</f>
        <v>28</v>
      </c>
      <c r="I27">
        <f>INDEX('All strength team card math'!O:O,MATCH('Team Card'!$A27,'All strength team card math'!$H:$H,0))</f>
        <v>32</v>
      </c>
      <c r="J27">
        <f>INDEX('All strength team card math'!P:P,MATCH('Team Card'!$A27,'All strength team card math'!$H:$H,0))</f>
        <v>114</v>
      </c>
      <c r="K27">
        <f>INDEX('All strength team card math'!Q:Q,MATCH('Team Card'!$A27,'All strength team card math'!$H:$H,0))</f>
        <v>17</v>
      </c>
      <c r="L27">
        <f>INDEX('All strength team card math'!R:R,MATCH('Team Card'!$A27,'All strength team card math'!$H:$H,0))</f>
        <v>0</v>
      </c>
      <c r="M27">
        <f>INDEX('All strength team card math'!S:S,MATCH('Team Card'!$A27,'All strength team card math'!$H:$H,0))</f>
        <v>26</v>
      </c>
      <c r="N27">
        <f>INDEX('All strength team card math'!T:T,MATCH('Team Card'!$A27,'All strength team card math'!$H:$H,0))</f>
        <v>11</v>
      </c>
      <c r="O27">
        <f>INDEX('All strength team card math'!U:U,MATCH('Team Card'!$A27,'All strength team card math'!$H:$H,0))</f>
        <v>9</v>
      </c>
    </row>
    <row r="28" spans="1:27" ht="15.6" customHeight="1" x14ac:dyDescent="0.3">
      <c r="A28" t="s">
        <v>24</v>
      </c>
      <c r="B28" t="str">
        <f>INDEX('All strength team card math'!H:H,MATCH('Team Card'!$A28,'All strength team card math'!$H:$H,0))</f>
        <v>Buffalo Sabres</v>
      </c>
      <c r="C28">
        <f>INDEX('All strength team card math'!I:I,MATCH('Team Card'!$A28,'All strength team card math'!$H:$H,0))</f>
        <v>16</v>
      </c>
      <c r="D28">
        <f>INDEX('All strength team card math'!J:J,MATCH('Team Card'!$A28,'All strength team card math'!$H:$H,0))</f>
        <v>15</v>
      </c>
      <c r="E28">
        <f>INDEX('All strength team card math'!K:K,MATCH('Team Card'!$A28,'All strength team card math'!$H:$H,0))</f>
        <v>24</v>
      </c>
      <c r="F28">
        <f>INDEX('All strength team card math'!L:L,MATCH('Team Card'!$A28,'All strength team card math'!$H:$H,0))</f>
        <v>24</v>
      </c>
      <c r="G28">
        <f>INDEX('All strength team card math'!M:M,MATCH('Team Card'!$A28,'All strength team card math'!$H:$H,0))</f>
        <v>21</v>
      </c>
      <c r="H28">
        <f>INDEX('All strength team card math'!N:N,MATCH('Team Card'!$A28,'All strength team card math'!$H:$H,0))</f>
        <v>15</v>
      </c>
      <c r="I28">
        <f>INDEX('All strength team card math'!O:O,MATCH('Team Card'!$A28,'All strength team card math'!$H:$H,0))</f>
        <v>13</v>
      </c>
      <c r="J28">
        <f>INDEX('All strength team card math'!P:P,MATCH('Team Card'!$A28,'All strength team card math'!$H:$H,0))</f>
        <v>128</v>
      </c>
      <c r="K28">
        <f>INDEX('All strength team card math'!Q:Q,MATCH('Team Card'!$A28,'All strength team card math'!$H:$H,0))</f>
        <v>22</v>
      </c>
      <c r="L28">
        <f>INDEX('All strength team card math'!R:R,MATCH('Team Card'!$A28,'All strength team card math'!$H:$H,0))</f>
        <v>0</v>
      </c>
      <c r="M28">
        <f>INDEX('All strength team card math'!S:S,MATCH('Team Card'!$A28,'All strength team card math'!$H:$H,0))</f>
        <v>22</v>
      </c>
      <c r="N28">
        <f>INDEX('All strength team card math'!T:T,MATCH('Team Card'!$A28,'All strength team card math'!$H:$H,0))</f>
        <v>21</v>
      </c>
      <c r="O28">
        <f>INDEX('All strength team card math'!U:U,MATCH('Team Card'!$A28,'All strength team card math'!$H:$H,0))</f>
        <v>20</v>
      </c>
    </row>
    <row r="30" spans="1:27" x14ac:dyDescent="0.3">
      <c r="A30" t="s">
        <v>27</v>
      </c>
      <c r="B30" t="str">
        <f>INDEX('All strength team card math'!H:H,MATCH('Team Card'!$A30,'All strength team card math'!$H:$H,0))</f>
        <v>Chicago Blackhawks</v>
      </c>
      <c r="C30">
        <f>INDEX('All strength team card math'!I:I,MATCH('Team Card'!$A30,'All strength team card math'!$H:$H,0))</f>
        <v>31</v>
      </c>
      <c r="D30">
        <f>INDEX('All strength team card math'!J:J,MATCH('Team Card'!$A30,'All strength team card math'!$H:$H,0))</f>
        <v>24</v>
      </c>
      <c r="E30">
        <f>INDEX('All strength team card math'!K:K,MATCH('Team Card'!$A30,'All strength team card math'!$H:$H,0))</f>
        <v>30</v>
      </c>
      <c r="F30">
        <f>INDEX('All strength team card math'!L:L,MATCH('Team Card'!$A30,'All strength team card math'!$H:$H,0))</f>
        <v>25</v>
      </c>
      <c r="G30">
        <f>INDEX('All strength team card math'!M:M,MATCH('Team Card'!$A30,'All strength team card math'!$H:$H,0))</f>
        <v>31</v>
      </c>
      <c r="H30">
        <f>INDEX('All strength team card math'!N:N,MATCH('Team Card'!$A30,'All strength team card math'!$H:$H,0))</f>
        <v>29</v>
      </c>
      <c r="I30">
        <f>INDEX('All strength team card math'!O:O,MATCH('Team Card'!$A30,'All strength team card math'!$H:$H,0))</f>
        <v>26</v>
      </c>
      <c r="J30">
        <f>INDEX('All strength team card math'!P:P,MATCH('Team Card'!$A30,'All strength team card math'!$H:$H,0))</f>
        <v>196</v>
      </c>
      <c r="K30">
        <f>INDEX('All strength team card math'!Q:Q,MATCH('Team Card'!$A30,'All strength team card math'!$H:$H,0))</f>
        <v>30</v>
      </c>
      <c r="L30">
        <f>INDEX('All strength team card math'!R:R,MATCH('Team Card'!$A30,'All strength team card math'!$H:$H,0))</f>
        <v>0</v>
      </c>
      <c r="M30">
        <f>INDEX('All strength team card math'!S:S,MATCH('Team Card'!$A30,'All strength team card math'!$H:$H,0))</f>
        <v>31</v>
      </c>
      <c r="N30">
        <f>INDEX('All strength team card math'!T:T,MATCH('Team Card'!$A30,'All strength team card math'!$H:$H,0))</f>
        <v>31</v>
      </c>
      <c r="O30">
        <f>INDEX('All strength team card math'!U:U,MATCH('Team Card'!$A30,'All strength team card math'!$H:$H,0))</f>
        <v>24</v>
      </c>
    </row>
    <row r="31" spans="1:27" x14ac:dyDescent="0.3">
      <c r="A31" t="s">
        <v>51</v>
      </c>
      <c r="B31" t="str">
        <f>INDEX('All strength team card math'!H:H,MATCH('Team Card'!$A31,'All strength team card math'!$H:$H,0))</f>
        <v>Winnipeg Jets</v>
      </c>
      <c r="C31">
        <f>INDEX('All strength team card math'!I:I,MATCH('Team Card'!$A31,'All strength team card math'!$H:$H,0))</f>
        <v>15</v>
      </c>
      <c r="D31">
        <f>INDEX('All strength team card math'!J:J,MATCH('Team Card'!$A31,'All strength team card math'!$H:$H,0))</f>
        <v>14</v>
      </c>
      <c r="E31">
        <f>INDEX('All strength team card math'!K:K,MATCH('Team Card'!$A31,'All strength team card math'!$H:$H,0))</f>
        <v>16</v>
      </c>
      <c r="F31">
        <f>INDEX('All strength team card math'!L:L,MATCH('Team Card'!$A31,'All strength team card math'!$H:$H,0))</f>
        <v>13</v>
      </c>
      <c r="G31">
        <f>INDEX('All strength team card math'!M:M,MATCH('Team Card'!$A31,'All strength team card math'!$H:$H,0))</f>
        <v>18</v>
      </c>
      <c r="H31">
        <f>INDEX('All strength team card math'!N:N,MATCH('Team Card'!$A31,'All strength team card math'!$H:$H,0))</f>
        <v>1</v>
      </c>
      <c r="I31">
        <f>INDEX('All strength team card math'!O:O,MATCH('Team Card'!$A31,'All strength team card math'!$H:$H,0))</f>
        <v>1</v>
      </c>
      <c r="J31">
        <f>INDEX('All strength team card math'!P:P,MATCH('Team Card'!$A31,'All strength team card math'!$H:$H,0))</f>
        <v>78</v>
      </c>
      <c r="K31">
        <f>INDEX('All strength team card math'!Q:Q,MATCH('Team Card'!$A31,'All strength team card math'!$H:$H,0))</f>
        <v>8</v>
      </c>
      <c r="L31">
        <f>INDEX('All strength team card math'!R:R,MATCH('Team Card'!$A31,'All strength team card math'!$H:$H,0))</f>
        <v>0</v>
      </c>
      <c r="M31">
        <f>INDEX('All strength team card math'!S:S,MATCH('Team Card'!$A31,'All strength team card math'!$H:$H,0))</f>
        <v>10</v>
      </c>
      <c r="N31">
        <f>INDEX('All strength team card math'!T:T,MATCH('Team Card'!$A31,'All strength team card math'!$H:$H,0))</f>
        <v>16</v>
      </c>
      <c r="O31">
        <f>INDEX('All strength team card math'!U:U,MATCH('Team Card'!$A31,'All strength team card math'!$H:$H,0))</f>
        <v>13</v>
      </c>
    </row>
    <row r="33" spans="1:15" x14ac:dyDescent="0.3">
      <c r="A33" t="s">
        <v>40</v>
      </c>
      <c r="B33" t="str">
        <f>INDEX('All strength team card math'!H:H,MATCH('Team Card'!$A33,'All strength team card math'!$H:$H,0))</f>
        <v>New York Rangers</v>
      </c>
      <c r="C33">
        <f>INDEX('All strength team card math'!I:I,MATCH('Team Card'!$A33,'All strength team card math'!$H:$H,0))</f>
        <v>13</v>
      </c>
      <c r="D33">
        <f>INDEX('All strength team card math'!J:J,MATCH('Team Card'!$A33,'All strength team card math'!$H:$H,0))</f>
        <v>17</v>
      </c>
      <c r="E33">
        <f>INDEX('All strength team card math'!K:K,MATCH('Team Card'!$A33,'All strength team card math'!$H:$H,0))</f>
        <v>13</v>
      </c>
      <c r="F33">
        <f>INDEX('All strength team card math'!L:L,MATCH('Team Card'!$A33,'All strength team card math'!$H:$H,0))</f>
        <v>18</v>
      </c>
      <c r="G33">
        <f>INDEX('All strength team card math'!M:M,MATCH('Team Card'!$A33,'All strength team card math'!$H:$H,0))</f>
        <v>7</v>
      </c>
      <c r="H33">
        <f>INDEX('All strength team card math'!N:N,MATCH('Team Card'!$A33,'All strength team card math'!$H:$H,0))</f>
        <v>7</v>
      </c>
      <c r="I33">
        <f>INDEX('All strength team card math'!O:O,MATCH('Team Card'!$A33,'All strength team card math'!$H:$H,0))</f>
        <v>6</v>
      </c>
      <c r="J33">
        <f>INDEX('All strength team card math'!P:P,MATCH('Team Card'!$A33,'All strength team card math'!$H:$H,0))</f>
        <v>81</v>
      </c>
      <c r="K33">
        <f>INDEX('All strength team card math'!Q:Q,MATCH('Team Card'!$A33,'All strength team card math'!$H:$H,0))</f>
        <v>9</v>
      </c>
      <c r="L33">
        <f>INDEX('All strength team card math'!R:R,MATCH('Team Card'!$A33,'All strength team card math'!$H:$H,0))</f>
        <v>0</v>
      </c>
      <c r="M33">
        <f>INDEX('All strength team card math'!S:S,MATCH('Team Card'!$A33,'All strength team card math'!$H:$H,0))</f>
        <v>1</v>
      </c>
      <c r="N33">
        <f>INDEX('All strength team card math'!T:T,MATCH('Team Card'!$A33,'All strength team card math'!$H:$H,0))</f>
        <v>10</v>
      </c>
      <c r="O33">
        <f>INDEX('All strength team card math'!U:U,MATCH('Team Card'!$A33,'All strength team card math'!$H:$H,0))</f>
        <v>18</v>
      </c>
    </row>
    <row r="34" spans="1:15" x14ac:dyDescent="0.3">
      <c r="A34" t="s">
        <v>45</v>
      </c>
      <c r="B34" t="str">
        <f>INDEX('All strength team card math'!H:H,MATCH('Team Card'!$A34,'All strength team card math'!$H:$H,0))</f>
        <v>St Louis Blues</v>
      </c>
      <c r="C34">
        <f>INDEX('All strength team card math'!I:I,MATCH('Team Card'!$A34,'All strength team card math'!$H:$H,0))</f>
        <v>27</v>
      </c>
      <c r="D34">
        <f>INDEX('All strength team card math'!J:J,MATCH('Team Card'!$A34,'All strength team card math'!$H:$H,0))</f>
        <v>26</v>
      </c>
      <c r="E34">
        <f>INDEX('All strength team card math'!K:K,MATCH('Team Card'!$A34,'All strength team card math'!$H:$H,0))</f>
        <v>24</v>
      </c>
      <c r="F34">
        <f>INDEX('All strength team card math'!L:L,MATCH('Team Card'!$A34,'All strength team card math'!$H:$H,0))</f>
        <v>28</v>
      </c>
      <c r="G34">
        <f>INDEX('All strength team card math'!M:M,MATCH('Team Card'!$A34,'All strength team card math'!$H:$H,0))</f>
        <v>26</v>
      </c>
      <c r="H34">
        <f>INDEX('All strength team card math'!N:N,MATCH('Team Card'!$A34,'All strength team card math'!$H:$H,0))</f>
        <v>14</v>
      </c>
      <c r="I34">
        <f>INDEX('All strength team card math'!O:O,MATCH('Team Card'!$A34,'All strength team card math'!$H:$H,0))</f>
        <v>3</v>
      </c>
      <c r="J34">
        <f>INDEX('All strength team card math'!P:P,MATCH('Team Card'!$A34,'All strength team card math'!$H:$H,0))</f>
        <v>148</v>
      </c>
      <c r="K34">
        <f>INDEX('All strength team card math'!Q:Q,MATCH('Team Card'!$A34,'All strength team card math'!$H:$H,0))</f>
        <v>23</v>
      </c>
      <c r="L34">
        <f>INDEX('All strength team card math'!R:R,MATCH('Team Card'!$A34,'All strength team card math'!$H:$H,0))</f>
        <v>0</v>
      </c>
      <c r="M34">
        <f>INDEX('All strength team card math'!S:S,MATCH('Team Card'!$A34,'All strength team card math'!$H:$H,0))</f>
        <v>15</v>
      </c>
      <c r="N34">
        <f>INDEX('All strength team card math'!T:T,MATCH('Team Card'!$A34,'All strength team card math'!$H:$H,0))</f>
        <v>26</v>
      </c>
      <c r="O34">
        <f>INDEX('All strength team card math'!U:U,MATCH('Team Card'!$A34,'All strength team card math'!$H:$H,0))</f>
        <v>27</v>
      </c>
    </row>
    <row r="36" spans="1:15" x14ac:dyDescent="0.3">
      <c r="A36" t="s">
        <v>25</v>
      </c>
      <c r="B36" t="str">
        <f>INDEX('All strength team card math'!H:H,MATCH('Team Card'!$A36,'All strength team card math'!$H:$H,0))</f>
        <v>Calgary Flames</v>
      </c>
      <c r="C36">
        <f>INDEX('All strength team card math'!I:I,MATCH('Team Card'!$A36,'All strength team card math'!$H:$H,0))</f>
        <v>10</v>
      </c>
      <c r="D36">
        <f>INDEX('All strength team card math'!J:J,MATCH('Team Card'!$A36,'All strength team card math'!$H:$H,0))</f>
        <v>16</v>
      </c>
      <c r="E36">
        <f>INDEX('All strength team card math'!K:K,MATCH('Team Card'!$A36,'All strength team card math'!$H:$H,0))</f>
        <v>11</v>
      </c>
      <c r="F36">
        <f>INDEX('All strength team card math'!L:L,MATCH('Team Card'!$A36,'All strength team card math'!$H:$H,0))</f>
        <v>19</v>
      </c>
      <c r="G36">
        <f>INDEX('All strength team card math'!M:M,MATCH('Team Card'!$A36,'All strength team card math'!$H:$H,0))</f>
        <v>16</v>
      </c>
      <c r="H36">
        <f>INDEX('All strength team card math'!N:N,MATCH('Team Card'!$A36,'All strength team card math'!$H:$H,0))</f>
        <v>21</v>
      </c>
      <c r="I36">
        <f>INDEX('All strength team card math'!O:O,MATCH('Team Card'!$A36,'All strength team card math'!$H:$H,0))</f>
        <v>24</v>
      </c>
      <c r="J36">
        <f>INDEX('All strength team card math'!P:P,MATCH('Team Card'!$A36,'All strength team card math'!$H:$H,0))</f>
        <v>117</v>
      </c>
      <c r="K36">
        <f>INDEX('All strength team card math'!Q:Q,MATCH('Team Card'!$A36,'All strength team card math'!$H:$H,0))</f>
        <v>18</v>
      </c>
      <c r="L36">
        <f>INDEX('All strength team card math'!R:R,MATCH('Team Card'!$A36,'All strength team card math'!$H:$H,0))</f>
        <v>0</v>
      </c>
      <c r="M36">
        <f>INDEX('All strength team card math'!S:S,MATCH('Team Card'!$A36,'All strength team card math'!$H:$H,0))</f>
        <v>25</v>
      </c>
      <c r="N36">
        <f>INDEX('All strength team card math'!T:T,MATCH('Team Card'!$A36,'All strength team card math'!$H:$H,0))</f>
        <v>13</v>
      </c>
      <c r="O36">
        <f>INDEX('All strength team card math'!U:U,MATCH('Team Card'!$A36,'All strength team card math'!$H:$H,0))</f>
        <v>18</v>
      </c>
    </row>
    <row r="37" spans="1:15" x14ac:dyDescent="0.3">
      <c r="A37" t="s">
        <v>22</v>
      </c>
      <c r="B37" t="str">
        <f>INDEX('All strength team card math'!H:H,MATCH('Team Card'!$A37,'All strength team card math'!$H:$H,0))</f>
        <v>Arizona Coyotes</v>
      </c>
      <c r="C37">
        <f>INDEX('All strength team card math'!I:I,MATCH('Team Card'!$A37,'All strength team card math'!$H:$H,0))</f>
        <v>25</v>
      </c>
      <c r="D37">
        <f>INDEX('All strength team card math'!J:J,MATCH('Team Card'!$A37,'All strength team card math'!$H:$H,0))</f>
        <v>25</v>
      </c>
      <c r="E37">
        <f>INDEX('All strength team card math'!K:K,MATCH('Team Card'!$A37,'All strength team card math'!$H:$H,0))</f>
        <v>22</v>
      </c>
      <c r="F37">
        <f>INDEX('All strength team card math'!L:L,MATCH('Team Card'!$A37,'All strength team card math'!$H:$H,0))</f>
        <v>27</v>
      </c>
      <c r="G37">
        <f>INDEX('All strength team card math'!M:M,MATCH('Team Card'!$A37,'All strength team card math'!$H:$H,0))</f>
        <v>19</v>
      </c>
      <c r="H37">
        <f>INDEX('All strength team card math'!N:N,MATCH('Team Card'!$A37,'All strength team card math'!$H:$H,0))</f>
        <v>26</v>
      </c>
      <c r="I37">
        <f>INDEX('All strength team card math'!O:O,MATCH('Team Card'!$A37,'All strength team card math'!$H:$H,0))</f>
        <v>21</v>
      </c>
      <c r="J37">
        <f>INDEX('All strength team card math'!P:P,MATCH('Team Card'!$A37,'All strength team card math'!$H:$H,0))</f>
        <v>165</v>
      </c>
      <c r="K37">
        <f>INDEX('All strength team card math'!Q:Q,MATCH('Team Card'!$A37,'All strength team card math'!$H:$H,0))</f>
        <v>26</v>
      </c>
      <c r="L37">
        <f>INDEX('All strength team card math'!R:R,MATCH('Team Card'!$A37,'All strength team card math'!$H:$H,0))</f>
        <v>0</v>
      </c>
      <c r="M37">
        <f>INDEX('All strength team card math'!S:S,MATCH('Team Card'!$A37,'All strength team card math'!$H:$H,0))</f>
        <v>28</v>
      </c>
      <c r="N37">
        <f>INDEX('All strength team card math'!T:T,MATCH('Team Card'!$A37,'All strength team card math'!$H:$H,0))</f>
        <v>24</v>
      </c>
      <c r="O37">
        <f>INDEX('All strength team card math'!U:U,MATCH('Team Card'!$A37,'All strength team card math'!$H:$H,0))</f>
        <v>26</v>
      </c>
    </row>
    <row r="39" spans="1:15" x14ac:dyDescent="0.3">
      <c r="A39" t="s">
        <v>23</v>
      </c>
      <c r="B39" t="str">
        <f>INDEX('All strength team card math'!H:H,MATCH('Team Card'!$A39,'All strength team card math'!$H:$H,0))</f>
        <v>Boston Bruins</v>
      </c>
      <c r="C39">
        <f>INDEX('All strength team card math'!I:I,MATCH('Team Card'!$A39,'All strength team card math'!$H:$H,0))</f>
        <v>24</v>
      </c>
      <c r="D39">
        <f>INDEX('All strength team card math'!J:J,MATCH('Team Card'!$A39,'All strength team card math'!$H:$H,0))</f>
        <v>20</v>
      </c>
      <c r="E39">
        <f>INDEX('All strength team card math'!K:K,MATCH('Team Card'!$A39,'All strength team card math'!$H:$H,0))</f>
        <v>16</v>
      </c>
      <c r="F39">
        <f>INDEX('All strength team card math'!L:L,MATCH('Team Card'!$A39,'All strength team card math'!$H:$H,0))</f>
        <v>12</v>
      </c>
      <c r="G39">
        <f>INDEX('All strength team card math'!M:M,MATCH('Team Card'!$A39,'All strength team card math'!$H:$H,0))</f>
        <v>11</v>
      </c>
      <c r="H39">
        <f>INDEX('All strength team card math'!N:N,MATCH('Team Card'!$A39,'All strength team card math'!$H:$H,0))</f>
        <v>5</v>
      </c>
      <c r="I39">
        <f>INDEX('All strength team card math'!O:O,MATCH('Team Card'!$A39,'All strength team card math'!$H:$H,0))</f>
        <v>2</v>
      </c>
      <c r="J39">
        <f>INDEX('All strength team card math'!P:P,MATCH('Team Card'!$A39,'All strength team card math'!$H:$H,0))</f>
        <v>90</v>
      </c>
      <c r="K39">
        <f>INDEX('All strength team card math'!Q:Q,MATCH('Team Card'!$A39,'All strength team card math'!$H:$H,0))</f>
        <v>12</v>
      </c>
      <c r="L39">
        <f>INDEX('All strength team card math'!R:R,MATCH('Team Card'!$A39,'All strength team card math'!$H:$H,0))</f>
        <v>0</v>
      </c>
      <c r="M39">
        <f>INDEX('All strength team card math'!S:S,MATCH('Team Card'!$A39,'All strength team card math'!$H:$H,0))</f>
        <v>3</v>
      </c>
      <c r="N39">
        <f>INDEX('All strength team card math'!T:T,MATCH('Team Card'!$A39,'All strength team card math'!$H:$H,0))</f>
        <v>18</v>
      </c>
      <c r="O39">
        <f>INDEX('All strength team card math'!U:U,MATCH('Team Card'!$A39,'All strength team card math'!$H:$H,0))</f>
        <v>16</v>
      </c>
    </row>
    <row r="40" spans="1:15" x14ac:dyDescent="0.3">
      <c r="A40" t="s">
        <v>49</v>
      </c>
      <c r="B40" t="str">
        <f>INDEX('All strength team card math'!H:H,MATCH('Team Card'!$A40,'All strength team card math'!$H:$H,0))</f>
        <v>Vegas Golden Knights</v>
      </c>
      <c r="C40">
        <f>INDEX('All strength team card math'!I:I,MATCH('Team Card'!$A40,'All strength team card math'!$H:$H,0))</f>
        <v>19</v>
      </c>
      <c r="D40">
        <f>INDEX('All strength team card math'!J:J,MATCH('Team Card'!$A40,'All strength team card math'!$H:$H,0))</f>
        <v>21</v>
      </c>
      <c r="E40">
        <f>INDEX('All strength team card math'!K:K,MATCH('Team Card'!$A40,'All strength team card math'!$H:$H,0))</f>
        <v>20</v>
      </c>
      <c r="F40">
        <f>INDEX('All strength team card math'!L:L,MATCH('Team Card'!$A40,'All strength team card math'!$H:$H,0))</f>
        <v>10</v>
      </c>
      <c r="G40">
        <f>INDEX('All strength team card math'!M:M,MATCH('Team Card'!$A40,'All strength team card math'!$H:$H,0))</f>
        <v>14</v>
      </c>
      <c r="H40">
        <f>INDEX('All strength team card math'!N:N,MATCH('Team Card'!$A40,'All strength team card math'!$H:$H,0))</f>
        <v>10</v>
      </c>
      <c r="I40">
        <f>INDEX('All strength team card math'!O:O,MATCH('Team Card'!$A40,'All strength team card math'!$H:$H,0))</f>
        <v>10</v>
      </c>
      <c r="J40">
        <f>INDEX('All strength team card math'!P:P,MATCH('Team Card'!$A40,'All strength team card math'!$H:$H,0))</f>
        <v>104</v>
      </c>
      <c r="K40">
        <f>INDEX('All strength team card math'!Q:Q,MATCH('Team Card'!$A40,'All strength team card math'!$H:$H,0))</f>
        <v>14</v>
      </c>
      <c r="L40">
        <f>INDEX('All strength team card math'!R:R,MATCH('Team Card'!$A40,'All strength team card math'!$H:$H,0))</f>
        <v>0</v>
      </c>
      <c r="M40">
        <f>INDEX('All strength team card math'!S:S,MATCH('Team Card'!$A40,'All strength team card math'!$H:$H,0))</f>
        <v>11</v>
      </c>
      <c r="N40">
        <f>INDEX('All strength team card math'!T:T,MATCH('Team Card'!$A40,'All strength team card math'!$H:$H,0))</f>
        <v>19</v>
      </c>
      <c r="O40">
        <f>INDEX('All strength team card math'!U:U,MATCH('Team Card'!$A40,'All strength team card math'!$H:$H,0))</f>
        <v>15</v>
      </c>
    </row>
    <row r="42" spans="1:15" ht="15" customHeight="1" x14ac:dyDescent="0.3">
      <c r="A42" t="s">
        <v>47</v>
      </c>
      <c r="B42" t="str">
        <f>INDEX('All strength team card math'!H:H,MATCH('Team Card'!$A42,'All strength team card math'!$H:$H,0))</f>
        <v>Toronto Maple Leafs</v>
      </c>
      <c r="C42">
        <f>INDEX('All strength team card math'!I:I,MATCH('Team Card'!$A42,'All strength team card math'!$H:$H,0))</f>
        <v>8</v>
      </c>
      <c r="D42">
        <f>INDEX('All strength team card math'!J:J,MATCH('Team Card'!$A42,'All strength team card math'!$H:$H,0))</f>
        <v>19</v>
      </c>
      <c r="E42">
        <f>INDEX('All strength team card math'!K:K,MATCH('Team Card'!$A42,'All strength team card math'!$H:$H,0))</f>
        <v>4</v>
      </c>
      <c r="F42">
        <f>INDEX('All strength team card math'!L:L,MATCH('Team Card'!$A42,'All strength team card math'!$H:$H,0))</f>
        <v>20</v>
      </c>
      <c r="G42">
        <f>INDEX('All strength team card math'!M:M,MATCH('Team Card'!$A42,'All strength team card math'!$H:$H,0))</f>
        <v>2</v>
      </c>
      <c r="H42">
        <f>INDEX('All strength team card math'!N:N,MATCH('Team Card'!$A42,'All strength team card math'!$H:$H,0))</f>
        <v>17</v>
      </c>
      <c r="I42">
        <f>INDEX('All strength team card math'!O:O,MATCH('Team Card'!$A42,'All strength team card math'!$H:$H,0))</f>
        <v>18</v>
      </c>
      <c r="J42">
        <f>INDEX('All strength team card math'!P:P,MATCH('Team Card'!$A42,'All strength team card math'!$H:$H,0))</f>
        <v>88</v>
      </c>
      <c r="K42">
        <f>INDEX('All strength team card math'!Q:Q,MATCH('Team Card'!$A42,'All strength team card math'!$H:$H,0))</f>
        <v>10</v>
      </c>
      <c r="L42">
        <f>INDEX('All strength team card math'!R:R,MATCH('Team Card'!$A42,'All strength team card math'!$H:$H,0))</f>
        <v>0</v>
      </c>
      <c r="M42">
        <f>INDEX('All strength team card math'!S:S,MATCH('Team Card'!$A42,'All strength team card math'!$H:$H,0))</f>
        <v>9</v>
      </c>
      <c r="N42">
        <f>INDEX('All strength team card math'!T:T,MATCH('Team Card'!$A42,'All strength team card math'!$H:$H,0))</f>
        <v>3</v>
      </c>
      <c r="O42">
        <f>INDEX('All strength team card math'!U:U,MATCH('Team Card'!$A42,'All strength team card math'!$H:$H,0))</f>
        <v>20</v>
      </c>
    </row>
    <row r="43" spans="1:15" x14ac:dyDescent="0.3">
      <c r="A43" t="s">
        <v>46</v>
      </c>
      <c r="B43" t="str">
        <f>INDEX('All strength team card math'!H:H,MATCH('Team Card'!$A43,'All strength team card math'!$H:$H,0))</f>
        <v>Tampa Bay Lightning</v>
      </c>
      <c r="C43">
        <f>INDEX('All strength team card math'!I:I,MATCH('Team Card'!$A43,'All strength team card math'!$H:$H,0))</f>
        <v>20</v>
      </c>
      <c r="D43">
        <f>INDEX('All strength team card math'!J:J,MATCH('Team Card'!$A43,'All strength team card math'!$H:$H,0))</f>
        <v>7</v>
      </c>
      <c r="E43">
        <f>INDEX('All strength team card math'!K:K,MATCH('Team Card'!$A43,'All strength team card math'!$H:$H,0))</f>
        <v>15</v>
      </c>
      <c r="F43">
        <f>INDEX('All strength team card math'!L:L,MATCH('Team Card'!$A43,'All strength team card math'!$H:$H,0))</f>
        <v>13</v>
      </c>
      <c r="G43">
        <f>INDEX('All strength team card math'!M:M,MATCH('Team Card'!$A43,'All strength team card math'!$H:$H,0))</f>
        <v>5</v>
      </c>
      <c r="H43">
        <f>INDEX('All strength team card math'!N:N,MATCH('Team Card'!$A43,'All strength team card math'!$H:$H,0))</f>
        <v>22</v>
      </c>
      <c r="I43">
        <f>INDEX('All strength team card math'!O:O,MATCH('Team Card'!$A43,'All strength team card math'!$H:$H,0))</f>
        <v>28</v>
      </c>
      <c r="J43">
        <f>INDEX('All strength team card math'!P:P,MATCH('Team Card'!$A43,'All strength team card math'!$H:$H,0))</f>
        <v>110</v>
      </c>
      <c r="K43">
        <f>INDEX('All strength team card math'!Q:Q,MATCH('Team Card'!$A43,'All strength team card math'!$H:$H,0))</f>
        <v>16</v>
      </c>
      <c r="L43">
        <f>INDEX('All strength team card math'!R:R,MATCH('Team Card'!$A43,'All strength team card math'!$H:$H,0))</f>
        <v>0</v>
      </c>
      <c r="M43">
        <f>INDEX('All strength team card math'!S:S,MATCH('Team Card'!$A43,'All strength team card math'!$H:$H,0))</f>
        <v>12</v>
      </c>
      <c r="N43">
        <f>INDEX('All strength team card math'!T:T,MATCH('Team Card'!$A43,'All strength team card math'!$H:$H,0))</f>
        <v>14</v>
      </c>
      <c r="O43">
        <f>INDEX('All strength team card math'!U:U,MATCH('Team Card'!$A43,'All strength team card math'!$H:$H,0))</f>
        <v>9</v>
      </c>
    </row>
    <row r="44" spans="1:15" ht="14.4" customHeight="1" x14ac:dyDescent="0.3"/>
    <row r="51" spans="2:16" ht="15" thickBot="1" x14ac:dyDescent="0.35"/>
    <row r="52" spans="2:16" x14ac:dyDescent="0.3">
      <c r="B52" s="34"/>
      <c r="C52" s="49" t="s">
        <v>105</v>
      </c>
      <c r="D52" s="35"/>
      <c r="E52" s="35"/>
      <c r="F52" s="35"/>
      <c r="G52" s="35"/>
      <c r="H52" s="35"/>
      <c r="I52" s="35"/>
      <c r="J52" s="35"/>
      <c r="K52" s="35"/>
      <c r="L52" s="35"/>
      <c r="M52" s="35"/>
      <c r="N52" s="35"/>
      <c r="O52" s="35"/>
      <c r="P52" s="63"/>
    </row>
    <row r="53" spans="2:16" ht="15" thickBot="1" x14ac:dyDescent="0.35">
      <c r="B53" s="37"/>
      <c r="C53" s="50">
        <f ca="1">TODAY()</f>
        <v>45385</v>
      </c>
      <c r="D53" s="19"/>
      <c r="E53" s="19"/>
      <c r="F53" s="19"/>
      <c r="G53" s="19"/>
      <c r="H53" s="19"/>
      <c r="I53" s="19"/>
      <c r="J53" s="19"/>
      <c r="K53" s="19"/>
      <c r="L53" s="19"/>
      <c r="M53" s="19"/>
      <c r="N53" s="19"/>
      <c r="O53" s="19"/>
      <c r="P53" s="38"/>
    </row>
    <row r="54" spans="2:16" ht="31.2" customHeight="1" thickBot="1" x14ac:dyDescent="0.65">
      <c r="B54" s="37"/>
      <c r="C54" s="68" t="str">
        <f>A24</f>
        <v>Toronto Maple Leafs</v>
      </c>
      <c r="D54" s="19"/>
      <c r="E54" s="19"/>
      <c r="F54" s="19"/>
      <c r="G54" s="67">
        <f>N24</f>
        <v>3</v>
      </c>
      <c r="H54" s="19"/>
      <c r="I54" s="67">
        <f>O24</f>
        <v>20</v>
      </c>
      <c r="J54" s="19"/>
      <c r="K54" s="67">
        <f>I24</f>
        <v>18</v>
      </c>
      <c r="L54" s="19"/>
      <c r="M54" s="67">
        <f>K24</f>
        <v>10</v>
      </c>
      <c r="N54" s="48"/>
      <c r="O54" s="67">
        <f>M24</f>
        <v>9</v>
      </c>
      <c r="P54" s="38"/>
    </row>
    <row r="55" spans="2:16" ht="15" thickBot="1" x14ac:dyDescent="0.35">
      <c r="B55" s="37"/>
      <c r="C55" s="69"/>
      <c r="D55" s="19"/>
      <c r="E55" s="19"/>
      <c r="F55" s="19"/>
      <c r="G55" s="20" t="s">
        <v>88</v>
      </c>
      <c r="H55" s="19"/>
      <c r="I55" s="20" t="s">
        <v>89</v>
      </c>
      <c r="J55" s="19"/>
      <c r="K55" s="20" t="s">
        <v>85</v>
      </c>
      <c r="L55" s="19"/>
      <c r="M55" s="20" t="s">
        <v>79</v>
      </c>
      <c r="N55" s="19"/>
      <c r="O55" s="20" t="s">
        <v>86</v>
      </c>
      <c r="P55" s="38"/>
    </row>
    <row r="56" spans="2:16" ht="31.2" customHeight="1" thickBot="1" x14ac:dyDescent="0.65">
      <c r="B56" s="37"/>
      <c r="C56" s="68" t="str">
        <f>A25</f>
        <v>New York Islanders</v>
      </c>
      <c r="D56" s="19"/>
      <c r="E56" s="19"/>
      <c r="F56" s="19"/>
      <c r="G56" s="67">
        <f>N25</f>
        <v>25</v>
      </c>
      <c r="H56" s="19"/>
      <c r="I56" s="67">
        <f>O25</f>
        <v>24</v>
      </c>
      <c r="J56" s="19"/>
      <c r="K56" s="67">
        <f>I25</f>
        <v>17</v>
      </c>
      <c r="L56" s="19"/>
      <c r="M56" s="67">
        <f>K25</f>
        <v>24</v>
      </c>
      <c r="N56" s="48"/>
      <c r="O56" s="67">
        <f>M25</f>
        <v>20</v>
      </c>
      <c r="P56" s="38"/>
    </row>
    <row r="57" spans="2:16" ht="7.95" customHeight="1" x14ac:dyDescent="0.3">
      <c r="B57" s="37"/>
      <c r="C57" s="69"/>
      <c r="D57" s="19"/>
      <c r="E57" s="19"/>
      <c r="F57" s="19"/>
      <c r="G57" s="19"/>
      <c r="H57" s="19"/>
      <c r="I57" s="19"/>
      <c r="J57" s="19"/>
      <c r="K57" s="19"/>
      <c r="L57" s="19"/>
      <c r="M57" s="19"/>
      <c r="N57" s="19"/>
      <c r="O57" s="19"/>
      <c r="P57" s="38"/>
    </row>
    <row r="58" spans="2:16" ht="7.95" customHeight="1" x14ac:dyDescent="0.3">
      <c r="B58" s="37"/>
      <c r="C58" s="69"/>
      <c r="D58" s="19"/>
      <c r="E58" s="19"/>
      <c r="F58" s="19"/>
      <c r="G58" s="19"/>
      <c r="H58" s="19"/>
      <c r="I58" s="19"/>
      <c r="J58" s="19"/>
      <c r="K58" s="19"/>
      <c r="L58" s="19"/>
      <c r="M58" s="19"/>
      <c r="N58" s="19"/>
      <c r="O58" s="19"/>
      <c r="P58" s="38"/>
    </row>
    <row r="59" spans="2:16" ht="7.95" customHeight="1" thickBot="1" x14ac:dyDescent="0.35">
      <c r="B59" s="39"/>
      <c r="C59" s="70"/>
      <c r="D59" s="40"/>
      <c r="E59" s="40"/>
      <c r="F59" s="40"/>
      <c r="G59" s="40"/>
      <c r="H59" s="40"/>
      <c r="I59" s="40"/>
      <c r="J59" s="40"/>
      <c r="K59" s="40"/>
      <c r="L59" s="40"/>
      <c r="M59" s="40"/>
      <c r="N59" s="40"/>
      <c r="O59" s="40"/>
      <c r="P59" s="43"/>
    </row>
    <row r="60" spans="2:16" ht="7.95" customHeight="1" x14ac:dyDescent="0.3">
      <c r="B60" s="34"/>
      <c r="C60" s="71"/>
      <c r="D60" s="35"/>
      <c r="E60" s="35"/>
      <c r="F60" s="35"/>
      <c r="G60" s="35"/>
      <c r="H60" s="35"/>
      <c r="I60" s="35"/>
      <c r="J60" s="35"/>
      <c r="K60" s="35"/>
      <c r="L60" s="35"/>
      <c r="M60" s="35"/>
      <c r="N60" s="51"/>
      <c r="O60" s="35"/>
      <c r="P60" s="36"/>
    </row>
    <row r="61" spans="2:16" ht="7.95" customHeight="1" x14ac:dyDescent="0.3">
      <c r="B61" s="37"/>
      <c r="C61" s="69"/>
      <c r="D61" s="19"/>
      <c r="E61" s="19"/>
      <c r="F61" s="19"/>
      <c r="G61" s="19"/>
      <c r="H61" s="19"/>
      <c r="I61" s="19"/>
      <c r="J61" s="19"/>
      <c r="K61" s="19"/>
      <c r="L61" s="19"/>
      <c r="M61" s="19"/>
      <c r="N61" s="19"/>
      <c r="O61" s="19"/>
      <c r="P61" s="38"/>
    </row>
    <row r="62" spans="2:16" ht="7.95" customHeight="1" thickBot="1" x14ac:dyDescent="0.35">
      <c r="B62" s="37"/>
      <c r="C62" s="69"/>
      <c r="D62" s="19"/>
      <c r="E62" s="19"/>
      <c r="F62" s="19"/>
      <c r="G62" s="19"/>
      <c r="H62" s="19"/>
      <c r="I62" s="19"/>
      <c r="J62" s="19"/>
      <c r="K62" s="19"/>
      <c r="L62" s="19"/>
      <c r="M62" s="19"/>
      <c r="N62" s="19"/>
      <c r="O62" s="19"/>
      <c r="P62" s="38"/>
    </row>
    <row r="63" spans="2:16" ht="31.8" thickBot="1" x14ac:dyDescent="0.65">
      <c r="B63" s="37"/>
      <c r="C63" s="68" t="str">
        <f>A27</f>
        <v>Ottawa Senators</v>
      </c>
      <c r="D63" s="19"/>
      <c r="E63" s="19"/>
      <c r="F63" s="19"/>
      <c r="G63" s="66">
        <f>N27</f>
        <v>11</v>
      </c>
      <c r="H63" s="19"/>
      <c r="I63" s="66">
        <f>O27</f>
        <v>9</v>
      </c>
      <c r="J63" s="19"/>
      <c r="K63" s="66">
        <f>I27</f>
        <v>32</v>
      </c>
      <c r="L63" s="19"/>
      <c r="M63" s="66">
        <f>K27</f>
        <v>17</v>
      </c>
      <c r="N63" s="48"/>
      <c r="O63" s="66">
        <f>M27</f>
        <v>26</v>
      </c>
      <c r="P63" s="38"/>
    </row>
    <row r="64" spans="2:16" ht="15" thickBot="1" x14ac:dyDescent="0.35">
      <c r="B64" s="37"/>
      <c r="C64" s="69"/>
      <c r="D64" s="19"/>
      <c r="E64" s="19"/>
      <c r="F64" s="19"/>
      <c r="G64" s="20" t="s">
        <v>88</v>
      </c>
      <c r="H64" s="19"/>
      <c r="I64" s="20" t="s">
        <v>89</v>
      </c>
      <c r="J64" s="19"/>
      <c r="K64" s="20" t="s">
        <v>85</v>
      </c>
      <c r="L64" s="19"/>
      <c r="M64" s="20" t="s">
        <v>79</v>
      </c>
      <c r="N64" s="19"/>
      <c r="O64" s="20" t="s">
        <v>86</v>
      </c>
      <c r="P64" s="38"/>
    </row>
    <row r="65" spans="2:16" ht="31.8" thickBot="1" x14ac:dyDescent="0.65">
      <c r="B65" s="37"/>
      <c r="C65" s="68" t="str">
        <f>A28</f>
        <v>Buffalo Sabres</v>
      </c>
      <c r="D65" s="19"/>
      <c r="E65" s="19"/>
      <c r="F65" s="19"/>
      <c r="G65" s="66">
        <f>N28</f>
        <v>21</v>
      </c>
      <c r="H65" s="19"/>
      <c r="I65" s="66">
        <f>O28</f>
        <v>20</v>
      </c>
      <c r="J65" s="19"/>
      <c r="K65" s="66">
        <f>I28</f>
        <v>13</v>
      </c>
      <c r="L65" s="19"/>
      <c r="M65" s="66">
        <f>K28</f>
        <v>22</v>
      </c>
      <c r="N65" s="48"/>
      <c r="O65" s="66">
        <f>M28</f>
        <v>22</v>
      </c>
      <c r="P65" s="38"/>
    </row>
    <row r="66" spans="2:16" ht="7.95" customHeight="1" x14ac:dyDescent="0.3">
      <c r="B66" s="37"/>
      <c r="C66" s="72"/>
      <c r="D66" s="19"/>
      <c r="E66" s="19"/>
      <c r="F66" s="19"/>
      <c r="G66" s="19"/>
      <c r="H66" s="19"/>
      <c r="I66" s="19"/>
      <c r="J66" s="19"/>
      <c r="K66" s="19"/>
      <c r="L66" s="19"/>
      <c r="M66" s="19"/>
      <c r="N66" s="19"/>
      <c r="O66" s="19"/>
      <c r="P66" s="38"/>
    </row>
    <row r="67" spans="2:16" ht="7.95" customHeight="1" x14ac:dyDescent="0.3">
      <c r="B67" s="37"/>
      <c r="C67" s="69"/>
      <c r="D67" s="19"/>
      <c r="E67" s="19"/>
      <c r="F67" s="19"/>
      <c r="G67" s="19"/>
      <c r="H67" s="19"/>
      <c r="I67" s="19"/>
      <c r="J67" s="19"/>
      <c r="K67" s="19"/>
      <c r="L67" s="19"/>
      <c r="M67" s="19"/>
      <c r="N67" s="21"/>
      <c r="O67" s="19"/>
      <c r="P67" s="38"/>
    </row>
    <row r="68" spans="2:16" ht="7.95" customHeight="1" thickBot="1" x14ac:dyDescent="0.35">
      <c r="B68" s="39"/>
      <c r="C68" s="70"/>
      <c r="D68" s="40"/>
      <c r="E68" s="40"/>
      <c r="F68" s="40"/>
      <c r="G68" s="40"/>
      <c r="H68" s="40"/>
      <c r="I68" s="40"/>
      <c r="J68" s="40"/>
      <c r="K68" s="40"/>
      <c r="L68" s="40"/>
      <c r="M68" s="40"/>
      <c r="N68" s="40"/>
      <c r="O68" s="40"/>
      <c r="P68" s="43"/>
    </row>
    <row r="69" spans="2:16" ht="7.95" customHeight="1" x14ac:dyDescent="0.3">
      <c r="B69" s="34"/>
      <c r="C69" s="71"/>
      <c r="D69" s="35"/>
      <c r="E69" s="35"/>
      <c r="F69" s="35"/>
      <c r="G69" s="35"/>
      <c r="H69" s="35"/>
      <c r="I69" s="35"/>
      <c r="J69" s="35"/>
      <c r="K69" s="35"/>
      <c r="L69" s="35"/>
      <c r="M69" s="35"/>
      <c r="N69" s="35"/>
      <c r="O69" s="35"/>
      <c r="P69" s="36"/>
    </row>
    <row r="70" spans="2:16" ht="7.95" customHeight="1" x14ac:dyDescent="0.3">
      <c r="B70" s="37"/>
      <c r="C70" s="69"/>
      <c r="D70" s="19"/>
      <c r="E70" s="19"/>
      <c r="F70" s="19"/>
      <c r="G70" s="19"/>
      <c r="H70" s="19"/>
      <c r="I70" s="19"/>
      <c r="J70" s="19"/>
      <c r="K70" s="19"/>
      <c r="L70" s="19"/>
      <c r="M70" s="19"/>
      <c r="N70" s="19"/>
      <c r="O70" s="19"/>
      <c r="P70" s="38"/>
    </row>
    <row r="71" spans="2:16" ht="7.95" customHeight="1" thickBot="1" x14ac:dyDescent="0.35">
      <c r="B71" s="37"/>
      <c r="C71" s="69"/>
      <c r="D71" s="19"/>
      <c r="E71" s="19"/>
      <c r="F71" s="19"/>
      <c r="G71" s="19"/>
      <c r="H71" s="19"/>
      <c r="I71" s="19"/>
      <c r="J71" s="19"/>
      <c r="K71" s="19"/>
      <c r="L71" s="19"/>
      <c r="M71" s="19"/>
      <c r="N71" s="19"/>
      <c r="O71" s="19"/>
      <c r="P71" s="38"/>
    </row>
    <row r="72" spans="2:16" ht="31.8" thickBot="1" x14ac:dyDescent="0.65">
      <c r="B72" s="37"/>
      <c r="C72" s="68" t="str">
        <f>A30</f>
        <v>Chicago Blackhawks</v>
      </c>
      <c r="D72" s="19"/>
      <c r="E72" s="19"/>
      <c r="F72" s="19"/>
      <c r="G72" s="66">
        <f>N30</f>
        <v>31</v>
      </c>
      <c r="H72" s="19"/>
      <c r="I72" s="66">
        <f>O30</f>
        <v>24</v>
      </c>
      <c r="J72" s="19"/>
      <c r="K72" s="66">
        <f>I30</f>
        <v>26</v>
      </c>
      <c r="L72" s="19"/>
      <c r="M72" s="66">
        <f>K30</f>
        <v>30</v>
      </c>
      <c r="N72" s="48"/>
      <c r="O72" s="66">
        <f>M30</f>
        <v>31</v>
      </c>
      <c r="P72" s="38"/>
    </row>
    <row r="73" spans="2:16" ht="15" thickBot="1" x14ac:dyDescent="0.35">
      <c r="B73" s="37"/>
      <c r="C73" s="69"/>
      <c r="D73" s="19"/>
      <c r="E73" s="19"/>
      <c r="F73" s="19"/>
      <c r="G73" s="20" t="s">
        <v>88</v>
      </c>
      <c r="H73" s="19"/>
      <c r="I73" s="20" t="s">
        <v>89</v>
      </c>
      <c r="J73" s="19"/>
      <c r="K73" s="20" t="s">
        <v>85</v>
      </c>
      <c r="L73" s="19"/>
      <c r="M73" s="20" t="s">
        <v>79</v>
      </c>
      <c r="N73" s="19"/>
      <c r="O73" s="20" t="s">
        <v>86</v>
      </c>
      <c r="P73" s="38"/>
    </row>
    <row r="74" spans="2:16" ht="31.8" thickBot="1" x14ac:dyDescent="0.65">
      <c r="B74" s="37"/>
      <c r="C74" s="68" t="str">
        <f>A31</f>
        <v>Winnipeg Jets</v>
      </c>
      <c r="D74" s="19"/>
      <c r="E74" s="19"/>
      <c r="F74" s="19"/>
      <c r="G74" s="66">
        <f>N31</f>
        <v>16</v>
      </c>
      <c r="H74" s="19"/>
      <c r="I74" s="66">
        <f>O31</f>
        <v>13</v>
      </c>
      <c r="J74" s="19"/>
      <c r="K74" s="66">
        <f>I31</f>
        <v>1</v>
      </c>
      <c r="L74" s="19"/>
      <c r="M74" s="66">
        <f>K31</f>
        <v>8</v>
      </c>
      <c r="N74" s="48"/>
      <c r="O74" s="66">
        <f>M31</f>
        <v>10</v>
      </c>
      <c r="P74" s="38"/>
    </row>
    <row r="75" spans="2:16" ht="7.95" customHeight="1" x14ac:dyDescent="0.3">
      <c r="B75" s="37"/>
      <c r="C75" s="72"/>
      <c r="D75" s="19"/>
      <c r="E75" s="19"/>
      <c r="F75" s="19"/>
      <c r="G75" s="19"/>
      <c r="H75" s="19"/>
      <c r="I75" s="19"/>
      <c r="J75" s="19"/>
      <c r="K75" s="19"/>
      <c r="L75" s="19"/>
      <c r="M75" s="19"/>
      <c r="N75" s="19"/>
      <c r="O75" s="19"/>
      <c r="P75" s="38"/>
    </row>
    <row r="76" spans="2:16" ht="7.95" customHeight="1" x14ac:dyDescent="0.3">
      <c r="B76" s="37"/>
      <c r="C76" s="69"/>
      <c r="D76" s="19"/>
      <c r="E76" s="19"/>
      <c r="F76" s="19"/>
      <c r="G76" s="19"/>
      <c r="H76" s="19"/>
      <c r="I76" s="19"/>
      <c r="J76" s="19"/>
      <c r="K76" s="19"/>
      <c r="L76" s="19"/>
      <c r="M76" s="19"/>
      <c r="N76" s="21"/>
      <c r="O76" s="19"/>
      <c r="P76" s="38"/>
    </row>
    <row r="77" spans="2:16" ht="7.95" customHeight="1" thickBot="1" x14ac:dyDescent="0.35">
      <c r="B77" s="39"/>
      <c r="C77" s="70"/>
      <c r="D77" s="40"/>
      <c r="E77" s="40"/>
      <c r="F77" s="40"/>
      <c r="G77" s="40"/>
      <c r="H77" s="40"/>
      <c r="I77" s="40"/>
      <c r="J77" s="40"/>
      <c r="K77" s="40"/>
      <c r="L77" s="40"/>
      <c r="M77" s="40"/>
      <c r="N77" s="40"/>
      <c r="O77" s="40"/>
      <c r="P77" s="43"/>
    </row>
    <row r="78" spans="2:16" ht="7.95" customHeight="1" x14ac:dyDescent="0.3">
      <c r="B78" s="34"/>
      <c r="C78" s="71"/>
      <c r="D78" s="35"/>
      <c r="E78" s="35"/>
      <c r="F78" s="35"/>
      <c r="G78" s="35"/>
      <c r="H78" s="35"/>
      <c r="I78" s="35"/>
      <c r="J78" s="35"/>
      <c r="K78" s="35"/>
      <c r="L78" s="35"/>
      <c r="M78" s="35"/>
      <c r="N78" s="35"/>
      <c r="O78" s="35"/>
      <c r="P78" s="36"/>
    </row>
    <row r="79" spans="2:16" ht="7.95" customHeight="1" x14ac:dyDescent="0.3">
      <c r="B79" s="37"/>
      <c r="C79" s="69"/>
      <c r="D79" s="19"/>
      <c r="E79" s="19"/>
      <c r="F79" s="19"/>
      <c r="G79" s="19"/>
      <c r="H79" s="19"/>
      <c r="I79" s="19"/>
      <c r="J79" s="19"/>
      <c r="K79" s="19"/>
      <c r="L79" s="19"/>
      <c r="M79" s="19"/>
      <c r="N79" s="19"/>
      <c r="O79" s="19"/>
      <c r="P79" s="38"/>
    </row>
    <row r="80" spans="2:16" ht="7.95" customHeight="1" thickBot="1" x14ac:dyDescent="0.35">
      <c r="B80" s="37"/>
      <c r="C80" s="69"/>
      <c r="D80" s="19"/>
      <c r="E80" s="19"/>
      <c r="F80" s="19"/>
      <c r="G80" s="19"/>
      <c r="H80" s="19"/>
      <c r="I80" s="19"/>
      <c r="J80" s="19"/>
      <c r="K80" s="19"/>
      <c r="L80" s="19"/>
      <c r="M80" s="19"/>
      <c r="N80" s="19"/>
      <c r="O80" s="19"/>
      <c r="P80" s="38"/>
    </row>
    <row r="81" spans="2:16" ht="31.8" thickBot="1" x14ac:dyDescent="0.65">
      <c r="B81" s="37"/>
      <c r="C81" s="68" t="str">
        <f>A33</f>
        <v>New York Rangers</v>
      </c>
      <c r="D81" s="19"/>
      <c r="E81" s="19"/>
      <c r="F81" s="19"/>
      <c r="G81" s="66">
        <f>N33</f>
        <v>10</v>
      </c>
      <c r="H81" s="19"/>
      <c r="I81" s="66">
        <f>O33</f>
        <v>18</v>
      </c>
      <c r="J81" s="19"/>
      <c r="K81" s="66">
        <f>I33</f>
        <v>6</v>
      </c>
      <c r="L81" s="19"/>
      <c r="M81" s="66">
        <f>K33</f>
        <v>9</v>
      </c>
      <c r="N81" s="48"/>
      <c r="O81" s="66">
        <f>M33</f>
        <v>1</v>
      </c>
      <c r="P81" s="38"/>
    </row>
    <row r="82" spans="2:16" ht="15" thickBot="1" x14ac:dyDescent="0.35">
      <c r="B82" s="37"/>
      <c r="C82" s="69"/>
      <c r="D82" s="19"/>
      <c r="E82" s="19"/>
      <c r="F82" s="19"/>
      <c r="G82" s="20" t="s">
        <v>88</v>
      </c>
      <c r="H82" s="19"/>
      <c r="I82" s="20" t="s">
        <v>89</v>
      </c>
      <c r="J82" s="19"/>
      <c r="K82" s="20" t="s">
        <v>85</v>
      </c>
      <c r="L82" s="19"/>
      <c r="M82" s="20" t="s">
        <v>79</v>
      </c>
      <c r="N82" s="19"/>
      <c r="O82" s="20" t="s">
        <v>86</v>
      </c>
      <c r="P82" s="38"/>
    </row>
    <row r="83" spans="2:16" ht="31.8" thickBot="1" x14ac:dyDescent="0.65">
      <c r="B83" s="37"/>
      <c r="C83" s="68" t="str">
        <f>A34</f>
        <v>St Louis Blues</v>
      </c>
      <c r="D83" s="19"/>
      <c r="E83" s="19"/>
      <c r="F83" s="19"/>
      <c r="G83" s="66">
        <f>N34</f>
        <v>26</v>
      </c>
      <c r="H83" s="19"/>
      <c r="I83" s="66">
        <f>O34</f>
        <v>27</v>
      </c>
      <c r="J83" s="19"/>
      <c r="K83" s="66">
        <f>I34</f>
        <v>3</v>
      </c>
      <c r="L83" s="19"/>
      <c r="M83" s="66">
        <f>K34</f>
        <v>23</v>
      </c>
      <c r="N83" s="48"/>
      <c r="O83" s="66">
        <f>M34</f>
        <v>15</v>
      </c>
      <c r="P83" s="38"/>
    </row>
    <row r="84" spans="2:16" ht="7.95" customHeight="1" x14ac:dyDescent="0.3">
      <c r="B84" s="37"/>
      <c r="C84" s="72"/>
      <c r="D84" s="19"/>
      <c r="E84" s="19"/>
      <c r="F84" s="19"/>
      <c r="G84" s="19"/>
      <c r="H84" s="19"/>
      <c r="I84" s="19"/>
      <c r="J84" s="19"/>
      <c r="K84" s="19"/>
      <c r="L84" s="19"/>
      <c r="M84" s="19"/>
      <c r="N84" s="19"/>
      <c r="O84" s="19"/>
      <c r="P84" s="38"/>
    </row>
    <row r="85" spans="2:16" ht="7.95" customHeight="1" x14ac:dyDescent="0.3">
      <c r="B85" s="37"/>
      <c r="C85" s="69"/>
      <c r="D85" s="19"/>
      <c r="E85" s="19"/>
      <c r="F85" s="19"/>
      <c r="G85" s="19"/>
      <c r="H85" s="19"/>
      <c r="I85" s="19"/>
      <c r="J85" s="19"/>
      <c r="K85" s="19"/>
      <c r="L85" s="19"/>
      <c r="M85" s="19"/>
      <c r="N85" s="21"/>
      <c r="O85" s="19"/>
      <c r="P85" s="38"/>
    </row>
    <row r="86" spans="2:16" ht="7.95" customHeight="1" thickBot="1" x14ac:dyDescent="0.65">
      <c r="B86" s="39"/>
      <c r="C86" s="73"/>
      <c r="D86" s="40"/>
      <c r="E86" s="40"/>
      <c r="F86" s="40"/>
      <c r="G86" s="53"/>
      <c r="H86" s="40"/>
      <c r="I86" s="53"/>
      <c r="J86" s="40"/>
      <c r="K86" s="53"/>
      <c r="L86" s="40"/>
      <c r="M86" s="53"/>
      <c r="N86" s="40"/>
      <c r="O86" s="40"/>
      <c r="P86" s="43"/>
    </row>
    <row r="87" spans="2:16" ht="7.95" customHeight="1" x14ac:dyDescent="0.3">
      <c r="B87" s="34"/>
      <c r="C87" s="71"/>
      <c r="D87" s="35"/>
      <c r="E87" s="35"/>
      <c r="F87" s="35"/>
      <c r="G87" s="35"/>
      <c r="H87" s="35"/>
      <c r="I87" s="35"/>
      <c r="J87" s="35"/>
      <c r="K87" s="35"/>
      <c r="L87" s="35"/>
      <c r="M87" s="35"/>
      <c r="N87" s="35"/>
      <c r="O87" s="35"/>
      <c r="P87" s="36"/>
    </row>
    <row r="88" spans="2:16" ht="7.95" customHeight="1" x14ac:dyDescent="0.3">
      <c r="B88" s="37"/>
      <c r="C88" s="69"/>
      <c r="D88" s="19"/>
      <c r="E88" s="19"/>
      <c r="F88" s="19"/>
      <c r="G88" s="19"/>
      <c r="H88" s="19"/>
      <c r="I88" s="19"/>
      <c r="J88" s="19"/>
      <c r="K88" s="19"/>
      <c r="L88" s="19"/>
      <c r="M88" s="19"/>
      <c r="N88" s="19"/>
      <c r="O88" s="19"/>
      <c r="P88" s="38"/>
    </row>
    <row r="89" spans="2:16" ht="7.95" customHeight="1" thickBot="1" x14ac:dyDescent="0.35">
      <c r="B89" s="37"/>
      <c r="C89" s="69"/>
      <c r="D89" s="19"/>
      <c r="E89" s="19"/>
      <c r="F89" s="19"/>
      <c r="G89" s="19"/>
      <c r="H89" s="19"/>
      <c r="I89" s="19"/>
      <c r="J89" s="19"/>
      <c r="K89" s="19"/>
      <c r="L89" s="19"/>
      <c r="M89" s="19"/>
      <c r="N89" s="19"/>
      <c r="O89" s="19"/>
      <c r="P89" s="38"/>
    </row>
    <row r="90" spans="2:16" ht="31.8" thickBot="1" x14ac:dyDescent="0.65">
      <c r="B90" s="37"/>
      <c r="C90" s="68" t="str">
        <f>A36</f>
        <v>Calgary Flames</v>
      </c>
      <c r="D90" s="19"/>
      <c r="E90" s="19"/>
      <c r="F90" s="19"/>
      <c r="G90" s="66">
        <f>N36</f>
        <v>13</v>
      </c>
      <c r="H90" s="19"/>
      <c r="I90" s="66">
        <f>O36</f>
        <v>18</v>
      </c>
      <c r="J90" s="19"/>
      <c r="K90" s="66">
        <f>I36</f>
        <v>24</v>
      </c>
      <c r="L90" s="19"/>
      <c r="M90" s="66">
        <f>K36</f>
        <v>18</v>
      </c>
      <c r="N90" s="48"/>
      <c r="O90" s="66">
        <f>M36</f>
        <v>25</v>
      </c>
      <c r="P90" s="38"/>
    </row>
    <row r="91" spans="2:16" ht="15" thickBot="1" x14ac:dyDescent="0.35">
      <c r="B91" s="37"/>
      <c r="C91" s="69"/>
      <c r="D91" s="19"/>
      <c r="E91" s="19"/>
      <c r="F91" s="19"/>
      <c r="G91" s="20" t="s">
        <v>88</v>
      </c>
      <c r="H91" s="19"/>
      <c r="I91" s="20" t="s">
        <v>89</v>
      </c>
      <c r="J91" s="19"/>
      <c r="K91" s="20" t="s">
        <v>85</v>
      </c>
      <c r="L91" s="19"/>
      <c r="M91" s="20" t="s">
        <v>79</v>
      </c>
      <c r="N91" s="19"/>
      <c r="O91" s="20" t="s">
        <v>86</v>
      </c>
      <c r="P91" s="38"/>
    </row>
    <row r="92" spans="2:16" ht="31.8" thickBot="1" x14ac:dyDescent="0.65">
      <c r="B92" s="37"/>
      <c r="C92" s="68" t="str">
        <f>A37</f>
        <v>Arizona Coyotes</v>
      </c>
      <c r="D92" s="19"/>
      <c r="E92" s="19"/>
      <c r="F92" s="19"/>
      <c r="G92" s="66">
        <f>N37</f>
        <v>24</v>
      </c>
      <c r="H92" s="19"/>
      <c r="I92" s="66">
        <f>O37</f>
        <v>26</v>
      </c>
      <c r="J92" s="19"/>
      <c r="K92" s="66">
        <f>I37</f>
        <v>21</v>
      </c>
      <c r="L92" s="19"/>
      <c r="M92" s="66">
        <f>K37</f>
        <v>26</v>
      </c>
      <c r="N92" s="48"/>
      <c r="O92" s="66">
        <f>M37</f>
        <v>28</v>
      </c>
      <c r="P92" s="38"/>
    </row>
    <row r="93" spans="2:16" ht="7.95" customHeight="1" x14ac:dyDescent="0.3">
      <c r="B93" s="37"/>
      <c r="C93" s="72"/>
      <c r="D93" s="19"/>
      <c r="E93" s="19"/>
      <c r="F93" s="19"/>
      <c r="G93" s="19"/>
      <c r="H93" s="19"/>
      <c r="I93" s="19"/>
      <c r="J93" s="19"/>
      <c r="K93" s="19"/>
      <c r="L93" s="19"/>
      <c r="M93" s="19"/>
      <c r="N93" s="19"/>
      <c r="O93" s="19"/>
      <c r="P93" s="38"/>
    </row>
    <row r="94" spans="2:16" ht="7.95" customHeight="1" x14ac:dyDescent="0.3">
      <c r="B94" s="37"/>
      <c r="C94" s="69"/>
      <c r="D94" s="19"/>
      <c r="E94" s="19"/>
      <c r="F94" s="19"/>
      <c r="G94" s="19"/>
      <c r="H94" s="19"/>
      <c r="I94" s="19"/>
      <c r="J94" s="19"/>
      <c r="K94" s="19"/>
      <c r="L94" s="19"/>
      <c r="M94" s="19"/>
      <c r="N94" s="21"/>
      <c r="O94" s="19"/>
      <c r="P94" s="38"/>
    </row>
    <row r="95" spans="2:16" ht="7.95" customHeight="1" thickBot="1" x14ac:dyDescent="0.35">
      <c r="B95" s="39"/>
      <c r="C95" s="70"/>
      <c r="D95" s="40"/>
      <c r="E95" s="40"/>
      <c r="F95" s="40"/>
      <c r="G95" s="40"/>
      <c r="H95" s="40"/>
      <c r="I95" s="40"/>
      <c r="J95" s="40"/>
      <c r="K95" s="40"/>
      <c r="L95" s="40"/>
      <c r="M95" s="40"/>
      <c r="N95" s="40"/>
      <c r="O95" s="40"/>
      <c r="P95" s="43"/>
    </row>
    <row r="96" spans="2:16" ht="7.95" customHeight="1" x14ac:dyDescent="0.3">
      <c r="B96" s="34"/>
      <c r="C96" s="71"/>
      <c r="D96" s="35"/>
      <c r="E96" s="35"/>
      <c r="F96" s="35"/>
      <c r="G96" s="35"/>
      <c r="H96" s="35"/>
      <c r="I96" s="35"/>
      <c r="J96" s="35"/>
      <c r="K96" s="35"/>
      <c r="L96" s="35"/>
      <c r="M96" s="35"/>
      <c r="N96" s="35"/>
      <c r="O96" s="35"/>
      <c r="P96" s="36"/>
    </row>
    <row r="97" spans="2:16" ht="7.95" customHeight="1" x14ac:dyDescent="0.3">
      <c r="B97" s="37"/>
      <c r="C97" s="69"/>
      <c r="D97" s="19"/>
      <c r="E97" s="19"/>
      <c r="F97" s="19"/>
      <c r="G97" s="19"/>
      <c r="H97" s="19"/>
      <c r="I97" s="19"/>
      <c r="J97" s="19"/>
      <c r="K97" s="19"/>
      <c r="L97" s="19"/>
      <c r="M97" s="19"/>
      <c r="N97" s="19"/>
      <c r="O97" s="19"/>
      <c r="P97" s="38"/>
    </row>
    <row r="98" spans="2:16" ht="7.95" customHeight="1" thickBot="1" x14ac:dyDescent="0.35">
      <c r="B98" s="37"/>
      <c r="C98" s="69"/>
      <c r="D98" s="19"/>
      <c r="E98" s="19"/>
      <c r="F98" s="19"/>
      <c r="G98" s="19"/>
      <c r="H98" s="19"/>
      <c r="I98" s="19"/>
      <c r="J98" s="19"/>
      <c r="K98" s="19"/>
      <c r="L98" s="19"/>
      <c r="M98" s="19"/>
      <c r="N98" s="19"/>
      <c r="O98" s="19"/>
      <c r="P98" s="38"/>
    </row>
    <row r="99" spans="2:16" ht="31.8" thickBot="1" x14ac:dyDescent="0.65">
      <c r="B99" s="37"/>
      <c r="C99" s="68" t="str">
        <f>A39</f>
        <v>Boston Bruins</v>
      </c>
      <c r="D99" s="19"/>
      <c r="E99" s="19"/>
      <c r="F99" s="19"/>
      <c r="G99" s="66">
        <f>N39</f>
        <v>18</v>
      </c>
      <c r="H99" s="19"/>
      <c r="I99" s="66">
        <f>O39</f>
        <v>16</v>
      </c>
      <c r="J99" s="19"/>
      <c r="K99" s="66">
        <f>I39</f>
        <v>2</v>
      </c>
      <c r="L99" s="19"/>
      <c r="M99" s="66">
        <f>K39</f>
        <v>12</v>
      </c>
      <c r="N99" s="48"/>
      <c r="O99" s="66">
        <f>M39</f>
        <v>3</v>
      </c>
      <c r="P99" s="38"/>
    </row>
    <row r="100" spans="2:16" ht="15" thickBot="1" x14ac:dyDescent="0.35">
      <c r="B100" s="37"/>
      <c r="C100" s="69"/>
      <c r="D100" s="19"/>
      <c r="E100" s="19"/>
      <c r="F100" s="19"/>
      <c r="G100" s="20" t="s">
        <v>88</v>
      </c>
      <c r="H100" s="19"/>
      <c r="I100" s="20" t="s">
        <v>89</v>
      </c>
      <c r="J100" s="19"/>
      <c r="K100" s="20" t="s">
        <v>85</v>
      </c>
      <c r="L100" s="19"/>
      <c r="M100" s="20" t="s">
        <v>79</v>
      </c>
      <c r="N100" s="19"/>
      <c r="O100" s="20" t="s">
        <v>86</v>
      </c>
      <c r="P100" s="38"/>
    </row>
    <row r="101" spans="2:16" ht="31.8" thickBot="1" x14ac:dyDescent="0.65">
      <c r="B101" s="37"/>
      <c r="C101" s="68" t="str">
        <f>A40</f>
        <v>Vegas Golden Knights</v>
      </c>
      <c r="D101" s="19"/>
      <c r="E101" s="19"/>
      <c r="F101" s="19"/>
      <c r="G101" s="66">
        <f>N40</f>
        <v>19</v>
      </c>
      <c r="H101" s="19"/>
      <c r="I101" s="66">
        <f>O40</f>
        <v>15</v>
      </c>
      <c r="J101" s="19"/>
      <c r="K101" s="66">
        <f>I40</f>
        <v>10</v>
      </c>
      <c r="L101" s="19"/>
      <c r="M101" s="66">
        <f>K40</f>
        <v>14</v>
      </c>
      <c r="N101" s="48"/>
      <c r="O101" s="66">
        <f>M40</f>
        <v>11</v>
      </c>
      <c r="P101" s="38"/>
    </row>
    <row r="102" spans="2:16" ht="7.95" customHeight="1" x14ac:dyDescent="0.3">
      <c r="B102" s="37"/>
      <c r="C102" s="72"/>
      <c r="D102" s="19"/>
      <c r="E102" s="19"/>
      <c r="F102" s="19"/>
      <c r="G102" s="19"/>
      <c r="H102" s="19"/>
      <c r="I102" s="19"/>
      <c r="J102" s="19"/>
      <c r="K102" s="19"/>
      <c r="L102" s="19"/>
      <c r="M102" s="19"/>
      <c r="N102" s="19"/>
      <c r="O102" s="19"/>
      <c r="P102" s="38"/>
    </row>
    <row r="103" spans="2:16" ht="7.95" customHeight="1" x14ac:dyDescent="0.3">
      <c r="B103" s="37"/>
      <c r="C103" s="69"/>
      <c r="D103" s="19"/>
      <c r="E103" s="19"/>
      <c r="F103" s="19"/>
      <c r="G103" s="19"/>
      <c r="H103" s="19"/>
      <c r="I103" s="19"/>
      <c r="J103" s="19"/>
      <c r="K103" s="19"/>
      <c r="L103" s="19"/>
      <c r="M103" s="19"/>
      <c r="N103" s="21"/>
      <c r="O103" s="19"/>
      <c r="P103" s="38"/>
    </row>
    <row r="104" spans="2:16" ht="7.95" customHeight="1" thickBot="1" x14ac:dyDescent="0.35">
      <c r="B104" s="39"/>
      <c r="C104" s="70"/>
      <c r="D104" s="40"/>
      <c r="E104" s="40"/>
      <c r="F104" s="40"/>
      <c r="G104" s="40"/>
      <c r="H104" s="40"/>
      <c r="I104" s="40"/>
      <c r="J104" s="40"/>
      <c r="K104" s="40"/>
      <c r="L104" s="40"/>
      <c r="M104" s="40"/>
      <c r="N104" s="40"/>
      <c r="O104" s="40"/>
      <c r="P104" s="43"/>
    </row>
    <row r="105" spans="2:16" ht="7.95" customHeight="1" x14ac:dyDescent="0.3">
      <c r="B105" s="34"/>
      <c r="C105" s="71"/>
      <c r="D105" s="35"/>
      <c r="E105" s="35"/>
      <c r="F105" s="35"/>
      <c r="G105" s="35"/>
      <c r="H105" s="35"/>
      <c r="I105" s="35"/>
      <c r="J105" s="35"/>
      <c r="K105" s="35"/>
      <c r="L105" s="35"/>
      <c r="M105" s="35"/>
      <c r="N105" s="35"/>
      <c r="O105" s="35"/>
      <c r="P105" s="36"/>
    </row>
    <row r="106" spans="2:16" ht="7.95" customHeight="1" x14ac:dyDescent="0.3">
      <c r="B106" s="37"/>
      <c r="C106" s="69"/>
      <c r="D106" s="19"/>
      <c r="E106" s="19"/>
      <c r="F106" s="19"/>
      <c r="G106" s="19"/>
      <c r="H106" s="19"/>
      <c r="I106" s="19"/>
      <c r="J106" s="19"/>
      <c r="K106" s="19"/>
      <c r="L106" s="19"/>
      <c r="M106" s="19"/>
      <c r="N106" s="19"/>
      <c r="O106" s="19"/>
      <c r="P106" s="38"/>
    </row>
    <row r="107" spans="2:16" ht="7.95" customHeight="1" thickBot="1" x14ac:dyDescent="0.35">
      <c r="B107" s="37"/>
      <c r="C107" s="69"/>
      <c r="D107" s="19"/>
      <c r="E107" s="19"/>
      <c r="F107" s="19"/>
      <c r="G107" s="19"/>
      <c r="H107" s="19"/>
      <c r="I107" s="19"/>
      <c r="J107" s="19"/>
      <c r="K107" s="19"/>
      <c r="L107" s="19"/>
      <c r="M107" s="19"/>
      <c r="N107" s="19"/>
      <c r="O107" s="19"/>
      <c r="P107" s="38"/>
    </row>
    <row r="108" spans="2:16" ht="31.8" thickBot="1" x14ac:dyDescent="0.65">
      <c r="B108" s="37"/>
      <c r="C108" s="68" t="str">
        <f>A42</f>
        <v>Toronto Maple Leafs</v>
      </c>
      <c r="D108" s="19"/>
      <c r="E108" s="19"/>
      <c r="F108" s="19"/>
      <c r="G108" s="66">
        <f>N42</f>
        <v>3</v>
      </c>
      <c r="H108" s="19"/>
      <c r="I108" s="66">
        <f>O42</f>
        <v>20</v>
      </c>
      <c r="J108" s="19"/>
      <c r="K108" s="66">
        <f>I42</f>
        <v>18</v>
      </c>
      <c r="L108" s="19"/>
      <c r="M108" s="66">
        <f>K42</f>
        <v>10</v>
      </c>
      <c r="N108" s="48"/>
      <c r="O108" s="66">
        <f>M42</f>
        <v>9</v>
      </c>
      <c r="P108" s="38"/>
    </row>
    <row r="109" spans="2:16" ht="15" thickBot="1" x14ac:dyDescent="0.35">
      <c r="B109" s="37"/>
      <c r="C109" s="69"/>
      <c r="D109" s="19"/>
      <c r="E109" s="19"/>
      <c r="F109" s="19"/>
      <c r="G109" s="20" t="s">
        <v>88</v>
      </c>
      <c r="H109" s="19"/>
      <c r="I109" s="20" t="s">
        <v>89</v>
      </c>
      <c r="J109" s="19"/>
      <c r="K109" s="20" t="s">
        <v>85</v>
      </c>
      <c r="L109" s="19"/>
      <c r="M109" s="20" t="s">
        <v>79</v>
      </c>
      <c r="N109" s="19"/>
      <c r="O109" s="20" t="s">
        <v>86</v>
      </c>
      <c r="P109" s="38"/>
    </row>
    <row r="110" spans="2:16" ht="31.8" thickBot="1" x14ac:dyDescent="0.65">
      <c r="B110" s="37"/>
      <c r="C110" s="68" t="str">
        <f>A43</f>
        <v>Tampa Bay Lightning</v>
      </c>
      <c r="D110" s="19"/>
      <c r="E110" s="19"/>
      <c r="F110" s="19"/>
      <c r="G110" s="66">
        <f>N43</f>
        <v>14</v>
      </c>
      <c r="H110" s="19"/>
      <c r="I110" s="66">
        <f>O43</f>
        <v>9</v>
      </c>
      <c r="J110" s="19"/>
      <c r="K110" s="66">
        <f>I43</f>
        <v>28</v>
      </c>
      <c r="L110" s="19"/>
      <c r="M110" s="66">
        <f>K43</f>
        <v>16</v>
      </c>
      <c r="N110" s="48"/>
      <c r="O110" s="66">
        <f>M43</f>
        <v>12</v>
      </c>
      <c r="P110" s="38"/>
    </row>
    <row r="111" spans="2:16" x14ac:dyDescent="0.3">
      <c r="B111" s="37"/>
      <c r="C111" s="52"/>
      <c r="D111" s="19"/>
      <c r="E111" s="19"/>
      <c r="F111" s="19"/>
      <c r="G111" s="19"/>
      <c r="H111" s="19"/>
      <c r="I111" s="19"/>
      <c r="J111" s="19"/>
      <c r="K111" s="19"/>
      <c r="L111" s="19"/>
      <c r="M111" s="19"/>
      <c r="N111" s="19"/>
      <c r="O111" s="19"/>
      <c r="P111" s="38"/>
    </row>
    <row r="112" spans="2:16" ht="15" thickBot="1" x14ac:dyDescent="0.35">
      <c r="B112" s="39"/>
      <c r="C112" s="40"/>
      <c r="D112" s="40"/>
      <c r="E112" s="40"/>
      <c r="F112" s="40"/>
      <c r="G112" s="40"/>
      <c r="H112" s="40"/>
      <c r="I112" s="40"/>
      <c r="J112" s="40"/>
      <c r="K112" s="40"/>
      <c r="L112" s="40"/>
      <c r="M112" s="40"/>
      <c r="N112" s="54"/>
      <c r="O112" s="40"/>
      <c r="P112" s="43"/>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y4pgovp1D2nGM1qcG/31ZvSNokIEGSODNdZlrX5ZM6sVR4nWQEOpDHKmXzgKgTsbe8H4jM3zlG/Cv90uNIaIEA==" saltValue="jXsBopOCHNMr+GnAGMxalA==" spinCount="100000" sheet="1" objects="1" scenarios="1"/>
  <conditionalFormatting sqref="E9 G9 F12 H12 I9 H16 J14 F16 D14 S1:T1">
    <cfRule type="colorScale" priority="3">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5">
      <colorScale>
        <cfvo type="num" val="0"/>
        <cfvo type="num" val="0.5"/>
        <cfvo type="num" val="1"/>
        <color rgb="FFFF0000"/>
        <color theme="0" tint="-0.14999847407452621"/>
        <color rgb="FF0070C0"/>
      </colorScale>
    </cfRule>
  </conditionalFormatting>
  <conditionalFormatting sqref="G65 I65 K65 K63 I63 G63 M63:O63 M65:O65">
    <cfRule type="colorScale" priority="20">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8">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6">
      <colorScale>
        <cfvo type="min"/>
        <cfvo type="percentile" val="50"/>
        <cfvo type="max"/>
        <color theme="3" tint="0.39997558519241921"/>
        <color theme="0" tint="-4.9989318521683403E-2"/>
        <color rgb="FFFF0000"/>
      </colorScale>
    </cfRule>
  </conditionalFormatting>
  <conditionalFormatting sqref="G86 I86 K86 M86">
    <cfRule type="colorScale" priority="30">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4">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2">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10">
      <colorScale>
        <cfvo type="min"/>
        <cfvo type="percentile" val="50"/>
        <cfvo type="max"/>
        <color theme="3" tint="0.39997558519241921"/>
        <color theme="0" tint="-4.9989318521683403E-2"/>
        <color rgb="FFFF0000"/>
      </colorScale>
    </cfRule>
  </conditionalFormatting>
  <conditionalFormatting sqref="G128 I128 K128 M128 M126 K126 I126 G126">
    <cfRule type="colorScale" priority="24">
      <colorScale>
        <cfvo type="min"/>
        <cfvo type="percentile" val="50"/>
        <cfvo type="max"/>
        <color theme="3" tint="0.39997558519241921"/>
        <color theme="0" tint="-4.9989318521683403E-2"/>
        <color rgb="FFFF0000"/>
      </colorScale>
    </cfRule>
  </conditionalFormatting>
  <conditionalFormatting sqref="G142 I142 K142 M142 M140 K140 I140 G140">
    <cfRule type="colorScale" priority="22">
      <colorScale>
        <cfvo type="min"/>
        <cfvo type="percentile" val="50"/>
        <cfvo type="max"/>
        <color theme="3" tint="0.39997558519241921"/>
        <color theme="0" tint="-4.9989318521683403E-2"/>
        <color rgb="FFFF0000"/>
      </colorScale>
    </cfRule>
  </conditionalFormatting>
  <conditionalFormatting sqref="I83 K83 G83 G81 I81 K81 M81:O81 M83:O83">
    <cfRule type="colorScale" priority="15">
      <colorScale>
        <cfvo type="num" val="1"/>
        <cfvo type="num" val="15.5"/>
        <cfvo type="num" val="31"/>
        <color theme="3" tint="0.39997558519241921"/>
        <color theme="0" tint="-4.9989318521683403E-2"/>
        <color rgb="FFFF0000"/>
      </colorScale>
    </cfRule>
  </conditionalFormatting>
  <conditionalFormatting sqref="I101 K101 G101 G99 I99 K99 M99:O99 M101:O101">
    <cfRule type="colorScale" priority="11">
      <colorScale>
        <cfvo type="num" val="1"/>
        <cfvo type="num" val="15.5"/>
        <cfvo type="num" val="31"/>
        <color theme="3" tint="0.39997558519241921"/>
        <color theme="0" tint="-4.9989318521683403E-2"/>
        <color rgb="FFFF0000"/>
      </colorScale>
    </cfRule>
  </conditionalFormatting>
  <conditionalFormatting sqref="I114 G114 K114 M114">
    <cfRule type="colorScale" priority="26">
      <colorScale>
        <cfvo type="min"/>
        <cfvo type="percentile" val="50"/>
        <cfvo type="max"/>
        <color theme="3" tint="0.39997558519241921"/>
        <color theme="0" tint="-4.9989318521683403E-2"/>
        <color rgb="FFFF0000"/>
      </colorScale>
    </cfRule>
  </conditionalFormatting>
  <conditionalFormatting sqref="I119 G119 K119 M119 M117 K117 I117 G117">
    <cfRule type="colorScale" priority="8">
      <colorScale>
        <cfvo type="min"/>
        <cfvo type="percentile" val="50"/>
        <cfvo type="max"/>
        <color theme="3" tint="0.39997558519241921"/>
        <color theme="0" tint="-4.9989318521683403E-2"/>
        <color rgb="FFFF0000"/>
      </colorScale>
    </cfRule>
  </conditionalFormatting>
  <conditionalFormatting sqref="K56 I56 G56 G54 I54 K54 S1:T1 M54:O54 M56:O56">
    <cfRule type="colorScale" priority="37">
      <colorScale>
        <cfvo type="num" val="1"/>
        <cfvo type="num" val="15.5"/>
        <cfvo type="num" val="31"/>
        <color theme="3" tint="0.39997558519241921"/>
        <color theme="0" tint="-4.9989318521683403E-2"/>
        <color rgb="FFFF0000"/>
      </colorScale>
    </cfRule>
  </conditionalFormatting>
  <conditionalFormatting sqref="K65 I65 G65 G63 I63 K63 M63:O63 M65:O65">
    <cfRule type="colorScale" priority="19">
      <colorScale>
        <cfvo type="num" val="1"/>
        <cfvo type="num" val="15.5"/>
        <cfvo type="num" val="31"/>
        <color theme="3" tint="0.39997558519241921"/>
        <color theme="0" tint="-4.9989318521683403E-2"/>
        <color rgb="FFFF0000"/>
      </colorScale>
    </cfRule>
  </conditionalFormatting>
  <conditionalFormatting sqref="K74 I74 G74 G72 I72 K72 M72:O72 M74:O74">
    <cfRule type="colorScale" priority="17">
      <colorScale>
        <cfvo type="num" val="1"/>
        <cfvo type="num" val="15.5"/>
        <cfvo type="num" val="31"/>
        <color theme="3" tint="0.39997558519241921"/>
        <color theme="0" tint="-4.9989318521683403E-2"/>
        <color rgb="FFFF0000"/>
      </colorScale>
    </cfRule>
  </conditionalFormatting>
  <conditionalFormatting sqref="K86 M86 I86 G86">
    <cfRule type="colorScale" priority="29">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3">
      <colorScale>
        <cfvo type="num" val="1"/>
        <cfvo type="num" val="15.5"/>
        <cfvo type="num" val="31"/>
        <color theme="3" tint="0.39997558519241921"/>
        <color theme="0" tint="-4.9989318521683403E-2"/>
        <color rgb="FFFF0000"/>
      </colorScale>
    </cfRule>
  </conditionalFormatting>
  <conditionalFormatting sqref="K110 I110 G110 G108 I108 K108 M108:O108 M110:O110">
    <cfRule type="colorScale" priority="9">
      <colorScale>
        <cfvo type="num" val="1"/>
        <cfvo type="num" val="15.5"/>
        <cfvo type="num" val="31"/>
        <color theme="3" tint="0.39997558519241921"/>
        <color theme="0" tint="-4.9989318521683403E-2"/>
        <color rgb="FFFF0000"/>
      </colorScale>
    </cfRule>
  </conditionalFormatting>
  <conditionalFormatting sqref="K114 M114 I114 G114">
    <cfRule type="colorScale" priority="25">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7">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4">
      <colorScale>
        <cfvo type="num" val="1"/>
        <cfvo type="num" val="16.5"/>
        <cfvo type="num" val="32"/>
        <color rgb="FF0070C0"/>
        <color theme="0" tint="-0.14999847407452621"/>
        <color rgb="FFFF0000"/>
      </colorScale>
    </cfRule>
  </conditionalFormatting>
  <conditionalFormatting sqref="M128 K128 I128 G128 G126 I126 K126 M126">
    <cfRule type="colorScale" priority="23">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1">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6">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38">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9">
      <colorScale>
        <cfvo type="min"/>
        <cfvo type="num" val="15.5"/>
        <cfvo type="max"/>
        <color theme="3" tint="0.39997558519241921"/>
        <color theme="0"/>
        <color rgb="FFFF0000"/>
      </colorScale>
    </cfRule>
  </conditionalFormatting>
  <conditionalFormatting sqref="T6 T8 R8 V4:V5 N8 P8 P4:P5 N17:N18">
    <cfRule type="colorScale" priority="40">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57800F66-6DB0-48FB-BDD7-91193E5CE236}">
          <x14:formula1>
            <xm:f>'All strength team card math'!$H:$H</xm:f>
          </x14:formula1>
          <xm:sqref>A2 A24:A25 A27:A28 A30:A31 A33:A34 A36:A37 A39:A40 A42:A43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Strength Simple Look Math</vt:lpstr>
      <vt:lpstr>Reg vs No Goalie Math</vt:lpstr>
      <vt:lpstr>All strength team card math</vt:lpstr>
      <vt:lpstr>HD math</vt:lpstr>
      <vt:lpstr>Tableau Teams</vt:lpstr>
      <vt:lpstr>Raw All Strength</vt:lpstr>
      <vt:lpstr>Best Team All Strength</vt:lpstr>
      <vt:lpstr>Team Card Dark</vt:lpstr>
      <vt:lpstr>Best Team AllStrength No Goalie</vt:lpstr>
      <vt:lpstr>Reg vs No Goalie</vt:lpstr>
      <vt:lpstr>HD Best Team List</vt:lpstr>
      <vt:lpstr>HD Best Team List No Goalie</vt:lpstr>
      <vt:lpstr>Team 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 Hatcher</cp:lastModifiedBy>
  <dcterms:created xsi:type="dcterms:W3CDTF">2020-03-04T04:07:32Z</dcterms:created>
  <dcterms:modified xsi:type="dcterms:W3CDTF">2024-04-03T14:44:49Z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2023-11-23T15:30:31Z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55f78260-6602-4ccc-8d9b-9fadea0fcd12</vt:lpwstr>
  </property>
  <property fmtid="{D5CDD505-2E9C-101B-9397-08002B2CF9AE}" pid="7" name="MSIP_Label_defa4170-0d19-0005-0004-bc88714345d2_ActionId">
    <vt:lpwstr>67397527-a18f-4014-9088-a2cc83dab54a</vt:lpwstr>
  </property>
  <property fmtid="{D5CDD505-2E9C-101B-9397-08002B2CF9AE}" pid="8" name="MSIP_Label_defa4170-0d19-0005-0004-bc88714345d2_ContentBits">
    <vt:lpwstr>0</vt:lpwstr>
  </property>
</Properties>
</file>