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>
    <mc:Choice Requires="x15">
      <x15ac:absPath xmlns:x15ac="http://schemas.microsoft.com/office/spreadsheetml/2010/11/ac" url="D:\OneDrive\Work\Audit\output\"/>
    </mc:Choice>
  </mc:AlternateContent>
  <xr:revisionPtr revIDLastSave="151" documentId="FC91A5086B230B3FBF10FC09D7C71FA5B6A8F71D" xr6:coauthVersionLast="33" xr6:coauthVersionMax="33" xr10:uidLastSave="{B0744990-CADA-4FDA-B94B-A5A293DB9F69}"/>
  <bookViews>
    <workbookView xWindow="0" yWindow="0" windowWidth="13128" windowHeight="6108" xr2:uid="{00000000-000D-0000-FFFF-FFFF00000000}"/>
  </bookViews>
  <sheets>
    <sheet name="Charts" sheetId="13" r:id="rId1"/>
  </sheets>
  <calcPr calcId="179017"/>
</workbook>
</file>

<file path=xl/sharedStrings.xml><?xml version="1.0" encoding="utf-8"?>
<sst xmlns="http://schemas.openxmlformats.org/spreadsheetml/2006/main" count="10206" uniqueCount="459">
  <si>
    <t xml:space="preserve">                               </t>
  </si>
  <si>
    <t>Total till now</t>
  </si>
  <si>
    <t>Average/month till now</t>
  </si>
  <si>
    <t>Total in this Q</t>
  </si>
  <si>
    <t>Total mortality till now</t>
  </si>
  <si>
    <t>Average mortality/month till now</t>
  </si>
  <si>
    <t>Average Percent Mortality till now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</si>
  <si>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</si>
  <si>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</si>
  <si>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</si>
  <si>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</si>
  <si>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</si>
  <si>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</si>
  <si>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</si>
  <si>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</si>
  <si>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</si>
  <si>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</si>
  <si>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</si>
  <si>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</si>
  <si>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</si>
  <si>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Mean</t>
  </si>
  <si>
    <t>Mortality</t>
  </si>
  <si>
    <t>Adults</t>
  </si>
  <si>
    <t>Pediatrics</t>
  </si>
  <si>
    <t>neonates</t>
  </si>
  <si>
    <t>infants</t>
  </si>
  <si>
    <t>toddlers</t>
  </si>
  <si>
    <t>older</t>
  </si>
  <si>
    <t>Males</t>
  </si>
  <si>
    <t>Females</t>
  </si>
  <si>
    <t xml:space="preserve">Ross </t>
  </si>
  <si>
    <t xml:space="preserve">Freestyle </t>
  </si>
  <si>
    <t xml:space="preserve">Aortic Valve Repair </t>
  </si>
  <si>
    <t xml:space="preserve">AVR Mechanical </t>
  </si>
  <si>
    <t xml:space="preserve">AVR Stented Bioprosthesis </t>
  </si>
  <si>
    <t xml:space="preserve">Valve-sparing Aortic Root </t>
  </si>
  <si>
    <t xml:space="preserve">Homograft Aortic Root </t>
  </si>
  <si>
    <t xml:space="preserve">Bentall </t>
  </si>
  <si>
    <t xml:space="preserve">Ascending Aortic Replacement </t>
  </si>
  <si>
    <t xml:space="preserve">Arch Replacement </t>
  </si>
  <si>
    <t xml:space="preserve">Mitral Valve Repair </t>
  </si>
  <si>
    <t xml:space="preserve">MVR Mechanical </t>
  </si>
  <si>
    <t xml:space="preserve">MVR Stented Bioprosthesis </t>
  </si>
  <si>
    <t xml:space="preserve">Tricuspid Valve Repair </t>
  </si>
  <si>
    <t xml:space="preserve">TVR Mechanical </t>
  </si>
  <si>
    <t xml:space="preserve">TVR Stented Bioprosthesis </t>
  </si>
  <si>
    <t xml:space="preserve">Maze Procedure </t>
  </si>
  <si>
    <t xml:space="preserve">CABG </t>
  </si>
  <si>
    <t xml:space="preserve">OPCAB </t>
  </si>
  <si>
    <t xml:space="preserve">Myectomy </t>
  </si>
  <si>
    <t xml:space="preserve">Coronary Detunneling </t>
  </si>
  <si>
    <t xml:space="preserve">LVAD </t>
  </si>
  <si>
    <t xml:space="preserve">RVAD </t>
  </si>
  <si>
    <t xml:space="preserve">Pulmonary End arterectomy </t>
  </si>
  <si>
    <t xml:space="preserve">Excision of LA Myxoma </t>
  </si>
  <si>
    <t xml:space="preserve">Chest Exploration Trauma </t>
  </si>
  <si>
    <t xml:space="preserve">Arterial switch </t>
  </si>
  <si>
    <t xml:space="preserve">Atrial switch (Mustard) </t>
  </si>
  <si>
    <t xml:space="preserve">Atrial switch Senning </t>
  </si>
  <si>
    <t xml:space="preserve">Double Switch </t>
  </si>
  <si>
    <t xml:space="preserve">Rastelli </t>
  </si>
  <si>
    <t xml:space="preserve">Truncus Arteriosus Repair </t>
  </si>
  <si>
    <t xml:space="preserve">ALCAPA Repair </t>
  </si>
  <si>
    <t xml:space="preserve">ARCAPA Repair </t>
  </si>
  <si>
    <t xml:space="preserve">Norwood </t>
  </si>
  <si>
    <t xml:space="preserve">Arch Repair </t>
  </si>
  <si>
    <t xml:space="preserve">CoA X-end-to-end </t>
  </si>
  <si>
    <t xml:space="preserve">Extra anatomical Bypass of CoA </t>
  </si>
  <si>
    <t xml:space="preserve">Vascular Ring Repair </t>
  </si>
  <si>
    <t xml:space="preserve">PDA Closure </t>
  </si>
  <si>
    <t xml:space="preserve">TAPVC Repair Supra Cardiac </t>
  </si>
  <si>
    <t xml:space="preserve">TAPVC Repair Cardiac </t>
  </si>
  <si>
    <t xml:space="preserve">TAPVC Repair Infra Cardiac </t>
  </si>
  <si>
    <t xml:space="preserve">PAPVC Repair </t>
  </si>
  <si>
    <t xml:space="preserve">Systemic Venous Drainage Repair </t>
  </si>
  <si>
    <t xml:space="preserve">Cor Triatriatum Repair </t>
  </si>
  <si>
    <t xml:space="preserve">ASD Closure </t>
  </si>
  <si>
    <t xml:space="preserve">AV Canal Repair Complete </t>
  </si>
  <si>
    <t xml:space="preserve">AV Canal Repair Transitional </t>
  </si>
  <si>
    <t xml:space="preserve">AV Canal Repair Partial </t>
  </si>
  <si>
    <t xml:space="preserve">VSD Closure </t>
  </si>
  <si>
    <t xml:space="preserve">Fallot Repair </t>
  </si>
  <si>
    <t xml:space="preserve">PVR Homograft </t>
  </si>
  <si>
    <t xml:space="preserve">PVR Freestyle </t>
  </si>
  <si>
    <t xml:space="preserve">PVR Stented Bioprosthesis </t>
  </si>
  <si>
    <t xml:space="preserve">MPA Reconstruction </t>
  </si>
  <si>
    <t xml:space="preserve">RPA Reconstruction </t>
  </si>
  <si>
    <t xml:space="preserve">LPA Reconstruction </t>
  </si>
  <si>
    <t xml:space="preserve">Pulmonary Valvotomy </t>
  </si>
  <si>
    <t xml:space="preserve">Pulmonary Trans-annular Patch </t>
  </si>
  <si>
    <t xml:space="preserve">Relief of RVOTO </t>
  </si>
  <si>
    <t xml:space="preserve">RVOT Patch </t>
  </si>
  <si>
    <t xml:space="preserve">Supravalvular AS Repair </t>
  </si>
  <si>
    <t xml:space="preserve">Rupture Sinus of Valsalva Repair </t>
  </si>
  <si>
    <t xml:space="preserve">Coronary AV Fistula Repair </t>
  </si>
  <si>
    <t xml:space="preserve">Resection of Subaortic Membrane </t>
  </si>
  <si>
    <t xml:space="preserve">Aorto Pulmonary Window Repair </t>
  </si>
  <si>
    <t xml:space="preserve">Fontan </t>
  </si>
  <si>
    <t xml:space="preserve">Glenn </t>
  </si>
  <si>
    <t xml:space="preserve">DKS </t>
  </si>
  <si>
    <t xml:space="preserve">Atrial Septectomy </t>
  </si>
  <si>
    <t xml:space="preserve">MBT Shunt </t>
  </si>
  <si>
    <t xml:space="preserve">Central shunt </t>
  </si>
  <si>
    <t xml:space="preserve">PA Banding </t>
  </si>
  <si>
    <t xml:space="preserve">First Stage Switch PAB BTS </t>
  </si>
  <si>
    <t xml:space="preserve">Permanent Epicardial Pacemaker </t>
  </si>
  <si>
    <t xml:space="preserve">Plication of Diaphragm </t>
  </si>
  <si>
    <t xml:space="preserve">Delayed Chest Closure </t>
  </si>
  <si>
    <t xml:space="preserve">Rewiring </t>
  </si>
  <si>
    <t xml:space="preserve">Wound Debridement </t>
  </si>
  <si>
    <t xml:space="preserve">Other </t>
  </si>
  <si>
    <t>Q1</t>
  </si>
  <si>
    <t>Q2</t>
  </si>
  <si>
    <t>Q3</t>
  </si>
  <si>
    <t>Q4</t>
  </si>
  <si>
    <t>Aswan</t>
  </si>
  <si>
    <t>Cairo</t>
  </si>
  <si>
    <t>Sunday</t>
  </si>
  <si>
    <t>Monday</t>
  </si>
  <si>
    <t>Tuesday</t>
  </si>
  <si>
    <t>Wednesday</t>
  </si>
  <si>
    <t>Thursday</t>
  </si>
  <si>
    <t>Friday</t>
  </si>
  <si>
    <t>Saturday</t>
  </si>
  <si>
    <t>Magdi Yacoub</t>
  </si>
  <si>
    <t>Carin van Doorn</t>
  </si>
  <si>
    <t>Ahmed Afifi</t>
  </si>
  <si>
    <t>Ahmed Shazly</t>
  </si>
  <si>
    <t>Hatem Hosny</t>
  </si>
  <si>
    <t>Walid Simry</t>
  </si>
  <si>
    <t>Ahmed Mahgoub</t>
  </si>
  <si>
    <t>Adults Mortality</t>
  </si>
  <si>
    <t>Adults Mortality Percent</t>
  </si>
  <si>
    <t>Pediatrics Mortality</t>
  </si>
  <si>
    <t>Pediatrics Mortality Percent</t>
  </si>
  <si>
    <t>Neonates</t>
  </si>
  <si>
    <t>Neonates Mortality</t>
  </si>
  <si>
    <t>Neonates Mortality Percent</t>
  </si>
  <si>
    <t>Infants</t>
  </si>
  <si>
    <t>Infants Mortality</t>
  </si>
  <si>
    <t>Infants Mortality Percent</t>
  </si>
  <si>
    <t>Toddlers</t>
  </si>
  <si>
    <t>Toddlers Mortality</t>
  </si>
  <si>
    <t>Toddlers Mortality Percent</t>
  </si>
  <si>
    <t>Children</t>
  </si>
  <si>
    <t>Children Mortality</t>
  </si>
  <si>
    <t>Children Mortality Percent</t>
  </si>
  <si>
    <t>Q1 Mort</t>
  </si>
  <si>
    <t>Q2 Mort</t>
  </si>
  <si>
    <t>Q3 Mort</t>
  </si>
  <si>
    <t>Q4 Mort</t>
  </si>
  <si>
    <t>Total Mort</t>
  </si>
  <si>
    <t>Mean Mort</t>
  </si>
  <si>
    <t xml:space="preserve">Exploration for bleeding </t>
  </si>
  <si>
    <t>Magdi Yacoub Mortality</t>
  </si>
  <si>
    <t>Magdi Yacoub Mortality Percent</t>
  </si>
  <si>
    <t>------</t>
  </si>
  <si>
    <t>Carin van Doorn Mortality</t>
  </si>
  <si>
    <t>Carin van Doorn Mortality Percent</t>
  </si>
  <si>
    <t>------ 1</t>
  </si>
  <si>
    <t>Ahmed Afifi Mortality</t>
  </si>
  <si>
    <t>Ahmed Afifi Mortality Percent</t>
  </si>
  <si>
    <t>------ 2</t>
  </si>
  <si>
    <t>Ahmed Shazly Mortality</t>
  </si>
  <si>
    <t>Ahmed Shazly Mortality Percent</t>
  </si>
  <si>
    <t>------ 3</t>
  </si>
  <si>
    <t>Hatem Hosny Mortality</t>
  </si>
  <si>
    <t>Hatem Hosny Mortality Percent</t>
  </si>
  <si>
    <t>------ 4</t>
  </si>
  <si>
    <t>Walid Simry Mortality</t>
  </si>
  <si>
    <t>Walid Simry Mortality Percent</t>
  </si>
  <si>
    <t>------ 5</t>
  </si>
  <si>
    <t>Ahmed Mahgoub Mortality</t>
  </si>
  <si>
    <t>Ahmed Mahgoub Mortality Percent</t>
  </si>
  <si>
    <t>Calculations</t>
  </si>
  <si>
    <t>Total TGA</t>
  </si>
  <si>
    <t>Total Mitral Surgery</t>
  </si>
  <si>
    <t>Aortic</t>
  </si>
  <si>
    <t>Mitral</t>
  </si>
  <si>
    <t>CABG</t>
  </si>
  <si>
    <t>GUCH</t>
  </si>
  <si>
    <t>Mortality Percent</t>
  </si>
  <si>
    <t>Upper Egypt</t>
  </si>
  <si>
    <t>Rest of Egypt</t>
  </si>
  <si>
    <t>Non Egyptian</t>
  </si>
  <si>
    <t>First Operation</t>
  </si>
  <si>
    <t>Redo Operation</t>
  </si>
  <si>
    <t>Myectomy</t>
  </si>
  <si>
    <t>Others</t>
  </si>
  <si>
    <t>Valvular</t>
  </si>
  <si>
    <t>TGA</t>
  </si>
  <si>
    <t>Arch</t>
  </si>
  <si>
    <t>AV Canal</t>
  </si>
  <si>
    <t>RVOT/PA</t>
  </si>
  <si>
    <t>Palliative</t>
  </si>
  <si>
    <t>VSD</t>
  </si>
  <si>
    <t xml:space="preserve">Removal Repositioning of VAD driveline </t>
  </si>
  <si>
    <t xml:space="preserve">Cardiac Mass Other than Myxoma </t>
  </si>
  <si>
    <t xml:space="preserve">Surgery for EMF </t>
  </si>
  <si>
    <t xml:space="preserve">ECMO Mechanical support </t>
  </si>
  <si>
    <t xml:space="preserve">TAVI </t>
  </si>
  <si>
    <t xml:space="preserve">RV PA Conduit </t>
  </si>
  <si>
    <t xml:space="preserve">Debanding </t>
  </si>
  <si>
    <t xml:space="preserve">Evacuation of Pericardial Collection </t>
  </si>
  <si>
    <t xml:space="preserve">Other Cardiac Surgery </t>
  </si>
  <si>
    <t xml:space="preserve">Tracheostomy </t>
  </si>
  <si>
    <t xml:space="preserve">Plastic Surgery </t>
  </si>
  <si>
    <t xml:space="preserve">Vascular Surgery </t>
  </si>
  <si>
    <t xml:space="preserve">Neurosurgery </t>
  </si>
  <si>
    <t xml:space="preserve">General Surgery </t>
  </si>
  <si>
    <t xml:space="preserve">ENT </t>
  </si>
  <si>
    <t xml:space="preserve">Other Non Cardiac Surgery </t>
  </si>
  <si>
    <t>Average/month (2011-2017)</t>
  </si>
  <si>
    <t>Average in this Q (2011-2017)</t>
  </si>
  <si>
    <t>Average mortality/month (2011-2017)</t>
  </si>
  <si>
    <t>Average Percent Mortality (2011-2017)</t>
  </si>
  <si>
    <t>year</t>
  </si>
  <si>
    <t>month</t>
  </si>
  <si>
    <t>Total.2</t>
  </si>
  <si>
    <t>Total.3</t>
  </si>
  <si>
    <t>Total.4</t>
  </si>
  <si>
    <t>Total.5</t>
  </si>
  <si>
    <t>Total.6</t>
  </si>
  <si>
    <t>Total.8</t>
  </si>
  <si>
    <t>Magdi Yacoub.10</t>
  </si>
  <si>
    <t>Carin van Doorn.10</t>
  </si>
  <si>
    <t>Ahmed Afifi.10</t>
  </si>
  <si>
    <t>Ahmed Shazly.10</t>
  </si>
  <si>
    <t>Hatem Hosny.10</t>
  </si>
  <si>
    <t>Adults.11</t>
  </si>
  <si>
    <t>Pediatrics.11</t>
  </si>
  <si>
    <t>Ross .13</t>
  </si>
  <si>
    <t>Freestyle .13</t>
  </si>
  <si>
    <t>Aortic Valve Repair .13</t>
  </si>
  <si>
    <t>AVR Mechanical .13</t>
  </si>
  <si>
    <t>AVR Stented Bioprosthesis .13</t>
  </si>
  <si>
    <t>Valve-sparing Aortic Root .13</t>
  </si>
  <si>
    <t>Homograft Aortic Root .13</t>
  </si>
  <si>
    <t>Bentall .13</t>
  </si>
  <si>
    <t>Ascending Aortic Replacement .13</t>
  </si>
  <si>
    <t>Arch Replacement .13</t>
  </si>
  <si>
    <t>Mitral Valve Repair .13</t>
  </si>
  <si>
    <t>MVR Mechanical .13</t>
  </si>
  <si>
    <t>MVR Stented Bioprosthesis .13</t>
  </si>
  <si>
    <t>Tricuspid Valve Repair .13</t>
  </si>
  <si>
    <t>TVR Mechanical .13</t>
  </si>
  <si>
    <t>TVR Stented Bioprosthesis .13</t>
  </si>
  <si>
    <t>Maze Procedure .13</t>
  </si>
  <si>
    <t>CABG .13</t>
  </si>
  <si>
    <t>OPCAB .13</t>
  </si>
  <si>
    <t>Myectomy .13</t>
  </si>
  <si>
    <t>Coronary Detunneling .13</t>
  </si>
  <si>
    <t>LVAD .13</t>
  </si>
  <si>
    <t>RVAD .13</t>
  </si>
  <si>
    <t>Pulmonary End arterectomy .13</t>
  </si>
  <si>
    <t>Excision of LA Myxoma .13</t>
  </si>
  <si>
    <t>Chest Exploration Trauma .13</t>
  </si>
  <si>
    <t>Arterial switch .13</t>
  </si>
  <si>
    <t>Atrial switch (Mustard) .13</t>
  </si>
  <si>
    <t>Atrial switch Senning .13</t>
  </si>
  <si>
    <t>Double Switch .13</t>
  </si>
  <si>
    <t>Rastelli .13</t>
  </si>
  <si>
    <t>Truncus Arteriosus Repair .13</t>
  </si>
  <si>
    <t>ALCAPA Repair .13</t>
  </si>
  <si>
    <t>ARCAPA Repair .13</t>
  </si>
  <si>
    <t>Norwood .13</t>
  </si>
  <si>
    <t>Arch Repair .13</t>
  </si>
  <si>
    <t>CoA X-end-to-end .13</t>
  </si>
  <si>
    <t>Extra anatomical Bypass of CoA .13</t>
  </si>
  <si>
    <t>Vascular Ring Repair .13</t>
  </si>
  <si>
    <t>PDA Closure .13</t>
  </si>
  <si>
    <t>TAPVC Repair Supra Cardiac .13</t>
  </si>
  <si>
    <t>TAPVC Repair Cardiac .13</t>
  </si>
  <si>
    <t>TAPVC Repair Infra Cardiac .13</t>
  </si>
  <si>
    <t>PAPVC Repair .13</t>
  </si>
  <si>
    <t>Systemic Venous Drainage Repair .13</t>
  </si>
  <si>
    <t>Cor Triatriatum Repair .13</t>
  </si>
  <si>
    <t>ASD Closure .13</t>
  </si>
  <si>
    <t>AV Canal Repair Complete .13</t>
  </si>
  <si>
    <t>AV Canal Repair Transitional .13</t>
  </si>
  <si>
    <t>AV Canal Repair Partial .13</t>
  </si>
  <si>
    <t>VSD Closure .13</t>
  </si>
  <si>
    <t>Fallot Repair .13</t>
  </si>
  <si>
    <t>PVR Homograft .13</t>
  </si>
  <si>
    <t>PVR Freestyle .13</t>
  </si>
  <si>
    <t>PVR Stented Bioprosthesis .13</t>
  </si>
  <si>
    <t>MPA Reconstruction .13</t>
  </si>
  <si>
    <t>RPA Reconstruction .13</t>
  </si>
  <si>
    <t>LPA Reconstruction .13</t>
  </si>
  <si>
    <t>Pulmonary Valvotomy .13</t>
  </si>
  <si>
    <t>Pulmonary Trans-annular Patch .13</t>
  </si>
  <si>
    <t>Relief of RVOTO .13</t>
  </si>
  <si>
    <t>RVOT Patch .13</t>
  </si>
  <si>
    <t>Supravalvular AS Repair .13</t>
  </si>
  <si>
    <t>Rupture Sinus of Valsalva Repair .13</t>
  </si>
  <si>
    <t>Coronary AV Fistula Repair .13</t>
  </si>
  <si>
    <t>Resection of Subaortic Membrane .13</t>
  </si>
  <si>
    <t>Aorto Pulmonary Window Repair .13</t>
  </si>
  <si>
    <t>Fontan .13</t>
  </si>
  <si>
    <t>Glenn .13</t>
  </si>
  <si>
    <t>DKS .13</t>
  </si>
  <si>
    <t>Atrial Septectomy .13</t>
  </si>
  <si>
    <t>MBT Shunt .13</t>
  </si>
  <si>
    <t>Central shunt .13</t>
  </si>
  <si>
    <t>PA Banding .13</t>
  </si>
  <si>
    <t>First Stage Switch PAB BTS .13</t>
  </si>
  <si>
    <t>Permanent Epicardial Pacemaker .13</t>
  </si>
  <si>
    <t>Plication of Diaphragm .13</t>
  </si>
  <si>
    <t>Delayed Chest Closure .13</t>
  </si>
  <si>
    <t>Rewiring .13</t>
  </si>
  <si>
    <t>Wound Debridement .13</t>
  </si>
  <si>
    <t>Other .13</t>
  </si>
  <si>
    <t>Exploration for bleeding .13</t>
  </si>
  <si>
    <t>Removal Repositioning of VAD driveline .13</t>
  </si>
  <si>
    <t>Cardiac Mass Other than Myxoma .13</t>
  </si>
  <si>
    <t>Surgery for EMF .13</t>
  </si>
  <si>
    <t>ECMO Mechanical support .13</t>
  </si>
  <si>
    <t>TAVI .13</t>
  </si>
  <si>
    <t>RV PA Conduit .13</t>
  </si>
  <si>
    <t>Debanding .13</t>
  </si>
  <si>
    <t>Evacuation of Pericardial Collection .13</t>
  </si>
  <si>
    <t>Other Cardiac Surgery .13</t>
  </si>
  <si>
    <t>Tracheostomy .13</t>
  </si>
  <si>
    <t>Plastic Surgery .13</t>
  </si>
  <si>
    <t>Vascular Surgery .13</t>
  </si>
  <si>
    <t>Neurosurgery .13</t>
  </si>
  <si>
    <t>General Surgery .13</t>
  </si>
  <si>
    <t>ENT .13</t>
  </si>
  <si>
    <t>Other Non Cardiac Surgery .13</t>
  </si>
  <si>
    <t>Magdi Yacoub.14</t>
  </si>
  <si>
    <t>Carin van Doorn.14</t>
  </si>
  <si>
    <t>Ahmed Afifi.14</t>
  </si>
  <si>
    <t>Ahmed Shazly.14</t>
  </si>
  <si>
    <t>Hatem Hosny.14</t>
  </si>
  <si>
    <t>Walid Simry.14</t>
  </si>
  <si>
    <t>Ahmed Mahgoub.14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</si>
  <si>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</si>
  <si>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</si>
  <si>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</si>
  <si>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</si>
  <si>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</si>
  <si>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</si>
  <si>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</si>
  <si>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</si>
  <si>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</si>
  <si>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</si>
  <si>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</si>
  <si>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</si>
  <si>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</si>
  <si>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</si>
  <si>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</si>
  <si>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</si>
  <si>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</si>
  <si>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</si>
  <si>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</si>
  <si>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</si>
  <si>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</si>
  <si>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</si>
  <si>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</si>
  <si>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</si>
  <si>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</si>
  <si>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</si>
  <si>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</si>
  <si>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</si>
  <si>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</si>
  <si>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</si>
  <si>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</si>
  <si>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</si>
  <si>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</si>
  <si>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</si>
  <si>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</si>
  <si>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</si>
  <si>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</si>
  <si>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</si>
  <si>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</si>
  <si>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</si>
  <si>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</si>
  <si>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</si>
  <si>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</si>
  <si>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</si>
  <si>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</si>
  <si>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</si>
  <si>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</si>
  <si>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</si>
  <si>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</si>
  <si>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</si>
  <si>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</si>
  <si>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</si>
  <si>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</si>
  <si>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</si>
  <si>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</si>
  <si>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</si>
  <si>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</si>
  <si>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</si>
  <si>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</si>
  <si>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</si>
  <si>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</si>
  <si>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</si>
  <si>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</si>
  <si>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</si>
  <si>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</si>
  <si>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</si>
  <si>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</si>
  <si>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</si>
  <si>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</si>
  <si>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</si>
  <si>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</si>
  <si>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</si>
  <si>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</si>
  <si>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</si>
  <si>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</si>
  <si>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</si>
  <si>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</si>
  <si>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</si>
  <si>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</si>
  <si>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</si>
  <si>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</si>
  <si>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</si>
  <si>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</si>
  <si>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</si>
  <si>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</si>
  <si>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</si>
  <si>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</si>
  <si>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</si>
  <si>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</si>
  <si>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</si>
  <si>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</si>
  <si>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</si>
  <si>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</si>
  <si>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</si>
  <si>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</si>
  <si>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</si>
  <si>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</si>
  <si>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</si>
  <si>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</si>
  <si>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</si>
  <si>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</si>
  <si>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</si>
  <si>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</si>
  <si>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</si>
  <si>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</si>
  <si>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</si>
  <si>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</si>
  <si>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</si>
  <si>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</si>
  <si>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</si>
  <si>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</si>
  <si>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</si>
  <si>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</si>
  <si>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</si>
  <si>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</si>
  <si>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</si>
  <si>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</si>
  <si>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</si>
  <si>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</si>
  <si>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</si>
  <si>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quarter</t>
  </si>
  <si>
    <t>Totals by group (2018)</t>
  </si>
  <si>
    <t>Total/Surgeon (2018)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</si>
</sst>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1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50">
    <fill>
      <patternFill patternType="none"/>
    </fill>
    <fill>
      <patternFill patternType="gray125"/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2">
    <xf numFmtId="0" fontId="0" fillId="0" borderId="0" xfId="0" applyFont="1" applyFill="1" applyBorder="1"/>
    <xf numFmtId="164" fontId="0" fillId="0" borderId="0" xfId="0" applyNumberFormat="1" applyFont="1" applyFill="1" applyBorder="1"/>
    <xf numFmtId="0" fontId="1" fillId="0" borderId="0" xfId="0" applyFont="1" applyFill="1" applyBorder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3" borderId="0" xfId="0" applyFont="1" applyFill="1" applyAlignment="1">
      <alignment horizontal="center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4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4" fillId="5" borderId="0" xfId="0" applyFont="1" applyFill="1" applyAlignment="1">
      <alignment horizontal="center"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6" borderId="0" xfId="0" applyFont="1" applyFill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0" fillId="7" borderId="0" xfId="0" applyFont="1" applyFill="1" applyAlignment="1">
      <alignment horizontal="center" wrapText="1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3" fillId="8" borderId="0" xfId="0" applyFont="1" applyFill="1" applyAlignment="1">
      <alignment horizontal="center" wrapText="1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6" fillId="9" borderId="0" xfId="0" applyFont="1" applyFill="1" applyAlignment="1">
      <alignment horizontal="center" wrapText="1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10" borderId="0" xfId="0" applyFont="1" applyFill="1" applyAlignment="1">
      <alignment horizontal="center" wrapText="1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left"/>
    </xf>
    <xf numFmtId="0" fontId="32" fillId="11" borderId="0" xfId="0" applyFont="1" applyFill="1" applyAlignment="1">
      <alignment horizontal="center" wrapText="1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12" borderId="0" xfId="0" applyFont="1" applyFill="1" applyAlignment="1">
      <alignment horizontal="center" wrapText="1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left"/>
    </xf>
    <xf numFmtId="0" fontId="38" fillId="13" borderId="0" xfId="0" applyFont="1" applyFill="1" applyAlignment="1">
      <alignment horizontal="center" wrapText="1"/>
    </xf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left"/>
    </xf>
    <xf numFmtId="0" fontId="41" fillId="14" borderId="0" xfId="0" applyFont="1" applyFill="1" applyAlignment="1">
      <alignment horizontal="center" wrapText="1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left"/>
    </xf>
    <xf numFmtId="0" fontId="44" fillId="15" borderId="0" xfId="0" applyFont="1" applyFill="1" applyAlignment="1">
      <alignment horizontal="center" wrapText="1"/>
    </xf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0" fontId="47" fillId="16" borderId="0" xfId="0" applyFont="1" applyFill="1" applyAlignment="1">
      <alignment horizontal="center" wrapText="1"/>
    </xf>
    <xf numFmtId="0" fontId="48" fillId="0" borderId="0" xfId="0" applyFont="1" applyAlignment="1">
      <alignment horizontal="center"/>
    </xf>
    <xf numFmtId="0" fontId="49" fillId="0" borderId="0" xfId="0" applyFont="1" applyAlignment="1">
      <alignment horizontal="left"/>
    </xf>
    <xf numFmtId="0" fontId="50" fillId="17" borderId="0" xfId="0" applyFont="1" applyFill="1" applyAlignment="1">
      <alignment horizontal="center" wrapText="1"/>
    </xf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left"/>
    </xf>
    <xf numFmtId="0" fontId="53" fillId="18" borderId="0" xfId="0" applyFont="1" applyFill="1" applyAlignment="1">
      <alignment horizontal="center" wrapText="1"/>
    </xf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left"/>
    </xf>
    <xf numFmtId="0" fontId="56" fillId="19" borderId="0" xfId="0" applyFont="1" applyFill="1" applyAlignment="1">
      <alignment horizontal="center" wrapText="1"/>
    </xf>
    <xf numFmtId="0" fontId="57" fillId="0" borderId="0" xfId="0" applyFont="1" applyAlignment="1">
      <alignment horizontal="center"/>
    </xf>
    <xf numFmtId="0" fontId="58" fillId="0" borderId="0" xfId="0" applyFont="1" applyAlignment="1">
      <alignment horizontal="left"/>
    </xf>
    <xf numFmtId="0" fontId="59" fillId="20" borderId="0" xfId="0" applyFont="1" applyFill="1" applyAlignment="1">
      <alignment horizontal="center" wrapText="1"/>
    </xf>
    <xf numFmtId="0" fontId="60" fillId="0" borderId="0" xfId="0" applyFont="1" applyAlignment="1">
      <alignment horizontal="center"/>
    </xf>
    <xf numFmtId="0" fontId="61" fillId="0" borderId="0" xfId="0" applyFont="1" applyAlignment="1">
      <alignment horizontal="left"/>
    </xf>
    <xf numFmtId="0" fontId="62" fillId="21" borderId="0" xfId="0" applyFont="1" applyFill="1" applyAlignment="1">
      <alignment horizontal="center" wrapText="1"/>
    </xf>
    <xf numFmtId="0" fontId="63" fillId="0" borderId="0" xfId="0" applyFont="1" applyAlignment="1">
      <alignment horizontal="center"/>
    </xf>
    <xf numFmtId="0" fontId="64" fillId="0" borderId="0" xfId="0" applyFont="1" applyAlignment="1">
      <alignment horizontal="left"/>
    </xf>
    <xf numFmtId="0" fontId="65" fillId="22" borderId="0" xfId="0" applyFont="1" applyFill="1" applyAlignment="1">
      <alignment horizontal="center" wrapText="1"/>
    </xf>
    <xf numFmtId="0" fontId="66" fillId="0" borderId="0" xfId="0" applyFont="1" applyAlignment="1">
      <alignment horizontal="center"/>
    </xf>
    <xf numFmtId="0" fontId="67" fillId="0" borderId="0" xfId="0" applyFont="1" applyAlignment="1">
      <alignment horizontal="left"/>
    </xf>
    <xf numFmtId="0" fontId="68" fillId="23" borderId="0" xfId="0" applyFont="1" applyFill="1" applyAlignment="1">
      <alignment horizontal="center" wrapText="1"/>
    </xf>
    <xf numFmtId="0" fontId="69" fillId="0" borderId="0" xfId="0" applyFont="1" applyAlignment="1">
      <alignment horizontal="center"/>
    </xf>
    <xf numFmtId="0" fontId="70" fillId="0" borderId="0" xfId="0" applyFont="1" applyAlignment="1">
      <alignment horizontal="left"/>
    </xf>
    <xf numFmtId="0" fontId="71" fillId="24" borderId="0" xfId="0" applyFont="1" applyFill="1" applyAlignment="1">
      <alignment horizontal="center" wrapText="1"/>
    </xf>
    <xf numFmtId="0" fontId="72" fillId="0" borderId="0" xfId="0" applyFont="1" applyAlignment="1">
      <alignment horizontal="center"/>
    </xf>
    <xf numFmtId="0" fontId="73" fillId="0" borderId="0" xfId="0" applyFont="1" applyAlignment="1">
      <alignment horizontal="left"/>
    </xf>
    <xf numFmtId="0" fontId="74" fillId="25" borderId="0" xfId="0" applyFont="1" applyFill="1" applyAlignment="1">
      <alignment horizontal="center" wrapText="1"/>
    </xf>
    <xf numFmtId="0" fontId="75" fillId="0" borderId="0" xfId="0" applyFont="1" applyAlignment="1">
      <alignment horizontal="center"/>
    </xf>
    <xf numFmtId="0" fontId="76" fillId="0" borderId="0" xfId="0" applyFont="1" applyAlignment="1">
      <alignment horizontal="left"/>
    </xf>
    <xf numFmtId="0" fontId="77" fillId="26" borderId="0" xfId="0" applyFont="1" applyFill="1" applyAlignment="1">
      <alignment horizontal="center" wrapText="1"/>
    </xf>
    <xf numFmtId="0" fontId="78" fillId="0" borderId="0" xfId="0" applyFont="1" applyAlignment="1">
      <alignment horizontal="center"/>
    </xf>
    <xf numFmtId="0" fontId="79" fillId="0" borderId="0" xfId="0" applyFont="1" applyAlignment="1">
      <alignment horizontal="left"/>
    </xf>
    <xf numFmtId="0" fontId="80" fillId="27" borderId="0" xfId="0" applyFont="1" applyFill="1" applyAlignment="1">
      <alignment horizontal="center" wrapText="1"/>
    </xf>
    <xf numFmtId="0" fontId="81" fillId="0" borderId="0" xfId="0" applyFont="1" applyAlignment="1">
      <alignment horizontal="center"/>
    </xf>
    <xf numFmtId="0" fontId="82" fillId="0" borderId="0" xfId="0" applyFont="1" applyAlignment="1">
      <alignment horizontal="left"/>
    </xf>
    <xf numFmtId="0" fontId="83" fillId="28" borderId="0" xfId="0" applyFont="1" applyFill="1" applyAlignment="1">
      <alignment horizontal="center" wrapText="1"/>
    </xf>
    <xf numFmtId="0" fontId="84" fillId="0" borderId="0" xfId="0" applyFont="1" applyAlignment="1">
      <alignment horizontal="center"/>
    </xf>
    <xf numFmtId="0" fontId="85" fillId="0" borderId="0" xfId="0" applyFont="1" applyAlignment="1">
      <alignment horizontal="left"/>
    </xf>
    <xf numFmtId="0" fontId="86" fillId="29" borderId="0" xfId="0" applyFont="1" applyFill="1" applyAlignment="1">
      <alignment horizontal="center" wrapText="1"/>
    </xf>
    <xf numFmtId="0" fontId="87" fillId="0" borderId="0" xfId="0" applyFont="1" applyAlignment="1">
      <alignment horizontal="center"/>
    </xf>
    <xf numFmtId="0" fontId="88" fillId="0" borderId="0" xfId="0" applyFont="1" applyAlignment="1">
      <alignment horizontal="left"/>
    </xf>
    <xf numFmtId="0" fontId="89" fillId="30" borderId="0" xfId="0" applyFont="1" applyFill="1" applyAlignment="1">
      <alignment horizontal="center" wrapText="1"/>
    </xf>
    <xf numFmtId="0" fontId="90" fillId="0" borderId="0" xfId="0" applyFont="1" applyAlignment="1">
      <alignment horizontal="center"/>
    </xf>
    <xf numFmtId="0" fontId="91" fillId="0" borderId="0" xfId="0" applyFont="1" applyAlignment="1">
      <alignment horizontal="left"/>
    </xf>
    <xf numFmtId="0" fontId="92" fillId="31" borderId="0" xfId="0" applyFont="1" applyFill="1" applyAlignment="1">
      <alignment horizontal="center" wrapText="1"/>
    </xf>
    <xf numFmtId="0" fontId="93" fillId="0" borderId="0" xfId="0" applyFont="1" applyAlignment="1">
      <alignment horizontal="center"/>
    </xf>
    <xf numFmtId="0" fontId="94" fillId="0" borderId="0" xfId="0" applyFont="1" applyAlignment="1">
      <alignment horizontal="left"/>
    </xf>
    <xf numFmtId="0" fontId="95" fillId="32" borderId="0" xfId="0" applyFont="1" applyFill="1" applyAlignment="1">
      <alignment horizontal="center" wrapText="1"/>
    </xf>
    <xf numFmtId="0" fontId="96" fillId="0" borderId="0" xfId="0" applyFont="1" applyAlignment="1">
      <alignment horizontal="center"/>
    </xf>
    <xf numFmtId="0" fontId="97" fillId="0" borderId="0" xfId="0" applyFont="1" applyAlignment="1">
      <alignment horizontal="left"/>
    </xf>
    <xf numFmtId="0" fontId="98" fillId="33" borderId="0" xfId="0" applyFont="1" applyFill="1" applyAlignment="1">
      <alignment horizontal="center" wrapText="1"/>
    </xf>
    <xf numFmtId="0" fontId="99" fillId="0" borderId="0" xfId="0" applyFont="1" applyAlignment="1">
      <alignment horizontal="center"/>
    </xf>
    <xf numFmtId="0" fontId="100" fillId="0" borderId="0" xfId="0" applyFont="1" applyAlignment="1">
      <alignment horizontal="left"/>
    </xf>
    <xf numFmtId="0" fontId="101" fillId="34" borderId="0" xfId="0" applyFont="1" applyFill="1" applyAlignment="1">
      <alignment horizontal="center" wrapText="1"/>
    </xf>
    <xf numFmtId="0" fontId="102" fillId="0" borderId="0" xfId="0" applyFont="1" applyAlignment="1">
      <alignment horizontal="center"/>
    </xf>
    <xf numFmtId="0" fontId="103" fillId="0" borderId="0" xfId="0" applyFont="1" applyAlignment="1">
      <alignment horizontal="left"/>
    </xf>
    <xf numFmtId="0" fontId="104" fillId="35" borderId="0" xfId="0" applyFont="1" applyFill="1" applyAlignment="1">
      <alignment horizontal="center" wrapText="1"/>
    </xf>
    <xf numFmtId="0" fontId="105" fillId="0" borderId="0" xfId="0" applyFont="1" applyAlignment="1">
      <alignment horizontal="center"/>
    </xf>
    <xf numFmtId="0" fontId="106" fillId="0" borderId="0" xfId="0" applyFont="1" applyAlignment="1">
      <alignment horizontal="left"/>
    </xf>
    <xf numFmtId="0" fontId="107" fillId="36" borderId="0" xfId="0" applyFont="1" applyFill="1" applyAlignment="1">
      <alignment horizontal="center" wrapText="1"/>
    </xf>
    <xf numFmtId="0" fontId="108" fillId="0" borderId="0" xfId="0" applyFont="1" applyAlignment="1">
      <alignment horizontal="center"/>
    </xf>
    <xf numFmtId="0" fontId="109" fillId="0" borderId="0" xfId="0" applyFont="1" applyAlignment="1">
      <alignment horizontal="left"/>
    </xf>
    <xf numFmtId="0" fontId="110" fillId="37" borderId="0" xfId="0" applyFont="1" applyFill="1" applyAlignment="1">
      <alignment horizontal="center" wrapText="1"/>
    </xf>
    <xf numFmtId="0" fontId="111" fillId="0" borderId="0" xfId="0" applyFont="1" applyAlignment="1">
      <alignment horizontal="center"/>
    </xf>
    <xf numFmtId="0" fontId="112" fillId="0" borderId="0" xfId="0" applyFont="1" applyAlignment="1">
      <alignment horizontal="left"/>
    </xf>
    <xf numFmtId="0" fontId="113" fillId="38" borderId="0" xfId="0" applyFont="1" applyFill="1" applyAlignment="1">
      <alignment horizontal="center" wrapText="1"/>
    </xf>
    <xf numFmtId="0" fontId="114" fillId="0" borderId="0" xfId="0" applyFont="1" applyAlignment="1">
      <alignment horizontal="center"/>
    </xf>
    <xf numFmtId="0" fontId="115" fillId="0" borderId="0" xfId="0" applyFont="1" applyAlignment="1">
      <alignment horizontal="left"/>
    </xf>
    <xf numFmtId="0" fontId="116" fillId="39" borderId="0" xfId="0" applyFont="1" applyFill="1" applyAlignment="1">
      <alignment horizontal="center" wrapText="1"/>
    </xf>
    <xf numFmtId="0" fontId="117" fillId="0" borderId="0" xfId="0" applyFont="1" applyAlignment="1">
      <alignment horizontal="center"/>
    </xf>
    <xf numFmtId="0" fontId="118" fillId="0" borderId="0" xfId="0" applyFont="1" applyAlignment="1">
      <alignment horizontal="left"/>
    </xf>
    <xf numFmtId="0" fontId="119" fillId="40" borderId="0" xfId="0" applyFont="1" applyFill="1" applyAlignment="1">
      <alignment horizontal="center" wrapText="1"/>
    </xf>
    <xf numFmtId="0" fontId="120" fillId="0" borderId="0" xfId="0" applyFont="1" applyAlignment="1">
      <alignment horizontal="center"/>
    </xf>
    <xf numFmtId="0" fontId="121" fillId="0" borderId="0" xfId="0" applyFont="1" applyAlignment="1">
      <alignment horizontal="left"/>
    </xf>
    <xf numFmtId="0" fontId="122" fillId="41" borderId="0" xfId="0" applyFont="1" applyFill="1" applyAlignment="1">
      <alignment horizontal="center" wrapText="1"/>
    </xf>
    <xf numFmtId="0" fontId="123" fillId="0" borderId="0" xfId="0" applyFont="1" applyAlignment="1">
      <alignment horizontal="center"/>
    </xf>
    <xf numFmtId="0" fontId="124" fillId="0" borderId="0" xfId="0" applyFont="1" applyAlignment="1">
      <alignment horizontal="left"/>
    </xf>
    <xf numFmtId="0" fontId="125" fillId="42" borderId="0" xfId="0" applyFont="1" applyFill="1" applyAlignment="1">
      <alignment horizontal="center" wrapText="1"/>
    </xf>
    <xf numFmtId="0" fontId="126" fillId="0" borderId="0" xfId="0" applyFont="1" applyAlignment="1">
      <alignment horizontal="center"/>
    </xf>
    <xf numFmtId="0" fontId="127" fillId="0" borderId="0" xfId="0" applyFont="1" applyAlignment="1">
      <alignment horizontal="left"/>
    </xf>
    <xf numFmtId="0" fontId="128" fillId="43" borderId="0" xfId="0" applyFont="1" applyFill="1" applyAlignment="1">
      <alignment horizontal="center" wrapText="1"/>
    </xf>
    <xf numFmtId="0" fontId="129" fillId="0" borderId="0" xfId="0" applyFont="1" applyAlignment="1">
      <alignment horizontal="center"/>
    </xf>
    <xf numFmtId="0" fontId="130" fillId="0" borderId="0" xfId="0" applyFont="1" applyAlignment="1">
      <alignment horizontal="left"/>
    </xf>
    <xf numFmtId="0" fontId="131" fillId="44" borderId="0" xfId="0" applyFont="1" applyFill="1" applyAlignment="1">
      <alignment horizontal="center" wrapText="1"/>
    </xf>
    <xf numFmtId="0" fontId="132" fillId="0" borderId="0" xfId="0" applyFont="1" applyAlignment="1">
      <alignment horizontal="center"/>
    </xf>
    <xf numFmtId="0" fontId="133" fillId="0" borderId="0" xfId="0" applyFont="1" applyAlignment="1">
      <alignment horizontal="left"/>
    </xf>
    <xf numFmtId="0" fontId="134" fillId="45" borderId="0" xfId="0" applyFont="1" applyFill="1" applyAlignment="1">
      <alignment horizontal="center" wrapText="1"/>
    </xf>
    <xf numFmtId="0" fontId="135" fillId="0" borderId="0" xfId="0" applyFont="1" applyAlignment="1">
      <alignment horizontal="center"/>
    </xf>
    <xf numFmtId="0" fontId="136" fillId="0" borderId="0" xfId="0" applyFont="1" applyAlignment="1">
      <alignment horizontal="left"/>
    </xf>
    <xf numFmtId="0" fontId="137" fillId="46" borderId="0" xfId="0" applyFont="1" applyFill="1" applyAlignment="1">
      <alignment horizontal="center" wrapText="1"/>
    </xf>
    <xf numFmtId="0" fontId="138" fillId="0" borderId="0" xfId="0" applyFont="1" applyAlignment="1">
      <alignment horizontal="center"/>
    </xf>
    <xf numFmtId="0" fontId="139" fillId="0" borderId="0" xfId="0" applyFont="1" applyAlignment="1">
      <alignment horizontal="left"/>
    </xf>
    <xf numFmtId="0" fontId="140" fillId="47" borderId="0" xfId="0" applyFont="1" applyFill="1" applyAlignment="1">
      <alignment horizontal="center" wrapText="1"/>
    </xf>
    <xf numFmtId="0" fontId="141" fillId="0" borderId="0" xfId="0" applyFont="1" applyAlignment="1">
      <alignment horizontal="center"/>
    </xf>
    <xf numFmtId="0" fontId="142" fillId="0" borderId="0" xfId="0" applyFont="1" applyAlignment="1">
      <alignment horizontal="left"/>
    </xf>
    <xf numFmtId="0" fontId="143" fillId="48" borderId="0" xfId="0" applyFont="1" applyFill="1" applyAlignment="1">
      <alignment horizontal="center" wrapText="1"/>
    </xf>
    <xf numFmtId="0" fontId="144" fillId="0" borderId="0" xfId="0" applyFont="1" applyAlignment="1">
      <alignment horizontal="center"/>
    </xf>
    <xf numFmtId="0" fontId="145" fillId="0" borderId="0" xfId="0" applyFont="1" applyAlignment="1">
      <alignment horizontal="left"/>
    </xf>
    <xf numFmtId="0" fontId="146" fillId="49" borderId="0" xfId="0" applyFont="1" applyFill="1" applyAlignment="1">
      <alignment horizontal="center" wrapText="1"/>
    </xf>
    <xf numFmtId="0" fontId="147" fillId="0" borderId="0" xfId="0" applyFont="1" applyAlignment="1">
      <alignment horizontal="center"/>
    </xf>
    <xf numFmtId="0" fontId="148" fillId="0" borderId="0" xfId="0" applyFont="1" applyAlignment="1">
      <alignment horizontal="left"/>
    </xf>
    <xf numFmtId="0" fontId="149" fillId="0" borderId="0" xfId="0" applyFont="1" applyAlignment="1">
      <alignment horizontal="center"/>
    </xf>
    <xf numFmtId="0" fontId="15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36" Type="http://schemas.openxmlformats.org/officeDocument/2006/relationships/theme" Target="theme/theme1.xml"/>
  <Relationship Id="rId37" Type="http://schemas.openxmlformats.org/officeDocument/2006/relationships/styles" Target="styles.xml"/>
  <Relationship Id="rId38" Type="http://schemas.openxmlformats.org/officeDocument/2006/relationships/sharedStrings" Target="sharedStrings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_rels/chart10.xml.rels><?xml version="1.0" encoding="UTF-8"?>

<Relationships xmlns="http://schemas.openxmlformats.org/package/2006/relationships">
  <Relationship Id="rId1" Type="http://schemas.microsoft.com/office/2011/relationships/chartStyle" Target="style9.xml"/>
  <Relationship Id="rId2" Type="http://schemas.microsoft.com/office/2011/relationships/chartColorStyle" Target="colors9.xml"/>
</Relationships>

</file>

<file path=xl/charts/_rels/chart11.xml.rels><?xml version="1.0" encoding="UTF-8"?>

<Relationships xmlns="http://schemas.openxmlformats.org/package/2006/relationships">
  <Relationship Id="rId1" Type="http://schemas.microsoft.com/office/2011/relationships/chartStyle" Target="style10.xml"/>
  <Relationship Id="rId2" Type="http://schemas.microsoft.com/office/2011/relationships/chartColorStyle" Target="colors10.xml"/>
</Relationships>

</file>

<file path=xl/charts/_rels/chart12.xml.rels><?xml version="1.0" encoding="UTF-8"?>

<Relationships xmlns="http://schemas.openxmlformats.org/package/2006/relationships">
  <Relationship Id="rId1" Type="http://schemas.microsoft.com/office/2011/relationships/chartStyle" Target="style11.xml"/>
  <Relationship Id="rId2" Type="http://schemas.microsoft.com/office/2011/relationships/chartColorStyle" Target="colors11.xml"/>
</Relationships>

</file>

<file path=xl/charts/_rels/chart13.xml.rels><?xml version="1.0" encoding="UTF-8"?>

<Relationships xmlns="http://schemas.openxmlformats.org/package/2006/relationships">
  <Relationship Id="rId1" Type="http://schemas.microsoft.com/office/2011/relationships/chartStyle" Target="style12.xml"/>
  <Relationship Id="rId2" Type="http://schemas.microsoft.com/office/2011/relationships/chartColorStyle" Target="colors12.xml"/>
</Relationships>

</file>

<file path=xl/charts/_rels/chart14.xml.rels><?xml version="1.0" encoding="UTF-8"?>

<Relationships xmlns="http://schemas.openxmlformats.org/package/2006/relationships">
  <Relationship Id="rId1" Type="http://schemas.microsoft.com/office/2011/relationships/chartStyle" Target="style13.xml"/>
  <Relationship Id="rId2" Type="http://schemas.microsoft.com/office/2011/relationships/chartColorStyle" Target="colors13.xml"/>
</Relationships>

</file>

<file path=xl/charts/_rels/chart15.xml.rels><?xml version="1.0" encoding="UTF-8"?>

<Relationships xmlns="http://schemas.openxmlformats.org/package/2006/relationships">
  <Relationship Id="rId1" Type="http://schemas.microsoft.com/office/2011/relationships/chartStyle" Target="style14.xml"/>
  <Relationship Id="rId2" Type="http://schemas.microsoft.com/office/2011/relationships/chartColorStyle" Target="colors14.xml"/>
</Relationships>

</file>

<file path=xl/charts/_rels/chart16.xml.rels><?xml version="1.0" encoding="UTF-8"?>

<Relationships xmlns="http://schemas.openxmlformats.org/package/2006/relationships">
  <Relationship Id="rId1" Type="http://schemas.microsoft.com/office/2011/relationships/chartStyle" Target="style15.xml"/>
  <Relationship Id="rId2" Type="http://schemas.microsoft.com/office/2011/relationships/chartColorStyle" Target="colors15.xml"/>
</Relationships>

</file>

<file path=xl/charts/_rels/chart17.xml.rels><?xml version="1.0" encoding="UTF-8"?>

<Relationships xmlns="http://schemas.openxmlformats.org/package/2006/relationships">
  <Relationship Id="rId1" Type="http://schemas.microsoft.com/office/2011/relationships/chartStyle" Target="style16.xml"/>
  <Relationship Id="rId2" Type="http://schemas.microsoft.com/office/2011/relationships/chartColorStyle" Target="colors16.xml"/>
</Relationships>

</file>

<file path=xl/charts/_rels/chart18.xml.rels><?xml version="1.0" encoding="UTF-8"?>

<Relationships xmlns="http://schemas.openxmlformats.org/package/2006/relationships">
  <Relationship Id="rId1" Type="http://schemas.microsoft.com/office/2011/relationships/chartStyle" Target="style17.xml"/>
  <Relationship Id="rId2" Type="http://schemas.microsoft.com/office/2011/relationships/chartColorStyle" Target="colors17.xml"/>
</Relationships>

</file>

<file path=xl/charts/_rels/chart19.xml.rels><?xml version="1.0" encoding="UTF-8"?>

<Relationships xmlns="http://schemas.openxmlformats.org/package/2006/relationships">
  <Relationship Id="rId1" Type="http://schemas.microsoft.com/office/2011/relationships/chartStyle" Target="style18.xml"/>
  <Relationship Id="rId2" Type="http://schemas.microsoft.com/office/2011/relationships/chartColorStyle" Target="colors18.xml"/>
</Relationships>

</file>

<file path=xl/charts/_rels/chart2.xml.rels><?xml version="1.0" encoding="UTF-8"?>

<Relationships xmlns="http://schemas.openxmlformats.org/package/2006/relationships">
  <Relationship Id="rId1" Type="http://schemas.microsoft.com/office/2011/relationships/chartStyle" Target="style2.xml"/>
  <Relationship Id="rId2" Type="http://schemas.microsoft.com/office/2011/relationships/chartColorStyle" Target="colors2.xml"/>
</Relationships>

</file>

<file path=xl/charts/_rels/chart20.xml.rels><?xml version="1.0" encoding="UTF-8"?>

<Relationships xmlns="http://schemas.openxmlformats.org/package/2006/relationships">
  <Relationship Id="rId1" Type="http://schemas.microsoft.com/office/2011/relationships/chartStyle" Target="style19.xml"/>
  <Relationship Id="rId2" Type="http://schemas.microsoft.com/office/2011/relationships/chartColorStyle" Target="colors19.xml"/>
</Relationships>

</file>

<file path=xl/charts/_rels/chart21.xml.rels><?xml version="1.0" encoding="UTF-8"?>

<Relationships xmlns="http://schemas.openxmlformats.org/package/2006/relationships">
  <Relationship Id="rId1" Type="http://schemas.microsoft.com/office/2011/relationships/chartStyle" Target="style20.xml"/>
  <Relationship Id="rId2" Type="http://schemas.microsoft.com/office/2011/relationships/chartColorStyle" Target="colors20.xml"/>
</Relationships>

</file>

<file path=xl/charts/_rels/chart22.xml.rels><?xml version="1.0" encoding="UTF-8"?>

<Relationships xmlns="http://schemas.openxmlformats.org/package/2006/relationships">
  <Relationship Id="rId1" Type="http://schemas.microsoft.com/office/2011/relationships/chartStyle" Target="style21.xml"/>
  <Relationship Id="rId2" Type="http://schemas.microsoft.com/office/2011/relationships/chartColorStyle" Target="colors21.xml"/>
</Relationships>

</file>

<file path=xl/charts/_rels/chart23.xml.rels><?xml version="1.0" encoding="UTF-8"?>

<Relationships xmlns="http://schemas.openxmlformats.org/package/2006/relationships">
  <Relationship Id="rId1" Type="http://schemas.microsoft.com/office/2011/relationships/chartStyle" Target="style22.xml"/>
  <Relationship Id="rId2" Type="http://schemas.microsoft.com/office/2011/relationships/chartColorStyle" Target="colors22.xml"/>
</Relationships>

</file>

<file path=xl/charts/_rels/chart24.xml.rels><?xml version="1.0" encoding="UTF-8"?>

<Relationships xmlns="http://schemas.openxmlformats.org/package/2006/relationships">
  <Relationship Id="rId1" Type="http://schemas.microsoft.com/office/2011/relationships/chartStyle" Target="style23.xml"/>
  <Relationship Id="rId2" Type="http://schemas.microsoft.com/office/2011/relationships/chartColorStyle" Target="colors23.xml"/>
</Relationships>

</file>

<file path=xl/charts/_rels/chart25.xml.rels><?xml version="1.0" encoding="UTF-8"?>

<Relationships xmlns="http://schemas.openxmlformats.org/package/2006/relationships">
  <Relationship Id="rId1" Type="http://schemas.microsoft.com/office/2011/relationships/chartStyle" Target="style24.xml"/>
  <Relationship Id="rId2" Type="http://schemas.microsoft.com/office/2011/relationships/chartColorStyle" Target="colors24.xml"/>
</Relationships>

</file>

<file path=xl/charts/_rels/chart26.xml.rels><?xml version="1.0" encoding="UTF-8"?>

<Relationships xmlns="http://schemas.openxmlformats.org/package/2006/relationships">
  <Relationship Id="rId1" Type="http://schemas.microsoft.com/office/2011/relationships/chartStyle" Target="style25.xml"/>
  <Relationship Id="rId2" Type="http://schemas.microsoft.com/office/2011/relationships/chartColorStyle" Target="colors25.xml"/>
</Relationships>

</file>

<file path=xl/charts/_rels/chart28.xml.rels><?xml version="1.0" encoding="UTF-8"?>

<Relationships xmlns="http://schemas.openxmlformats.org/package/2006/relationships">
  <Relationship Id="rId1" Type="http://schemas.microsoft.com/office/2011/relationships/chartStyle" Target="style26.xml"/>
  <Relationship Id="rId2" Type="http://schemas.microsoft.com/office/2011/relationships/chartColorStyle" Target="colors26.xml"/>
</Relationships>

</file>

<file path=xl/charts/_rels/chart29.xml.rels><?xml version="1.0" encoding="UTF-8"?>

<Relationships xmlns="http://schemas.openxmlformats.org/package/2006/relationships">
  <Relationship Id="rId1" Type="http://schemas.microsoft.com/office/2011/relationships/chartStyle" Target="style27.xml"/>
  <Relationship Id="rId2" Type="http://schemas.microsoft.com/office/2011/relationships/chartColorStyle" Target="colors27.xml"/>
</Relationships>

</file>

<file path=xl/charts/_rels/chart3.xml.rels><?xml version="1.0" encoding="UTF-8"?>

<Relationships xmlns="http://schemas.openxmlformats.org/package/2006/relationships">
  <Relationship Id="rId1" Type="http://schemas.microsoft.com/office/2011/relationships/chartStyle" Target="style3.xml"/>
  <Relationship Id="rId2" Type="http://schemas.microsoft.com/office/2011/relationships/chartColorStyle" Target="colors3.xml"/>
</Relationships>

</file>

<file path=xl/charts/_rels/chart4.xml.rels><?xml version="1.0" encoding="UTF-8"?>

<Relationships xmlns="http://schemas.openxmlformats.org/package/2006/relationships">
  <Relationship Id="rId1" Type="http://schemas.microsoft.com/office/2011/relationships/chartStyle" Target="style4.xml"/>
  <Relationship Id="rId2" Type="http://schemas.microsoft.com/office/2011/relationships/chartColorStyle" Target="colors4.xml"/>
</Relationships>

</file>

<file path=xl/charts/_rels/chart5.xml.rels><?xml version="1.0" encoding="UTF-8"?>

<Relationships xmlns="http://schemas.openxmlformats.org/package/2006/relationships">
  <Relationship Id="rId1" Type="http://schemas.microsoft.com/office/2011/relationships/chartStyle" Target="style5.xml"/>
  <Relationship Id="rId2" Type="http://schemas.microsoft.com/office/2011/relationships/chartColorStyle" Target="colors5.xml"/>
</Relationships>

</file>

<file path=xl/charts/_rels/chart7.xml.rels><?xml version="1.0" encoding="UTF-8"?>

<Relationships xmlns="http://schemas.openxmlformats.org/package/2006/relationships">
  <Relationship Id="rId1" Type="http://schemas.microsoft.com/office/2011/relationships/chartStyle" Target="style6.xml"/>
  <Relationship Id="rId2" Type="http://schemas.microsoft.com/office/2011/relationships/chartColorStyle" Target="colors6.xml"/>
</Relationships>

</file>

<file path=xl/charts/_rels/chart8.xml.rels><?xml version="1.0" encoding="UTF-8"?>

<Relationships xmlns="http://schemas.openxmlformats.org/package/2006/relationships">
  <Relationship Id="rId1" Type="http://schemas.microsoft.com/office/2011/relationships/chartStyle" Target="style7.xml"/>
  <Relationship Id="rId2" Type="http://schemas.microsoft.com/office/2011/relationships/chartColorStyle" Target="colors7.xml"/>
</Relationships>

</file>

<file path=xl/charts/_rels/chart9.xml.rels><?xml version="1.0" encoding="UTF-8"?>

<Relationships xmlns="http://schemas.openxmlformats.org/package/2006/relationships">
  <Relationship Id="rId1" Type="http://schemas.microsoft.com/office/2011/relationships/chartStyle" Target="style8.xml"/>
  <Relationship Id="rId2" Type="http://schemas.microsoft.com/office/2011/relationships/chartColorStyle" Target="colors8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(Totals!$A$1,Totals!$A$7,Totals!$A$13,Totals!$A$19,Totals!$A$25,Totals!$A$31,Totals!$A$37,Totals!$A$43,Totals!$A$49,Totals!$A$55)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(Totals!$N$2,Totals!$N$8,Totals!$N$14,Totals!$N$20,Totals!$N$26,Totals!$N$32,Totals!$N$38,Totals!$N$44,Totals!$N$50,Totals!$N$56)</c:f>
              <c:numCache>
                <c:formatCode>General</c:formatCode>
                <c:ptCount val="10"/>
                <c:pt idx="0">
                  <c:v>80</c:v>
                </c:pt>
                <c:pt idx="1">
                  <c:v>108</c:v>
                </c:pt>
                <c:pt idx="2">
                  <c:v>325</c:v>
                </c:pt>
                <c:pt idx="3">
                  <c:v>475</c:v>
                </c:pt>
                <c:pt idx="4">
                  <c:v>752</c:v>
                </c:pt>
                <c:pt idx="5">
                  <c:v>843</c:v>
                </c:pt>
                <c:pt idx="6">
                  <c:v>831</c:v>
                </c:pt>
                <c:pt idx="7">
                  <c:v>806</c:v>
                </c:pt>
                <c:pt idx="8">
                  <c:v>1015</c:v>
                </c:pt>
                <c:pt idx="9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5-4026-AF4F-62264E4ED3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653224"/>
        <c:axId val="727341112"/>
      </c:lineChart>
      <c:catAx>
        <c:axId val="50765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1112"/>
        <c:crosses val="autoZero"/>
        <c:auto val="1"/>
        <c:lblAlgn val="ctr"/>
        <c:lblOffset val="100"/>
        <c:noMultiLvlLbl val="0"/>
      </c:catAx>
      <c:valAx>
        <c:axId val="727341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5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Aswan Patients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(City!$N$2,City!$N$11,City!$N$20,City!$N$29,City!$N$38,City!$N$47,City!$N$56,City!$N$65,City!$N$74,City!$N$83)</c:f>
              <c:numCache>
                <c:formatCode>General</c:formatCode>
                <c:ptCount val="10"/>
                <c:pt idx="0">
                  <c:v>10</c:v>
                </c:pt>
                <c:pt idx="1">
                  <c:v>16</c:v>
                </c:pt>
                <c:pt idx="2">
                  <c:v>92</c:v>
                </c:pt>
                <c:pt idx="3">
                  <c:v>115</c:v>
                </c:pt>
                <c:pt idx="4">
                  <c:v>184</c:v>
                </c:pt>
                <c:pt idx="5">
                  <c:v>242</c:v>
                </c:pt>
                <c:pt idx="6">
                  <c:v>215</c:v>
                </c:pt>
                <c:pt idx="7">
                  <c:v>267</c:v>
                </c:pt>
                <c:pt idx="8">
                  <c:v>322</c:v>
                </c:pt>
                <c:pt idx="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B-4672-8875-4BC5267361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0191752"/>
        <c:axId val="830202904"/>
      </c:lineChart>
      <c:catAx>
        <c:axId val="83019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02904"/>
        <c:crosses val="autoZero"/>
        <c:auto val="1"/>
        <c:lblAlgn val="ctr"/>
        <c:lblOffset val="100"/>
        <c:noMultiLvlLbl val="0"/>
      </c:catAx>
      <c:valAx>
        <c:axId val="830202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days'!$A$90</c:f>
              <c:strCache>
                <c:ptCount val="1"/>
                <c:pt idx="0">
                  <c:v>Sunday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('Week days'!$N$2,'Week days'!$N$13,'Week days'!$N$24,'Week days'!$N$35,'Week days'!$N$46,'Week days'!$N$57,'Week days'!$N$68,'Week days'!$N$79,'Week days'!$N$90,'Week days'!$N$101)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C-4B14-98B0-70DD870DB994}"/>
            </c:ext>
          </c:extLst>
        </c:ser>
        <c:ser>
          <c:idx val="1"/>
          <c:order val="1"/>
          <c:tx>
            <c:strRef>
              <c:f>'Week days'!$A$91</c:f>
              <c:strCache>
                <c:ptCount val="1"/>
                <c:pt idx="0">
                  <c:v>Monday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('Week days'!$N$3,'Week days'!$N$14,'Week days'!$N$25,'Week days'!$N$36,'Week days'!$N$47,'Week days'!$N$58,'Week days'!$N$69,'Week days'!$N$80,'Week days'!$N$91,'Week days'!$N$102)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C-4B14-98B0-70DD870DB994}"/>
            </c:ext>
          </c:extLst>
        </c:ser>
        <c:ser>
          <c:idx val="2"/>
          <c:order val="2"/>
          <c:tx>
            <c:strRef>
              <c:f>'Week days'!$A$92</c:f>
              <c:strCache>
                <c:ptCount val="1"/>
                <c:pt idx="0">
                  <c:v>Tuesday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('Week days'!$N$4,'Week days'!$N$15,'Week days'!$N$26,'Week days'!$N$37,'Week days'!$N$48,'Week days'!$N$59,'Week days'!$N$70,'Week days'!$N$81,'Week days'!$N$92,'Week days'!$N$103)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5C-4B14-98B0-70DD870DB994}"/>
            </c:ext>
          </c:extLst>
        </c:ser>
        <c:ser>
          <c:idx val="3"/>
          <c:order val="3"/>
          <c:tx>
            <c:strRef>
              <c:f>'Week days'!$A$93</c:f>
              <c:strCache>
                <c:ptCount val="1"/>
                <c:pt idx="0">
                  <c:v>Wednesday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('Week days'!$N$5,'Week days'!$N$16,'Week days'!$N$27,'Week days'!$N$38,'Week days'!$N$49,'Week days'!$N$60,'Week days'!$N$71,'Week days'!$N$82,'Week days'!$N$93,'Week days'!$N$104)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5C-4B14-98B0-70DD870DB994}"/>
            </c:ext>
          </c:extLst>
        </c:ser>
        <c:ser>
          <c:idx val="4"/>
          <c:order val="4"/>
          <c:tx>
            <c:strRef>
              <c:f>'Week days'!$A$94</c:f>
              <c:strCache>
                <c:ptCount val="1"/>
                <c:pt idx="0">
                  <c:v>Thursday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('Week days'!$N$6,'Week days'!$N$17,'Week days'!$N$28,'Week days'!$N$39,'Week days'!$N$50,'Week days'!$N$61,'Week days'!$N$72,'Week days'!$N$83,'Week days'!$N$94,'Week days'!$N$105)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5C-4B14-98B0-70DD870DB994}"/>
            </c:ext>
          </c:extLst>
        </c:ser>
        <c:ser>
          <c:idx val="5"/>
          <c:order val="5"/>
          <c:tx>
            <c:strRef>
              <c:f>'Week days'!$A$95</c:f>
              <c:strCache>
                <c:ptCount val="1"/>
                <c:pt idx="0">
                  <c:v>Friday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('Week days'!$N$7,'Week days'!$N$18,'Week days'!$N$29,'Week days'!$N$40,'Week days'!$N$51,'Week days'!$N$62,'Week days'!$N$73,'Week days'!$N$84,'Week days'!$N$95,'Week days'!$N$106)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5C-4B14-98B0-70DD870DB994}"/>
            </c:ext>
          </c:extLst>
        </c:ser>
        <c:ser>
          <c:idx val="6"/>
          <c:order val="6"/>
          <c:tx>
            <c:strRef>
              <c:f>'Week days'!$A$96</c:f>
              <c:strCache>
                <c:ptCount val="1"/>
                <c:pt idx="0">
                  <c:v>Saturday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('Week days'!$N$8,'Week days'!$N$19,'Week days'!$N$30,'Week days'!$N$41,'Week days'!$N$52,'Week days'!$N$63,'Week days'!$N$74,'Week days'!$N$85,'Week days'!$N$96,'Week days'!$N$107)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5C-4B14-98B0-70DD870DB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789456"/>
        <c:axId val="687793392"/>
      </c:barChart>
      <c:lineChart>
        <c:grouping val="standard"/>
        <c:varyColors val="0"/>
        <c:ser>
          <c:idx val="7"/>
          <c:order val="7"/>
          <c:tx>
            <c:v>Average/week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numFmt formatCode="#,##0.0" sourceLinked="0"/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('Week days'!$N$9,'Week days'!$N$20,'Week days'!$N$31,'Week days'!$N$42,'Week days'!$N$53,'Week days'!$N$64,'Week days'!$N$75,'Week days'!$N$86,'Week days'!$N$97,'Week days'!$N$108)</c:f>
              <c:numCache>
                <c:formatCode>General</c:formatCode>
                <c:ptCount val="10"/>
                <c:pt idx="0">
                  <c:v>27</c:v>
                </c:pt>
                <c:pt idx="1">
                  <c:v>20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23</c:v>
                </c:pt>
                <c:pt idx="6">
                  <c:v>21</c:v>
                </c:pt>
                <c:pt idx="7">
                  <c:v>19</c:v>
                </c:pt>
                <c:pt idx="8">
                  <c:v>23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5C-4B14-98B0-70DD870DB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920312"/>
        <c:axId val="683539400"/>
      </c:lineChart>
      <c:catAx>
        <c:axId val="6877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93392"/>
        <c:crosses val="autoZero"/>
        <c:auto val="1"/>
        <c:lblAlgn val="ctr"/>
        <c:lblOffset val="100"/>
        <c:noMultiLvlLbl val="0"/>
      </c:catAx>
      <c:valAx>
        <c:axId val="6877933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89456"/>
        <c:crosses val="autoZero"/>
        <c:crossBetween val="between"/>
      </c:valAx>
      <c:valAx>
        <c:axId val="683539400"/>
        <c:scaling>
          <c:orientation val="minMax"/>
          <c:max val="27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20312"/>
        <c:crosses val="max"/>
        <c:crossBetween val="between"/>
      </c:valAx>
      <c:catAx>
        <c:axId val="681920312"/>
        <c:scaling>
          <c:orientation val="minMax"/>
        </c:scaling>
        <c:delete val="1"/>
        <c:axPos val="b"/>
        <c:majorTickMark val="none"/>
        <c:minorTickMark val="none"/>
        <c:tickLblPos val="nextTo"/>
        <c:crossAx val="683539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Aortic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3467592592592595"/>
          <c:w val="0.90286351706036749"/>
          <c:h val="0.604566564596092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'Summary-Q'!$AF$1</c:f>
              <c:strCache>
                <c:ptCount val="1"/>
                <c:pt idx="0">
                  <c:v>Ross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('Summary-Q'!$AF$5,'Summary-Q'!$AF$9,'Summary-Q'!$AF$13,'Summary-Q'!$AF$17,'Summary-Q'!$AF$21,'Summary-Q'!$AF$25,'Summary-Q'!$AF$29,'Summary-Q'!$AF$33,'Summary-Q'!$AF$37,'Summary-Q'!$AF$38)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2-4CFE-B9E0-E7476527B2D3}"/>
            </c:ext>
          </c:extLst>
        </c:ser>
        <c:ser>
          <c:idx val="1"/>
          <c:order val="1"/>
          <c:tx>
            <c:strRef>
              <c:f>'Summary-Q'!$AG$1</c:f>
              <c:strCache>
                <c:ptCount val="1"/>
                <c:pt idx="0">
                  <c:v>Freestyle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('Summary-Q'!$AG$5,'Summary-Q'!$AG$9,'Summary-Q'!$AG$13,'Summary-Q'!$AG$17,'Summary-Q'!$AG$21,'Summary-Q'!$AG$25,'Summary-Q'!$AG$29,'Summary-Q'!$AG$33,'Summary-Q'!$AG$37,'Summary-Q'!$AG$38)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25</c:v>
                </c:pt>
                <c:pt idx="3">
                  <c:v>36</c:v>
                </c:pt>
                <c:pt idx="4">
                  <c:v>39</c:v>
                </c:pt>
                <c:pt idx="5">
                  <c:v>58</c:v>
                </c:pt>
                <c:pt idx="6">
                  <c:v>47</c:v>
                </c:pt>
                <c:pt idx="7">
                  <c:v>31</c:v>
                </c:pt>
                <c:pt idx="8">
                  <c:v>19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2-4CFE-B9E0-E7476527B2D3}"/>
            </c:ext>
          </c:extLst>
        </c:ser>
        <c:ser>
          <c:idx val="8"/>
          <c:order val="2"/>
          <c:tx>
            <c:strRef>
              <c:f>'Summary-Q'!$AH$1</c:f>
              <c:strCache>
                <c:ptCount val="1"/>
                <c:pt idx="0">
                  <c:v>Aortic Valve Repair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('Summary-Q'!$AH$5,'Summary-Q'!$AH$9,'Summary-Q'!$AH$13,'Summary-Q'!$AH$17,'Summary-Q'!$AH$21,'Summary-Q'!$AH$25,'Summary-Q'!$AH$29,'Summary-Q'!$AH$33,'Summary-Q'!$AH$37,'Summary-Q'!$AH$41)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11</c:v>
                </c:pt>
                <c:pt idx="5">
                  <c:v>19</c:v>
                </c:pt>
                <c:pt idx="6">
                  <c:v>22</c:v>
                </c:pt>
                <c:pt idx="7">
                  <c:v>12</c:v>
                </c:pt>
                <c:pt idx="8">
                  <c:v>20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0C-4BA7-AE26-921B59B5AC05}"/>
            </c:ext>
          </c:extLst>
        </c:ser>
        <c:ser>
          <c:idx val="2"/>
          <c:order val="3"/>
          <c:tx>
            <c:strRef>
              <c:f>'Summary-Q'!$AI$1</c:f>
              <c:strCache>
                <c:ptCount val="1"/>
                <c:pt idx="0">
                  <c:v>AVR Mechanical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('Summary-Q'!$AI$5,'Summary-Q'!$AI$9,'Summary-Q'!$AI$13,'Summary-Q'!$AI$17,'Summary-Q'!$AI$21,'Summary-Q'!$AI$25,'Summary-Q'!$AI$29,'Summary-Q'!$AI$33,'Summary-Q'!$AI$37,'Summary-Q'!$AI$38)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29</c:v>
                </c:pt>
                <c:pt idx="5">
                  <c:v>25</c:v>
                </c:pt>
                <c:pt idx="6">
                  <c:v>19</c:v>
                </c:pt>
                <c:pt idx="7">
                  <c:v>9</c:v>
                </c:pt>
                <c:pt idx="8">
                  <c:v>19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C2-4CFE-B9E0-E7476527B2D3}"/>
            </c:ext>
          </c:extLst>
        </c:ser>
        <c:ser>
          <c:idx val="3"/>
          <c:order val="4"/>
          <c:tx>
            <c:strRef>
              <c:f>'Summary-Q'!$AJ$1</c:f>
              <c:strCache>
                <c:ptCount val="1"/>
                <c:pt idx="0">
                  <c:v>AVR Stented Bioprosthesis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('Summary-Q'!$AJ$5,'Summary-Q'!$AJ$9,'Summary-Q'!$AJ$13,'Summary-Q'!$AJ$17,'Summary-Q'!$AJ$21,'Summary-Q'!$AJ$25,'Summary-Q'!$AJ$29,'Summary-Q'!$AJ$33,'Summary-Q'!$AJ$37,'Summary-Q'!$AJ$38)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14</c:v>
                </c:pt>
                <c:pt idx="6">
                  <c:v>6</c:v>
                </c:pt>
                <c:pt idx="7">
                  <c:v>5</c:v>
                </c:pt>
                <c:pt idx="8">
                  <c:v>11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C2-4CFE-B9E0-E7476527B2D3}"/>
            </c:ext>
          </c:extLst>
        </c:ser>
        <c:ser>
          <c:idx val="4"/>
          <c:order val="5"/>
          <c:tx>
            <c:strRef>
              <c:f>'Summary-Q'!$AK$1</c:f>
              <c:strCache>
                <c:ptCount val="1"/>
                <c:pt idx="0">
                  <c:v>Valve-sparing Aortic Root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('Summary-Q'!$AK$5,'Summary-Q'!$AK$9,'Summary-Q'!$AK$13,'Summary-Q'!$AK$17,'Summary-Q'!$AK$21,'Summary-Q'!$AK$25,'Summary-Q'!$AK$29,'Summary-Q'!$AK$33,'Summary-Q'!$AK$37,'Summary-Q'!$AK$38)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12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C2-4CFE-B9E0-E7476527B2D3}"/>
            </c:ext>
          </c:extLst>
        </c:ser>
        <c:ser>
          <c:idx val="7"/>
          <c:order val="6"/>
          <c:tx>
            <c:strRef>
              <c:f>'Summary-Q'!$AN$1</c:f>
              <c:strCache>
                <c:ptCount val="1"/>
                <c:pt idx="0">
                  <c:v>Ascending Aortic Replacement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('Summary-Q'!$AN$5,'Summary-Q'!$AN$9,'Summary-Q'!$AN$13,'Summary-Q'!$AN$17,'Summary-Q'!$AN$21,'Summary-Q'!$AN$25,'Summary-Q'!$AN$29,'Summary-Q'!$AN$33,'Summary-Q'!$AN$37,'Summary-Q'!$AN$38)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9</c:v>
                </c:pt>
                <c:pt idx="6">
                  <c:v>12</c:v>
                </c:pt>
                <c:pt idx="7">
                  <c:v>8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C-4BA7-AE26-921B59B5A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9062664"/>
        <c:axId val="789062992"/>
      </c:barChart>
      <c:catAx>
        <c:axId val="78906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62992"/>
        <c:crosses val="autoZero"/>
        <c:auto val="1"/>
        <c:lblAlgn val="ctr"/>
        <c:lblOffset val="100"/>
        <c:noMultiLvlLbl val="0"/>
      </c:catAx>
      <c:valAx>
        <c:axId val="78906299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6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942913385826775E-2"/>
          <c:y val="0.81886410032079326"/>
          <c:w val="0.86081714785651797"/>
          <c:h val="0.1811358996792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Aortic Surgery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('This Year'!$A$28,'This Year'!$A$29,'This Year'!$A$30,'This Year'!$A$31,'This Year'!$A$32,'This Year'!$A$33,'This Year'!$A$35,'This Year'!$A$36)</c:f>
              <c:strCache>
                <c:ptCount val="8"/>
                <c:pt idx="0">
                  <c:v>Ross </c:v>
                </c:pt>
                <c:pt idx="1">
                  <c:v>Freestyle </c:v>
                </c:pt>
                <c:pt idx="2">
                  <c:v>Aortic Valve Repair </c:v>
                </c:pt>
                <c:pt idx="3">
                  <c:v>AVR Mechanical </c:v>
                </c:pt>
                <c:pt idx="4">
                  <c:v>AVR Stented Bioprosthesis </c:v>
                </c:pt>
                <c:pt idx="5">
                  <c:v>Valve-sparing Aortic Root </c:v>
                </c:pt>
                <c:pt idx="6">
                  <c:v>Bentall </c:v>
                </c:pt>
                <c:pt idx="7">
                  <c:v>Ascending Aortic Replacement </c:v>
                </c:pt>
              </c:strCache>
            </c:strRef>
          </c:cat>
          <c:val>
            <c:numRef>
              <c:f>('This Year'!$N$28,'This Year'!$N$29,'This Year'!$N$30,'This Year'!$N$31,'This Year'!$N$32,'This Year'!$N$33,'This Year'!$N$35,'This Year'!$N$36)</c:f>
              <c:numCache>
                <c:formatCode>General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D-4F15-8596-D3BF17BE7F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0449680"/>
        <c:axId val="330450008"/>
      </c:barChart>
      <c:catAx>
        <c:axId val="33044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50008"/>
        <c:crosses val="autoZero"/>
        <c:auto val="1"/>
        <c:lblAlgn val="ctr"/>
        <c:lblOffset val="100"/>
        <c:noMultiLvlLbl val="0"/>
      </c:catAx>
      <c:valAx>
        <c:axId val="33045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4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TGA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('This Year'!$A$54,'This Year'!$A$55,'This Year'!$A$58)</c:f>
              <c:strCache>
                <c:ptCount val="3"/>
                <c:pt idx="0">
                  <c:v>Arterial switch </c:v>
                </c:pt>
                <c:pt idx="1">
                  <c:v>Atrial switch (Mustard) </c:v>
                </c:pt>
                <c:pt idx="2">
                  <c:v>Rastelli </c:v>
                </c:pt>
              </c:strCache>
            </c:strRef>
          </c:cat>
          <c:val>
            <c:numRef>
              <c:f>('This Year'!$N$54,'This Year'!$N$55,'This Year'!$N$58)</c:f>
              <c:numCache>
                <c:formatCode>General</c:formatCode>
                <c:ptCount val="3"/>
                <c:pt idx="0">
                  <c:v>22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8-4AD2-9DAF-F2856CF7C6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3466152"/>
        <c:axId val="783464512"/>
      </c:barChart>
      <c:catAx>
        <c:axId val="78346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64512"/>
        <c:crosses val="autoZero"/>
        <c:auto val="1"/>
        <c:lblAlgn val="ctr"/>
        <c:lblOffset val="100"/>
        <c:noMultiLvlLbl val="0"/>
      </c:catAx>
      <c:valAx>
        <c:axId val="7834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6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Procedures!$A$28</c:f>
              <c:strCache>
                <c:ptCount val="1"/>
                <c:pt idx="0">
                  <c:v>Arterial switch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(Procedures!$N$28,Procedures!$N$129,Procedures!$N$230,Procedures!$N$331,Procedures!$N$432,Procedures!$N$533,Procedures!$N$634,Procedures!$N$735,Procedures!$N$836,Procedures!$N$937)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34</c:v>
                </c:pt>
                <c:pt idx="5">
                  <c:v>71</c:v>
                </c:pt>
                <c:pt idx="6">
                  <c:v>90</c:v>
                </c:pt>
                <c:pt idx="7">
                  <c:v>87</c:v>
                </c:pt>
                <c:pt idx="8">
                  <c:v>96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D-40C4-BA44-72C291E4A942}"/>
            </c:ext>
          </c:extLst>
        </c:ser>
        <c:ser>
          <c:idx val="1"/>
          <c:order val="1"/>
          <c:tx>
            <c:strRef>
              <c:f>Procedures!$A$29</c:f>
              <c:strCache>
                <c:ptCount val="1"/>
                <c:pt idx="0">
                  <c:v>Atrial switch (Mustard)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(Procedures!$N$29,Procedures!$N$130,Procedures!$N$231,Procedures!$N$332,Procedures!$N$433,Procedures!$N$534,Procedures!$N$635,Procedures!$N$736,Procedures!$N$837,Procedures!$N$938)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21</c:v>
                </c:pt>
                <c:pt idx="6">
                  <c:v>10</c:v>
                </c:pt>
                <c:pt idx="7">
                  <c:v>21</c:v>
                </c:pt>
                <c:pt idx="8">
                  <c:v>20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D-40C4-BA44-72C291E4A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5991320"/>
        <c:axId val="675992960"/>
      </c:barChart>
      <c:lineChart>
        <c:grouping val="standard"/>
        <c:varyColors val="0"/>
        <c:ser>
          <c:idx val="2"/>
          <c:order val="2"/>
          <c:tx>
            <c:strRef>
              <c:f>Charts!$X$3</c:f>
              <c:strCache>
                <c:ptCount val="1"/>
                <c:pt idx="0">
                  <c:v>Total TGA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Charts!$X$4:$X$13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37</c:v>
                </c:pt>
                <c:pt idx="5">
                  <c:v>92</c:v>
                </c:pt>
                <c:pt idx="6">
                  <c:v>100</c:v>
                </c:pt>
                <c:pt idx="7">
                  <c:v>108</c:v>
                </c:pt>
                <c:pt idx="8">
                  <c:v>116</c:v>
                </c:pt>
                <c:pt idx="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7D-40C4-BA44-72C291E4A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991320"/>
        <c:axId val="675992960"/>
      </c:lineChart>
      <c:catAx>
        <c:axId val="67599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2960"/>
        <c:crosses val="autoZero"/>
        <c:auto val="1"/>
        <c:lblAlgn val="ctr"/>
        <c:lblOffset val="100"/>
        <c:noMultiLvlLbl val="0"/>
      </c:catAx>
      <c:valAx>
        <c:axId val="675992960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Surgical Procedures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Charts!$W$45:$W$50</c:f>
              <c:strCache>
                <c:ptCount val="6"/>
                <c:pt idx="0">
                  <c:v>Aortic</c:v>
                </c:pt>
                <c:pt idx="1">
                  <c:v>Mitral</c:v>
                </c:pt>
                <c:pt idx="2">
                  <c:v>CABG</c:v>
                </c:pt>
                <c:pt idx="3">
                  <c:v>Myectomy</c:v>
                </c:pt>
                <c:pt idx="4">
                  <c:v>GUCH</c:v>
                </c:pt>
                <c:pt idx="5">
                  <c:v>Others</c:v>
                </c:pt>
              </c:strCache>
            </c:strRef>
          </c:cat>
          <c:val>
            <c:numRef>
              <c:f>Charts!$X$45:$X$50</c:f>
              <c:numCache>
                <c:formatCode>General</c:formatCode>
                <c:ptCount val="6"/>
                <c:pt idx="0">
                  <c:v>24</c:v>
                </c:pt>
                <c:pt idx="1">
                  <c:v>28</c:v>
                </c:pt>
                <c:pt idx="2">
                  <c:v>21</c:v>
                </c:pt>
                <c:pt idx="3">
                  <c:v>7</c:v>
                </c:pt>
                <c:pt idx="4">
                  <c:v>9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6-4CD1-A367-229070BA56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07760664"/>
        <c:axId val="707757056"/>
      </c:barChart>
      <c:catAx>
        <c:axId val="70776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57056"/>
        <c:crosses val="autoZero"/>
        <c:auto val="1"/>
        <c:lblAlgn val="ctr"/>
        <c:lblOffset val="100"/>
        <c:noMultiLvlLbl val="0"/>
      </c:catAx>
      <c:valAx>
        <c:axId val="7077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60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Pediatric Surgical Procedures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Charts!$AA$45:$AA$51</c:f>
              <c:strCache>
                <c:ptCount val="7"/>
                <c:pt idx="0">
                  <c:v>VSD</c:v>
                </c:pt>
                <c:pt idx="1">
                  <c:v>Valvular</c:v>
                </c:pt>
                <c:pt idx="2">
                  <c:v>TGA</c:v>
                </c:pt>
                <c:pt idx="3">
                  <c:v>Arch</c:v>
                </c:pt>
                <c:pt idx="4">
                  <c:v>AV Canal</c:v>
                </c:pt>
                <c:pt idx="5">
                  <c:v>RVOT/PA</c:v>
                </c:pt>
                <c:pt idx="6">
                  <c:v>Palliative</c:v>
                </c:pt>
              </c:strCache>
            </c:strRef>
          </c:cat>
          <c:val>
            <c:numRef>
              <c:f>Charts!$AB$45:$AB$51</c:f>
              <c:numCache>
                <c:formatCode>General</c:formatCode>
                <c:ptCount val="7"/>
                <c:pt idx="0">
                  <c:v>31</c:v>
                </c:pt>
                <c:pt idx="1">
                  <c:v>18</c:v>
                </c:pt>
                <c:pt idx="2">
                  <c:v>28</c:v>
                </c:pt>
                <c:pt idx="3">
                  <c:v>7</c:v>
                </c:pt>
                <c:pt idx="4">
                  <c:v>2</c:v>
                </c:pt>
                <c:pt idx="5">
                  <c:v>37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5-41BD-BC33-02D1E18567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1928584"/>
        <c:axId val="711930880"/>
      </c:barChart>
      <c:catAx>
        <c:axId val="71192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30880"/>
        <c:crosses val="autoZero"/>
        <c:auto val="1"/>
        <c:lblAlgn val="ctr"/>
        <c:lblOffset val="100"/>
        <c:noMultiLvlLbl val="0"/>
      </c:catAx>
      <c:valAx>
        <c:axId val="7119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2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Mortality/Total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(Totals!$N$2,Totals!$N$8,Totals!$N$14,Totals!$N$20,Totals!$N$26,Totals!$N$32,Totals!$N$38,Totals!$N$44,Totals!$N$50,Totals!$N$56)</c:f>
              <c:numCache>
                <c:formatCode>General</c:formatCode>
                <c:ptCount val="10"/>
                <c:pt idx="0">
                  <c:v>80</c:v>
                </c:pt>
                <c:pt idx="1">
                  <c:v>108</c:v>
                </c:pt>
                <c:pt idx="2">
                  <c:v>325</c:v>
                </c:pt>
                <c:pt idx="3">
                  <c:v>475</c:v>
                </c:pt>
                <c:pt idx="4">
                  <c:v>752</c:v>
                </c:pt>
                <c:pt idx="5">
                  <c:v>843</c:v>
                </c:pt>
                <c:pt idx="6">
                  <c:v>831</c:v>
                </c:pt>
                <c:pt idx="7">
                  <c:v>806</c:v>
                </c:pt>
                <c:pt idx="8">
                  <c:v>1015</c:v>
                </c:pt>
                <c:pt idx="9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6-40EC-830A-26F76194AA1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(Totals!$N$3,Totals!$N$9,Totals!$N$15,Totals!$N$21,Totals!$N$27,Totals!$N$33,Totals!$N$39,Totals!$N$45,Totals!$N$51,Totals!$N$57)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17</c:v>
                </c:pt>
                <c:pt idx="3">
                  <c:v>31</c:v>
                </c:pt>
                <c:pt idx="4">
                  <c:v>55</c:v>
                </c:pt>
                <c:pt idx="5">
                  <c:v>53</c:v>
                </c:pt>
                <c:pt idx="6">
                  <c:v>52</c:v>
                </c:pt>
                <c:pt idx="7">
                  <c:v>49</c:v>
                </c:pt>
                <c:pt idx="8">
                  <c:v>46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6-40EC-830A-26F76194A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653224"/>
        <c:axId val="727341112"/>
      </c:barChart>
      <c:lineChart>
        <c:grouping val="standard"/>
        <c:varyColors val="0"/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(Totals!$N$4,Totals!$N$10,Totals!$N$16,Totals!$N$22,Totals!$N$28,Totals!$N$34,Totals!$N$40,Totals!$N$46,Totals!$N$52,Totals!$N$58)</c:f>
              <c:numCache>
                <c:formatCode>General</c:formatCode>
                <c:ptCount val="10"/>
                <c:pt idx="0">
                  <c:v>1.2</c:v>
                </c:pt>
                <c:pt idx="1">
                  <c:v>1.9</c:v>
                </c:pt>
                <c:pt idx="2">
                  <c:v>5.2</c:v>
                </c:pt>
                <c:pt idx="3">
                  <c:v>6.5</c:v>
                </c:pt>
                <c:pt idx="4">
                  <c:v>7.3</c:v>
                </c:pt>
                <c:pt idx="5">
                  <c:v>6.3</c:v>
                </c:pt>
                <c:pt idx="6">
                  <c:v>6.3</c:v>
                </c:pt>
                <c:pt idx="7">
                  <c:v>6.1</c:v>
                </c:pt>
                <c:pt idx="8">
                  <c:v>4.5</c:v>
                </c:pt>
                <c:pt idx="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6-40EC-830A-26F76194A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683352"/>
        <c:axId val="639687616"/>
      </c:lineChart>
      <c:catAx>
        <c:axId val="50765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1112"/>
        <c:crosses val="autoZero"/>
        <c:auto val="1"/>
        <c:lblAlgn val="ctr"/>
        <c:lblOffset val="100"/>
        <c:noMultiLvlLbl val="0"/>
      </c:catAx>
      <c:valAx>
        <c:axId val="727341112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53224"/>
        <c:crosses val="autoZero"/>
        <c:crossBetween val="between"/>
      </c:valAx>
      <c:valAx>
        <c:axId val="639687616"/>
        <c:scaling>
          <c:orientation val="minMax"/>
          <c:max val="3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83352"/>
        <c:crosses val="max"/>
        <c:crossBetween val="between"/>
      </c:valAx>
      <c:catAx>
        <c:axId val="639683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639687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Mortality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Adult Mortality Rate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('Adults-Peds Mortality'!$F$4,'Adults-Peds Mortality'!$F$13,'Adults-Peds Mortality'!$F$22,'Adults-Peds Mortality'!$F$31,'Adults-Peds Mortality'!$F$40,'Adults-Peds Mortality'!$F$49,'Adults-Peds Mortality'!$F$58,'Adults-Peds Mortality'!$F$67,'Adults-Peds Mortality'!$F$76,'Adults-Peds Mortality'!$F$85)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1.8</c:v>
                </c:pt>
                <c:pt idx="2">
                  <c:v>3.4</c:v>
                </c:pt>
                <c:pt idx="3">
                  <c:v>5.2</c:v>
                </c:pt>
                <c:pt idx="4">
                  <c:v>7.6</c:v>
                </c:pt>
                <c:pt idx="5">
                  <c:v>6.8</c:v>
                </c:pt>
                <c:pt idx="6">
                  <c:v>5.7</c:v>
                </c:pt>
                <c:pt idx="7">
                  <c:v>8.1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2-44C3-85A2-15AF7DF2F836}"/>
            </c:ext>
          </c:extLst>
        </c:ser>
        <c:ser>
          <c:idx val="1"/>
          <c:order val="1"/>
          <c:tx>
            <c:v>Pediatric Mortality Rate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('Adults-Peds Mortality'!$F$7,'Adults-Peds Mortality'!$F$16,'Adults-Peds Mortality'!$F$25,'Adults-Peds Mortality'!$F$34,'Adults-Peds Mortality'!$F$43,'Adults-Peds Mortality'!$F$52,'Adults-Peds Mortality'!$F$61,'Adults-Peds Mortality'!$F$70,'Adults-Peds Mortality'!$F$79,'Adults-Peds Mortality'!$F$88)</c:f>
              <c:numCache>
                <c:formatCode>General</c:formatCode>
                <c:ptCount val="10"/>
                <c:pt idx="0">
                  <c:v>0</c:v>
                </c:pt>
                <c:pt idx="1">
                  <c:v>1.9</c:v>
                </c:pt>
                <c:pt idx="2">
                  <c:v>7.5</c:v>
                </c:pt>
                <c:pt idx="3">
                  <c:v>8</c:v>
                </c:pt>
                <c:pt idx="4">
                  <c:v>7</c:v>
                </c:pt>
                <c:pt idx="5">
                  <c:v>5.8</c:v>
                </c:pt>
                <c:pt idx="6">
                  <c:v>6.8</c:v>
                </c:pt>
                <c:pt idx="7">
                  <c:v>4.5999999999999996</c:v>
                </c:pt>
                <c:pt idx="8">
                  <c:v>3.5</c:v>
                </c:pt>
                <c:pt idx="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2-44C3-85A2-15AF7DF2F8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9944384"/>
        <c:axId val="639943400"/>
      </c:lineChart>
      <c:catAx>
        <c:axId val="63994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43400"/>
        <c:crosses val="autoZero"/>
        <c:auto val="1"/>
        <c:lblAlgn val="ctr"/>
        <c:lblOffset val="100"/>
        <c:noMultiLvlLbl val="0"/>
      </c:catAx>
      <c:valAx>
        <c:axId val="63994340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44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Operations/Month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(Totals!$A$1,Totals!$A$7,Totals!$A$13,Totals!$A$19,Totals!$A$25,Totals!$A$31,Totals!$A$37,Totals!$A$43,Totals!$A$49,Totals!$A$55)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(Totals!$O$2,Totals!$O$8,Totals!$O$14,Totals!$O$20,Totals!$O$26,Totals!$O$32,Totals!$O$38,Totals!$O$44,Totals!$O$50,Totals!$O$56)</c:f>
              <c:numCache>
                <c:formatCode>General</c:formatCode>
                <c:ptCount val="10"/>
                <c:pt idx="0">
                  <c:v>13</c:v>
                </c:pt>
                <c:pt idx="1">
                  <c:v>22</c:v>
                </c:pt>
                <c:pt idx="2">
                  <c:v>30</c:v>
                </c:pt>
                <c:pt idx="3">
                  <c:v>40</c:v>
                </c:pt>
                <c:pt idx="4">
                  <c:v>63</c:v>
                </c:pt>
                <c:pt idx="5">
                  <c:v>70</c:v>
                </c:pt>
                <c:pt idx="6">
                  <c:v>76</c:v>
                </c:pt>
                <c:pt idx="7">
                  <c:v>67</c:v>
                </c:pt>
                <c:pt idx="8">
                  <c:v>85</c:v>
                </c:pt>
                <c:pt idx="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D-4D57-8B78-16374C2E0C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7578520"/>
        <c:axId val="727578848"/>
      </c:lineChart>
      <c:catAx>
        <c:axId val="72757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8848"/>
        <c:crosses val="autoZero"/>
        <c:auto val="1"/>
        <c:lblAlgn val="ctr"/>
        <c:lblOffset val="100"/>
        <c:noMultiLvlLbl val="0"/>
      </c:catAx>
      <c:valAx>
        <c:axId val="727578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Adults/Peds Mortality Percentage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Patients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('Adults-Peds Mortality'!$A$74,'Adults-Peds Mortality'!$A$77)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('Adults-Peds Mortality'!$F$83,'Adults-Peds Mortality'!$F$86)</c:f>
              <c:numCache>
                <c:formatCode>General</c:formatCode>
                <c:ptCount val="2"/>
                <c:pt idx="0">
                  <c:v>111</c:v>
                </c:pt>
                <c:pt idx="1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D-476F-912A-65D224A04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738632"/>
        <c:axId val="709741256"/>
      </c:barChart>
      <c:lineChart>
        <c:grouping val="standard"/>
        <c:varyColors val="0"/>
        <c:ser>
          <c:idx val="1"/>
          <c:order val="1"/>
          <c:tx>
            <c:v>Percent Mortality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('Adults-Peds Mortality'!$A$74,'Adults-Peds Mortality'!$A$77)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('Adults-Peds Mortality'!$F$85,'Adults-Peds Mortality'!$F$88)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D-476F-912A-65D224A04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003200"/>
        <c:axId val="711005824"/>
      </c:lineChart>
      <c:catAx>
        <c:axId val="70973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41256"/>
        <c:crosses val="autoZero"/>
        <c:auto val="1"/>
        <c:lblAlgn val="ctr"/>
        <c:lblOffset val="100"/>
        <c:noMultiLvlLbl val="0"/>
      </c:catAx>
      <c:valAx>
        <c:axId val="70974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38632"/>
        <c:crosses val="autoZero"/>
        <c:crossBetween val="between"/>
      </c:valAx>
      <c:valAx>
        <c:axId val="711005824"/>
        <c:scaling>
          <c:orientation val="minMax"/>
          <c:max val="2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03200"/>
        <c:crosses val="max"/>
        <c:crossBetween val="between"/>
      </c:valAx>
      <c:catAx>
        <c:axId val="71100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1005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Neonates-Infants Mortality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Total Neonates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('Ped. Age Groups Mortality'!$F$2,'Ped. Age Groups Mortality'!$F$17,'Ped. Age Groups Mortality'!$F$32,'Ped. Age Groups Mortality'!$F$47,'Ped. Age Groups Mortality'!$F$62,'Ped. Age Groups Mortality'!$F$77,'Ped. Age Groups Mortality'!$F$92,'Ped. Age Groups Mortality'!$F$107,'Ped. Age Groups Mortality'!$F$122,'Ped. Age Groups Mortality'!$F$137)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18</c:v>
                </c:pt>
                <c:pt idx="5">
                  <c:v>59</c:v>
                </c:pt>
                <c:pt idx="6">
                  <c:v>72</c:v>
                </c:pt>
                <c:pt idx="7">
                  <c:v>53</c:v>
                </c:pt>
                <c:pt idx="8">
                  <c:v>70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C-4700-9711-D0752BC1D93D}"/>
            </c:ext>
          </c:extLst>
        </c:ser>
        <c:ser>
          <c:idx val="3"/>
          <c:order val="3"/>
          <c:tx>
            <c:v>Total Infants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('Ped. Age Groups Mortality'!$F$5,'Ped. Age Groups Mortality'!$F$20,'Ped. Age Groups Mortality'!$F$35,'Ped. Age Groups Mortality'!$F$50,'Ped. Age Groups Mortality'!$F$65,'Ped. Age Groups Mortality'!$F$80,'Ped. Age Groups Mortality'!$F$95,'Ped. Age Groups Mortality'!$F$110,'Ped. Age Groups Mortality'!$F$125,'Ped. Age Groups Mortality'!$F$140)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23</c:v>
                </c:pt>
                <c:pt idx="3">
                  <c:v>55</c:v>
                </c:pt>
                <c:pt idx="4">
                  <c:v>92</c:v>
                </c:pt>
                <c:pt idx="5">
                  <c:v>122</c:v>
                </c:pt>
                <c:pt idx="6">
                  <c:v>161</c:v>
                </c:pt>
                <c:pt idx="7">
                  <c:v>155</c:v>
                </c:pt>
                <c:pt idx="8">
                  <c:v>218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C-4700-9711-D0752BC1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3243952"/>
        <c:axId val="723245920"/>
      </c:barChart>
      <c:lineChart>
        <c:grouping val="standard"/>
        <c:varyColors val="0"/>
        <c:ser>
          <c:idx val="0"/>
          <c:order val="0"/>
          <c:tx>
            <c:v>Neonates Mortality Rate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('Ped. Age Groups Mortality'!$F$4,'Ped. Age Groups Mortality'!$F$19,'Ped. Age Groups Mortality'!$F$34,'Ped. Age Groups Mortality'!$F$49,'Ped. Age Groups Mortality'!$F$64,'Ped. Age Groups Mortality'!$F$79,'Ped. Age Groups Mortality'!$F$94,'Ped. Age Groups Mortality'!$F$109,'Ped. Age Groups Mortality'!$F$124,'Ped. Age Groups Mortality'!$F$139)</c:f>
              <c:numCache>
                <c:formatCode>General</c:formatCode>
                <c:ptCount val="10"/>
                <c:pt idx="0">
                  <c:v>0</c:v>
                </c:pt>
                <c:pt idx="1">
                  <c:v>16.7</c:v>
                </c:pt>
                <c:pt idx="2">
                  <c:v>20</c:v>
                </c:pt>
                <c:pt idx="3">
                  <c:v>12.5</c:v>
                </c:pt>
                <c:pt idx="4">
                  <c:v>16.7</c:v>
                </c:pt>
                <c:pt idx="5">
                  <c:v>20.3</c:v>
                </c:pt>
                <c:pt idx="6">
                  <c:v>13.9</c:v>
                </c:pt>
                <c:pt idx="7">
                  <c:v>15.1</c:v>
                </c:pt>
                <c:pt idx="8">
                  <c:v>8.6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C-4700-9711-D0752BC1D93D}"/>
            </c:ext>
          </c:extLst>
        </c:ser>
        <c:ser>
          <c:idx val="1"/>
          <c:order val="1"/>
          <c:tx>
            <c:v>Infants Mortality Rate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('Ped. Age Groups Mortality'!$F$7,'Ped. Age Groups Mortality'!$F$22,'Ped. Age Groups Mortality'!$F$37,'Ped. Age Groups Mortality'!$F$52,'Ped. Age Groups Mortality'!$F$67,'Ped. Age Groups Mortality'!$F$82,'Ped. Age Groups Mortality'!$F$97,'Ped. Age Groups Mortality'!$F$112,'Ped. Age Groups Mortality'!$F$127,'Ped. Age Groups Mortality'!$F$142)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17.399999999999999</c:v>
                </c:pt>
                <c:pt idx="3">
                  <c:v>12.7</c:v>
                </c:pt>
                <c:pt idx="4">
                  <c:v>21.7</c:v>
                </c:pt>
                <c:pt idx="5">
                  <c:v>5.7</c:v>
                </c:pt>
                <c:pt idx="6">
                  <c:v>8.1</c:v>
                </c:pt>
                <c:pt idx="7">
                  <c:v>4.5</c:v>
                </c:pt>
                <c:pt idx="8">
                  <c:v>3.7</c:v>
                </c:pt>
                <c:pt idx="9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CC-4700-9711-D0752BC1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573608"/>
        <c:axId val="690575904"/>
      </c:lineChart>
      <c:catAx>
        <c:axId val="72324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45920"/>
        <c:crosses val="autoZero"/>
        <c:auto val="1"/>
        <c:lblAlgn val="ctr"/>
        <c:lblOffset val="100"/>
        <c:noMultiLvlLbl val="0"/>
      </c:catAx>
      <c:valAx>
        <c:axId val="723245920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43952"/>
        <c:crosses val="autoZero"/>
        <c:crossBetween val="between"/>
      </c:valAx>
      <c:valAx>
        <c:axId val="690575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73608"/>
        <c:crosses val="max"/>
        <c:crossBetween val="between"/>
      </c:valAx>
      <c:catAx>
        <c:axId val="690573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0575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Surgeons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Adults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Surgeons!$A$82:$A$88</c:f>
              <c:strCache>
                <c:ptCount val="7"/>
                <c:pt idx="0">
                  <c:v>Magdi Yacoub</c:v>
                </c:pt>
                <c:pt idx="1">
                  <c:v>Carin van Doorn</c:v>
                </c:pt>
                <c:pt idx="2">
                  <c:v>Ahmed Afifi</c:v>
                </c:pt>
                <c:pt idx="3">
                  <c:v>Ahmed Shazly</c:v>
                </c:pt>
                <c:pt idx="4">
                  <c:v>Hatem Hosny</c:v>
                </c:pt>
                <c:pt idx="5">
                  <c:v>Walid Simry</c:v>
                </c:pt>
                <c:pt idx="6">
                  <c:v>Ahmed Mahgoub</c:v>
                </c:pt>
              </c:strCache>
            </c:strRef>
          </c:cat>
          <c:val>
            <c:numRef>
              <c:f>'Adult Surgeons'!$F$92:$F$98</c:f>
              <c:numCache>
                <c:formatCode>General</c:formatCode>
                <c:ptCount val="7"/>
                <c:pt idx="0">
                  <c:v>12</c:v>
                </c:pt>
                <c:pt idx="1">
                  <c:v>1</c:v>
                </c:pt>
                <c:pt idx="2">
                  <c:v>7</c:v>
                </c:pt>
                <c:pt idx="3">
                  <c:v>43</c:v>
                </c:pt>
                <c:pt idx="4">
                  <c:v>9</c:v>
                </c:pt>
                <c:pt idx="5">
                  <c:v>16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8-498A-9764-36BA85AD48AE}"/>
            </c:ext>
          </c:extLst>
        </c:ser>
        <c:ser>
          <c:idx val="1"/>
          <c:order val="1"/>
          <c:tx>
            <c:v>Pediatrics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Surgeons!$A$82:$A$88</c:f>
              <c:strCache>
                <c:ptCount val="7"/>
                <c:pt idx="0">
                  <c:v>Magdi Yacoub</c:v>
                </c:pt>
                <c:pt idx="1">
                  <c:v>Carin van Doorn</c:v>
                </c:pt>
                <c:pt idx="2">
                  <c:v>Ahmed Afifi</c:v>
                </c:pt>
                <c:pt idx="3">
                  <c:v>Ahmed Shazly</c:v>
                </c:pt>
                <c:pt idx="4">
                  <c:v>Hatem Hosny</c:v>
                </c:pt>
                <c:pt idx="5">
                  <c:v>Walid Simry</c:v>
                </c:pt>
                <c:pt idx="6">
                  <c:v>Ahmed Mahgoub</c:v>
                </c:pt>
              </c:strCache>
            </c:strRef>
          </c:cat>
          <c:val>
            <c:numRef>
              <c:f>'Pediatric Surgeons'!$F$92:$F$98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31</c:v>
                </c:pt>
                <c:pt idx="3">
                  <c:v>3</c:v>
                </c:pt>
                <c:pt idx="4">
                  <c:v>26</c:v>
                </c:pt>
                <c:pt idx="5">
                  <c:v>31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8-498A-9764-36BA85AD4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94627200"/>
        <c:axId val="794628184"/>
      </c:barChart>
      <c:lineChart>
        <c:grouping val="standard"/>
        <c:varyColors val="0"/>
        <c:ser>
          <c:idx val="2"/>
          <c:order val="2"/>
          <c:tx>
            <c:v>Total</c:v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Surgeons!$A$82:$A$88</c:f>
              <c:strCache>
                <c:ptCount val="7"/>
                <c:pt idx="0">
                  <c:v>Magdi Yacoub</c:v>
                </c:pt>
                <c:pt idx="1">
                  <c:v>Carin van Doorn</c:v>
                </c:pt>
                <c:pt idx="2">
                  <c:v>Ahmed Afifi</c:v>
                </c:pt>
                <c:pt idx="3">
                  <c:v>Ahmed Shazly</c:v>
                </c:pt>
                <c:pt idx="4">
                  <c:v>Hatem Hosny</c:v>
                </c:pt>
                <c:pt idx="5">
                  <c:v>Walid Simry</c:v>
                </c:pt>
                <c:pt idx="6">
                  <c:v>Ahmed Mahgoub</c:v>
                </c:pt>
              </c:strCache>
            </c:strRef>
          </c:cat>
          <c:val>
            <c:numRef>
              <c:f>Surgeons!$N$92:$N$98</c:f>
              <c:numCache>
                <c:formatCode>General</c:formatCode>
                <c:ptCount val="7"/>
                <c:pt idx="0">
                  <c:v>20</c:v>
                </c:pt>
                <c:pt idx="1">
                  <c:v>8</c:v>
                </c:pt>
                <c:pt idx="2">
                  <c:v>41</c:v>
                </c:pt>
                <c:pt idx="3">
                  <c:v>46</c:v>
                </c:pt>
                <c:pt idx="4">
                  <c:v>38</c:v>
                </c:pt>
                <c:pt idx="5">
                  <c:v>49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8-498A-9764-36BA85AD4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627200"/>
        <c:axId val="794628184"/>
      </c:lineChart>
      <c:catAx>
        <c:axId val="7946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8184"/>
        <c:crosses val="autoZero"/>
        <c:auto val="1"/>
        <c:lblAlgn val="ctr"/>
        <c:lblOffset val="100"/>
        <c:noMultiLvlLbl val="0"/>
      </c:catAx>
      <c:valAx>
        <c:axId val="79462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</a:t>
            </a:r>
            <a:r>
              <a:rPr lang="en-US" baseline="0"/>
              <a:t> Operator vs Trainer</a:t>
            </a:r>
            <a:r>
              <a:rPr lang="en-US"/>
              <a:t>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Operated cases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Surgeons!$A$3:$A$6</c:f>
              <c:strCache>
                <c:ptCount val="4"/>
                <c:pt idx="0">
                  <c:v>Carin van Doorn</c:v>
                </c:pt>
                <c:pt idx="1">
                  <c:v>Ahmed Afifi</c:v>
                </c:pt>
                <c:pt idx="2">
                  <c:v>Ahmed Shazly</c:v>
                </c:pt>
                <c:pt idx="3">
                  <c:v>Hatem Hosny</c:v>
                </c:pt>
              </c:strCache>
            </c:strRef>
          </c:cat>
          <c:val>
            <c:numRef>
              <c:f>Surgeons!$N$93:$N$96</c:f>
              <c:numCache>
                <c:formatCode>General</c:formatCode>
                <c:ptCount val="4"/>
                <c:pt idx="0">
                  <c:v>8</c:v>
                </c:pt>
                <c:pt idx="1">
                  <c:v>41</c:v>
                </c:pt>
                <c:pt idx="2">
                  <c:v>46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8-4859-8871-AF556803CDD6}"/>
            </c:ext>
          </c:extLst>
        </c:ser>
        <c:ser>
          <c:idx val="1"/>
          <c:order val="1"/>
          <c:tx>
            <c:v>Training cases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Surgeons!$A$3:$A$6</c:f>
              <c:strCache>
                <c:ptCount val="4"/>
                <c:pt idx="0">
                  <c:v>Carin van Doorn</c:v>
                </c:pt>
                <c:pt idx="1">
                  <c:v>Ahmed Afifi</c:v>
                </c:pt>
                <c:pt idx="2">
                  <c:v>Ahmed Shazly</c:v>
                </c:pt>
                <c:pt idx="3">
                  <c:v>Hatem Hosny</c:v>
                </c:pt>
              </c:strCache>
            </c:strRef>
          </c:cat>
          <c:val>
            <c:numRef>
              <c:f>Trainers!$N$75:$N$78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8-4859-8871-AF556803C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94627200"/>
        <c:axId val="794628184"/>
      </c:barChart>
      <c:lineChart>
        <c:grouping val="standard"/>
        <c:varyColors val="0"/>
        <c:ser>
          <c:idx val="2"/>
          <c:order val="2"/>
          <c:tx>
            <c:v>Total</c:v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Charts!$X$30:$X$33</c:f>
              <c:numCache>
                <c:formatCode>General</c:formatCode>
                <c:ptCount val="4"/>
                <c:pt idx="0">
                  <c:v>9</c:v>
                </c:pt>
                <c:pt idx="1">
                  <c:v>44</c:v>
                </c:pt>
                <c:pt idx="2">
                  <c:v>55</c:v>
                </c:pt>
                <c:pt idx="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8-4859-8871-AF556803C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627200"/>
        <c:axId val="794628184"/>
      </c:lineChart>
      <c:catAx>
        <c:axId val="7946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8184"/>
        <c:crosses val="autoZero"/>
        <c:auto val="1"/>
        <c:lblAlgn val="ctr"/>
        <c:lblOffset val="100"/>
        <c:noMultiLvlLbl val="0"/>
      </c:catAx>
      <c:valAx>
        <c:axId val="79462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baseline="0">
                <a:effectLst/>
              </a:rPr>
              <a:t>Training </a:t>
            </a:r>
            <a:r>
              <a:rPr lang="en-US"/>
              <a:t>Juniors 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04B-47B8-9638-C9BF59E96B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04B-47B8-9638-C9BF59E96B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04B-47B8-9638-C9BF59E96B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04B-47B8-9638-C9BF59E96BE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4B-47B8-9638-C9BF59E96BE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4B-47B8-9638-C9BF59E96BE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4B-47B8-9638-C9BF59E96BE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4B-47B8-9638-C9BF59E96BE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Trainers!$A$67:$A$70</c:f>
              <c:strCache>
                <c:ptCount val="4"/>
                <c:pt idx="0">
                  <c:v>Carin van Doorn</c:v>
                </c:pt>
                <c:pt idx="1">
                  <c:v>Ahmed Afifi</c:v>
                </c:pt>
                <c:pt idx="2">
                  <c:v>Ahmed Shazly</c:v>
                </c:pt>
                <c:pt idx="3">
                  <c:v>Hatem Hosny</c:v>
                </c:pt>
              </c:strCache>
            </c:strRef>
          </c:cat>
          <c:val>
            <c:numRef>
              <c:f>Trainers!$N$75:$N$78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4B-47B8-9638-C9BF59E96BE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 (2018)</a:t>
            </a:r>
          </a:p>
        </c:rich>
      </c:tx>
      <c:layout>
        <c:manualLayout>
          <c:xMode val="edge"/>
          <c:yMode val="edge"/>
          <c:x val="0.25933562403306315"/>
          <c:y val="2.3194554566750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ADC-49C2-BF84-FA1DF90931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ADC-49C2-BF84-FA1DF909318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DC-49C2-BF84-FA1DF909318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DC-49C2-BF84-FA1DF909318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'This Year'!$A$8:$A$9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'This Year'!$N$8:$N$9</c:f>
              <c:numCache>
                <c:formatCode>General</c:formatCode>
                <c:ptCount val="2"/>
                <c:pt idx="0">
                  <c:v>111</c:v>
                </c:pt>
                <c:pt idx="1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DC-49C2-BF84-FA1DF909318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'This Year'!$A$8</c:f>
              <c:strCache>
                <c:ptCount val="1"/>
                <c:pt idx="0">
                  <c:v>Adults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Q1</c:v>
              </c:pt>
              <c:pt idx="1">
                <c:v>Q2</c:v>
              </c:pt>
              <c:pt idx="2">
                <c:v>Q3</c:v>
              </c:pt>
              <c:pt idx="3">
                <c:v>Q4</c:v>
              </c:pt>
            </c:strLit>
          </c:cat>
          <c:val>
            <c:numRef>
              <c:f>'Summary-Q'!$G$38:$G$41</c:f>
              <c:numCache>
                <c:formatCode>General</c:formatCode>
                <c:ptCount val="4"/>
                <c:pt idx="0">
                  <c:v>111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8-4F30-B853-22575A7F12F5}"/>
            </c:ext>
          </c:extLst>
        </c:ser>
        <c:ser>
          <c:idx val="1"/>
          <c:order val="1"/>
          <c:tx>
            <c:strRef>
              <c:f>'This Year'!$A$9</c:f>
              <c:strCache>
                <c:ptCount val="1"/>
                <c:pt idx="0">
                  <c:v>Pediatrics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Q1</c:v>
              </c:pt>
              <c:pt idx="1">
                <c:v>Q2</c:v>
              </c:pt>
              <c:pt idx="2">
                <c:v>Q3</c:v>
              </c:pt>
              <c:pt idx="3">
                <c:v>Q4</c:v>
              </c:pt>
            </c:strLit>
          </c:cat>
          <c:val>
            <c:numRef>
              <c:f>'Summary-Q'!$H$38:$H$41</c:f>
              <c:numCache>
                <c:formatCode>General</c:formatCode>
                <c:ptCount val="4"/>
                <c:pt idx="0">
                  <c:v>146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8-4F30-B853-22575A7F12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58061104"/>
        <c:axId val="758068648"/>
      </c:barChart>
      <c:lineChart>
        <c:grouping val="standard"/>
        <c:varyColors val="0"/>
        <c:ser>
          <c:idx val="2"/>
          <c:order val="2"/>
          <c:tx>
            <c:strRef>
              <c:f>'This Year'!$A$10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'Summary-Q'!$D$38:$D$41</c:f>
              <c:numCache>
                <c:formatCode>General</c:formatCode>
                <c:ptCount val="4"/>
                <c:pt idx="0">
                  <c:v>267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C8-4F30-B853-22575A7F12F5}"/>
            </c:ext>
          </c:extLst>
        </c:ser>
        <c:ser>
          <c:idx val="3"/>
          <c:order val="3"/>
          <c:tx>
            <c:strRef>
              <c:f>Charts!$R$8</c:f>
              <c:strCache>
                <c:ptCount val="1"/>
                <c:pt idx="0">
                  <c:v>Average in this Q (2011-2017)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C8-4F30-B853-22575A7F12F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C8-4F30-B853-22575A7F12F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C8-4F30-B853-22575A7F12F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C8-4F30-B853-22575A7F12F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26B2B82-43C4-4ACD-8E49-88B2E056FE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CC8-4F30-B853-22575A7F12F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C8-4F30-B853-22575A7F12F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C8-4F30-B853-22575A7F12F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C8-4F30-B853-22575A7F12F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CC8-4F30-B853-22575A7F12F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CC8-4F30-B853-22575A7F12F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CC8-4F30-B853-22575A7F12F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CC8-4F30-B853-22575A7F12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(Charts!$S$8,Charts!$S$8,Charts!$S$8,Charts!$S$8,Charts!$S$8)</c:f>
              <c:numCache>
                <c:formatCode>General</c:formatCode>
                <c:ptCount val="5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(Charts!$S$8,Charts!$S$8,Charts!$S$8,Charts!$S$8,Charts!$S$8)</c15:f>
                <c15:dlblRangeCache>
                  <c:ptCount val="5"/>
                  <c:pt idx="0">
                    <c:v>140</c:v>
                  </c:pt>
                  <c:pt idx="1">
                    <c:v>140</c:v>
                  </c:pt>
                  <c:pt idx="2">
                    <c:v>140</c:v>
                  </c:pt>
                  <c:pt idx="3">
                    <c:v>140</c:v>
                  </c:pt>
                  <c:pt idx="4">
                    <c:v>140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1CC8-4F30-B853-22575A7F12F5}"/>
            </c:ext>
          </c:extLst>
        </c:ser>
        <c:ser>
          <c:idx val="4"/>
          <c:order val="4"/>
          <c:tx>
            <c:v>This Quarter in 2017</c:v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CC8-4F30-B853-22575A7F12F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CC8-4F30-B853-22575A7F12F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CC8-4F30-B853-22575A7F12F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CC8-4F30-B853-22575A7F12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('Summary-Q'!$D$34,'Summary-Q'!$D$34,'Summary-Q'!$D$34,'Summary-Q'!$D$34,'Summary-Q'!$D$34)</c:f>
              <c:numCache>
                <c:formatCode>General</c:formatCode>
                <c:ptCount val="5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CC8-4F30-B853-22575A7F1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061104"/>
        <c:axId val="758068648"/>
      </c:lineChart>
      <c:catAx>
        <c:axId val="7580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8648"/>
        <c:crosses val="autoZero"/>
        <c:auto val="1"/>
        <c:lblAlgn val="ctr"/>
        <c:lblOffset val="100"/>
        <c:noMultiLvlLbl val="0"/>
      </c:catAx>
      <c:valAx>
        <c:axId val="75806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Pediatric Age Groups (2018)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01793525809276"/>
          <c:y val="0.33119932925051038"/>
          <c:w val="0.6780290901137358"/>
          <c:h val="0.64767096821230674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8832-49E9-BDE4-DD774E570A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8832-49E9-BDE4-DD774E570A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8832-49E9-BDE4-DD774E570A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8832-49E9-BDE4-DD774E570A84}"/>
              </c:ext>
            </c:extLst>
          </c:dPt>
          <c:dLbls>
            <c:dLbl>
              <c:idx val="0"/>
              <c:layout>
                <c:manualLayout>
                  <c:x val="-1.9481174042047779E-2"/>
                  <c:y val="2.29166674185258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86066030004076"/>
                      <c:h val="0.196258339772255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832-49E9-BDE4-DD774E570A8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832-49E9-BDE4-DD774E570A84}"/>
                </c:ext>
              </c:extLst>
            </c:dLbl>
            <c:dLbl>
              <c:idx val="2"/>
              <c:layout>
                <c:manualLayout>
                  <c:x val="-6.6792706283500383E-2"/>
                  <c:y val="-3.437500112778875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902019993951845"/>
                      <c:h val="0.193966312138002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832-49E9-BDE4-DD774E570A8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832-49E9-BDE4-DD774E570A8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Neonates (&lt;1m)</c:v>
              </c:pt>
              <c:pt idx="1">
                <c:v>Infants (1m-1yr)</c:v>
              </c:pt>
              <c:pt idx="2">
                <c:v>Toddlers (1yr-2yr)</c:v>
              </c:pt>
              <c:pt idx="3">
                <c:v>Children (&gt;2r)</c:v>
              </c:pt>
            </c:strLit>
          </c:cat>
          <c:val>
            <c:numRef>
              <c:f>'This Year'!$N$14:$N$17</c:f>
              <c:numCache>
                <c:formatCode>General</c:formatCode>
                <c:ptCount val="4"/>
                <c:pt idx="0">
                  <c:v>20</c:v>
                </c:pt>
                <c:pt idx="1">
                  <c:v>56</c:v>
                </c:pt>
                <c:pt idx="2">
                  <c:v>18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32-49E9-BDE4-DD774E570A8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Neonates (&lt;1m)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('Ped. Age Groups'!$A$1,'Ped. Age Groups'!$A$9,'Ped. Age Groups'!$A$17,'Ped. Age Groups'!$A$25,'Ped. Age Groups'!$A$33,'Ped. Age Groups'!$A$41,'Ped. Age Groups'!$A$49,'Ped. Age Groups'!$A$57,'Ped. Age Groups'!$A$65,'Ped. Age Groups'!$A$73)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('Ped. Age Groups'!$N$2,'Ped. Age Groups'!$N$10,'Ped. Age Groups'!$N$18,'Ped. Age Groups'!$N$26,'Ped. Age Groups'!$N$34,'Ped. Age Groups'!$N$42,'Ped. Age Groups'!$N$50,'Ped. Age Groups'!$N$58,'Ped. Age Groups'!$N$66,'Ped. Age Groups'!$N$74)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18</c:v>
                </c:pt>
                <c:pt idx="5">
                  <c:v>59</c:v>
                </c:pt>
                <c:pt idx="6">
                  <c:v>72</c:v>
                </c:pt>
                <c:pt idx="7">
                  <c:v>53</c:v>
                </c:pt>
                <c:pt idx="8">
                  <c:v>70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7-4A7E-A5A6-45E613B6E7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672280"/>
        <c:axId val="507680480"/>
      </c:lineChart>
      <c:catAx>
        <c:axId val="50767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80480"/>
        <c:crosses val="autoZero"/>
        <c:auto val="1"/>
        <c:lblAlgn val="ctr"/>
        <c:lblOffset val="100"/>
        <c:noMultiLvlLbl val="0"/>
      </c:catAx>
      <c:valAx>
        <c:axId val="507680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7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6309-4982-A1DF-47ED3D7427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6309-4982-A1DF-47ED3D74271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09-4982-A1DF-47ED3D74271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09-4982-A1DF-47ED3D74271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'This Year'!$A$22:$A$23</c:f>
              <c:strCache>
                <c:ptCount val="2"/>
                <c:pt idx="0">
                  <c:v>Males</c:v>
                </c:pt>
                <c:pt idx="1">
                  <c:v>Females</c:v>
                </c:pt>
              </c:strCache>
            </c:strRef>
          </c:cat>
          <c:val>
            <c:numRef>
              <c:f>'This Year'!$N$22:$N$23</c:f>
              <c:numCache>
                <c:formatCode>General</c:formatCode>
                <c:ptCount val="2"/>
                <c:pt idx="0">
                  <c:v>165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09-4982-A1DF-47ED3D74271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'This Year'!$A$8</c:f>
              <c:strCache>
                <c:ptCount val="1"/>
                <c:pt idx="0">
                  <c:v>Adults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'This Year'!$B$8:$M$8</c:f>
              <c:numCache>
                <c:formatCode>General</c:formatCode>
                <c:ptCount val="12"/>
                <c:pt idx="0">
                  <c:v>35</c:v>
                </c:pt>
                <c:pt idx="1">
                  <c:v>40</c:v>
                </c:pt>
                <c:pt idx="2">
                  <c:v>36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6-4E79-8F2D-08CD1E355863}"/>
            </c:ext>
          </c:extLst>
        </c:ser>
        <c:ser>
          <c:idx val="1"/>
          <c:order val="1"/>
          <c:tx>
            <c:strRef>
              <c:f>'This Year'!$A$9</c:f>
              <c:strCache>
                <c:ptCount val="1"/>
                <c:pt idx="0">
                  <c:v>Pediatrics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'This Year'!$B$9:$M$9</c:f>
              <c:numCache>
                <c:formatCode>General</c:formatCode>
                <c:ptCount val="12"/>
                <c:pt idx="0">
                  <c:v>48</c:v>
                </c:pt>
                <c:pt idx="1">
                  <c:v>44</c:v>
                </c:pt>
                <c:pt idx="2">
                  <c:v>54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6-4E79-8F2D-08CD1E3558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58061104"/>
        <c:axId val="758068648"/>
      </c:barChart>
      <c:lineChart>
        <c:grouping val="standard"/>
        <c:varyColors val="0"/>
        <c:ser>
          <c:idx val="2"/>
          <c:order val="2"/>
          <c:tx>
            <c:strRef>
              <c:f>'This Year'!$A$10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'This Year'!$B$10:$M$10</c:f>
              <c:numCache>
                <c:formatCode>General</c:formatCode>
                <c:ptCount val="12"/>
                <c:pt idx="0">
                  <c:v>83</c:v>
                </c:pt>
                <c:pt idx="1">
                  <c:v>84</c:v>
                </c:pt>
                <c:pt idx="2">
                  <c:v>90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6-4E79-8F2D-08CD1E355863}"/>
            </c:ext>
          </c:extLst>
        </c:ser>
        <c:ser>
          <c:idx val="3"/>
          <c:order val="3"/>
          <c:tx>
            <c:strRef>
              <c:f>Charts!$R$6</c:f>
              <c:strCache>
                <c:ptCount val="1"/>
                <c:pt idx="0">
                  <c:v>Average/month (2011-2017)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99-4AE7-872E-44539ECE03E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99-4AE7-872E-44539ECE03E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99-4AE7-872E-44539ECE03E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99-4AE7-872E-44539ECE03E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99-4AE7-872E-44539ECE03E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99-4AE7-872E-44539ECE03E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99-4AE7-872E-44539ECE03E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99-4AE7-872E-44539ECE03E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99-4AE7-872E-44539ECE03E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99-4AE7-872E-44539ECE03E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99-4AE7-872E-44539ECE03E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27-4810-A1DB-EAAA249DF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(Charts!$S$6,Charts!$S$6,Charts!$S$6,Charts!$S$6,Charts!$S$6,Charts!$S$6,Charts!$S$6,Charts!$S$6,Charts!$S$6,Charts!$S$6,Charts!$S$6,Charts!$S$6,Charts!$S$6)</c:f>
              <c:numCache>
                <c:formatCode>0.0</c:formatCode>
                <c:ptCount val="13"/>
                <c:pt idx="0">
                  <c:v>61.6</c:v>
                </c:pt>
                <c:pt idx="1">
                  <c:v>61.6</c:v>
                </c:pt>
                <c:pt idx="2">
                  <c:v>61.6</c:v>
                </c:pt>
                <c:pt idx="3">
                  <c:v>61.6</c:v>
                </c:pt>
                <c:pt idx="4">
                  <c:v>61.6</c:v>
                </c:pt>
                <c:pt idx="5">
                  <c:v>61.6</c:v>
                </c:pt>
                <c:pt idx="6">
                  <c:v>61.6</c:v>
                </c:pt>
                <c:pt idx="7">
                  <c:v>61.6</c:v>
                </c:pt>
                <c:pt idx="8">
                  <c:v>61.6</c:v>
                </c:pt>
                <c:pt idx="9">
                  <c:v>61.6</c:v>
                </c:pt>
                <c:pt idx="10">
                  <c:v>61.6</c:v>
                </c:pt>
                <c:pt idx="11">
                  <c:v>61.6</c:v>
                </c:pt>
                <c:pt idx="12">
                  <c:v>61.6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E6-4E79-8F2D-08CD1E355863}"/>
            </c:ext>
          </c:extLst>
        </c:ser>
        <c:ser>
          <c:idx val="4"/>
          <c:order val="4"/>
          <c:tx>
            <c:v>Average/month (2017)</c:v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3753-452F-A6CE-18BAB44334D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3753-452F-A6CE-18BAB44334D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3753-452F-A6CE-18BAB44334D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3753-452F-A6CE-18BAB44334D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3753-452F-A6CE-18BAB44334D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3753-452F-A6CE-18BAB44334D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3753-452F-A6CE-18BAB44334D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3753-452F-A6CE-18BAB44334D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3753-452F-A6CE-18BAB44334D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3753-452F-A6CE-18BAB44334D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3753-452F-A6CE-18BAB44334D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3753-452F-A6CE-18BAB44334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(Totals!$O$50,Totals!$O$50,Totals!$O$50,Totals!$O$50,Totals!$O$50,Totals!$O$50,Totals!$O$50,Totals!$O$50,Totals!$O$50,Totals!$O$50,Totals!$O$50,Totals!$O$50,Totals!$O$50)</c:f>
              <c:numCache>
                <c:formatCode>General</c:formatCode>
                <c:ptCount val="13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3753-452F-A6CE-18BAB4433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061104"/>
        <c:axId val="758068648"/>
      </c:lineChart>
      <c:catAx>
        <c:axId val="7580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8648"/>
        <c:crosses val="autoZero"/>
        <c:auto val="1"/>
        <c:lblAlgn val="ctr"/>
        <c:lblOffset val="100"/>
        <c:noMultiLvlLbl val="0"/>
      </c:catAx>
      <c:valAx>
        <c:axId val="75806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First-Time Mitral Valve Surgery (2018)</a:t>
            </a:r>
          </a:p>
        </c:rich>
      </c:tx>
      <c:layout>
        <c:manualLayout>
          <c:xMode val="edge"/>
          <c:yMode val="edge"/>
          <c:x val="0.16859038695002387"/>
          <c:y val="2.7500000902231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13218710692516E-2"/>
          <c:y val="0.31800647368787643"/>
          <c:w val="0.813773562578615"/>
          <c:h val="0.65974956232774151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4DA-4EA6-B053-1C3EBE0FD1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4DA-4EA6-B053-1C3EBE0FD1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4DA-4EA6-B053-1C3EBE0FD15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DA-4EA6-B053-1C3EBE0FD15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DA-4EA6-B053-1C3EBE0FD15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DA-4EA6-B053-1C3EBE0FD15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'Non-redo Procedures'!$A$921:$A$923</c:f>
              <c:strCache>
                <c:ptCount val="3"/>
                <c:pt idx="0">
                  <c:v>Mitral Valve Repair </c:v>
                </c:pt>
                <c:pt idx="1">
                  <c:v>MVR Mechanical </c:v>
                </c:pt>
                <c:pt idx="2">
                  <c:v>MVR Stented Bioprosthesis </c:v>
                </c:pt>
              </c:strCache>
            </c:strRef>
          </c:cat>
          <c:val>
            <c:numRef>
              <c:f>'Non-redo Procedures'!$F$921:$F$923</c:f>
              <c:numCache>
                <c:formatCode>General</c:formatCode>
                <c:ptCount val="3"/>
                <c:pt idx="0">
                  <c:v>14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DA-4EA6-B053-1C3EBE0FD15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Tricuspid Valve Surgery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433976569998553"/>
          <c:y val="0.33633980762269705"/>
          <c:w val="0.69132046860002894"/>
          <c:h val="0.55891622568622779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0DDB-4879-ACAC-EDEF9EE1EF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DDB-4879-ACAC-EDEF9EE1EF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DDB-4879-ACAC-EDEF9EE1EFDB}"/>
              </c:ext>
            </c:extLst>
          </c:dPt>
          <c:dLbls>
            <c:dLbl>
              <c:idx val="0"/>
              <c:layout>
                <c:manualLayout>
                  <c:x val="0.20316081500992689"/>
                  <c:y val="-9.166666967410417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55610972568579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DDB-4879-ACAC-EDEF9EE1EFDB}"/>
                </c:ext>
              </c:extLst>
            </c:dLbl>
            <c:dLbl>
              <c:idx val="1"/>
              <c:layout>
                <c:manualLayout>
                  <c:x val="6.9575621578741795E-3"/>
                  <c:y val="2.29166674185258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559686022202836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DDB-4879-ACAC-EDEF9EE1EFDB}"/>
                </c:ext>
              </c:extLst>
            </c:dLbl>
            <c:dLbl>
              <c:idx val="2"/>
              <c:layout>
                <c:manualLayout>
                  <c:x val="0.15863241719953186"/>
                  <c:y val="4.35416680951990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949024626483"/>
                      <c:h val="0.26959167551153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DDB-4879-ACAC-EDEF9EE1EFD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'This Year'!$A$41:$A$43</c:f>
              <c:strCache>
                <c:ptCount val="3"/>
                <c:pt idx="0">
                  <c:v>Tricuspid Valve Repair </c:v>
                </c:pt>
                <c:pt idx="1">
                  <c:v>TVR Mechanical </c:v>
                </c:pt>
                <c:pt idx="2">
                  <c:v>TVR Stented Bioprosthesis </c:v>
                </c:pt>
              </c:strCache>
            </c:strRef>
          </c:cat>
          <c:val>
            <c:numRef>
              <c:f>'This Year'!$N$41:$N$43</c:f>
              <c:numCache>
                <c:formatCode>General</c:formatCode>
                <c:ptCount val="3"/>
                <c:pt idx="0">
                  <c:v>23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DB-4879-ACAC-EDEF9EE1EFD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Redo Operations (2018)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955-40CF-AA8C-90AF9C015D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955-40CF-AA8C-90AF9C015D4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B955-40CF-AA8C-90AF9C015D4C}"/>
                </c:ext>
              </c:extLst>
            </c:dLbl>
            <c:dLbl>
              <c:idx val="1"/>
              <c:layout>
                <c:manualLayout>
                  <c:x val="-3.4787810789371036E-2"/>
                  <c:y val="5.95833352881671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244209336062306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955-40CF-AA8C-90AF9C015D4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Redo!$A$56:$A$57</c:f>
              <c:strCache>
                <c:ptCount val="2"/>
                <c:pt idx="0">
                  <c:v>First Operation</c:v>
                </c:pt>
                <c:pt idx="1">
                  <c:v>Redo Operation</c:v>
                </c:pt>
              </c:strCache>
            </c:strRef>
          </c:cat>
          <c:val>
            <c:numRef>
              <c:f>Redo!$N$56:$N$57</c:f>
              <c:numCache>
                <c:formatCode>General</c:formatCode>
                <c:ptCount val="2"/>
                <c:pt idx="0">
                  <c:v>163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55-40CF-AA8C-90AF9C015D4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First-Time Mitral Valve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'Non-redo Procedures'!$A$921</c:f>
              <c:strCache>
                <c:ptCount val="1"/>
                <c:pt idx="0">
                  <c:v>Mitral Valve Repair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('Non-redo Procedures'!$F$12,'Non-redo Procedures'!$F$113,'Non-redo Procedures'!$F$214,'Non-redo Procedures'!$F$315,'Non-redo Procedures'!$F$416,'Non-redo Procedures'!$F$517,'Non-redo Procedures'!$F$618,'Non-redo Procedures'!$F$719,'Non-redo Procedures'!$F$820,'Non-redo Procedures'!$F$921)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36</c:v>
                </c:pt>
                <c:pt idx="3">
                  <c:v>71</c:v>
                </c:pt>
                <c:pt idx="4">
                  <c:v>133</c:v>
                </c:pt>
                <c:pt idx="5">
                  <c:v>116</c:v>
                </c:pt>
                <c:pt idx="6">
                  <c:v>73</c:v>
                </c:pt>
                <c:pt idx="7">
                  <c:v>66</c:v>
                </c:pt>
                <c:pt idx="8">
                  <c:v>94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C-4DF4-A55B-055631EBA3AC}"/>
            </c:ext>
          </c:extLst>
        </c:ser>
        <c:ser>
          <c:idx val="1"/>
          <c:order val="1"/>
          <c:tx>
            <c:strRef>
              <c:f>'Non-redo Procedures'!$A$13</c:f>
              <c:strCache>
                <c:ptCount val="1"/>
                <c:pt idx="0">
                  <c:v>MVR Mechanical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('Non-redo Procedures'!$F$13,'Non-redo Procedures'!$F$114,'Non-redo Procedures'!$F$215,'Non-redo Procedures'!$F$316,'Non-redo Procedures'!$F$417,'Non-redo Procedures'!$F$518,'Non-redo Procedures'!$F$619,'Non-redo Procedures'!$F$720,'Non-redo Procedures'!$F$821,'Non-redo Procedures'!$F$922)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47</c:v>
                </c:pt>
                <c:pt idx="4">
                  <c:v>36</c:v>
                </c:pt>
                <c:pt idx="5">
                  <c:v>35</c:v>
                </c:pt>
                <c:pt idx="6">
                  <c:v>21</c:v>
                </c:pt>
                <c:pt idx="7">
                  <c:v>18</c:v>
                </c:pt>
                <c:pt idx="8">
                  <c:v>17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C-4DF4-A55B-055631EBA3AC}"/>
            </c:ext>
          </c:extLst>
        </c:ser>
        <c:ser>
          <c:idx val="2"/>
          <c:order val="2"/>
          <c:tx>
            <c:strRef>
              <c:f>'Non-redo Procedures'!$A$14</c:f>
              <c:strCache>
                <c:ptCount val="1"/>
                <c:pt idx="0">
                  <c:v>MVR Stented Bioprosthesis 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('Non-redo Procedures'!$F$14,'Non-redo Procedures'!$F$115,'Non-redo Procedures'!$F$216,'Non-redo Procedures'!$F$317,'Non-redo Procedures'!$F$418,'Non-redo Procedures'!$F$519,'Non-redo Procedures'!$F$620,'Non-redo Procedures'!$F$721,'Non-redo Procedures'!$F$822,'Non-redo Procedures'!$F$923)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20</c:v>
                </c:pt>
                <c:pt idx="8">
                  <c:v>20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C-4DF4-A55B-055631EB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0697344"/>
        <c:axId val="740694720"/>
      </c:barChart>
      <c:lineChart>
        <c:grouping val="standard"/>
        <c:varyColors val="0"/>
        <c:ser>
          <c:idx val="3"/>
          <c:order val="3"/>
          <c:tx>
            <c:strRef>
              <c:f>Charts!$Z$3</c:f>
              <c:strCache>
                <c:ptCount val="1"/>
                <c:pt idx="0">
                  <c:v>Total Mitral Surgery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Charts!$Z$4:$Z$13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52</c:v>
                </c:pt>
                <c:pt idx="3">
                  <c:v>121</c:v>
                </c:pt>
                <c:pt idx="4">
                  <c:v>177</c:v>
                </c:pt>
                <c:pt idx="5">
                  <c:v>162</c:v>
                </c:pt>
                <c:pt idx="6">
                  <c:v>110</c:v>
                </c:pt>
                <c:pt idx="7">
                  <c:v>104</c:v>
                </c:pt>
                <c:pt idx="8">
                  <c:v>131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1C-4DF4-A55B-055631EB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697344"/>
        <c:axId val="740694720"/>
      </c:lineChart>
      <c:catAx>
        <c:axId val="74069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94720"/>
        <c:crosses val="autoZero"/>
        <c:auto val="1"/>
        <c:lblAlgn val="ctr"/>
        <c:lblOffset val="100"/>
        <c:noMultiLvlLbl val="0"/>
      </c:catAx>
      <c:valAx>
        <c:axId val="740694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Residence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13218710692516E-2"/>
          <c:y val="0.28133970428487393"/>
          <c:w val="0.813773562578615"/>
          <c:h val="0.65974968512149434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0254-4F57-9152-9F4C894F9D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254-4F57-9152-9F4C894F9D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254-4F57-9152-9F4C894F9D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0254-4F57-9152-9F4C894F9D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0254-4F57-9152-9F4C894F9D2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54-4F57-9152-9F4C894F9D2F}"/>
                </c:ext>
              </c:extLst>
            </c:dLbl>
            <c:dLbl>
              <c:idx val="1"/>
              <c:layout>
                <c:manualLayout>
                  <c:x val="6.4009571852442701E-2"/>
                  <c:y val="-9.166663659231083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54-4F57-9152-9F4C894F9D2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54-4F57-9152-9F4C894F9D2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54-4F57-9152-9F4C894F9D2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254-4F57-9152-9F4C894F9D2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City!$A$83:$A$87</c:f>
              <c:strCache>
                <c:ptCount val="5"/>
                <c:pt idx="0">
                  <c:v>Aswan</c:v>
                </c:pt>
                <c:pt idx="1">
                  <c:v>Upper Egypt</c:v>
                </c:pt>
                <c:pt idx="2">
                  <c:v>Cairo</c:v>
                </c:pt>
                <c:pt idx="3">
                  <c:v>Rest of Egypt</c:v>
                </c:pt>
                <c:pt idx="4">
                  <c:v>Non Egyptian</c:v>
                </c:pt>
              </c:strCache>
            </c:strRef>
          </c:cat>
          <c:val>
            <c:numRef>
              <c:f>City!$N$83:$N$87</c:f>
              <c:numCache>
                <c:formatCode>General</c:formatCode>
                <c:ptCount val="5"/>
                <c:pt idx="0">
                  <c:v>95</c:v>
                </c:pt>
                <c:pt idx="1">
                  <c:v>57</c:v>
                </c:pt>
                <c:pt idx="2">
                  <c:v>39</c:v>
                </c:pt>
                <c:pt idx="3">
                  <c:v>71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4-4F57-9152-9F4C894F9D2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Days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days'!$A$101:$A$107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'Week days'!$N$101:$N$107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0-45D8-BCD4-488F8E2FF7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4589808"/>
        <c:axId val="794602600"/>
      </c:barChart>
      <c:catAx>
        <c:axId val="79458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02600"/>
        <c:crosses val="autoZero"/>
        <c:auto val="1"/>
        <c:lblAlgn val="ctr"/>
        <c:lblOffset val="100"/>
        <c:noMultiLvlLbl val="0"/>
      </c:catAx>
      <c:valAx>
        <c:axId val="79460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8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10" Type="http://schemas.openxmlformats.org/officeDocument/2006/relationships/chart" Target="../charts/chart10.xml"/>
  <Relationship Id="rId11" Type="http://schemas.openxmlformats.org/officeDocument/2006/relationships/chart" Target="../charts/chart11.xml"/>
  <Relationship Id="rId12" Type="http://schemas.openxmlformats.org/officeDocument/2006/relationships/chart" Target="../charts/chart12.xml"/>
  <Relationship Id="rId13" Type="http://schemas.openxmlformats.org/officeDocument/2006/relationships/chart" Target="../charts/chart13.xml"/>
  <Relationship Id="rId14" Type="http://schemas.openxmlformats.org/officeDocument/2006/relationships/chart" Target="../charts/chart14.xml"/>
  <Relationship Id="rId15" Type="http://schemas.openxmlformats.org/officeDocument/2006/relationships/chart" Target="../charts/chart15.xml"/>
  <Relationship Id="rId16" Type="http://schemas.openxmlformats.org/officeDocument/2006/relationships/chart" Target="../charts/chart16.xml"/>
  <Relationship Id="rId17" Type="http://schemas.openxmlformats.org/officeDocument/2006/relationships/chart" Target="../charts/chart17.xml"/>
  <Relationship Id="rId18" Type="http://schemas.openxmlformats.org/officeDocument/2006/relationships/chart" Target="../charts/chart18.xml"/>
  <Relationship Id="rId19" Type="http://schemas.openxmlformats.org/officeDocument/2006/relationships/chart" Target="../charts/chart19.xml"/>
  <Relationship Id="rId2" Type="http://schemas.openxmlformats.org/officeDocument/2006/relationships/chart" Target="../charts/chart2.xml"/>
  <Relationship Id="rId20" Type="http://schemas.openxmlformats.org/officeDocument/2006/relationships/chart" Target="../charts/chart20.xml"/>
  <Relationship Id="rId21" Type="http://schemas.openxmlformats.org/officeDocument/2006/relationships/chart" Target="../charts/chart21.xml"/>
  <Relationship Id="rId22" Type="http://schemas.openxmlformats.org/officeDocument/2006/relationships/chart" Target="../charts/chart22.xml"/>
  <Relationship Id="rId23" Type="http://schemas.openxmlformats.org/officeDocument/2006/relationships/chart" Target="../charts/chart23.xml"/>
  <Relationship Id="rId24" Type="http://schemas.openxmlformats.org/officeDocument/2006/relationships/chart" Target="../charts/chart24.xml"/>
  <Relationship Id="rId25" Type="http://schemas.openxmlformats.org/officeDocument/2006/relationships/chart" Target="../charts/chart25.xml"/>
  <Relationship Id="rId26" Type="http://schemas.openxmlformats.org/officeDocument/2006/relationships/chart" Target="../charts/chart26.xml"/>
  <Relationship Id="rId27" Type="http://schemas.openxmlformats.org/officeDocument/2006/relationships/chart" Target="../charts/chart27.xml"/>
  <Relationship Id="rId28" Type="http://schemas.openxmlformats.org/officeDocument/2006/relationships/chart" Target="../charts/chart28.xml"/>
  <Relationship Id="rId29" Type="http://schemas.openxmlformats.org/officeDocument/2006/relationships/chart" Target="../charts/chart29.xml"/>
  <Relationship Id="rId3" Type="http://schemas.openxmlformats.org/officeDocument/2006/relationships/chart" Target="../charts/chart3.xml"/>
  <Relationship Id="rId4" Type="http://schemas.openxmlformats.org/officeDocument/2006/relationships/chart" Target="../charts/chart4.xml"/>
  <Relationship Id="rId5" Type="http://schemas.openxmlformats.org/officeDocument/2006/relationships/chart" Target="../charts/chart5.xml"/>
  <Relationship Id="rId6" Type="http://schemas.openxmlformats.org/officeDocument/2006/relationships/chart" Target="../charts/chart6.xml"/>
  <Relationship Id="rId7" Type="http://schemas.openxmlformats.org/officeDocument/2006/relationships/chart" Target="../charts/chart7.xml"/>
  <Relationship Id="rId8" Type="http://schemas.openxmlformats.org/officeDocument/2006/relationships/chart" Target="../charts/chart8.xml"/>
  <Relationship Id="rId9" Type="http://schemas.openxmlformats.org/officeDocument/2006/relationships/chart" Target="../charts/chart9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90208</xdr:colOff>
      <xdr:row>16</xdr:row>
      <xdr:rowOff>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E1348C5-56FC-4433-96D6-4082734FE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2578</xdr:colOff>
      <xdr:row>1</xdr:row>
      <xdr:rowOff>9467</xdr:rowOff>
    </xdr:from>
    <xdr:to>
      <xdr:col>16</xdr:col>
      <xdr:colOff>102638</xdr:colOff>
      <xdr:row>15</xdr:row>
      <xdr:rowOff>166485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A1AEF90E-93C0-4564-84F3-84937F3D7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91440</xdr:colOff>
      <xdr:row>32</xdr:row>
      <xdr:rowOff>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1FD2373-189E-4ABE-A8F6-2BD3AED7E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97</xdr:row>
      <xdr:rowOff>1</xdr:rowOff>
    </xdr:from>
    <xdr:to>
      <xdr:col>8</xdr:col>
      <xdr:colOff>91440</xdr:colOff>
      <xdr:row>112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4BB773D-7924-48FB-ABC5-1943BF5DC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1</xdr:rowOff>
    </xdr:from>
    <xdr:to>
      <xdr:col>16</xdr:col>
      <xdr:colOff>91440</xdr:colOff>
      <xdr:row>112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31D1685-92E5-43A0-823E-8E1301441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113</xdr:row>
      <xdr:rowOff>0</xdr:rowOff>
    </xdr:from>
    <xdr:to>
      <xdr:col>16</xdr:col>
      <xdr:colOff>91440</xdr:colOff>
      <xdr:row>128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4AFBB9A-DB38-4E63-9533-11B98A756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8</xdr:col>
      <xdr:colOff>100060</xdr:colOff>
      <xdr:row>127</xdr:row>
      <xdr:rowOff>157018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7C9AD791-4520-443A-85EC-B2AD8C549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8</xdr:col>
      <xdr:colOff>91440</xdr:colOff>
      <xdr:row>160</xdr:row>
      <xdr:rowOff>1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961675F9-3C5E-4A5F-BF18-C9155DA1B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161</xdr:row>
      <xdr:rowOff>1</xdr:rowOff>
    </xdr:from>
    <xdr:to>
      <xdr:col>8</xdr:col>
      <xdr:colOff>91440</xdr:colOff>
      <xdr:row>176</xdr:row>
      <xdr:rowOff>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17803614-88F9-46BE-9077-99A9AB3BA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145</xdr:row>
      <xdr:rowOff>0</xdr:rowOff>
    </xdr:from>
    <xdr:to>
      <xdr:col>16</xdr:col>
      <xdr:colOff>91440</xdr:colOff>
      <xdr:row>160</xdr:row>
      <xdr:rowOff>1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981ACA7E-56F7-4062-A557-F9A162403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161</xdr:row>
      <xdr:rowOff>7696</xdr:rowOff>
    </xdr:from>
    <xdr:to>
      <xdr:col>16</xdr:col>
      <xdr:colOff>100060</xdr:colOff>
      <xdr:row>175</xdr:row>
      <xdr:rowOff>164714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3584A79-391D-4123-93C6-8AD7BE082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129</xdr:row>
      <xdr:rowOff>0</xdr:rowOff>
    </xdr:from>
    <xdr:to>
      <xdr:col>16</xdr:col>
      <xdr:colOff>100060</xdr:colOff>
      <xdr:row>143</xdr:row>
      <xdr:rowOff>157018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36A9B21-A485-49D9-9DEA-97E59465D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8</xdr:col>
      <xdr:colOff>114300</xdr:colOff>
      <xdr:row>143</xdr:row>
      <xdr:rowOff>179070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C61DA18-AFDA-4F0B-B916-22AB2078A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91440</xdr:colOff>
      <xdr:row>96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F01C279A-1ADC-4AFE-A72F-97BC78370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16</xdr:col>
      <xdr:colOff>91440</xdr:colOff>
      <xdr:row>96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E8DB4D5-C74C-4E42-A7E5-143FF0D59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8</xdr:col>
      <xdr:colOff>100060</xdr:colOff>
      <xdr:row>79</xdr:row>
      <xdr:rowOff>157018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C1794BA-BF34-4089-8562-D23700637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65</xdr:row>
      <xdr:rowOff>0</xdr:rowOff>
    </xdr:from>
    <xdr:to>
      <xdr:col>16</xdr:col>
      <xdr:colOff>100060</xdr:colOff>
      <xdr:row>79</xdr:row>
      <xdr:rowOff>157018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D189EEBC-A961-49BB-8338-391E9E01C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177</xdr:row>
      <xdr:rowOff>0</xdr:rowOff>
    </xdr:from>
    <xdr:to>
      <xdr:col>16</xdr:col>
      <xdr:colOff>90208</xdr:colOff>
      <xdr:row>192</xdr:row>
      <xdr:rowOff>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CC15E0E4-35D8-4C16-BA60-241131A8A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8</xdr:col>
      <xdr:colOff>100060</xdr:colOff>
      <xdr:row>191</xdr:row>
      <xdr:rowOff>157018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32C00C67-0B1E-4454-A844-C74B09515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8</xdr:col>
      <xdr:colOff>100060</xdr:colOff>
      <xdr:row>207</xdr:row>
      <xdr:rowOff>157019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4B04296-F1B1-404F-AEB2-66481991D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16</xdr:col>
      <xdr:colOff>100060</xdr:colOff>
      <xdr:row>207</xdr:row>
      <xdr:rowOff>157019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4613D755-1984-4456-B556-4B92F321F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209</xdr:row>
      <xdr:rowOff>1</xdr:rowOff>
    </xdr:from>
    <xdr:to>
      <xdr:col>8</xdr:col>
      <xdr:colOff>91440</xdr:colOff>
      <xdr:row>224</xdr:row>
      <xdr:rowOff>1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534AF7F7-E7C7-4D98-B88E-E8D0EEA73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209</xdr:row>
      <xdr:rowOff>0</xdr:rowOff>
    </xdr:from>
    <xdr:to>
      <xdr:col>16</xdr:col>
      <xdr:colOff>91440</xdr:colOff>
      <xdr:row>224</xdr:row>
      <xdr:rowOff>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37A57818-0197-402D-A931-4E47957BF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100060</xdr:colOff>
      <xdr:row>239</xdr:row>
      <xdr:rowOff>157018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3A7FFC54-1B2F-4422-AA2A-14C92A583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8</xdr:col>
      <xdr:colOff>91440</xdr:colOff>
      <xdr:row>48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365CAC0-BA59-45C0-AD82-84953BD19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91440</xdr:colOff>
      <xdr:row>32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BF62A40-3A21-47D7-B45B-D7F7DAA1A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16</xdr:col>
      <xdr:colOff>91440</xdr:colOff>
      <xdr:row>48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F7B6116B-5DE0-4E22-BC6C-BA22BA700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8</xdr:col>
      <xdr:colOff>91440</xdr:colOff>
      <xdr:row>64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2F426805-F3CB-44BD-8C75-D7EAC9FBC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16</xdr:col>
      <xdr:colOff>91440</xdr:colOff>
      <xdr:row>64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1F31ECE0-68F4-4A1F-A757-99D4EF4BA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"/>
  <sheetViews>
    <sheetView tabSelected="1" zoomScale="99" workbookViewId="0"/>
  </sheetViews>
  <sheetFormatPr defaultRowHeight="14.4" x14ac:dyDescent="0.55000000000000004"/>
  <cols>
    <col min="18" max="18" customWidth="true" width="31.15625" collapsed="true"/>
    <col min="22" max="22" customWidth="true" width="8.83984375" collapsed="true"/>
    <col min="23" max="23" customWidth="true" width="14.20703125" collapsed="true"/>
    <col min="24" max="29" customWidth="true" width="8.83984375" collapsed="true"/>
  </cols>
  <sheetData>
    <row r="1" spans="1:26" x14ac:dyDescent="0.55000000000000004">
      <c r="A1" t="s">
        <v>0</v>
      </c>
      <c r="W1" s="2" t="s">
        <v>174</v>
      </c>
    </row>
    <row r="2" spans="1:26" x14ac:dyDescent="0.55000000000000004">
      <c r="R2" t="s">
        <v>1</v>
      </c>
      <c r="S2">
        <f>SUM(Totals!N2,Totals!N8,Totals!N14,Totals!N20,Totals!N26,Totals!N32,Totals!N38,Totals!N44,Totals!N50,Totals!N56)</f>
        <v>5502</v>
      </c>
    </row>
    <row r="3" spans="1:26" x14ac:dyDescent="0.55000000000000004">
      <c r="X3" t="s">
        <v>175</v>
      </c>
      <c r="Z3" t="s">
        <v>176</v>
      </c>
    </row>
    <row r="4" spans="1:26" x14ac:dyDescent="0.55000000000000004">
      <c r="R4" t="s">
        <v>2</v>
      </c>
      <c r="S4" s="1">
        <f>ROUND(AVERAGE(Totals!O2,Totals!O8,Totals!O14,Totals!O20,Totals!O26,Totals!O32,Totals!O38,Totals!O44,Totals!O50,Totals!O56), 1)</f>
        <v>55.5</v>
      </c>
      <c r="W4">
        <v>2009</v>
      </c>
      <c r="X4">
        <f>SUM((Procedures!$N$28,Procedures!$N$29))</f>
        <v>2</v>
      </c>
      <c r="Z4">
        <f>SUM('Non-redo Procedures'!$F$12,'Non-redo Procedures'!$F$13,'Non-redo Procedures'!$F$14)</f>
        <v>7</v>
      </c>
    </row>
    <row r="5" spans="1:26" x14ac:dyDescent="0.55000000000000004">
      <c r="W5">
        <v>2010</v>
      </c>
      <c r="X5">
        <f>SUM(Procedures!$N$129,Procedures!$N$130)</f>
        <v>5</v>
      </c>
      <c r="Z5">
        <f>SUM('Non-redo Procedures'!$F$113,'Non-redo Procedures'!$F$114,'Non-redo Procedures'!$F$115)</f>
        <v>8</v>
      </c>
    </row>
    <row r="6" spans="1:26" x14ac:dyDescent="0.55000000000000004">
      <c r="R6" t="s">
        <v>212</v>
      </c>
      <c r="S6" s="1">
        <f>ROUND(AVERAGE(Totals!O14,Totals!O20,Totals!O26,Totals!O32,Totals!O38,Totals!O44,Totals!O50), 1)</f>
        <v>61.6</v>
      </c>
      <c r="W6">
        <v>2011</v>
      </c>
      <c r="X6">
        <f>SUM(Procedures!$N$230,Procedures!$N$231)</f>
        <v>10</v>
      </c>
      <c r="Z6">
        <f>SUM('Non-redo Procedures'!$F$214,'Non-redo Procedures'!$F$215,'Non-redo Procedures'!$F$216)</f>
        <v>52</v>
      </c>
    </row>
    <row r="7" spans="1:26" x14ac:dyDescent="0.55000000000000004">
      <c r="W7">
        <v>2012</v>
      </c>
      <c r="X7">
        <f>SUM(Procedures!$N$331,Procedures!$N$332)</f>
        <v>17</v>
      </c>
      <c r="Z7">
        <f>SUM('Non-redo Procedures'!$F$315,'Non-redo Procedures'!$F$316,'Non-redo Procedures'!$F$317)</f>
        <v>121</v>
      </c>
    </row>
    <row r="8" spans="1:26" x14ac:dyDescent="0.55000000000000004">
      <c r="R8" t="s">
        <v>213</v>
      </c>
      <c r="S8">
        <f>ROUND(AVERAGE('Summary-Q'!D2,'Summary-Q'!D6,'Summary-Q'!D10,'Summary-Q'!D14,'Summary-Q'!D18,'Summary-Q'!D22,'Summary-Q'!D26,'Summary-Q'!D30,'Summary-Q'!D34),0)</f>
        <v>140</v>
      </c>
      <c r="W8">
        <v>2013</v>
      </c>
      <c r="X8">
        <f>SUM(Procedures!$N$432,Procedures!$N$433)</f>
        <v>37</v>
      </c>
      <c r="Z8">
        <f>SUM('Non-redo Procedures'!$F$416,'Non-redo Procedures'!$F$417,'Non-redo Procedures'!$F$418)</f>
        <v>177</v>
      </c>
    </row>
    <row r="9" spans="1:26" x14ac:dyDescent="0.55000000000000004">
      <c r="W9">
        <v>2014</v>
      </c>
      <c r="X9">
        <f>SUM(Procedures!$N$533,Procedures!$N$534)</f>
        <v>92</v>
      </c>
      <c r="Z9">
        <f>SUM('Non-redo Procedures'!$F$517,'Non-redo Procedures'!$F$518,'Non-redo Procedures'!$F$519)</f>
        <v>162</v>
      </c>
    </row>
    <row r="10" spans="1:26" x14ac:dyDescent="0.55000000000000004">
      <c r="R10" t="s">
        <v>3</v>
      </c>
      <c r="S10">
        <v>267</v>
      </c>
      <c r="W10">
        <v>2015</v>
      </c>
      <c r="X10">
        <f>SUM(Procedures!$N$634,Procedures!$N$635)</f>
        <v>100</v>
      </c>
      <c r="Z10">
        <f>SUM('Non-redo Procedures'!$F$618,'Non-redo Procedures'!$F$619,'Non-redo Procedures'!$F$620)</f>
        <v>110</v>
      </c>
    </row>
    <row r="11" spans="1:26" x14ac:dyDescent="0.55000000000000004">
      <c r="W11">
        <v>2016</v>
      </c>
      <c r="X11">
        <f>SUM(Procedures!$N$735,Procedures!$N$736)</f>
        <v>108</v>
      </c>
      <c r="Z11">
        <f>SUM('Non-redo Procedures'!$F$719,'Non-redo Procedures'!$F$720,'Non-redo Procedures'!$F$721)</f>
        <v>104</v>
      </c>
    </row>
    <row r="12" spans="1:26" x14ac:dyDescent="0.55000000000000004">
      <c r="R12" t="s">
        <v>4</v>
      </c>
      <c r="S12">
        <f>SUM(Totals!N3,Totals!N9,Totals!N15,Totals!N21,Totals!N27,Totals!N33,Totals!N39,Totals!N45,Totals!N51,Totals!N57)</f>
        <v>308</v>
      </c>
      <c r="W12">
        <v>2017</v>
      </c>
      <c r="X12">
        <f>SUM(Procedures!$N$836,Procedures!$N$837)</f>
        <v>116</v>
      </c>
      <c r="Z12">
        <f>SUM('Non-redo Procedures'!$F$820,'Non-redo Procedures'!$F$821,'Non-redo Procedures'!$F$822)</f>
        <v>131</v>
      </c>
    </row>
    <row r="13" spans="1:26" x14ac:dyDescent="0.55000000000000004">
      <c r="W13">
        <v>2018</v>
      </c>
      <c r="X13">
        <f>SUM(Procedures!$N$937,Procedures!$N$938)</f>
        <v>29</v>
      </c>
      <c r="Z13">
        <f>SUM('Non-redo Procedures'!$F$921,'Non-redo Procedures'!$F$922,'Non-redo Procedures'!$F$923)</f>
        <v>24</v>
      </c>
    </row>
    <row r="14" spans="1:26" x14ac:dyDescent="0.55000000000000004">
      <c r="R14" t="s">
        <v>5</v>
      </c>
      <c r="S14">
        <f>ROUND(AVERAGE(Totals!O3,Totals!O9,Totals!O15,Totals!O21,Totals!O27,Totals!O33,Totals!O39,Totals!O45,Totals!O51,Totals!O57), 1)</f>
        <v>3</v>
      </c>
    </row>
    <row r="16" spans="1:26" x14ac:dyDescent="0.55000000000000004">
      <c r="R16" t="s">
        <v>214</v>
      </c>
      <c r="S16">
        <f>ROUND(AVERAGE(Totals!O15,Totals!O21,Totals!O27,Totals!O33,Totals!O39,Totals!O45,Totals!O51), 1)</f>
        <v>3.9</v>
      </c>
    </row>
    <row r="18" spans="18:24" x14ac:dyDescent="0.55000000000000004">
      <c r="R18" t="s">
        <v>6</v>
      </c>
      <c r="S18">
        <f>ROUND(AVERAGE(Totals!N4,Totals!N10,Totals!N16,Totals!N22,Totals!N28,Totals!N34,Totals!N40,Totals!N46,Totals!N52,Totals!N58),1)</f>
        <v>4.5999999999999996</v>
      </c>
    </row>
    <row r="20" spans="18:24" x14ac:dyDescent="0.55000000000000004">
      <c r="R20" t="s">
        <v>215</v>
      </c>
      <c r="S20">
        <f>ROUND(AVERAGE(Totals!N16,Totals!N22,Totals!N28,Totals!N34,Totals!N40,Totals!N46,Totals!N52),1)</f>
        <v>6</v>
      </c>
    </row>
    <row r="28" spans="18:24" x14ac:dyDescent="0.55000000000000004">
      <c r="X28" t="s">
        <v>458</v>
      </c>
    </row>
    <row r="29" spans="18:24" x14ac:dyDescent="0.55000000000000004">
      <c r="W29" s="3" t="s">
        <v>124</v>
      </c>
      <c r="X29">
        <f>SUM(Surgeons!$N$92,Trainers!$N$74)</f>
        <v>20</v>
      </c>
    </row>
    <row r="30" spans="18:24" x14ac:dyDescent="0.55000000000000004">
      <c r="W30" s="3" t="s">
        <v>125</v>
      </c>
      <c r="X30">
        <f>SUM(Surgeons!$N$93,Trainers!$N$75)</f>
        <v>9</v>
      </c>
    </row>
    <row r="31" spans="18:24" x14ac:dyDescent="0.55000000000000004">
      <c r="W31" s="3" t="s">
        <v>126</v>
      </c>
      <c r="X31">
        <f>SUM(Surgeons!$N$94,Trainers!$N$76)</f>
        <v>44</v>
      </c>
    </row>
    <row r="32" spans="18:24" x14ac:dyDescent="0.55000000000000004">
      <c r="W32" s="3" t="s">
        <v>127</v>
      </c>
      <c r="X32">
        <f>SUM(Surgeons!$N$95,Trainers!$N$77)</f>
        <v>55</v>
      </c>
    </row>
    <row r="33" spans="23:28" x14ac:dyDescent="0.55000000000000004">
      <c r="W33" s="3" t="s">
        <v>128</v>
      </c>
      <c r="X33">
        <f>SUM(Surgeons!$N$96,Trainers!$N$78)</f>
        <v>44</v>
      </c>
    </row>
    <row r="41" spans="23:28" x14ac:dyDescent="0.55000000000000004">
      <c r="W41" t="s">
        <v>457</v>
      </c>
    </row>
    <row r="43" spans="23:28" x14ac:dyDescent="0.55000000000000004">
      <c r="W43" t="s">
        <v>22</v>
      </c>
      <c r="AA43" t="s">
        <v>23</v>
      </c>
    </row>
    <row r="45" spans="23:28" x14ac:dyDescent="0.55000000000000004">
      <c r="W45" t="s">
        <v>177</v>
      </c>
      <c r="X45">
        <f>SUM('Adult Procedures'!$F911:$F920)</f>
        <v>24</v>
      </c>
      <c r="AA45" t="s">
        <v>195</v>
      </c>
      <c r="AB45">
        <f>SUM('Pediatric Procedures'!$F961)</f>
        <v>31</v>
      </c>
    </row>
    <row r="46" spans="23:28" x14ac:dyDescent="0.55000000000000004">
      <c r="W46" t="s">
        <v>178</v>
      </c>
      <c r="X46">
        <f>SUM('Adult Procedures'!$F921:$F923)</f>
        <v>28</v>
      </c>
      <c r="AA46" t="s">
        <v>189</v>
      </c>
      <c r="AB46">
        <f>SUM('Pediatric Procedures'!$F911:$F926)</f>
        <v>18</v>
      </c>
    </row>
    <row r="47" spans="23:28" x14ac:dyDescent="0.55000000000000004">
      <c r="W47" t="s">
        <v>179</v>
      </c>
      <c r="X47">
        <f>SUM('Adult Procedures'!$F928:$F929)</f>
        <v>21</v>
      </c>
      <c r="AA47" t="s">
        <v>190</v>
      </c>
      <c r="AB47">
        <f>SUM('Pediatric Procedures'!$F937:$F941)</f>
        <v>28</v>
      </c>
    </row>
    <row r="48" spans="23:28" x14ac:dyDescent="0.55000000000000004">
      <c r="W48" t="s">
        <v>187</v>
      </c>
      <c r="X48">
        <f>SUM('Adult Procedures'!$F930)</f>
        <v>7</v>
      </c>
      <c r="AA48" t="s">
        <v>191</v>
      </c>
      <c r="AB48">
        <f>SUM('Pediatric Procedures'!$F946:$F948)</f>
        <v>7</v>
      </c>
    </row>
    <row r="49" spans="23:28" x14ac:dyDescent="0.55000000000000004">
      <c r="W49" t="s">
        <v>180</v>
      </c>
      <c r="X49">
        <f>SUM('Adult Procedures'!$F937:$F985)</f>
        <v>9</v>
      </c>
      <c r="AA49" t="s">
        <v>192</v>
      </c>
      <c r="AB49">
        <f>SUM('Pediatric Procedures'!$F958:$F960)</f>
        <v>2</v>
      </c>
    </row>
    <row r="50" spans="23:28" x14ac:dyDescent="0.55000000000000004">
      <c r="W50" t="s">
        <v>188</v>
      </c>
      <c r="X50">
        <f>SUM('Adult Procedures'!F924:F927,'Adult Procedures'!F932:F936)</f>
        <v>19</v>
      </c>
      <c r="AA50" t="s">
        <v>193</v>
      </c>
      <c r="AB50">
        <f>SUM('Pediatric Procedures'!$F962:$F972)</f>
        <v>37</v>
      </c>
    </row>
    <row r="51" spans="23:28" x14ac:dyDescent="0.55000000000000004">
      <c r="AA51" t="s">
        <v>194</v>
      </c>
      <c r="AB51">
        <f>SUM('Pediatric Procedures'!$F978:$F985)</f>
        <v>32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Charts</vt:lpstr>
      <vt:lpstr>This Year</vt:lpstr>
      <vt:lpstr>This Year-Q</vt:lpstr>
      <vt:lpstr>Last Year</vt:lpstr>
      <vt:lpstr>Last Year-Q</vt:lpstr>
      <vt:lpstr>Totals</vt:lpstr>
      <vt:lpstr>Totals-Q</vt:lpstr>
      <vt:lpstr>Adults-Peds</vt:lpstr>
      <vt:lpstr>Adults-Peds-Q</vt:lpstr>
      <vt:lpstr>Ped. Age Groups</vt:lpstr>
      <vt:lpstr>Ped. Age Groups-Q</vt:lpstr>
      <vt:lpstr>Gender</vt:lpstr>
      <vt:lpstr>Gender-Q</vt:lpstr>
      <vt:lpstr>City</vt:lpstr>
      <vt:lpstr>City-Q</vt:lpstr>
      <vt:lpstr>Week days</vt:lpstr>
      <vt:lpstr>Procedures</vt:lpstr>
      <vt:lpstr>Procedures-Q</vt:lpstr>
      <vt:lpstr>Adult Procedures</vt:lpstr>
      <vt:lpstr>Pediatric Procedures</vt:lpstr>
      <vt:lpstr>Non-redo Procedures</vt:lpstr>
      <vt:lpstr>Redo</vt:lpstr>
      <vt:lpstr>Redo-Q</vt:lpstr>
      <vt:lpstr>Surgeons</vt:lpstr>
      <vt:lpstr>Surgeons-Q</vt:lpstr>
      <vt:lpstr>Adult Surgeons</vt:lpstr>
      <vt:lpstr>Pediatric Surgeons</vt:lpstr>
      <vt:lpstr>Trainers</vt:lpstr>
      <vt:lpstr>Trainers-Q</vt:lpstr>
      <vt:lpstr>Adults-Peds Mortality</vt:lpstr>
      <vt:lpstr>Ped. Age Groups Mortality</vt:lpstr>
      <vt:lpstr>Procedure Mortality</vt:lpstr>
      <vt:lpstr>Surgeon Mortality</vt:lpstr>
      <vt:lpstr>Summary</vt:lpstr>
      <vt:lpstr>Summary-Q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2014-03-07T16:08:25Z</dcterms:created>
  <dc:creator>hatem</dc:creator>
  <lastModifiedBy>Hatem Hosny</lastModifiedBy>
  <dcterms:modified xsi:type="dcterms:W3CDTF">2018-06-01T21:48:39Z</dcterms:modified>
</coreProperties>
</file>