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5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6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7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8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9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2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3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4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ml.chart+xml" PartName="/xl/charts/chart15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6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7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8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drawingml.chart+xml" PartName="/xl/charts/chart19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drawingml.chart+xml" PartName="/xl/charts/chart20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drawingml.chart+xml" PartName="/xl/charts/chart21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drawingml.chart+xml" PartName="/xl/charts/chart22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drawingml.chart+xml" PartName="/xl/charts/chart23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drawingml.chart+xml" PartName="/xl/charts/chart24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drawingml.chart+xml" PartName="/xl/charts/chart25.xml"/>
  <Override ContentType="application/vnd.ms-office.chartstyle+xml" PartName="/xl/charts/style23.xml"/>
  <Override ContentType="application/vnd.ms-office.chartcolorstyle+xml" PartName="/xl/charts/colors23.xml"/>
  <Override ContentType="application/vnd.openxmlformats-officedocument.drawingml.chart+xml" PartName="/xl/charts/chart26.xml"/>
  <Override ContentType="application/vnd.ms-office.chartstyle+xml" PartName="/xl/charts/style24.xml"/>
  <Override ContentType="application/vnd.ms-office.chartcolorstyle+xml" PartName="/xl/charts/colors2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Work\Audit\output\"/>
    </mc:Choice>
  </mc:AlternateContent>
  <xr:revisionPtr revIDLastSave="130" documentId="7EC710FB89F02E0E7911F7F8DA6095307B37E710" xr6:coauthVersionLast="25" xr6:coauthVersionMax="25" xr10:uidLastSave="{A1CCBD8B-D364-4AB7-83EF-2D91F18E6A46}"/>
  <bookViews>
    <workbookView xWindow="0" yWindow="0" windowWidth="13128" windowHeight="6108" xr2:uid="{00000000-000D-0000-FFFF-FFFF00000000}"/>
  </bookViews>
  <sheets>
    <sheet name="Charts" sheetId="13" r:id="rId1"/>
  </sheets>
  <calcPr calcId="171027" fullCalcOnLoad="1"/>
</workbook>
</file>

<file path=xl/sharedStrings.xml><?xml version="1.0" encoding="utf-8"?>
<sst xmlns="http://schemas.openxmlformats.org/spreadsheetml/2006/main" count="14" uniqueCount="14">
  <si>
    <t xml:space="preserve">                               </t>
  </si>
  <si>
    <t>Calculations</t>
  </si>
  <si>
    <t>Total till now</t>
  </si>
  <si>
    <t>Total TGA</t>
  </si>
  <si>
    <t>Total Mitral Surgery</t>
  </si>
  <si>
    <t>Average/month till now</t>
  </si>
  <si>
    <t>Average/month (2011-2016)</t>
  </si>
  <si>
    <t>Average in this Q (2011-2016)</t>
  </si>
  <si>
    <t>Total in this Q</t>
  </si>
  <si>
    <t>Total mortality till now</t>
  </si>
  <si>
    <t>Average mortality/month till now</t>
  </si>
  <si>
    <t>Average mortality/month (2011-2016)</t>
  </si>
  <si>
    <t>Average Percent Mortality till now</t>
  </si>
  <si>
    <t>Average Percent Mortality (2011-2016)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</si>
</sst>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/>
  </cellStyleXfs>
  <cellXfs count="3">
    <xf fontId="0" applyFont="1" fillId="0" applyFill="1" borderId="0" applyBorder="1" xfId="0"/>
    <xf numFmtId="164" applyNumberFormat="1" fontId="0" applyFont="1" fillId="0" applyFill="1" borderId="0" applyBorder="1" xfId="0"/>
    <xf fontId="1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055-469F-BE7A-DFA03BA7E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055-469F-BE7A-DFA03BA7ED3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055-469F-BE7A-DFA03BA7ED38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55-469F-BE7A-DFA03BA7ED3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Redo!$A$50:$A$51</c:f>
              <c:strCache>
                <c:ptCount val="2"/>
                <c:pt idx="0">
                  <c:v>First_Operation</c:v>
                </c:pt>
                <c:pt idx="1">
                  <c:v>Redo_Operation</c:v>
                </c:pt>
              </c:strCache>
            </c:strRef>
          </c:cat>
          <c:val>
            <c:numRef>
              <c:f>Redo!$N$50:$N$51</c:f>
              <c:numCache>
                <c:formatCode>General</c:formatCode>
                <c:ptCount val="2"/>
                <c:pt idx="0">
                  <c:v>696</c:v>
                </c:pt>
                <c:pt idx="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5-469F-BE7A-DFA03BA7ED3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'Non-redo Procedures'!$A$684</c:f>
              <c:strCache>
                <c:ptCount val="1"/>
                <c:pt idx="0">
                  <c:v>Mitral Valve Repair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Procedures'!$N$12,'Non-redo Procedures'!$N$96,'Non-redo Procedures'!$N$180,'Non-redo Procedures'!$N$264,'Non-redo Procedures'!$N$348,'Non-redo Procedures'!$N$432,'Non-redo Procedures'!$N$516,'Non-redo Procedures'!$N$600,'Non-redo Procedures'!$N$684)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36</c:v>
                </c:pt>
                <c:pt idx="3">
                  <c:v>70</c:v>
                </c:pt>
                <c:pt idx="4">
                  <c:v>133</c:v>
                </c:pt>
                <c:pt idx="5">
                  <c:v>115</c:v>
                </c:pt>
                <c:pt idx="6">
                  <c:v>73</c:v>
                </c:pt>
                <c:pt idx="7">
                  <c:v>64</c:v>
                </c:pt>
                <c:pt idx="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3A6-84E5-A504D0134F8C}"/>
            </c:ext>
          </c:extLst>
        </c:ser>
        <c:ser>
          <c:idx val="1"/>
          <c:order val="1"/>
          <c:tx>
            <c:strRef>
              <c:f>'Non-redo Procedures'!$A$685</c:f>
              <c:strCache>
                <c:ptCount val="1"/>
                <c:pt idx="0">
                  <c:v>MVR Mechanical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Procedures'!$N$13,'Non-redo Procedures'!$N$97,'Non-redo Procedures'!$N$181,'Non-redo Procedures'!$N$265,'Non-redo Procedures'!$N$349,'Non-redo Procedures'!$N$433,'Non-redo Procedures'!$N$517,'Non-redo Procedures'!$N$601,'Non-redo Procedures'!$N$685)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47</c:v>
                </c:pt>
                <c:pt idx="4">
                  <c:v>36</c:v>
                </c:pt>
                <c:pt idx="5">
                  <c:v>35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1-43A6-84E5-A504D0134F8C}"/>
            </c:ext>
          </c:extLst>
        </c:ser>
        <c:ser>
          <c:idx val="2"/>
          <c:order val="2"/>
          <c:tx>
            <c:strRef>
              <c:f>'Non-redo Procedures'!$A$686</c:f>
              <c:strCache>
                <c:ptCount val="1"/>
                <c:pt idx="0">
                  <c:v>MVR Stented Bioprosthesis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('Non-redo Procedures'!$A$1,'Non-redo Procedures'!$A$85,'Non-redo Procedures'!$A$169,'Non-redo Procedures'!$A$253,'Non-redo Procedures'!$A$337,'Non-redo Procedures'!$A$421,'Non-redo Procedures'!$A$505,'Non-redo Procedures'!$A$589,'Non-redo Procedures'!$A$673)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('Non-redo Procedures'!$N$14,'Non-redo Procedures'!$N$98,'Non-redo Procedures'!$N$182,'Non-redo Procedures'!$N$266,'Non-redo Procedures'!$N$350,'Non-redo Procedures'!$N$434,'Non-redo Procedures'!$N$518,'Non-redo Procedures'!$N$602,'Non-redo Procedures'!$N$686)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1-43A6-84E5-A504D0134F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697344"/>
        <c:axId val="740694720"/>
      </c:bar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43A-443B-B704-6F0CC5E26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43A-443B-B704-6F0CC5E26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43A-443B-B704-6F0CC5E26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43A-443B-B704-6F0CC5E26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43A-443B-B704-6F0CC5E26E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3A-443B-B704-6F0CC5E26E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3A-443B-B704-6F0CC5E26E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3A-443B-B704-6F0CC5E26E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3A-443B-B704-6F0CC5E26E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3A-443B-B704-6F0CC5E26E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City!$A$74:$A$78</c:f>
              <c:strCache>
                <c:ptCount val="5"/>
                <c:pt idx="0">
                  <c:v>Aswan</c:v>
                </c:pt>
                <c:pt idx="1">
                  <c:v>Upper_Egypt</c:v>
                </c:pt>
                <c:pt idx="2">
                  <c:v>Cairo</c:v>
                </c:pt>
                <c:pt idx="3">
                  <c:v>Rest_of_Egypt</c:v>
                </c:pt>
                <c:pt idx="4">
                  <c:v>Non_Egyptian</c:v>
                </c:pt>
              </c:strCache>
            </c:strRef>
          </c:cat>
          <c:val>
            <c:numRef>
              <c:f>City!$N$74:$N$78</c:f>
              <c:numCache>
                <c:formatCode>General</c:formatCode>
                <c:ptCount val="5"/>
                <c:pt idx="0">
                  <c:v>320</c:v>
                </c:pt>
                <c:pt idx="1">
                  <c:v>262</c:v>
                </c:pt>
                <c:pt idx="2">
                  <c:v>170</c:v>
                </c:pt>
                <c:pt idx="3">
                  <c:v>242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3A-443B-B704-6F0CC5E26E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days'!$A$90:$A$96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days'!$N$90:$N$96</c:f>
              <c:numCache>
                <c:formatCode>General</c:formatCode>
                <c:ptCount val="7"/>
                <c:pt idx="0">
                  <c:v>3.84</c:v>
                </c:pt>
                <c:pt idx="1">
                  <c:v>4.0199999999999996</c:v>
                </c:pt>
                <c:pt idx="2">
                  <c:v>3.85</c:v>
                </c:pt>
                <c:pt idx="3">
                  <c:v>3.56</c:v>
                </c:pt>
                <c:pt idx="4">
                  <c:v>4.01</c:v>
                </c:pt>
                <c:pt idx="5">
                  <c:v>0.92</c:v>
                </c:pt>
                <c:pt idx="6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E-4EF3-9397-4B3F214E93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(City!$A$1,City!$A$10,City!$A$19,City!$A$28,City!$A$37,City!$A$46,City!$A$55,City!$A$64,City!$A$73)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(City!$N$2,City!$N$11,City!$N$20,City!$N$29,City!$N$38,City!$N$47,City!$N$56,City!$N$65,City!$N$74)</c:f>
              <c:numCache>
                <c:formatCode>General</c:formatCode>
                <c:ptCount val="9"/>
                <c:pt idx="0">
                  <c:v>10</c:v>
                </c:pt>
                <c:pt idx="1">
                  <c:v>16</c:v>
                </c:pt>
                <c:pt idx="2">
                  <c:v>93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219</c:v>
                </c:pt>
                <c:pt idx="7">
                  <c:v>269</c:v>
                </c:pt>
                <c:pt idx="8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3-4AD2-A7A7-52A2CB8BDE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('Week days'!$A$1,'Week days'!$A$12,'Week days'!$A$23,'Week days'!$A$34,'Week days'!$A$45,'Week days'!$A$56,'Week days'!$A$67,'Week days'!$A$78,'Week days'!$A$89)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days'!$N$90)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1.74</c:v>
                </c:pt>
                <c:pt idx="3">
                  <c:v>2.29</c:v>
                </c:pt>
                <c:pt idx="4">
                  <c:v>2.68</c:v>
                </c:pt>
                <c:pt idx="5">
                  <c:v>3.52</c:v>
                </c:pt>
                <c:pt idx="6">
                  <c:v>3.19</c:v>
                </c:pt>
                <c:pt idx="7">
                  <c:v>3.3</c:v>
                </c:pt>
                <c:pt idx="8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E-4047-BDD3-89F69823034B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days'!$N$3,'Week days'!$N$14,'Week days'!$N$25,'Week days'!$N$36,'Week days'!$N$47,'Week days'!$N$58,'Week days'!$N$69,'Week days'!$N$80,'Week days'!$N$91)</c:f>
              <c:numCache>
                <c:formatCode>General</c:formatCode>
                <c:ptCount val="9"/>
                <c:pt idx="0">
                  <c:v>1.25</c:v>
                </c:pt>
                <c:pt idx="1">
                  <c:v>1.29</c:v>
                </c:pt>
                <c:pt idx="2">
                  <c:v>2.0699999999999998</c:v>
                </c:pt>
                <c:pt idx="3">
                  <c:v>2.73</c:v>
                </c:pt>
                <c:pt idx="4">
                  <c:v>3.13</c:v>
                </c:pt>
                <c:pt idx="5">
                  <c:v>3.42</c:v>
                </c:pt>
                <c:pt idx="6">
                  <c:v>3.19</c:v>
                </c:pt>
                <c:pt idx="7">
                  <c:v>3.4</c:v>
                </c:pt>
                <c:pt idx="8">
                  <c:v>4.0199999999999996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E-4047-BDD3-89F69823034B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days'!$N$4,'Week days'!$N$15,'Week days'!$N$26,'Week days'!$N$37,'Week days'!$N$48,'Week days'!$N$59,'Week days'!$N$70,'Week days'!$N$81,'Week days'!$N$92)</c:f>
              <c:numCache>
                <c:formatCode>General</c:formatCode>
                <c:ptCount val="9"/>
                <c:pt idx="0">
                  <c:v>0.92</c:v>
                </c:pt>
                <c:pt idx="1">
                  <c:v>1.5</c:v>
                </c:pt>
                <c:pt idx="2">
                  <c:v>2.31</c:v>
                </c:pt>
                <c:pt idx="3">
                  <c:v>2.5499999999999998</c:v>
                </c:pt>
                <c:pt idx="4">
                  <c:v>3.07</c:v>
                </c:pt>
                <c:pt idx="5">
                  <c:v>3.17</c:v>
                </c:pt>
                <c:pt idx="6">
                  <c:v>3.3</c:v>
                </c:pt>
                <c:pt idx="7">
                  <c:v>2.85</c:v>
                </c:pt>
                <c:pt idx="8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E-4047-BDD3-89F69823034B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days'!$N$5,'Week days'!$N$16,'Week days'!$N$27,'Week days'!$N$38,'Week days'!$N$49,'Week days'!$N$60,'Week days'!$N$71,'Week days'!$N$82,'Week days'!$N$93)</c:f>
              <c:numCache>
                <c:formatCode>General</c:formatCode>
                <c:ptCount val="9"/>
                <c:pt idx="0">
                  <c:v>1.08</c:v>
                </c:pt>
                <c:pt idx="1">
                  <c:v>1.1200000000000001</c:v>
                </c:pt>
                <c:pt idx="2">
                  <c:v>1.89</c:v>
                </c:pt>
                <c:pt idx="3">
                  <c:v>1.96</c:v>
                </c:pt>
                <c:pt idx="4">
                  <c:v>2.94</c:v>
                </c:pt>
                <c:pt idx="5">
                  <c:v>3.06</c:v>
                </c:pt>
                <c:pt idx="6">
                  <c:v>3.15</c:v>
                </c:pt>
                <c:pt idx="7">
                  <c:v>2.97</c:v>
                </c:pt>
                <c:pt idx="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047-BDD3-89F69823034B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days'!$N$6,'Week days'!$N$17,'Week days'!$N$28,'Week days'!$N$39,'Week days'!$N$50,'Week days'!$N$61,'Week days'!$N$72,'Week days'!$N$83,'Week days'!$N$94)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2.4300000000000002</c:v>
                </c:pt>
                <c:pt idx="3">
                  <c:v>2.2400000000000002</c:v>
                </c:pt>
                <c:pt idx="4">
                  <c:v>2.7</c:v>
                </c:pt>
                <c:pt idx="5">
                  <c:v>3.06</c:v>
                </c:pt>
                <c:pt idx="6">
                  <c:v>2.75</c:v>
                </c:pt>
                <c:pt idx="7">
                  <c:v>2.74</c:v>
                </c:pt>
                <c:pt idx="8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E-4047-BDD3-89F69823034B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days'!$N$7,'Week days'!$N$18,'Week days'!$N$29,'Week days'!$N$40,'Week days'!$N$51,'Week days'!$N$62,'Week days'!$N$73,'Week days'!$N$84,'Week days'!$N$95)</c:f>
              <c:numCache>
                <c:formatCode>General</c:formatCode>
                <c:ptCount val="9"/>
                <c:pt idx="0">
                  <c:v>0.57999999999999996</c:v>
                </c:pt>
                <c:pt idx="1">
                  <c:v>1.08</c:v>
                </c:pt>
                <c:pt idx="2">
                  <c:v>1.92</c:v>
                </c:pt>
                <c:pt idx="3">
                  <c:v>0.57999999999999996</c:v>
                </c:pt>
                <c:pt idx="4">
                  <c:v>0.79</c:v>
                </c:pt>
                <c:pt idx="5">
                  <c:v>0.75</c:v>
                </c:pt>
                <c:pt idx="6">
                  <c:v>0.57999999999999996</c:v>
                </c:pt>
                <c:pt idx="7">
                  <c:v>1</c:v>
                </c:pt>
                <c:pt idx="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0E-4047-BDD3-89F69823034B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('Week days'!$N$8,'Week days'!$N$19,'Week days'!$N$30,'Week days'!$N$41,'Week days'!$N$52,'Week days'!$N$63,'Week days'!$N$74,'Week days'!$N$85,'Week days'!$N$96)</c:f>
              <c:numCache>
                <c:formatCode>General</c:formatCode>
                <c:ptCount val="9"/>
                <c:pt idx="0">
                  <c:v>1.17</c:v>
                </c:pt>
                <c:pt idx="1">
                  <c:v>1</c:v>
                </c:pt>
                <c:pt idx="2">
                  <c:v>2.12</c:v>
                </c:pt>
                <c:pt idx="3">
                  <c:v>1.6</c:v>
                </c:pt>
                <c:pt idx="4">
                  <c:v>1.71</c:v>
                </c:pt>
                <c:pt idx="5">
                  <c:v>3.08</c:v>
                </c:pt>
                <c:pt idx="6">
                  <c:v>2.5</c:v>
                </c:pt>
                <c:pt idx="7">
                  <c:v>2.0499999999999998</c:v>
                </c:pt>
                <c:pt idx="8">
                  <c:v>2.4300000000000002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days'!$N$97)</c:f>
              <c:numCache>
                <c:formatCode>General</c:formatCode>
                <c:ptCount val="9"/>
                <c:pt idx="0">
                  <c:v>6.67</c:v>
                </c:pt>
                <c:pt idx="1">
                  <c:v>7.99</c:v>
                </c:pt>
                <c:pt idx="2">
                  <c:v>14.48</c:v>
                </c:pt>
                <c:pt idx="3">
                  <c:v>13.95</c:v>
                </c:pt>
                <c:pt idx="4">
                  <c:v>17.02</c:v>
                </c:pt>
                <c:pt idx="5">
                  <c:v>20.060000000000002</c:v>
                </c:pt>
                <c:pt idx="6">
                  <c:v>18.66</c:v>
                </c:pt>
                <c:pt idx="7">
                  <c:v>18.309999999999999</c:v>
                </c:pt>
                <c:pt idx="8">
                  <c:v>22.630000000000003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0E-4047-BDD3-89F69823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5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Procedures!$A$674</c:f>
              <c:strCache>
                <c:ptCount val="1"/>
                <c:pt idx="0">
                  <c:v>Ross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(Procedures!$N$2,Procedures!$N$86,Procedures!$N$170,Procedures!$N$254,Procedures!$N$338,Procedures!$N$422,Procedures!$N$506,Procedures!$N$590,Procedures!$N$674)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B-48F8-AE70-50CB4DCDAC83}"/>
            </c:ext>
          </c:extLst>
        </c:ser>
        <c:ser>
          <c:idx val="1"/>
          <c:order val="1"/>
          <c:tx>
            <c:strRef>
              <c:f>Procedures!$A$675</c:f>
              <c:strCache>
                <c:ptCount val="1"/>
                <c:pt idx="0">
                  <c:v>Freestyle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(Procedures!$N$3,Procedures!$N$87,Procedures!$N$171,Procedures!$N$255,Procedures!$N$339,Procedures!$N$423,Procedures!$N$507,Procedures!$N$591,Procedures!$N$675)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39</c:v>
                </c:pt>
                <c:pt idx="5">
                  <c:v>58</c:v>
                </c:pt>
                <c:pt idx="6">
                  <c:v>47</c:v>
                </c:pt>
                <c:pt idx="7">
                  <c:v>31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B-48F8-AE70-50CB4DCDAC83}"/>
            </c:ext>
          </c:extLst>
        </c:ser>
        <c:ser>
          <c:idx val="2"/>
          <c:order val="2"/>
          <c:tx>
            <c:strRef>
              <c:f>Procedures!$A$676</c:f>
              <c:strCache>
                <c:ptCount val="1"/>
                <c:pt idx="0">
                  <c:v>Aortic Valve Repair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(Procedures!$N$4,Procedures!$N$88,Procedures!$N$172,Procedures!$N$256,Procedures!$N$340,Procedures!$N$424,Procedures!$N$508,Procedures!$N$592,Procedures!$N$676)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12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B-48F8-AE70-50CB4DCDAC83}"/>
            </c:ext>
          </c:extLst>
        </c:ser>
        <c:ser>
          <c:idx val="3"/>
          <c:order val="3"/>
          <c:tx>
            <c:strRef>
              <c:f>Procedures!$A$677</c:f>
              <c:strCache>
                <c:ptCount val="1"/>
                <c:pt idx="0">
                  <c:v>AVR Mechanical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(Procedures!$N$5,Procedures!$N$89,Procedures!$N$173,Procedures!$N$257,Procedures!$N$341,Procedures!$N$425,Procedures!$N$509,Procedures!$N$593,Procedures!$N$677)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9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B-48F8-AE70-50CB4DCDAC83}"/>
            </c:ext>
          </c:extLst>
        </c:ser>
        <c:ser>
          <c:idx val="4"/>
          <c:order val="4"/>
          <c:tx>
            <c:strRef>
              <c:f>Procedures!$A$678</c:f>
              <c:strCache>
                <c:ptCount val="1"/>
                <c:pt idx="0">
                  <c:v>AVR Stented Bioprosthesis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(Procedures!$N$6,Procedures!$N$90,Procedures!$N$174,Procedures!$N$258,Procedures!$N$342,Procedures!$N$426,Procedures!$N$510,Procedures!$N$594,Procedures!$N$678)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14</c:v>
                </c:pt>
                <c:pt idx="6">
                  <c:v>6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B-48F8-AE70-50CB4DCDAC83}"/>
            </c:ext>
          </c:extLst>
        </c:ser>
        <c:ser>
          <c:idx val="5"/>
          <c:order val="5"/>
          <c:tx>
            <c:strRef>
              <c:f>Procedures!$A$679</c:f>
              <c:strCache>
                <c:ptCount val="1"/>
                <c:pt idx="0">
                  <c:v>Valve-sparing Aortic Root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(Procedures!$A$1,Procedures!$A$85,Procedures!$A$169,Procedures!$A$253,Procedures!$A$337,Procedures!$A$421,Procedures!$A$505,Procedures!$A$589,Procedures!$A$673)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(Procedures!$N$7,Procedures!$N$91,Procedures!$N$175,Procedures!$N$259,Procedures!$N$343,Procedures!$N$427,Procedures!$N$511,Procedures!$N$595,Procedures!$N$679)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B-48F8-AE70-50CB4DCD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62664"/>
        <c:axId val="789062992"/>
      </c:bar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42913385826775E-2"/>
          <c:y val="0.81886410032079326"/>
          <c:w val="0.8862793088363955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('2017'!$A$28,'2017'!$A$29,'2017'!$A$30,'2017'!$A$31,'2017'!$A$32,'2017'!$A$33,'2017'!$A$35,'2017'!$A$36)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('2017'!$N$28,'2017'!$N$29,'2017'!$N$30,'2017'!$N$31,'2017'!$N$32,'2017'!$N$33,'2017'!$N$35,'2017'!$N$36)</c:f>
              <c:numCache>
                <c:formatCode>General</c:formatCode>
                <c:ptCount val="8"/>
                <c:pt idx="0">
                  <c:v>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3F0-B85D-57B9B4A6C1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30449680"/>
        <c:axId val="330450008"/>
      </c:barChart>
      <c:catAx>
        <c:axId val="3304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('2017'!$A$54,'2017'!$A$55,'2017'!$A$58)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('2017'!$N$54,'2017'!$N$55,'2017'!$N$58)</c:f>
              <c:numCache>
                <c:formatCode>General</c:formatCode>
                <c:ptCount val="3"/>
                <c:pt idx="0">
                  <c:v>96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C-430E-9294-BB6E2008C1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Procedures!$A$1456</c:f>
              <c:strCache>
                <c:ptCount val="1"/>
                <c:pt idx="0">
                  <c:v>Arterial switch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(Procedures!$A$757,Procedures!$A$841,Procedures!$A$925,Procedures!$A$1009,Procedures!$A$1093,Procedures!$A$1177,Procedures!$A$1261,Procedures!$A$1345,Procedures!$A$1429)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(Procedures!$F$784,Procedures!$F$868,Procedures!$F$952,Procedures!$F$1036,Procedures!$F$1120,Procedures!$F$1204,Procedures!$F$1288,Procedures!$F$1372,Procedures!$F$1456)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0-47B6-8778-9EB098F8BFF9}"/>
            </c:ext>
          </c:extLst>
        </c:ser>
        <c:ser>
          <c:idx val="1"/>
          <c:order val="1"/>
          <c:tx>
            <c:strRef>
              <c:f>Procedures!$A$1457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(Procedures!$F$785,Procedures!$F$869,Procedures!$F$953,Procedures!$F$1037,Procedures!$F$1121,Procedures!$F$1205,Procedures!$F$1289,Procedures!$F$1373,Procedures!$F$1457)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9</c:v>
                </c:pt>
                <c:pt idx="7">
                  <c:v>21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0-47B6-8778-9EB098F8BF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5991320"/>
        <c:axId val="675992960"/>
      </c:bar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(Totals!$O$2,Totals!$O$8,Totals!$O$14,Totals!$O$20,Totals!$O$26,Totals!$O$32,Totals!$O$38,Totals!$O$44,Totals!$O$50)</c:f>
              <c:numCache>
                <c:formatCode>General</c:formatCode>
                <c:ptCount val="9"/>
                <c:pt idx="0">
                  <c:v>6.7</c:v>
                </c:pt>
                <c:pt idx="1">
                  <c:v>9</c:v>
                </c:pt>
                <c:pt idx="2">
                  <c:v>27.1</c:v>
                </c:pt>
                <c:pt idx="3">
                  <c:v>39.6</c:v>
                </c:pt>
                <c:pt idx="4">
                  <c:v>62.7</c:v>
                </c:pt>
                <c:pt idx="5">
                  <c:v>70.2</c:v>
                </c:pt>
                <c:pt idx="6">
                  <c:v>69.7</c:v>
                </c:pt>
                <c:pt idx="7">
                  <c:v>67.400000000000006</c:v>
                </c:pt>
                <c:pt idx="8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Surgeons!$N$82:$N$88</c:f>
              <c:numCache>
                <c:formatCode>General</c:formatCode>
                <c:ptCount val="7"/>
                <c:pt idx="0">
                  <c:v>99</c:v>
                </c:pt>
                <c:pt idx="1">
                  <c:v>87</c:v>
                </c:pt>
                <c:pt idx="2">
                  <c:v>147</c:v>
                </c:pt>
                <c:pt idx="3">
                  <c:v>149</c:v>
                </c:pt>
                <c:pt idx="4">
                  <c:v>206</c:v>
                </c:pt>
                <c:pt idx="5">
                  <c:v>156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E9A-9B78-FBA23D6BF3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(Totals!$N$2,Totals!$N$8,Totals!$N$14,Totals!$N$20,Totals!$N$26,Totals!$N$32,Totals!$N$38,Totals!$N$44,Totals!$N$50)</c:f>
              <c:numCache>
                <c:formatCode>General</c:formatCode>
                <c:ptCount val="9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836</c:v>
                </c:pt>
                <c:pt idx="7">
                  <c:v>809</c:v>
                </c:pt>
                <c:pt idx="8">
                  <c:v>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516-A545-56615E48BC3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(Totals!$N$3,Totals!$N$9,Totals!$N$15,Totals!$N$21,Totals!$N$27,Totals!$N$33,Totals!$N$39,Totals!$N$45,Totals!$N$51)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54</c:v>
                </c:pt>
                <c:pt idx="5">
                  <c:v>53</c:v>
                </c:pt>
                <c:pt idx="6">
                  <c:v>56</c:v>
                </c:pt>
                <c:pt idx="7">
                  <c:v>50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5-4516-A545-56615E48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(Totals!$N$4,Totals!$N$10,Totals!$N$16,Totals!$N$22,Totals!$N$28,Totals!$N$34,Totals!$N$40,Totals!$N$46,Totals!$N$52)</c:f>
              <c:numCache>
                <c:formatCode>General</c:formatCode>
                <c:ptCount val="9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7.2</c:v>
                </c:pt>
                <c:pt idx="5">
                  <c:v>6.3</c:v>
                </c:pt>
                <c:pt idx="6">
                  <c:v>6.7</c:v>
                </c:pt>
                <c:pt idx="7">
                  <c:v>6.2</c:v>
                </c:pt>
                <c:pt idx="8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5-4516-A545-56615E48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Mortality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(Totals!$N$4,Totals!$N$10,Totals!$N$16,Totals!$N$22,Totals!$N$28,Totals!$N$34,Totals!$N$40,Totals!$N$46,Totals!$N$52)</c:f>
              <c:numCache>
                <c:formatCode>General</c:formatCode>
                <c:ptCount val="9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7.2</c:v>
                </c:pt>
                <c:pt idx="5">
                  <c:v>6.3</c:v>
                </c:pt>
                <c:pt idx="6">
                  <c:v>6.7</c:v>
                </c:pt>
                <c:pt idx="7">
                  <c:v>6.2</c:v>
                </c:pt>
                <c:pt idx="8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8-420C-B6EF-49F9A2A8B9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Mortality'!$F$74,'Adults-Peds Mortality'!$F$77)</c:f>
              <c:numCache>
                <c:formatCode>General</c:formatCode>
                <c:ptCount val="2"/>
                <c:pt idx="0">
                  <c:v>423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CF8-A913-C806BE0F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Mortality'!$F$76,'Adults-Peds Mortality'!$F$79)</c:f>
              <c:numCache>
                <c:formatCode>General</c:formatCode>
                <c:ptCount val="2"/>
                <c:pt idx="0">
                  <c:v>6.4</c:v>
                </c:pt>
                <c:pt idx="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C-4CF8-A913-C806BE0F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'Ped. Age Groups Mortality'!$A$2</c:f>
              <c:strCache>
                <c:ptCount val="1"/>
                <c:pt idx="0">
                  <c:v>Neonates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('Ped. Age Groups Mortality'!$A$1,'Ped. Age Groups Mortality'!$A$16,'Ped. Age Groups Mortality'!$A$31,'Ped. Age Groups Mortality'!$A$46,'Ped. Age Groups Mortality'!$A$61,'Ped. Age Groups Mortality'!$A$76,'Ped. Age Groups Mortality'!$A$91,'Ped. Age Groups Mortality'!$A$106,'Ped. Age Groups Mortality'!$A$121)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3-41A9-80C6-3FEA6E906197}"/>
            </c:ext>
          </c:extLst>
        </c:ser>
        <c:ser>
          <c:idx val="1"/>
          <c:order val="1"/>
          <c:tx>
            <c:strRef>
              <c:f>'Ped. Age Groups Mortality'!$A$5</c:f>
              <c:strCache>
                <c:ptCount val="1"/>
                <c:pt idx="0">
                  <c:v>Infants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('Ped. Age Groups Mortality'!$A$1,'Ped. Age Groups Mortality'!$A$16,'Ped. Age Groups Mortality'!$A$31,'Ped. Age Groups Mortality'!$A$46,'Ped. Age Groups Mortality'!$A$61,'Ped. Age Groups Mortality'!$A$76,'Ped. Age Groups Mortality'!$A$91,'Ped. Age Groups Mortality'!$A$106,'Ped. Age Groups Mortality'!$A$121)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Mortality'!$F$125)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123</c:v>
                </c:pt>
                <c:pt idx="6">
                  <c:v>161</c:v>
                </c:pt>
                <c:pt idx="7">
                  <c:v>155</c:v>
                </c:pt>
                <c:pt idx="8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3-41A9-80C6-3FEA6E90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2"/>
          <c:order val="2"/>
          <c:tx>
            <c:strRef>
              <c:f>'Ped. Age Groups Mortality'!$A$4</c:f>
              <c:strCache>
                <c:ptCount val="1"/>
                <c:pt idx="0">
                  <c:v>Neonates Mortality Percent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Mortality'!$F$124)</c:f>
              <c:numCache>
                <c:formatCode>General</c:formatCode>
                <c:ptCount val="9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12.5</c:v>
                </c:pt>
                <c:pt idx="7">
                  <c:v>15.1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3-41A9-80C6-3FEA6E906197}"/>
            </c:ext>
          </c:extLst>
        </c:ser>
        <c:ser>
          <c:idx val="3"/>
          <c:order val="3"/>
          <c:tx>
            <c:strRef>
              <c:f>'Ped. Age Groups Mortality'!$A$7</c:f>
              <c:strCache>
                <c:ptCount val="1"/>
                <c:pt idx="0">
                  <c:v>Infants Mortality Percent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20.7</c:v>
                </c:pt>
                <c:pt idx="5">
                  <c:v>8.1</c:v>
                </c:pt>
                <c:pt idx="6">
                  <c:v>8.6999999999999993</c:v>
                </c:pt>
                <c:pt idx="7">
                  <c:v>4.5</c:v>
                </c:pt>
                <c:pt idx="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3-41A9-80C6-3FEA6E90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72568"/>
        <c:axId val="462772240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462772240"/>
        <c:scaling>
          <c:orientation val="minMax"/>
          <c:max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72568"/>
        <c:crosses val="max"/>
        <c:crossBetween val="between"/>
      </c:valAx>
      <c:catAx>
        <c:axId val="462772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4627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Training </a:t>
            </a:r>
            <a:r>
              <a:rPr lang="en-US"/>
              <a:t>Juniors 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CAD-4A51-94AF-F13DEFF150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CAD-4A51-94AF-F13DEFF150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CAD-4A51-94AF-F13DEFF150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CAD-4A51-94AF-F13DEFF150E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AD-4A51-94AF-F13DEFF150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D-4A51-94AF-F13DEFF150E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AD-4A51-94AF-F13DEFF150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AD-4A51-94AF-F13DEFF150E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Trainers!$A$67:$A$70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AD-4A51-94AF-F13DEFF150E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Operator vs Trainer</a:t>
            </a:r>
            <a:r>
              <a:rPr lang="en-US"/>
              <a:t>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Operated cases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Surgeons!$N$83:$N$86</c:f>
              <c:numCache>
                <c:formatCode>General</c:formatCode>
                <c:ptCount val="4"/>
                <c:pt idx="0">
                  <c:v>87</c:v>
                </c:pt>
                <c:pt idx="1">
                  <c:v>147</c:v>
                </c:pt>
                <c:pt idx="2">
                  <c:v>149</c:v>
                </c:pt>
                <c:pt idx="3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F-421D-A54E-B812A7E900C6}"/>
            </c:ext>
          </c:extLst>
        </c:ser>
        <c:ser>
          <c:idx val="1"/>
          <c:order val="1"/>
          <c:tx>
            <c:v>Training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Trainers!$N$67:$N$70</c:f>
              <c:numCache>
                <c:formatCode>General</c:formatCode>
                <c:ptCount val="4"/>
                <c:pt idx="0">
                  <c:v>19</c:v>
                </c:pt>
                <c:pt idx="1">
                  <c:v>5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F-421D-A54E-B812A7E900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D5-40C6-9209-FA18EB2F1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D5-40C6-9209-FA18EB2F1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D5-40C6-9209-FA18EB2F1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D5-40C6-9209-FA18EB2F1AE8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D5-40C6-9209-FA18EB2F1A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D5-40C6-9209-FA18EB2F1AE8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8D5-40C6-9209-FA18EB2F1A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0C6-9209-FA18EB2F1A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'2017'!$N$14:$N$17</c:f>
              <c:numCache>
                <c:formatCode>General</c:formatCode>
                <c:ptCount val="4"/>
                <c:pt idx="0">
                  <c:v>71</c:v>
                </c:pt>
                <c:pt idx="1">
                  <c:v>220</c:v>
                </c:pt>
                <c:pt idx="2">
                  <c:v>81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D5-40C6-9209-FA18EB2F1A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'2017'!$A$8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'2017'!$B$8:$M$8</c:f>
              <c:numCache>
                <c:formatCode>General</c:formatCode>
                <c:ptCount val="12"/>
                <c:pt idx="0">
                  <c:v>28</c:v>
                </c:pt>
                <c:pt idx="1">
                  <c:v>42</c:v>
                </c:pt>
                <c:pt idx="2">
                  <c:v>35</c:v>
                </c:pt>
                <c:pt idx="3">
                  <c:v>32</c:v>
                </c:pt>
                <c:pt idx="4">
                  <c:v>45</c:v>
                </c:pt>
                <c:pt idx="5">
                  <c:v>31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46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'2017'!$A$9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'2017'!$B$9:$M$9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52</c:v>
                </c:pt>
                <c:pt idx="3">
                  <c:v>45</c:v>
                </c:pt>
                <c:pt idx="4">
                  <c:v>46</c:v>
                </c:pt>
                <c:pt idx="5">
                  <c:v>36</c:v>
                </c:pt>
                <c:pt idx="6">
                  <c:v>56</c:v>
                </c:pt>
                <c:pt idx="7">
                  <c:v>57</c:v>
                </c:pt>
                <c:pt idx="8">
                  <c:v>49</c:v>
                </c:pt>
                <c:pt idx="9">
                  <c:v>62</c:v>
                </c:pt>
                <c:pt idx="10">
                  <c:v>38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'2017'!$A$10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'2017'!$B$10:$M$10</c:f>
              <c:numCache>
                <c:formatCode>General</c:formatCode>
                <c:ptCount val="12"/>
                <c:pt idx="0">
                  <c:v>80</c:v>
                </c:pt>
                <c:pt idx="1">
                  <c:v>95</c:v>
                </c:pt>
                <c:pt idx="2">
                  <c:v>87</c:v>
                </c:pt>
                <c:pt idx="3">
                  <c:v>77</c:v>
                </c:pt>
                <c:pt idx="4">
                  <c:v>91</c:v>
                </c:pt>
                <c:pt idx="5">
                  <c:v>67</c:v>
                </c:pt>
                <c:pt idx="6">
                  <c:v>89</c:v>
                </c:pt>
                <c:pt idx="7">
                  <c:v>90</c:v>
                </c:pt>
                <c:pt idx="8">
                  <c:v>82</c:v>
                </c:pt>
                <c:pt idx="9">
                  <c:v>97</c:v>
                </c:pt>
                <c:pt idx="10">
                  <c:v>84</c:v>
                </c:pt>
                <c:pt idx="1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(2011-2016)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56.1</c:v>
                </c:pt>
                <c:pt idx="1">
                  <c:v>56.1</c:v>
                </c:pt>
                <c:pt idx="2">
                  <c:v>56.1</c:v>
                </c:pt>
                <c:pt idx="3">
                  <c:v>56.1</c:v>
                </c:pt>
                <c:pt idx="4">
                  <c:v>56.1</c:v>
                </c:pt>
                <c:pt idx="5">
                  <c:v>56.1</c:v>
                </c:pt>
                <c:pt idx="6">
                  <c:v>56.1</c:v>
                </c:pt>
                <c:pt idx="7">
                  <c:v>56.1</c:v>
                </c:pt>
                <c:pt idx="8">
                  <c:v>56.1</c:v>
                </c:pt>
                <c:pt idx="9">
                  <c:v>56.1</c:v>
                </c:pt>
                <c:pt idx="10">
                  <c:v>56.1</c:v>
                </c:pt>
                <c:pt idx="11">
                  <c:v>56.1</c:v>
                </c:pt>
                <c:pt idx="12">
                  <c:v>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(2017)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7B5-48D9-8FB1-C3B09BB84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7B5-48D9-8FB1-C3B09BB840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B5-48D9-8FB1-C3B09BB840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B5-48D9-8FB1-C3B09BB840A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'2017'!$N$8:$N$9</c:f>
              <c:numCache>
                <c:formatCode>General</c:formatCode>
                <c:ptCount val="2"/>
                <c:pt idx="0">
                  <c:v>423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5-48D9-8FB1-C3B09BB840A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C36-46C3-8BAF-72FFF3CF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C36-46C3-8BAF-72FFF3CF82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6-46C3-8BAF-72FFF3CF82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6-46C3-8BAF-72FFF3CF82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'2017'!$N$22:$N$23</c:f>
              <c:numCache>
                <c:formatCode>General</c:formatCode>
                <c:ptCount val="2"/>
                <c:pt idx="0">
                  <c:v>597</c:v>
                </c:pt>
                <c:pt idx="1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6-46C3-8BAF-72FFF3CF82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Groups'!$A$65)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Groups'!$N$66)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8EB-9A19-84F0203D2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CC1-4709-8EB9-0A2B85151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CC1-4709-8EB9-0A2B85151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CC1-4709-8EB9-0A2B851514B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C1-4709-8EB9-0A2B851514B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C1-4709-8EB9-0A2B851514B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C1-4709-8EB9-0A2B851514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Procedures'!$A$684:$A$686</c:f>
              <c:strCache>
                <c:ptCount val="3"/>
                <c:pt idx="0">
                  <c:v>Mitral Valve Repair </c:v>
                </c:pt>
                <c:pt idx="1">
                  <c:v>MVR Mechanical </c:v>
                </c:pt>
                <c:pt idx="2">
                  <c:v>MVR Stented Bioprosthesis </c:v>
                </c:pt>
              </c:strCache>
            </c:strRef>
          </c:cat>
          <c:val>
            <c:numRef>
              <c:f>'Non-redo Procedures'!$N$684:$N$686</c:f>
              <c:numCache>
                <c:formatCode>General</c:formatCode>
                <c:ptCount val="3"/>
                <c:pt idx="0">
                  <c:v>87</c:v>
                </c:pt>
                <c:pt idx="1">
                  <c:v>16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1-4709-8EB9-0A2B851514B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DD5-4752-9683-5FE9BE53E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DD5-4752-9683-5FE9BE53E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DD5-4752-9683-5FE9BE53E395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DD5-4752-9683-5FE9BE53E395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DD5-4752-9683-5FE9BE53E395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DD5-4752-9683-5FE9BE53E39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'2017'!$A$41:$A$43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'2017'!$N$41:$N$43</c:f>
              <c:numCache>
                <c:formatCode>General</c:formatCode>
                <c:ptCount val="3"/>
                <c:pt idx="0">
                  <c:v>83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5-4752-9683-5FE9BE53E39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1E09A5A-438C-414D-A7FE-25773C6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E3DAA22-030E-42D6-945A-2FBB0392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DEA3F59-B1D3-4A21-96E1-7BD2B148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DE0669C-B15E-43F8-99F2-46671662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81</xdr:row>
      <xdr:rowOff>1</xdr:rowOff>
    </xdr:from>
    <xdr:to>
      <xdr:col>8</xdr:col>
      <xdr:colOff>91440</xdr:colOff>
      <xdr:row>96</xdr:row>
      <xdr:rowOff>1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82F8540-3227-437B-95F4-969B7176E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81</xdr:row>
      <xdr:rowOff>1</xdr:rowOff>
    </xdr:from>
    <xdr:to>
      <xdr:col>16</xdr:col>
      <xdr:colOff>91440</xdr:colOff>
      <xdr:row>96</xdr:row>
      <xdr:rowOff>1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199DD1D3-3802-45D1-B492-49A0958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47890186-DBE0-4668-9588-E2775746F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100060</xdr:colOff>
      <xdr:row>111</xdr:row>
      <xdr:rowOff>157019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212D960E-FA51-4913-B785-A40CB6C0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129</xdr:row>
      <xdr:rowOff>1</xdr:rowOff>
    </xdr:from>
    <xdr:to>
      <xdr:col>8</xdr:col>
      <xdr:colOff>91440</xdr:colOff>
      <xdr:row>144</xdr:row>
      <xdr:rowOff>2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E86D2C5E-BB00-4044-A4F2-260510382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145</xdr:row>
      <xdr:rowOff>1</xdr:rowOff>
    </xdr:from>
    <xdr:to>
      <xdr:col>8</xdr:col>
      <xdr:colOff>91440</xdr:colOff>
      <xdr:row>160</xdr:row>
      <xdr:rowOff>1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7C3334D2-3468-4187-A0E5-672F78FDC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129</xdr:row>
      <xdr:rowOff>1</xdr:rowOff>
    </xdr:from>
    <xdr:to>
      <xdr:col>16</xdr:col>
      <xdr:colOff>91440</xdr:colOff>
      <xdr:row>144</xdr:row>
      <xdr:rowOff>2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D30D8A9-88D7-4C2E-8C29-B8EBFFD9F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145</xdr:row>
      <xdr:rowOff>7696</xdr:rowOff>
    </xdr:from>
    <xdr:to>
      <xdr:col>16</xdr:col>
      <xdr:colOff>100060</xdr:colOff>
      <xdr:row>159</xdr:row>
      <xdr:rowOff>164715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6EED720-966E-4E8C-9902-CC45BA405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100060</xdr:colOff>
      <xdr:row>127</xdr:row>
      <xdr:rowOff>157018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EBB79DB9-C456-4C5B-8C8E-0CEFDB4DB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114300</xdr:colOff>
      <xdr:row>127</xdr:row>
      <xdr:rowOff>179070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3CF7E519-1C3C-4A14-8C1A-D35D8F7ED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91440</xdr:colOff>
      <xdr:row>80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FEB968D2-E31D-4018-A5F3-72905D6B5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91440</xdr:colOff>
      <xdr:row>80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58129B68-FC3A-47FB-AE74-79F12653C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C36B4A0-C5F6-43E7-AC0E-119EAEF8C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9A295EA-D136-455D-8FE3-2E88F8725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9915D99-A083-41E5-A88D-944E3CAB7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E07F18E-DCFC-4292-BA9C-5A74D225A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AA0681-3EC0-4D88-A474-808B443CB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8</xdr:col>
      <xdr:colOff>100060</xdr:colOff>
      <xdr:row>223</xdr:row>
      <xdr:rowOff>157018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3BCF43D-A25F-45AF-88EE-1CD6D05DD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91440</xdr:colOff>
      <xdr:row>224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5086BE2-B2BE-4768-A3EB-D9DB521A9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zoomScale="99" workbookViewId="0"/>
  </sheetViews>
  <sheetFormatPr defaultRowHeight="14.4" x14ac:dyDescent="0.55000000000000004"/>
  <cols>
    <col min="18" max="18" width="31.15625" customWidth="1"/>
  </cols>
  <sheetData>
    <row r="1">
      <c r="A1" s="0" t="s">
        <v>0</v>
      </c>
      <c r="W1" s="2" t="s">
        <v>1</v>
      </c>
    </row>
    <row r="2">
      <c r="R2" s="0" t="s">
        <v>2</v>
      </c>
      <c r="S2" s="0">
        <f>SUM(Totals!N2,Totals!N8,Totals!N14,Totals!N20,Totals!N26,Totals!N32,Totals!N38,Totals!N44,Totals!N50)</f>
        <v>5246</v>
      </c>
    </row>
    <row r="3">
      <c r="X3" s="0" t="s">
        <v>3</v>
      </c>
      <c r="Z3" s="0" t="s">
        <v>4</v>
      </c>
    </row>
    <row r="4">
      <c r="R4" s="0" t="s">
        <v>5</v>
      </c>
      <c r="S4" s="1">
        <f>ROUND(AVERAGE(Totals!O2,Totals!O8,Totals!O14,Totals!O20,Totals!O26,Totals!O32,Totals!O38,Totals!O44,Totals!O50), 1)</f>
        <v>48.6</v>
      </c>
      <c r="W4" s="0">
        <v>2009</v>
      </c>
      <c r="X4" s="0">
        <f>SUM((Procedures!$F$784,Procedures!$F$785))</f>
        <v>2</v>
      </c>
      <c r="Z4" s="0">
        <f>SUM('Non-redo Procedures'!$N$12,'Non-redo Procedures'!$N$13,'Non-redo Procedures'!$N$14)</f>
        <v>7</v>
      </c>
    </row>
    <row r="5">
      <c r="W5" s="0">
        <v>2010</v>
      </c>
      <c r="X5" s="0">
        <f>SUM(Procedures!$F$868,Procedures!$F$869)</f>
        <v>5</v>
      </c>
      <c r="Z5" s="0">
        <f>SUM('Non-redo Procedures'!$N$97,'Non-redo Procedures'!$N$98,'Non-redo Procedures'!$N$99)</f>
        <v>7</v>
      </c>
    </row>
    <row r="6">
      <c r="R6" s="0" t="s">
        <v>6</v>
      </c>
      <c r="S6" s="1">
        <f>ROUND(AVERAGE(Totals!O14,Totals!O20,Totals!O26,Totals!O32,Totals!O38,Totals!O44), 1)</f>
        <v>56.1</v>
      </c>
      <c r="W6" s="0">
        <v>2011</v>
      </c>
      <c r="X6" s="0">
        <f>SUM(Procedures!$F$952,Procedures!$F$953)</f>
        <v>10</v>
      </c>
      <c r="Z6" s="0">
        <f>SUM('Non-redo Procedures'!$N$180,'Non-redo Procedures'!$N$181,'Non-redo Procedures'!$N$182)</f>
        <v>52</v>
      </c>
    </row>
    <row r="7">
      <c r="W7" s="0">
        <v>2012</v>
      </c>
      <c r="X7" s="0">
        <f>SUM(Procedures!$F$1036,Procedures!$F$1037)</f>
        <v>17</v>
      </c>
      <c r="Z7" s="0">
        <f>SUM('Non-redo Procedures'!$N$264,'Non-redo Procedures'!$N$265,'Non-redo Procedures'!$N$266)</f>
        <v>120</v>
      </c>
    </row>
    <row r="8">
      <c r="R8" s="0" t="s">
        <v>7</v>
      </c>
      <c r="W8" s="0">
        <v>2013</v>
      </c>
      <c r="X8" s="0">
        <f>SUM(Procedures!$F$1120,Procedures!$F$1121)</f>
        <v>37</v>
      </c>
      <c r="Z8" s="0">
        <f>SUM('Non-redo Procedures'!$N$348,'Non-redo Procedures'!$N$349,'Non-redo Procedures'!$N$350)</f>
        <v>177</v>
      </c>
    </row>
    <row r="9">
      <c r="W9" s="0">
        <v>2014</v>
      </c>
      <c r="X9" s="0">
        <f>SUM(Procedures!$F$1204,Procedures!$F$1205)</f>
        <v>92</v>
      </c>
      <c r="Z9" s="0">
        <f>SUM('Non-redo Procedures'!$N$432,'Non-redo Procedures'!$N$433,'Non-redo Procedures'!$N$434)</f>
        <v>161</v>
      </c>
    </row>
    <row r="10">
      <c r="R10" s="0" t="s">
        <v>8</v>
      </c>
      <c r="W10" s="0">
        <v>2015</v>
      </c>
      <c r="X10" s="0">
        <f>SUM(Procedures!$F$1288,Procedures!$F$1289)</f>
        <v>99</v>
      </c>
      <c r="Z10" s="0">
        <f>SUM('Non-redo Procedures'!$N$516,'Non-redo Procedures'!$N$517,'Non-redo Procedures'!$N$518)</f>
        <v>110</v>
      </c>
    </row>
    <row r="11">
      <c r="W11" s="0">
        <v>2016</v>
      </c>
      <c r="X11" s="0">
        <f>SUM(Procedures!$F$1372,Procedures!$F$1373)</f>
        <v>108</v>
      </c>
      <c r="Z11" s="0">
        <f>SUM('Non-redo Procedures'!$N$600,'Non-redo Procedures'!$N$601,'Non-redo Procedures'!$N$602)</f>
        <v>102</v>
      </c>
    </row>
    <row r="12">
      <c r="R12" s="0" t="s">
        <v>9</v>
      </c>
      <c r="S12" s="0">
        <f>SUM(Totals!N3,Totals!N9,Totals!N15,Totals!N21,Totals!N27,Totals!N33,Totals!N39,Totals!N45,Totals!N51)</f>
        <v>312</v>
      </c>
      <c r="W12" s="0">
        <v>2017</v>
      </c>
      <c r="X12" s="0">
        <f>SUM(Procedures!$F$1456,Procedures!$F$1457)</f>
        <v>115</v>
      </c>
      <c r="Z12" s="0">
        <f>SUM('Non-redo Procedures'!$N$684,'Non-redo Procedures'!$N$685,'Non-redo Procedures'!$N$686)</f>
        <v>121</v>
      </c>
    </row>
    <row r="14">
      <c r="R14" s="0" t="s">
        <v>10</v>
      </c>
      <c r="S14" s="0">
        <f>ROUND(AVERAGE(Totals!O3,Totals!O9,Totals!O15,Totals!O21,Totals!O27,Totals!O33,Totals!O39,Totals!O45,Totals!O51), 1)</f>
        <v>2.9</v>
      </c>
    </row>
    <row r="16">
      <c r="R16" s="0" t="s">
        <v>11</v>
      </c>
      <c r="S16" s="0">
        <f>ROUND(AVERAGE(Totals!O15,Totals!O21,Totals!O27,Totals!O33,Totals!O39,Totals!O45), 1)</f>
        <v>3.6</v>
      </c>
    </row>
    <row r="18">
      <c r="R18" s="0" t="s">
        <v>12</v>
      </c>
      <c r="S18" s="0">
        <f>ROUND(AVERAGE(Totals!N4,Totals!N10,Totals!N16,Totals!N22,Totals!N28,Totals!N34,Totals!N40,Totals!N46,Totals!N52),1)</f>
        <v>5.1</v>
      </c>
    </row>
    <row r="20">
      <c r="R20" s="0" t="s">
        <v>13</v>
      </c>
      <c r="S20" s="0">
        <f>ROUND(AVERAGE(Totals!N16,Totals!N22,Totals!N28,Totals!N34,Totals!N40,Totals!N46),1)</f>
        <v>6.4</v>
      </c>
    </row>
  </sheetData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Charts</vt:lpstr>
      <vt:lpstr>Plots</vt:lpstr>
      <vt:lpstr>2017</vt:lpstr>
      <vt:lpstr>Totals</vt:lpstr>
      <vt:lpstr>Adults-Peds</vt:lpstr>
      <vt:lpstr>Ped. Age Groups</vt:lpstr>
      <vt:lpstr>Gender</vt:lpstr>
      <vt:lpstr>City</vt:lpstr>
      <vt:lpstr>Week days</vt:lpstr>
      <vt:lpstr>Procedures</vt:lpstr>
      <vt:lpstr>Non-redo Procedures</vt:lpstr>
      <vt:lpstr>Redo</vt:lpstr>
      <vt:lpstr>Surgeons</vt:lpstr>
      <vt:lpstr>Trainers</vt:lpstr>
      <vt:lpstr>Adults-Peds Mortality</vt:lpstr>
      <vt:lpstr>Ped. Age Groups Mortality</vt:lpstr>
      <vt:lpstr>Procedure Mortality</vt:lpstr>
      <vt:lpstr>Surgeon 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</dc:creator>
  <cp:lastModifiedBy>Hatem Hosny</cp:lastModifiedBy>
  <dcterms:created xsi:type="dcterms:W3CDTF">2014-03-07T16:08:25Z</dcterms:created>
  <dcterms:modified xsi:type="dcterms:W3CDTF">2018-01-02T00:39:54Z</dcterms:modified>
</cp:coreProperties>
</file>