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13.xml" ContentType="application/vnd.ms-office.chartcolorstyle+xml"/>
  <Override PartName="/xl/charts/colors14.xml" ContentType="application/vnd.ms-office.chartcolorstyle+xml"/>
  <Override PartName="/xl/charts/colors15.xml" ContentType="application/vnd.ms-office.chartcolorstyle+xml"/>
  <Override PartName="/xl/charts/colors16.xml" ContentType="application/vnd.ms-office.chartcolorstyle+xml"/>
  <Override PartName="/xl/charts/colors17.xml" ContentType="application/vnd.ms-office.chartcolorstyle+xml"/>
  <Override PartName="/xl/charts/colors18.xml" ContentType="application/vnd.ms-office.chartcolorstyle+xml"/>
  <Override PartName="/xl/charts/colors19.xml" ContentType="application/vnd.ms-office.chartcolorstyle+xml"/>
  <Override PartName="/xl/charts/colors2.xml" ContentType="application/vnd.ms-office.chartcolorstyle+xml"/>
  <Override PartName="/xl/charts/colors20.xml" ContentType="application/vnd.ms-office.chartcolorstyle+xml"/>
  <Override PartName="/xl/charts/colors21.xml" ContentType="application/vnd.ms-office.chartcolorstyle+xml"/>
  <Override PartName="/xl/charts/colors22.xml" ContentType="application/vnd.ms-office.chartcolorstyle+xml"/>
  <Override PartName="/xl/charts/colors23.xml" ContentType="application/vnd.ms-office.chartcolorstyle+xml"/>
  <Override PartName="/xl/charts/colors24.xml" ContentType="application/vnd.ms-office.chartcolorstyle+xml"/>
  <Override PartName="/xl/charts/colors25.xml" ContentType="application/vnd.ms-office.chartcolorstyle+xml"/>
  <Override PartName="/xl/charts/colors26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13.xml" ContentType="application/vnd.ms-office.chartstyle+xml"/>
  <Override PartName="/xl/charts/style14.xml" ContentType="application/vnd.ms-office.chartstyle+xml"/>
  <Override PartName="/xl/charts/style15.xml" ContentType="application/vnd.ms-office.chartstyle+xml"/>
  <Override PartName="/xl/charts/style16.xml" ContentType="application/vnd.ms-office.chartstyle+xml"/>
  <Override PartName="/xl/charts/style17.xml" ContentType="application/vnd.ms-office.chartstyle+xml"/>
  <Override PartName="/xl/charts/style18.xml" ContentType="application/vnd.ms-office.chartstyle+xml"/>
  <Override PartName="/xl/charts/style19.xml" ContentType="application/vnd.ms-office.chartstyle+xml"/>
  <Override PartName="/xl/charts/style2.xml" ContentType="application/vnd.ms-office.chartstyle+xml"/>
  <Override PartName="/xl/charts/style20.xml" ContentType="application/vnd.ms-office.chartstyle+xml"/>
  <Override PartName="/xl/charts/style21.xml" ContentType="application/vnd.ms-office.chartstyle+xml"/>
  <Override PartName="/xl/charts/style22.xml" ContentType="application/vnd.ms-office.chartstyle+xml"/>
  <Override PartName="/xl/charts/style23.xml" ContentType="application/vnd.ms-office.chartstyle+xml"/>
  <Override PartName="/xl/charts/style24.xml" ContentType="application/vnd.ms-office.chartstyle+xml"/>
  <Override PartName="/xl/charts/style25.xml" ContentType="application/vnd.ms-office.chartstyle+xml"/>
  <Override PartName="/xl/charts/style26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>
    <mc:Choice Requires="x15">
      <x15ac:absPath xmlns:x15ac="http://schemas.microsoft.com/office/spreadsheetml/2010/11/ac" url="D:\OneDrive\Work\Audit\output\"/>
    </mc:Choice>
  </mc:AlternateContent>
  <xr:revisionPtr revIDLastSave="79" documentId="FC91A5086B230B3FBF10FC09D7C71FA5B6A8F71D" xr6:coauthVersionLast="32" xr6:coauthVersionMax="32" xr10:uidLastSave="{B0DA9F1F-5A87-45B7-9878-2226E96E8907}"/>
  <bookViews>
    <workbookView xWindow="0" yWindow="0" windowWidth="13128" windowHeight="6108" xr2:uid="{00000000-000D-0000-FFFF-FFFF00000000}"/>
  </bookViews>
  <sheets>
    <sheet name="Charts" sheetId="13" r:id="rId1"/>
  </sheets>
  <calcPr calcId="179017"/>
</workbook>
</file>

<file path=xl/sharedStrings.xml><?xml version="1.0" encoding="utf-8"?>
<sst xmlns="http://schemas.openxmlformats.org/spreadsheetml/2006/main" count="9150" uniqueCount="218">
  <si>
    <t xml:space="preserve">                               </t>
  </si>
  <si>
    <t>Total till now</t>
  </si>
  <si>
    <t>Average/month till now</t>
  </si>
  <si>
    <t>Total in this Q</t>
  </si>
  <si>
    <t>Total mortality till now</t>
  </si>
  <si>
    <t>Average mortality/month till now</t>
  </si>
  <si>
    <t>Average Percent Mortality till now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</si>
  <si>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</si>
  <si>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</si>
  <si>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</si>
  <si>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</si>
  <si>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</si>
  <si>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</si>
  <si>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</si>
  <si>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</si>
  <si>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</si>
  <si>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</si>
  <si>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</si>
  <si>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</si>
  <si>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</si>
  <si>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Mean</t>
  </si>
  <si>
    <t>Mortality</t>
  </si>
  <si>
    <t>Adults</t>
  </si>
  <si>
    <t>Pediatrics</t>
  </si>
  <si>
    <t>neonates</t>
  </si>
  <si>
    <t>infants</t>
  </si>
  <si>
    <t>toddlers</t>
  </si>
  <si>
    <t>older</t>
  </si>
  <si>
    <t>Males</t>
  </si>
  <si>
    <t>Females</t>
  </si>
  <si>
    <t xml:space="preserve">Ross </t>
  </si>
  <si>
    <t xml:space="preserve">Freestyle </t>
  </si>
  <si>
    <t xml:space="preserve">Aortic Valve Repair </t>
  </si>
  <si>
    <t xml:space="preserve">AVR Mechanical </t>
  </si>
  <si>
    <t xml:space="preserve">AVR Stented Bioprosthesis </t>
  </si>
  <si>
    <t xml:space="preserve">Valve-sparing Aortic Root </t>
  </si>
  <si>
    <t xml:space="preserve">Homograft Aortic Root </t>
  </si>
  <si>
    <t xml:space="preserve">Bentall </t>
  </si>
  <si>
    <t xml:space="preserve">Ascending Aortic Replacement </t>
  </si>
  <si>
    <t xml:space="preserve">Arch Replacement </t>
  </si>
  <si>
    <t xml:space="preserve">Mitral Valve Repair </t>
  </si>
  <si>
    <t xml:space="preserve">MVR Mechanical </t>
  </si>
  <si>
    <t xml:space="preserve">MVR Stented Bioprosthesis </t>
  </si>
  <si>
    <t xml:space="preserve">Tricuspid Valve Repair </t>
  </si>
  <si>
    <t xml:space="preserve">TVR Mechanical </t>
  </si>
  <si>
    <t xml:space="preserve">TVR Stented Bioprosthesis </t>
  </si>
  <si>
    <t xml:space="preserve">Maze Procedure </t>
  </si>
  <si>
    <t xml:space="preserve">CABG </t>
  </si>
  <si>
    <t xml:space="preserve">OPCAB </t>
  </si>
  <si>
    <t xml:space="preserve">Myectomy </t>
  </si>
  <si>
    <t xml:space="preserve">Coronary Detunneling </t>
  </si>
  <si>
    <t xml:space="preserve">LVAD </t>
  </si>
  <si>
    <t xml:space="preserve">RVAD </t>
  </si>
  <si>
    <t xml:space="preserve">Pulmonary End arterectomy </t>
  </si>
  <si>
    <t xml:space="preserve">Excision of LA Myxoma </t>
  </si>
  <si>
    <t xml:space="preserve">Chest Exploration Trauma </t>
  </si>
  <si>
    <t xml:space="preserve">Arterial switch </t>
  </si>
  <si>
    <t xml:space="preserve">Atrial switch (Mustard) </t>
  </si>
  <si>
    <t xml:space="preserve">Atrial switch Senning </t>
  </si>
  <si>
    <t xml:space="preserve">Double Switch </t>
  </si>
  <si>
    <t xml:space="preserve">Rastelli </t>
  </si>
  <si>
    <t xml:space="preserve">Truncus Arteriosus Repair </t>
  </si>
  <si>
    <t xml:space="preserve">ALCAPA Repair </t>
  </si>
  <si>
    <t xml:space="preserve">ARCAPA Repair </t>
  </si>
  <si>
    <t xml:space="preserve">Norwood </t>
  </si>
  <si>
    <t xml:space="preserve">Arch Repair </t>
  </si>
  <si>
    <t xml:space="preserve">CoA X-end-to-end </t>
  </si>
  <si>
    <t xml:space="preserve">Extra anatomical Bypass of CoA </t>
  </si>
  <si>
    <t xml:space="preserve">Vascular Ring Repair </t>
  </si>
  <si>
    <t xml:space="preserve">PDA Closure </t>
  </si>
  <si>
    <t xml:space="preserve">TAPVC Repair Supra Cardiac </t>
  </si>
  <si>
    <t xml:space="preserve">TAPVC Repair Cardiac </t>
  </si>
  <si>
    <t xml:space="preserve">TAPVC Repair Infra Cardiac </t>
  </si>
  <si>
    <t xml:space="preserve">PAPVC Repair </t>
  </si>
  <si>
    <t xml:space="preserve">Systemic Venous Drainage Repair </t>
  </si>
  <si>
    <t xml:space="preserve">Cor Triatriatum Repair </t>
  </si>
  <si>
    <t xml:space="preserve">ASD Closure </t>
  </si>
  <si>
    <t xml:space="preserve">AV Canal Repair Complete </t>
  </si>
  <si>
    <t xml:space="preserve">AV Canal Repair Transitional </t>
  </si>
  <si>
    <t xml:space="preserve">AV Canal Repair Partial </t>
  </si>
  <si>
    <t xml:space="preserve">VSD Closure </t>
  </si>
  <si>
    <t xml:space="preserve">Fallot Repair </t>
  </si>
  <si>
    <t xml:space="preserve">PVR Homograft </t>
  </si>
  <si>
    <t xml:space="preserve">PVR Freestyle </t>
  </si>
  <si>
    <t xml:space="preserve">PVR Stented Bioprosthesis </t>
  </si>
  <si>
    <t xml:space="preserve">MPA Reconstruction </t>
  </si>
  <si>
    <t xml:space="preserve">RPA Reconstruction </t>
  </si>
  <si>
    <t xml:space="preserve">LPA Reconstruction </t>
  </si>
  <si>
    <t xml:space="preserve">Pulmonary Valvotomy </t>
  </si>
  <si>
    <t xml:space="preserve">Pulmonary Trans-annular Patch </t>
  </si>
  <si>
    <t xml:space="preserve">Relief of RVOTO </t>
  </si>
  <si>
    <t xml:space="preserve">RVOT Patch </t>
  </si>
  <si>
    <t xml:space="preserve">Supravalvular AS Repair </t>
  </si>
  <si>
    <t xml:space="preserve">Rupture Sinus of Valsalva Repair </t>
  </si>
  <si>
    <t xml:space="preserve">Coronary AV Fistula Repair </t>
  </si>
  <si>
    <t xml:space="preserve">Resection of Subaortic Membrane </t>
  </si>
  <si>
    <t xml:space="preserve">Aorto Pulmonary Window Repair </t>
  </si>
  <si>
    <t xml:space="preserve">Fontan </t>
  </si>
  <si>
    <t xml:space="preserve">Glenn </t>
  </si>
  <si>
    <t xml:space="preserve">DKS </t>
  </si>
  <si>
    <t xml:space="preserve">Atrial Septectomy </t>
  </si>
  <si>
    <t xml:space="preserve">MBT Shunt </t>
  </si>
  <si>
    <t xml:space="preserve">Central shunt </t>
  </si>
  <si>
    <t xml:space="preserve">PA Banding </t>
  </si>
  <si>
    <t xml:space="preserve">First Stage Switch PAB BTS </t>
  </si>
  <si>
    <t xml:space="preserve">Permanent Epicardial Pacemaker </t>
  </si>
  <si>
    <t xml:space="preserve">Plication of Diaphragm </t>
  </si>
  <si>
    <t xml:space="preserve">Delayed Chest Closure </t>
  </si>
  <si>
    <t xml:space="preserve">Rewiring </t>
  </si>
  <si>
    <t xml:space="preserve">Wound Debridement </t>
  </si>
  <si>
    <t xml:space="preserve">Other </t>
  </si>
  <si>
    <t>Q1</t>
  </si>
  <si>
    <t>Q2</t>
  </si>
  <si>
    <t>Q3</t>
  </si>
  <si>
    <t>Q4</t>
  </si>
  <si>
    <t>Aswan</t>
  </si>
  <si>
    <t>Cairo</t>
  </si>
  <si>
    <t>Sunday</t>
  </si>
  <si>
    <t>Monday</t>
  </si>
  <si>
    <t>Tuesday</t>
  </si>
  <si>
    <t>Wednesday</t>
  </si>
  <si>
    <t>Thursday</t>
  </si>
  <si>
    <t>Friday</t>
  </si>
  <si>
    <t>Saturday</t>
  </si>
  <si>
    <t>Magdi Yacoub</t>
  </si>
  <si>
    <t>Carin van Doorn</t>
  </si>
  <si>
    <t>Ahmed Afifi</t>
  </si>
  <si>
    <t>Ahmed Shazly</t>
  </si>
  <si>
    <t>Hatem Hosny</t>
  </si>
  <si>
    <t>Walid Simry</t>
  </si>
  <si>
    <t>Ahmed Mahgoub</t>
  </si>
  <si>
    <t>Adults Mortality</t>
  </si>
  <si>
    <t>Adults Mortality Percent</t>
  </si>
  <si>
    <t>Pediatrics Mortality</t>
  </si>
  <si>
    <t>Pediatrics Mortality Percent</t>
  </si>
  <si>
    <t>Neonates</t>
  </si>
  <si>
    <t>Neonates Mortality</t>
  </si>
  <si>
    <t>Neonates Mortality Percent</t>
  </si>
  <si>
    <t>Infants</t>
  </si>
  <si>
    <t>Infants Mortality</t>
  </si>
  <si>
    <t>Infants Mortality Percent</t>
  </si>
  <si>
    <t>Toddlers</t>
  </si>
  <si>
    <t>Toddlers Mortality</t>
  </si>
  <si>
    <t>Toddlers Mortality Percent</t>
  </si>
  <si>
    <t>Children</t>
  </si>
  <si>
    <t>Children Mortality</t>
  </si>
  <si>
    <t>Children Mortality Percent</t>
  </si>
  <si>
    <t>Q1 Mort</t>
  </si>
  <si>
    <t>Q2 Mort</t>
  </si>
  <si>
    <t>Q3 Mort</t>
  </si>
  <si>
    <t>Q4 Mort</t>
  </si>
  <si>
    <t>Total Mort</t>
  </si>
  <si>
    <t>Mean Mort</t>
  </si>
  <si>
    <t xml:space="preserve">Exploration for bleeding </t>
  </si>
  <si>
    <t>Magdi Yacoub Mortality</t>
  </si>
  <si>
    <t>Magdi Yacoub Mortality Percent</t>
  </si>
  <si>
    <t>------</t>
  </si>
  <si>
    <t>Carin van Doorn Mortality</t>
  </si>
  <si>
    <t>Carin van Doorn Mortality Percent</t>
  </si>
  <si>
    <t>------ 1</t>
  </si>
  <si>
    <t>Ahmed Afifi Mortality</t>
  </si>
  <si>
    <t>Ahmed Afifi Mortality Percent</t>
  </si>
  <si>
    <t>------ 2</t>
  </si>
  <si>
    <t>Ahmed Shazly Mortality</t>
  </si>
  <si>
    <t>Ahmed Shazly Mortality Percent</t>
  </si>
  <si>
    <t>------ 3</t>
  </si>
  <si>
    <t>Hatem Hosny Mortality</t>
  </si>
  <si>
    <t>Hatem Hosny Mortality Percent</t>
  </si>
  <si>
    <t>------ 4</t>
  </si>
  <si>
    <t>Walid Simry Mortality</t>
  </si>
  <si>
    <t>Walid Simry Mortality Percent</t>
  </si>
  <si>
    <t>------ 5</t>
  </si>
  <si>
    <t>Ahmed Mahgoub Mortality</t>
  </si>
  <si>
    <t>Ahmed Mahgoub Mortality Percent</t>
  </si>
  <si>
    <t>Calculations</t>
  </si>
  <si>
    <t>Total TGA</t>
  </si>
  <si>
    <t>Total Mitral Surgery</t>
  </si>
  <si>
    <t>Total/Surgeon (2017)</t>
  </si>
  <si>
    <t>Aortic</t>
  </si>
  <si>
    <t>Mitral</t>
  </si>
  <si>
    <t>CABG</t>
  </si>
  <si>
    <t>GUCH</t>
  </si>
  <si>
    <t>Totals by group (2017)</t>
  </si>
  <si>
    <t>Mortality Percent</t>
  </si>
  <si>
    <t>Upper Egypt</t>
  </si>
  <si>
    <t>Rest of Egypt</t>
  </si>
  <si>
    <t>Non Egyptian</t>
  </si>
  <si>
    <t>First Operation</t>
  </si>
  <si>
    <t>Redo Operation</t>
  </si>
  <si>
    <t>Myectomy</t>
  </si>
  <si>
    <t>Others</t>
  </si>
  <si>
    <t>Valvular</t>
  </si>
  <si>
    <t>TGA</t>
  </si>
  <si>
    <t>Arch</t>
  </si>
  <si>
    <t>AV Canal</t>
  </si>
  <si>
    <t>RVOT/PA</t>
  </si>
  <si>
    <t>Palliative</t>
  </si>
  <si>
    <t>VSD</t>
  </si>
  <si>
    <t xml:space="preserve">Removal Repositioning of VAD driveline </t>
  </si>
  <si>
    <t xml:space="preserve">Cardiac Mass Other than Myxoma </t>
  </si>
  <si>
    <t xml:space="preserve">Surgery for EMF </t>
  </si>
  <si>
    <t xml:space="preserve">ECMO Mechanical support </t>
  </si>
  <si>
    <t xml:space="preserve">TAVI </t>
  </si>
  <si>
    <t xml:space="preserve">RV PA Conduit </t>
  </si>
  <si>
    <t xml:space="preserve">Debanding </t>
  </si>
  <si>
    <t xml:space="preserve">Evacuation of Pericardial Collection </t>
  </si>
  <si>
    <t xml:space="preserve">Other Cardiac Surgery </t>
  </si>
  <si>
    <t xml:space="preserve">Tracheostomy </t>
  </si>
  <si>
    <t xml:space="preserve">Plastic Surgery </t>
  </si>
  <si>
    <t xml:space="preserve">Vascular Surgery </t>
  </si>
  <si>
    <t xml:space="preserve">Neurosurgery </t>
  </si>
  <si>
    <t xml:space="preserve">General Surgery </t>
  </si>
  <si>
    <t xml:space="preserve">ENT </t>
  </si>
  <si>
    <t xml:space="preserve">Other Non Cardiac Surgery </t>
  </si>
  <si>
    <t>Average/month (2011-2017)</t>
  </si>
  <si>
    <t>Average in this Q (2011-2017)</t>
  </si>
  <si>
    <t>Average mortality/month (2011-2017)</t>
  </si>
  <si>
    <t>Average Percent Mortality (2011-2017)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</si>
</sst>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7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  <font>
      <b/>
      <sz val="11"/>
      <name val="Calibri"/>
    </font>
    <font>
      <b/>
      <sz val="11"/>
      <name val="Calibri"/>
    </font>
    <font>
      <b/>
      <sz val="10"/>
      <color rgb="FFFFFFFF"/>
      <name val="Arial"/>
    </font>
  </fonts>
  <fills count="41">
    <fill>
      <patternFill patternType="none"/>
    </fill>
    <fill>
      <patternFill patternType="gray125"/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0069AA"/>
        <bgColor rgb="FFADD8E6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9">
    <xf numFmtId="0" fontId="0" fillId="0" borderId="0" xfId="0" applyFont="1" applyFill="1" applyBorder="1"/>
    <xf numFmtId="164" fontId="0" fillId="0" borderId="0" xfId="0" applyNumberFormat="1" applyFont="1" applyFill="1" applyBorder="1"/>
    <xf numFmtId="0" fontId="1" fillId="0" borderId="0" xfId="0" applyFont="1" applyFill="1" applyBorder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2" borderId="0" xfId="0" applyFont="1" applyFill="1" applyAlignment="1">
      <alignment horizontal="center" wrapText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3" borderId="0" xfId="0" applyFont="1" applyFill="1" applyAlignment="1">
      <alignment horizont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1" fillId="4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left"/>
    </xf>
    <xf numFmtId="0" fontId="14" fillId="5" borderId="0" xfId="0" applyFont="1" applyFill="1" applyAlignment="1">
      <alignment horizontal="center" wrapText="1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7" fillId="6" borderId="0" xfId="0" applyFont="1" applyFill="1" applyAlignment="1">
      <alignment horizontal="center" wrapText="1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left"/>
    </xf>
    <xf numFmtId="0" fontId="20" fillId="7" borderId="0" xfId="0" applyFont="1" applyFill="1" applyAlignment="1">
      <alignment horizontal="center" wrapText="1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0" fontId="23" fillId="8" borderId="0" xfId="0" applyFont="1" applyFill="1" applyAlignment="1">
      <alignment horizontal="center" wrapText="1"/>
    </xf>
    <xf numFmtId="0" fontId="24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6" fillId="9" borderId="0" xfId="0" applyFont="1" applyFill="1" applyAlignment="1">
      <alignment horizontal="center" wrapText="1"/>
    </xf>
    <xf numFmtId="0" fontId="27" fillId="0" borderId="0" xfId="0" applyFont="1" applyAlignment="1">
      <alignment horizontal="center"/>
    </xf>
    <xf numFmtId="0" fontId="28" fillId="0" borderId="0" xfId="0" applyFont="1" applyAlignment="1">
      <alignment horizontal="left"/>
    </xf>
    <xf numFmtId="0" fontId="29" fillId="10" borderId="0" xfId="0" applyFont="1" applyFill="1" applyAlignment="1">
      <alignment horizontal="center" wrapText="1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left"/>
    </xf>
    <xf numFmtId="0" fontId="32" fillId="11" borderId="0" xfId="0" applyFont="1" applyFill="1" applyAlignment="1">
      <alignment horizontal="center" wrapText="1"/>
    </xf>
    <xf numFmtId="0" fontId="33" fillId="0" borderId="0" xfId="0" applyFont="1" applyAlignment="1">
      <alignment horizontal="center"/>
    </xf>
    <xf numFmtId="0" fontId="34" fillId="0" borderId="0" xfId="0" applyFont="1" applyAlignment="1">
      <alignment horizontal="left"/>
    </xf>
    <xf numFmtId="0" fontId="35" fillId="12" borderId="0" xfId="0" applyFont="1" applyFill="1" applyAlignment="1">
      <alignment horizontal="center" wrapText="1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left"/>
    </xf>
    <xf numFmtId="0" fontId="38" fillId="13" borderId="0" xfId="0" applyFont="1" applyFill="1" applyAlignment="1">
      <alignment horizontal="center" wrapText="1"/>
    </xf>
    <xf numFmtId="0" fontId="39" fillId="0" borderId="0" xfId="0" applyFont="1" applyAlignment="1">
      <alignment horizontal="center"/>
    </xf>
    <xf numFmtId="0" fontId="40" fillId="0" borderId="0" xfId="0" applyFont="1" applyAlignment="1">
      <alignment horizontal="left"/>
    </xf>
    <xf numFmtId="0" fontId="41" fillId="14" borderId="0" xfId="0" applyFont="1" applyFill="1" applyAlignment="1">
      <alignment horizontal="center" wrapText="1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left"/>
    </xf>
    <xf numFmtId="0" fontId="44" fillId="15" borderId="0" xfId="0" applyFont="1" applyFill="1" applyAlignment="1">
      <alignment horizontal="center" wrapText="1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left"/>
    </xf>
    <xf numFmtId="0" fontId="47" fillId="16" borderId="0" xfId="0" applyFont="1" applyFill="1" applyAlignment="1">
      <alignment horizontal="center" wrapText="1"/>
    </xf>
    <xf numFmtId="0" fontId="48" fillId="0" borderId="0" xfId="0" applyFont="1" applyAlignment="1">
      <alignment horizontal="center"/>
    </xf>
    <xf numFmtId="0" fontId="49" fillId="0" borderId="0" xfId="0" applyFont="1" applyAlignment="1">
      <alignment horizontal="left"/>
    </xf>
    <xf numFmtId="0" fontId="50" fillId="17" borderId="0" xfId="0" applyFont="1" applyFill="1" applyAlignment="1">
      <alignment horizontal="center" wrapText="1"/>
    </xf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left"/>
    </xf>
    <xf numFmtId="0" fontId="53" fillId="18" borderId="0" xfId="0" applyFont="1" applyFill="1" applyAlignment="1">
      <alignment horizontal="center" wrapText="1"/>
    </xf>
    <xf numFmtId="0" fontId="54" fillId="0" borderId="0" xfId="0" applyFont="1" applyAlignment="1">
      <alignment horizontal="center"/>
    </xf>
    <xf numFmtId="0" fontId="55" fillId="0" borderId="0" xfId="0" applyFont="1" applyAlignment="1">
      <alignment horizontal="left"/>
    </xf>
    <xf numFmtId="0" fontId="56" fillId="19" borderId="0" xfId="0" applyFont="1" applyFill="1" applyAlignment="1">
      <alignment horizontal="center" wrapText="1"/>
    </xf>
    <xf numFmtId="0" fontId="57" fillId="0" borderId="0" xfId="0" applyFont="1" applyAlignment="1">
      <alignment horizontal="center"/>
    </xf>
    <xf numFmtId="0" fontId="58" fillId="0" borderId="0" xfId="0" applyFont="1" applyAlignment="1">
      <alignment horizontal="left"/>
    </xf>
    <xf numFmtId="0" fontId="59" fillId="20" borderId="0" xfId="0" applyFont="1" applyFill="1" applyAlignment="1">
      <alignment horizontal="center" wrapText="1"/>
    </xf>
    <xf numFmtId="0" fontId="60" fillId="0" borderId="0" xfId="0" applyFont="1" applyAlignment="1">
      <alignment horizontal="center"/>
    </xf>
    <xf numFmtId="0" fontId="61" fillId="0" borderId="0" xfId="0" applyFont="1" applyAlignment="1">
      <alignment horizontal="left"/>
    </xf>
    <xf numFmtId="0" fontId="62" fillId="21" borderId="0" xfId="0" applyFont="1" applyFill="1" applyAlignment="1">
      <alignment horizontal="center" wrapText="1"/>
    </xf>
    <xf numFmtId="0" fontId="63" fillId="0" borderId="0" xfId="0" applyFont="1" applyAlignment="1">
      <alignment horizontal="center"/>
    </xf>
    <xf numFmtId="0" fontId="64" fillId="0" borderId="0" xfId="0" applyFont="1" applyAlignment="1">
      <alignment horizontal="left"/>
    </xf>
    <xf numFmtId="0" fontId="65" fillId="22" borderId="0" xfId="0" applyFont="1" applyFill="1" applyAlignment="1">
      <alignment horizontal="center" wrapText="1"/>
    </xf>
    <xf numFmtId="0" fontId="66" fillId="0" borderId="0" xfId="0" applyFont="1" applyAlignment="1">
      <alignment horizontal="center"/>
    </xf>
    <xf numFmtId="0" fontId="67" fillId="0" borderId="0" xfId="0" applyFont="1" applyAlignment="1">
      <alignment horizontal="left"/>
    </xf>
    <xf numFmtId="0" fontId="68" fillId="23" borderId="0" xfId="0" applyFont="1" applyFill="1" applyAlignment="1">
      <alignment horizontal="center" wrapText="1"/>
    </xf>
    <xf numFmtId="0" fontId="69" fillId="0" borderId="0" xfId="0" applyFont="1" applyAlignment="1">
      <alignment horizontal="center"/>
    </xf>
    <xf numFmtId="0" fontId="70" fillId="0" borderId="0" xfId="0" applyFont="1" applyAlignment="1">
      <alignment horizontal="left"/>
    </xf>
    <xf numFmtId="0" fontId="71" fillId="24" borderId="0" xfId="0" applyFont="1" applyFill="1" applyAlignment="1">
      <alignment horizontal="center" wrapText="1"/>
    </xf>
    <xf numFmtId="0" fontId="72" fillId="0" borderId="0" xfId="0" applyFont="1" applyAlignment="1">
      <alignment horizontal="center"/>
    </xf>
    <xf numFmtId="0" fontId="73" fillId="0" borderId="0" xfId="0" applyFont="1" applyAlignment="1">
      <alignment horizontal="left"/>
    </xf>
    <xf numFmtId="0" fontId="74" fillId="25" borderId="0" xfId="0" applyFont="1" applyFill="1" applyAlignment="1">
      <alignment horizontal="center" wrapText="1"/>
    </xf>
    <xf numFmtId="0" fontId="75" fillId="0" borderId="0" xfId="0" applyFont="1" applyAlignment="1">
      <alignment horizontal="center"/>
    </xf>
    <xf numFmtId="0" fontId="76" fillId="0" borderId="0" xfId="0" applyFont="1" applyAlignment="1">
      <alignment horizontal="left"/>
    </xf>
    <xf numFmtId="0" fontId="77" fillId="26" borderId="0" xfId="0" applyFont="1" applyFill="1" applyAlignment="1">
      <alignment horizontal="center" wrapText="1"/>
    </xf>
    <xf numFmtId="0" fontId="78" fillId="0" borderId="0" xfId="0" applyFont="1" applyAlignment="1">
      <alignment horizontal="center"/>
    </xf>
    <xf numFmtId="0" fontId="79" fillId="0" borderId="0" xfId="0" applyFont="1" applyAlignment="1">
      <alignment horizontal="left"/>
    </xf>
    <xf numFmtId="0" fontId="80" fillId="27" borderId="0" xfId="0" applyFont="1" applyFill="1" applyAlignment="1">
      <alignment horizontal="center" wrapText="1"/>
    </xf>
    <xf numFmtId="0" fontId="81" fillId="0" borderId="0" xfId="0" applyFont="1" applyAlignment="1">
      <alignment horizontal="center"/>
    </xf>
    <xf numFmtId="0" fontId="82" fillId="0" borderId="0" xfId="0" applyFont="1" applyAlignment="1">
      <alignment horizontal="left"/>
    </xf>
    <xf numFmtId="0" fontId="83" fillId="28" borderId="0" xfId="0" applyFont="1" applyFill="1" applyAlignment="1">
      <alignment horizontal="center" wrapText="1"/>
    </xf>
    <xf numFmtId="0" fontId="84" fillId="0" borderId="0" xfId="0" applyFont="1" applyAlignment="1">
      <alignment horizontal="center"/>
    </xf>
    <xf numFmtId="0" fontId="85" fillId="0" borderId="0" xfId="0" applyFont="1" applyAlignment="1">
      <alignment horizontal="left"/>
    </xf>
    <xf numFmtId="0" fontId="86" fillId="29" borderId="0" xfId="0" applyFont="1" applyFill="1" applyAlignment="1">
      <alignment horizontal="center" wrapText="1"/>
    </xf>
    <xf numFmtId="0" fontId="87" fillId="0" borderId="0" xfId="0" applyFont="1" applyAlignment="1">
      <alignment horizontal="center"/>
    </xf>
    <xf numFmtId="0" fontId="88" fillId="0" borderId="0" xfId="0" applyFont="1" applyAlignment="1">
      <alignment horizontal="left"/>
    </xf>
    <xf numFmtId="0" fontId="89" fillId="30" borderId="0" xfId="0" applyFont="1" applyFill="1" applyAlignment="1">
      <alignment horizontal="center" wrapText="1"/>
    </xf>
    <xf numFmtId="0" fontId="90" fillId="0" borderId="0" xfId="0" applyFont="1" applyAlignment="1">
      <alignment horizontal="center"/>
    </xf>
    <xf numFmtId="0" fontId="91" fillId="0" borderId="0" xfId="0" applyFont="1" applyAlignment="1">
      <alignment horizontal="left"/>
    </xf>
    <xf numFmtId="0" fontId="92" fillId="31" borderId="0" xfId="0" applyFont="1" applyFill="1" applyAlignment="1">
      <alignment horizontal="center" wrapText="1"/>
    </xf>
    <xf numFmtId="0" fontId="93" fillId="0" borderId="0" xfId="0" applyFont="1" applyAlignment="1">
      <alignment horizontal="center"/>
    </xf>
    <xf numFmtId="0" fontId="94" fillId="0" borderId="0" xfId="0" applyFont="1" applyAlignment="1">
      <alignment horizontal="left"/>
    </xf>
    <xf numFmtId="0" fontId="95" fillId="32" borderId="0" xfId="0" applyFont="1" applyFill="1" applyAlignment="1">
      <alignment horizontal="center" wrapText="1"/>
    </xf>
    <xf numFmtId="0" fontId="96" fillId="0" borderId="0" xfId="0" applyFont="1" applyAlignment="1">
      <alignment horizontal="center"/>
    </xf>
    <xf numFmtId="0" fontId="97" fillId="0" borderId="0" xfId="0" applyFont="1" applyAlignment="1">
      <alignment horizontal="left"/>
    </xf>
    <xf numFmtId="0" fontId="98" fillId="33" borderId="0" xfId="0" applyFont="1" applyFill="1" applyAlignment="1">
      <alignment horizontal="center" wrapText="1"/>
    </xf>
    <xf numFmtId="0" fontId="99" fillId="0" borderId="0" xfId="0" applyFont="1" applyAlignment="1">
      <alignment horizontal="center"/>
    </xf>
    <xf numFmtId="0" fontId="100" fillId="0" borderId="0" xfId="0" applyFont="1" applyAlignment="1">
      <alignment horizontal="left"/>
    </xf>
    <xf numFmtId="0" fontId="101" fillId="34" borderId="0" xfId="0" applyFont="1" applyFill="1" applyAlignment="1">
      <alignment horizontal="center" wrapText="1"/>
    </xf>
    <xf numFmtId="0" fontId="102" fillId="0" borderId="0" xfId="0" applyFont="1" applyAlignment="1">
      <alignment horizontal="center"/>
    </xf>
    <xf numFmtId="0" fontId="103" fillId="0" borderId="0" xfId="0" applyFont="1" applyAlignment="1">
      <alignment horizontal="left"/>
    </xf>
    <xf numFmtId="0" fontId="104" fillId="35" borderId="0" xfId="0" applyFont="1" applyFill="1" applyAlignment="1">
      <alignment horizontal="center" wrapText="1"/>
    </xf>
    <xf numFmtId="0" fontId="105" fillId="0" borderId="0" xfId="0" applyFont="1" applyAlignment="1">
      <alignment horizontal="center"/>
    </xf>
    <xf numFmtId="0" fontId="106" fillId="0" borderId="0" xfId="0" applyFont="1" applyAlignment="1">
      <alignment horizontal="left"/>
    </xf>
    <xf numFmtId="0" fontId="107" fillId="36" borderId="0" xfId="0" applyFont="1" applyFill="1" applyAlignment="1">
      <alignment horizontal="center" wrapText="1"/>
    </xf>
    <xf numFmtId="0" fontId="108" fillId="0" borderId="0" xfId="0" applyFont="1" applyAlignment="1">
      <alignment horizontal="center"/>
    </xf>
    <xf numFmtId="0" fontId="109" fillId="0" borderId="0" xfId="0" applyFont="1" applyAlignment="1">
      <alignment horizontal="left"/>
    </xf>
    <xf numFmtId="0" fontId="110" fillId="37" borderId="0" xfId="0" applyFont="1" applyFill="1" applyAlignment="1">
      <alignment horizontal="center" wrapText="1"/>
    </xf>
    <xf numFmtId="0" fontId="111" fillId="0" borderId="0" xfId="0" applyFont="1" applyAlignment="1">
      <alignment horizontal="center"/>
    </xf>
    <xf numFmtId="0" fontId="112" fillId="0" borderId="0" xfId="0" applyFont="1" applyAlignment="1">
      <alignment horizontal="left"/>
    </xf>
    <xf numFmtId="0" fontId="113" fillId="38" borderId="0" xfId="0" applyFont="1" applyFill="1" applyAlignment="1">
      <alignment horizontal="center" wrapText="1"/>
    </xf>
    <xf numFmtId="0" fontId="114" fillId="0" borderId="0" xfId="0" applyFont="1" applyAlignment="1">
      <alignment horizontal="center"/>
    </xf>
    <xf numFmtId="0" fontId="115" fillId="0" borderId="0" xfId="0" applyFont="1" applyAlignment="1">
      <alignment horizontal="left"/>
    </xf>
    <xf numFmtId="0" fontId="116" fillId="39" borderId="0" xfId="0" applyFont="1" applyFill="1" applyAlignment="1">
      <alignment horizontal="center" wrapText="1"/>
    </xf>
    <xf numFmtId="0" fontId="0" fillId="40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32" Type="http://schemas.openxmlformats.org/officeDocument/2006/relationships/theme" Target="theme/theme1.xml"/>
  <Relationship Id="rId33" Type="http://schemas.openxmlformats.org/officeDocument/2006/relationships/styles" Target="styles.xml"/>
  <Relationship Id="rId34" Type="http://schemas.openxmlformats.org/officeDocument/2006/relationships/sharedStrings" Target="sharedStrings.xml"/>
</Relationships>

</file>

<file path=xl/charts/_rels/chart1.xml.rels><?xml version="1.0" encoding="UTF-8"?>

<Relationships xmlns="http://schemas.openxmlformats.org/package/2006/relationships">
  <Relationship Id="rId1" Type="http://schemas.microsoft.com/office/2011/relationships/chartStyle" Target="style1.xml"/>
  <Relationship Id="rId2" Type="http://schemas.microsoft.com/office/2011/relationships/chartColorStyle" Target="colors1.xml"/>
</Relationships>

</file>

<file path=xl/charts/_rels/chart11.xml.rels><?xml version="1.0" encoding="UTF-8"?>

<Relationships xmlns="http://schemas.openxmlformats.org/package/2006/relationships">
  <Relationship Id="rId1" Type="http://schemas.microsoft.com/office/2011/relationships/chartStyle" Target="style9.xml"/>
  <Relationship Id="rId2" Type="http://schemas.microsoft.com/office/2011/relationships/chartColorStyle" Target="colors9.xml"/>
</Relationships>

</file>

<file path=xl/charts/_rels/chart12.xml.rels><?xml version="1.0" encoding="UTF-8"?>

<Relationships xmlns="http://schemas.openxmlformats.org/package/2006/relationships">
  <Relationship Id="rId1" Type="http://schemas.microsoft.com/office/2011/relationships/chartStyle" Target="style10.xml"/>
  <Relationship Id="rId2" Type="http://schemas.microsoft.com/office/2011/relationships/chartColorStyle" Target="colors10.xml"/>
</Relationships>

</file>

<file path=xl/charts/_rels/chart13.xml.rels><?xml version="1.0" encoding="UTF-8"?>

<Relationships xmlns="http://schemas.openxmlformats.org/package/2006/relationships">
  <Relationship Id="rId1" Type="http://schemas.microsoft.com/office/2011/relationships/chartStyle" Target="style11.xml"/>
  <Relationship Id="rId2" Type="http://schemas.microsoft.com/office/2011/relationships/chartColorStyle" Target="colors11.xml"/>
</Relationships>

</file>

<file path=xl/charts/_rels/chart14.xml.rels><?xml version="1.0" encoding="UTF-8"?>

<Relationships xmlns="http://schemas.openxmlformats.org/package/2006/relationships">
  <Relationship Id="rId1" Type="http://schemas.microsoft.com/office/2011/relationships/chartStyle" Target="style12.xml"/>
  <Relationship Id="rId2" Type="http://schemas.microsoft.com/office/2011/relationships/chartColorStyle" Target="colors12.xml"/>
</Relationships>

</file>

<file path=xl/charts/_rels/chart15.xml.rels><?xml version="1.0" encoding="UTF-8"?>

<Relationships xmlns="http://schemas.openxmlformats.org/package/2006/relationships">
  <Relationship Id="rId1" Type="http://schemas.microsoft.com/office/2011/relationships/chartStyle" Target="style13.xml"/>
  <Relationship Id="rId2" Type="http://schemas.microsoft.com/office/2011/relationships/chartColorStyle" Target="colors13.xml"/>
</Relationships>

</file>

<file path=xl/charts/_rels/chart16.xml.rels><?xml version="1.0" encoding="UTF-8"?>

<Relationships xmlns="http://schemas.openxmlformats.org/package/2006/relationships">
  <Relationship Id="rId1" Type="http://schemas.microsoft.com/office/2011/relationships/chartStyle" Target="style14.xml"/>
  <Relationship Id="rId2" Type="http://schemas.microsoft.com/office/2011/relationships/chartColorStyle" Target="colors14.xml"/>
</Relationships>

</file>

<file path=xl/charts/_rels/chart17.xml.rels><?xml version="1.0" encoding="UTF-8"?>

<Relationships xmlns="http://schemas.openxmlformats.org/package/2006/relationships">
  <Relationship Id="rId1" Type="http://schemas.microsoft.com/office/2011/relationships/chartStyle" Target="style15.xml"/>
  <Relationship Id="rId2" Type="http://schemas.microsoft.com/office/2011/relationships/chartColorStyle" Target="colors15.xml"/>
</Relationships>

</file>

<file path=xl/charts/_rels/chart18.xml.rels><?xml version="1.0" encoding="UTF-8"?>

<Relationships xmlns="http://schemas.openxmlformats.org/package/2006/relationships">
  <Relationship Id="rId1" Type="http://schemas.microsoft.com/office/2011/relationships/chartStyle" Target="style16.xml"/>
  <Relationship Id="rId2" Type="http://schemas.microsoft.com/office/2011/relationships/chartColorStyle" Target="colors16.xml"/>
</Relationships>

</file>

<file path=xl/charts/_rels/chart19.xml.rels><?xml version="1.0" encoding="UTF-8"?>

<Relationships xmlns="http://schemas.openxmlformats.org/package/2006/relationships">
  <Relationship Id="rId1" Type="http://schemas.microsoft.com/office/2011/relationships/chartStyle" Target="style17.xml"/>
  <Relationship Id="rId2" Type="http://schemas.microsoft.com/office/2011/relationships/chartColorStyle" Target="colors17.xml"/>
</Relationships>

</file>

<file path=xl/charts/_rels/chart2.xml.rels><?xml version="1.0" encoding="UTF-8"?>

<Relationships xmlns="http://schemas.openxmlformats.org/package/2006/relationships">
  <Relationship Id="rId1" Type="http://schemas.microsoft.com/office/2011/relationships/chartStyle" Target="style2.xml"/>
  <Relationship Id="rId2" Type="http://schemas.microsoft.com/office/2011/relationships/chartColorStyle" Target="colors2.xml"/>
</Relationships>

</file>

<file path=xl/charts/_rels/chart20.xml.rels><?xml version="1.0" encoding="UTF-8"?>

<Relationships xmlns="http://schemas.openxmlformats.org/package/2006/relationships">
  <Relationship Id="rId1" Type="http://schemas.microsoft.com/office/2011/relationships/chartStyle" Target="style18.xml"/>
  <Relationship Id="rId2" Type="http://schemas.microsoft.com/office/2011/relationships/chartColorStyle" Target="colors18.xml"/>
</Relationships>

</file>

<file path=xl/charts/_rels/chart21.xml.rels><?xml version="1.0" encoding="UTF-8"?>

<Relationships xmlns="http://schemas.openxmlformats.org/package/2006/relationships">
  <Relationship Id="rId1" Type="http://schemas.microsoft.com/office/2011/relationships/chartStyle" Target="style19.xml"/>
  <Relationship Id="rId2" Type="http://schemas.microsoft.com/office/2011/relationships/chartColorStyle" Target="colors19.xml"/>
</Relationships>

</file>

<file path=xl/charts/_rels/chart22.xml.rels><?xml version="1.0" encoding="UTF-8"?>

<Relationships xmlns="http://schemas.openxmlformats.org/package/2006/relationships">
  <Relationship Id="rId1" Type="http://schemas.microsoft.com/office/2011/relationships/chartStyle" Target="style20.xml"/>
  <Relationship Id="rId2" Type="http://schemas.microsoft.com/office/2011/relationships/chartColorStyle" Target="colors20.xml"/>
</Relationships>

</file>

<file path=xl/charts/_rels/chart23.xml.rels><?xml version="1.0" encoding="UTF-8"?>

<Relationships xmlns="http://schemas.openxmlformats.org/package/2006/relationships">
  <Relationship Id="rId1" Type="http://schemas.microsoft.com/office/2011/relationships/chartStyle" Target="style21.xml"/>
  <Relationship Id="rId2" Type="http://schemas.microsoft.com/office/2011/relationships/chartColorStyle" Target="colors21.xml"/>
</Relationships>

</file>

<file path=xl/charts/_rels/chart24.xml.rels><?xml version="1.0" encoding="UTF-8"?>

<Relationships xmlns="http://schemas.openxmlformats.org/package/2006/relationships">
  <Relationship Id="rId1" Type="http://schemas.microsoft.com/office/2011/relationships/chartStyle" Target="style22.xml"/>
  <Relationship Id="rId2" Type="http://schemas.microsoft.com/office/2011/relationships/chartColorStyle" Target="colors22.xml"/>
</Relationships>

</file>

<file path=xl/charts/_rels/chart25.xml.rels><?xml version="1.0" encoding="UTF-8"?>

<Relationships xmlns="http://schemas.openxmlformats.org/package/2006/relationships">
  <Relationship Id="rId1" Type="http://schemas.microsoft.com/office/2011/relationships/chartStyle" Target="style23.xml"/>
  <Relationship Id="rId2" Type="http://schemas.microsoft.com/office/2011/relationships/chartColorStyle" Target="colors23.xml"/>
</Relationships>

</file>

<file path=xl/charts/_rels/chart26.xml.rels><?xml version="1.0" encoding="UTF-8"?>

<Relationships xmlns="http://schemas.openxmlformats.org/package/2006/relationships">
  <Relationship Id="rId1" Type="http://schemas.microsoft.com/office/2011/relationships/chartStyle" Target="style24.xml"/>
  <Relationship Id="rId2" Type="http://schemas.microsoft.com/office/2011/relationships/chartColorStyle" Target="colors24.xml"/>
</Relationships>

</file>

<file path=xl/charts/_rels/chart27.xml.rels><?xml version="1.0" encoding="UTF-8"?>

<Relationships xmlns="http://schemas.openxmlformats.org/package/2006/relationships">
  <Relationship Id="rId1" Type="http://schemas.microsoft.com/office/2011/relationships/chartStyle" Target="style25.xml"/>
  <Relationship Id="rId2" Type="http://schemas.microsoft.com/office/2011/relationships/chartColorStyle" Target="colors25.xml"/>
</Relationships>

</file>

<file path=xl/charts/_rels/chart28.xml.rels><?xml version="1.0" encoding="UTF-8"?>

<Relationships xmlns="http://schemas.openxmlformats.org/package/2006/relationships">
  <Relationship Id="rId1" Type="http://schemas.microsoft.com/office/2011/relationships/chartStyle" Target="style26.xml"/>
  <Relationship Id="rId2" Type="http://schemas.microsoft.com/office/2011/relationships/chartColorStyle" Target="colors26.xml"/>
</Relationships>

</file>

<file path=xl/charts/_rels/chart4.xml.rels><?xml version="1.0" encoding="UTF-8"?>

<Relationships xmlns="http://schemas.openxmlformats.org/package/2006/relationships">
  <Relationship Id="rId1" Type="http://schemas.microsoft.com/office/2011/relationships/chartStyle" Target="style3.xml"/>
  <Relationship Id="rId2" Type="http://schemas.microsoft.com/office/2011/relationships/chartColorStyle" Target="colors3.xml"/>
</Relationships>

</file>

<file path=xl/charts/_rels/chart5.xml.rels><?xml version="1.0" encoding="UTF-8"?>

<Relationships xmlns="http://schemas.openxmlformats.org/package/2006/relationships">
  <Relationship Id="rId1" Type="http://schemas.microsoft.com/office/2011/relationships/chartStyle" Target="style4.xml"/>
  <Relationship Id="rId2" Type="http://schemas.microsoft.com/office/2011/relationships/chartColorStyle" Target="colors4.xml"/>
</Relationships>

</file>

<file path=xl/charts/_rels/chart6.xml.rels><?xml version="1.0" encoding="UTF-8"?>

<Relationships xmlns="http://schemas.openxmlformats.org/package/2006/relationships">
  <Relationship Id="rId1" Type="http://schemas.microsoft.com/office/2011/relationships/chartStyle" Target="style5.xml"/>
  <Relationship Id="rId2" Type="http://schemas.microsoft.com/office/2011/relationships/chartColorStyle" Target="colors5.xml"/>
</Relationships>

</file>

<file path=xl/charts/_rels/chart7.xml.rels><?xml version="1.0" encoding="UTF-8"?>

<Relationships xmlns="http://schemas.openxmlformats.org/package/2006/relationships">
  <Relationship Id="rId1" Type="http://schemas.microsoft.com/office/2011/relationships/chartStyle" Target="style6.xml"/>
  <Relationship Id="rId2" Type="http://schemas.microsoft.com/office/2011/relationships/chartColorStyle" Target="colors6.xml"/>
</Relationships>

</file>

<file path=xl/charts/_rels/chart8.xml.rels><?xml version="1.0" encoding="UTF-8"?>

<Relationships xmlns="http://schemas.openxmlformats.org/package/2006/relationships">
  <Relationship Id="rId1" Type="http://schemas.microsoft.com/office/2011/relationships/chartStyle" Target="style7.xml"/>
  <Relationship Id="rId2" Type="http://schemas.microsoft.com/office/2011/relationships/chartColorStyle" Target="colors7.xml"/>
</Relationships>

</file>

<file path=xl/charts/_rels/chart9.xml.rels><?xml version="1.0" encoding="UTF-8"?>

<Relationships xmlns="http://schemas.openxmlformats.org/package/2006/relationships">
  <Relationship Id="rId1" Type="http://schemas.microsoft.com/office/2011/relationships/chartStyle" Target="style8.xml"/>
  <Relationship Id="rId2" Type="http://schemas.microsoft.com/office/2011/relationships/chartColorStyle" Target="colors8.xml"/>
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(Totals!$A$1,Totals!$A$7,Totals!$A$13,Totals!$A$19,Totals!$A$25,Totals!$A$31,Totals!$A$37,Totals!$A$43,Totals!$A$49,Totals!$A$55)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(Totals!$N$2,Totals!$N$8,Totals!$N$14,Totals!$N$20,Totals!$N$26,Totals!$N$32,Totals!$N$38,Totals!$N$44,Totals!$N$50,Totals!$N$56)</c:f>
              <c:numCache>
                <c:formatCode>General</c:formatCode>
                <c:ptCount val="10"/>
                <c:pt idx="0">
                  <c:v>80</c:v>
                </c:pt>
                <c:pt idx="1">
                  <c:v>108</c:v>
                </c:pt>
                <c:pt idx="2">
                  <c:v>325</c:v>
                </c:pt>
                <c:pt idx="3">
                  <c:v>475</c:v>
                </c:pt>
                <c:pt idx="4">
                  <c:v>752</c:v>
                </c:pt>
                <c:pt idx="5">
                  <c:v>843</c:v>
                </c:pt>
                <c:pt idx="6">
                  <c:v>831</c:v>
                </c:pt>
                <c:pt idx="7">
                  <c:v>806</c:v>
                </c:pt>
                <c:pt idx="8">
                  <c:v>1015</c:v>
                </c:pt>
                <c:pt idx="9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25-4026-AF4F-62264E4ED36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53224"/>
        <c:axId val="727341112"/>
      </c:lineChart>
      <c:catAx>
        <c:axId val="5076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1112"/>
        <c:crosses val="autoZero"/>
        <c:auto val="1"/>
        <c:lblAlgn val="ctr"/>
        <c:lblOffset val="100"/>
        <c:noMultiLvlLbl val="0"/>
      </c:catAx>
      <c:valAx>
        <c:axId val="72734111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53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Redo Operations (2018)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B955-40CF-AA8C-90AF9C015D4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B955-40CF-AA8C-90AF9C015D4C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1-B955-40CF-AA8C-90AF9C015D4C}"/>
                </c:ext>
              </c:extLst>
            </c:dLbl>
            <c:dLbl>
              <c:idx val="1"/>
              <c:layout>
                <c:manualLayout>
                  <c:x val="-3.4787810789371036E-2"/>
                  <c:y val="5.958333528816716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124420933606230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B955-40CF-AA8C-90AF9C015D4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Redo!$A$56:$A$57</c:f>
              <c:strCache>
                <c:ptCount val="2"/>
                <c:pt idx="0">
                  <c:v>First Operation</c:v>
                </c:pt>
                <c:pt idx="1">
                  <c:v>Redo Operation</c:v>
                </c:pt>
              </c:strCache>
            </c:strRef>
          </c:cat>
          <c:val>
            <c:numRef>
              <c:f>Redo!$N$56:$N$57</c:f>
              <c:numCache>
                <c:formatCode>General</c:formatCode>
                <c:ptCount val="2"/>
                <c:pt idx="0">
                  <c:v>163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955-40CF-AA8C-90AF9C015D4C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First-Time Mitral Valve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'Non-redo Procedures'!$A$684</c:f>
              <c:strCache>
                <c:ptCount val="1"/>
                <c:pt idx="0">
                  <c:v>Plication of Diaphragm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('Non-redo Procedures'!$N$12,'Non-redo Procedures'!$N$96,'Non-redo Procedures'!$N$180,'Non-redo Procedures'!$N$264,'Non-redo Procedures'!$N$348,'Non-redo Procedures'!$N$432,'Non-redo Procedures'!$N$516,'Non-redo Procedures'!$N$600,'Non-redo Procedures'!$N$684)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0-0D1C-4DF4-A55B-055631EBA3AC}"/>
            </c:ext>
          </c:extLst>
        </c:ser>
        <c:ser>
          <c:idx val="1"/>
          <c:order val="1"/>
          <c:tx>
            <c:strRef>
              <c:f>'Non-redo Procedures'!$A$685</c:f>
              <c:strCache>
                <c:ptCount val="1"/>
                <c:pt idx="0">
                  <c:v>Delayed Chest Closure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('Non-redo Procedures'!$N$13,'Non-redo Procedures'!$N$97,'Non-redo Procedures'!$N$181,'Non-redo Procedures'!$N$265,'Non-redo Procedures'!$N$349,'Non-redo Procedures'!$N$433,'Non-redo Procedures'!$N$517,'Non-redo Procedures'!$N$601,'Non-redo Procedures'!$N$685)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1-0D1C-4DF4-A55B-055631EBA3AC}"/>
            </c:ext>
          </c:extLst>
        </c:ser>
        <c:ser>
          <c:idx val="2"/>
          <c:order val="2"/>
          <c:tx>
            <c:strRef>
              <c:f>'Non-redo Procedures'!$A$686</c:f>
              <c:strCache>
                <c:ptCount val="1"/>
                <c:pt idx="0">
                  <c:v>Rewiring </c:v>
                </c:pt>
              </c:strCache>
            </c:strRef>
          </c:tx>
          <c:spPr>
            <a:solidFill>
              <a:schemeClr val="accent3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('Non-redo Procedures'!$N$14,'Non-redo Procedures'!$N$98,'Non-redo Procedures'!$N$182,'Non-redo Procedures'!$N$266,'Non-redo Procedures'!$N$350,'Non-redo Procedures'!$N$434,'Non-redo Procedures'!$N$518,'Non-redo Procedures'!$N$602,'Non-redo Procedures'!$N$686)</c:f>
              <c:numCache>
                <c:formatCode>General</c:formatCode>
                <c:ptCount val="9"/>
              </c:numCache>
            </c:numRef>
          </c:val>
          <c:extLst>
            <c:ext xmlns:c16="http://schemas.microsoft.com/office/drawing/2014/chart" uri="{C3380CC4-5D6E-409C-BE32-E72D297353CC}">
              <c16:uniqueId val="{00000002-0D1C-4DF4-A55B-055631EB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40697344"/>
        <c:axId val="740694720"/>
      </c:barChart>
      <c:lineChart>
        <c:grouping val="standard"/>
        <c:varyColors val="0"/>
        <c:ser>
          <c:idx val="3"/>
          <c:order val="3"/>
          <c:tx>
            <c:strRef>
              <c:f>Charts!$Z$3</c:f>
              <c:strCache>
                <c:ptCount val="1"/>
                <c:pt idx="0">
                  <c:v>Total Mitral Surgery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Charts!$Z$4:$Z$12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D1C-4DF4-A55B-055631EBA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40697344"/>
        <c:axId val="740694720"/>
      </c:lineChart>
      <c:catAx>
        <c:axId val="74069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94720"/>
        <c:crosses val="autoZero"/>
        <c:auto val="1"/>
        <c:lblAlgn val="ctr"/>
        <c:lblOffset val="100"/>
        <c:noMultiLvlLbl val="0"/>
      </c:catAx>
      <c:valAx>
        <c:axId val="74069472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697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Residence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28133970428487393"/>
          <c:w val="0.813773562578615"/>
          <c:h val="0.6597496851214943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254-4F57-9152-9F4C894F9D2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254-4F57-9152-9F4C894F9D2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254-4F57-9152-9F4C894F9D2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0254-4F57-9152-9F4C894F9D2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0254-4F57-9152-9F4C894F9D2F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254-4F57-9152-9F4C894F9D2F}"/>
                </c:ext>
              </c:extLst>
            </c:dLbl>
            <c:dLbl>
              <c:idx val="1"/>
              <c:layout>
                <c:manualLayout>
                  <c:x val="6.4009571852442701E-2"/>
                  <c:y val="-9.166663659231083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254-4F57-9152-9F4C894F9D2F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254-4F57-9152-9F4C894F9D2F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254-4F57-9152-9F4C894F9D2F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254-4F57-9152-9F4C894F9D2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City!$A$83:$A$87</c:f>
              <c:strCache>
                <c:ptCount val="5"/>
                <c:pt idx="0">
                  <c:v>Aswan</c:v>
                </c:pt>
                <c:pt idx="1">
                  <c:v>Upper Egypt</c:v>
                </c:pt>
                <c:pt idx="2">
                  <c:v>Cairo</c:v>
                </c:pt>
                <c:pt idx="3">
                  <c:v>Rest of Egypt</c:v>
                </c:pt>
                <c:pt idx="4">
                  <c:v>Non Egyptian</c:v>
                </c:pt>
              </c:strCache>
            </c:strRef>
          </c:cat>
          <c:val>
            <c:numRef>
              <c:f>City!$N$83:$N$87</c:f>
              <c:numCache>
                <c:formatCode>General</c:formatCode>
                <c:ptCount val="5"/>
                <c:pt idx="0">
                  <c:v>95</c:v>
                </c:pt>
                <c:pt idx="1">
                  <c:v>57</c:v>
                </c:pt>
                <c:pt idx="2">
                  <c:v>39</c:v>
                </c:pt>
                <c:pt idx="3">
                  <c:v>71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4-4F57-9152-9F4C894F9D2F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'Week days'!$A$101:$A$107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'Week days'!$N$101:$N$107</c:f>
              <c:numCache>
                <c:formatCode>General</c:formatCode>
                <c:ptCount val="7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2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E0-45D8-BCD4-488F8E2FF7B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94589808"/>
        <c:axId val="794602600"/>
      </c:barChart>
      <c:catAx>
        <c:axId val="79458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02600"/>
        <c:crosses val="autoZero"/>
        <c:auto val="1"/>
        <c:lblAlgn val="ctr"/>
        <c:lblOffset val="100"/>
        <c:noMultiLvlLbl val="0"/>
      </c:catAx>
      <c:valAx>
        <c:axId val="79460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58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Aswan Patients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(City!$N$2,City!$N$11,City!$N$20,City!$N$29,City!$N$38,City!$N$47,City!$N$56,City!$N$65,City!$N$74,City!$N$83)</c:f>
              <c:numCache>
                <c:formatCode>General</c:formatCode>
                <c:ptCount val="10"/>
                <c:pt idx="0">
                  <c:v>10</c:v>
                </c:pt>
                <c:pt idx="1">
                  <c:v>16</c:v>
                </c:pt>
                <c:pt idx="2">
                  <c:v>92</c:v>
                </c:pt>
                <c:pt idx="3">
                  <c:v>115</c:v>
                </c:pt>
                <c:pt idx="4">
                  <c:v>184</c:v>
                </c:pt>
                <c:pt idx="5">
                  <c:v>242</c:v>
                </c:pt>
                <c:pt idx="6">
                  <c:v>215</c:v>
                </c:pt>
                <c:pt idx="7">
                  <c:v>267</c:v>
                </c:pt>
                <c:pt idx="8">
                  <c:v>322</c:v>
                </c:pt>
                <c:pt idx="9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D1B-4672-8875-4BC52673610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830191752"/>
        <c:axId val="830202904"/>
      </c:lineChart>
      <c:catAx>
        <c:axId val="8301917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202904"/>
        <c:crosses val="autoZero"/>
        <c:auto val="1"/>
        <c:lblAlgn val="ctr"/>
        <c:lblOffset val="100"/>
        <c:noMultiLvlLbl val="0"/>
      </c:catAx>
      <c:valAx>
        <c:axId val="83020290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191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Week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'Week days'!$A$90</c:f>
              <c:strCache>
                <c:ptCount val="1"/>
                <c:pt idx="0">
                  <c:v>Sunday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days'!$N$2,'Week days'!$N$13,'Week days'!$N$24,'Week days'!$N$35,'Week days'!$N$46,'Week days'!$N$57,'Week days'!$N$68,'Week days'!$N$79,'Week days'!$N$90,'Week days'!$N$101)</c:f>
              <c:numCache>
                <c:formatCode>General</c:formatCode>
                <c:ptCount val="10"/>
                <c:pt idx="0">
                  <c:v>3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5C-4B14-98B0-70DD870DB994}"/>
            </c:ext>
          </c:extLst>
        </c:ser>
        <c:ser>
          <c:idx val="1"/>
          <c:order val="1"/>
          <c:tx>
            <c:strRef>
              <c:f>'Week days'!$A$91</c:f>
              <c:strCache>
                <c:ptCount val="1"/>
                <c:pt idx="0">
                  <c:v>Monday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days'!$N$3,'Week days'!$N$14,'Week days'!$N$25,'Week days'!$N$36,'Week days'!$N$47,'Week days'!$N$58,'Week days'!$N$69,'Week days'!$N$80,'Week days'!$N$91,'Week days'!$N$102)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5C-4B14-98B0-70DD870DB994}"/>
            </c:ext>
          </c:extLst>
        </c:ser>
        <c:ser>
          <c:idx val="2"/>
          <c:order val="2"/>
          <c:tx>
            <c:strRef>
              <c:f>'Week days'!$A$92</c:f>
              <c:strCache>
                <c:ptCount val="1"/>
                <c:pt idx="0">
                  <c:v>Tuesday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days'!$N$4,'Week days'!$N$15,'Week days'!$N$26,'Week days'!$N$37,'Week days'!$N$48,'Week days'!$N$59,'Week days'!$N$70,'Week days'!$N$81,'Week days'!$N$92,'Week days'!$N$103)</c:f>
              <c:numCache>
                <c:formatCode>General</c:formatCode>
                <c:ptCount val="10"/>
                <c:pt idx="0">
                  <c:v>4</c:v>
                </c:pt>
                <c:pt idx="1">
                  <c:v>4</c:v>
                </c:pt>
                <c:pt idx="2">
                  <c:v>2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5C-4B14-98B0-70DD870DB994}"/>
            </c:ext>
          </c:extLst>
        </c:ser>
        <c:ser>
          <c:idx val="3"/>
          <c:order val="3"/>
          <c:tx>
            <c:strRef>
              <c:f>'Week days'!$A$93</c:f>
              <c:strCache>
                <c:ptCount val="1"/>
                <c:pt idx="0">
                  <c:v>Wednesday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days'!$N$5,'Week days'!$N$16,'Week days'!$N$27,'Week days'!$N$38,'Week days'!$N$49,'Week days'!$N$60,'Week days'!$N$71,'Week days'!$N$82,'Week days'!$N$93,'Week days'!$N$104)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5C-4B14-98B0-70DD870DB994}"/>
            </c:ext>
          </c:extLst>
        </c:ser>
        <c:ser>
          <c:idx val="4"/>
          <c:order val="4"/>
          <c:tx>
            <c:strRef>
              <c:f>'Week days'!$A$94</c:f>
              <c:strCache>
                <c:ptCount val="1"/>
                <c:pt idx="0">
                  <c:v>Thursday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days'!$N$6,'Week days'!$N$17,'Week days'!$N$28,'Week days'!$N$39,'Week days'!$N$50,'Week days'!$N$61,'Week days'!$N$72,'Week days'!$N$83,'Week days'!$N$94,'Week days'!$N$105)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4</c:v>
                </c:pt>
                <c:pt idx="9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85C-4B14-98B0-70DD870DB994}"/>
            </c:ext>
          </c:extLst>
        </c:ser>
        <c:ser>
          <c:idx val="5"/>
          <c:order val="5"/>
          <c:tx>
            <c:strRef>
              <c:f>'Week days'!$A$95</c:f>
              <c:strCache>
                <c:ptCount val="1"/>
                <c:pt idx="0">
                  <c:v>Friday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days'!$N$7,'Week days'!$N$18,'Week days'!$N$29,'Week days'!$N$40,'Week days'!$N$51,'Week days'!$N$62,'Week days'!$N$73,'Week days'!$N$84,'Week days'!$N$95,'Week days'!$N$106)</c:f>
              <c:numCache>
                <c:formatCode>General</c:formatCode>
                <c:ptCount val="10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85C-4B14-98B0-70DD870DB994}"/>
            </c:ext>
          </c:extLst>
        </c:ser>
        <c:ser>
          <c:idx val="6"/>
          <c:order val="6"/>
          <c:tx>
            <c:strRef>
              <c:f>'Week days'!$A$96</c:f>
              <c:strCache>
                <c:ptCount val="1"/>
                <c:pt idx="0">
                  <c:v>Saturday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('Week days'!$N$8,'Week days'!$N$19,'Week days'!$N$30,'Week days'!$N$41,'Week days'!$N$52,'Week days'!$N$63,'Week days'!$N$74,'Week days'!$N$85,'Week days'!$N$96,'Week days'!$N$107)</c:f>
              <c:numCache>
                <c:formatCode>General</c:formatCode>
                <c:ptCount val="10"/>
                <c:pt idx="0">
                  <c:v>4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2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85C-4B14-98B0-70DD870D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789456"/>
        <c:axId val="687793392"/>
      </c:barChart>
      <c:lineChart>
        <c:grouping val="standard"/>
        <c:varyColors val="0"/>
        <c:ser>
          <c:idx val="7"/>
          <c:order val="7"/>
          <c:tx>
            <c:v>Average/week</c:v>
          </c:tx>
          <c:spPr>
            <a:ln w="3492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numFmt formatCode="#,##0.0" sourceLinked="0"/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('Week days'!$N$9,'Week days'!$N$20,'Week days'!$N$31,'Week days'!$N$42,'Week days'!$N$53,'Week days'!$N$64,'Week days'!$N$75,'Week days'!$N$86,'Week days'!$N$97,'Week days'!$N$108)</c:f>
              <c:numCache>
                <c:formatCode>General</c:formatCode>
                <c:ptCount val="10"/>
                <c:pt idx="0">
                  <c:v>27</c:v>
                </c:pt>
                <c:pt idx="1">
                  <c:v>20</c:v>
                </c:pt>
                <c:pt idx="2">
                  <c:v>15</c:v>
                </c:pt>
                <c:pt idx="3">
                  <c:v>16</c:v>
                </c:pt>
                <c:pt idx="4">
                  <c:v>20</c:v>
                </c:pt>
                <c:pt idx="5">
                  <c:v>23</c:v>
                </c:pt>
                <c:pt idx="6">
                  <c:v>21</c:v>
                </c:pt>
                <c:pt idx="7">
                  <c:v>19</c:v>
                </c:pt>
                <c:pt idx="8">
                  <c:v>23</c:v>
                </c:pt>
                <c:pt idx="9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5C-4B14-98B0-70DD870DB9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81920312"/>
        <c:axId val="683539400"/>
      </c:lineChart>
      <c:catAx>
        <c:axId val="68778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93392"/>
        <c:crosses val="autoZero"/>
        <c:auto val="1"/>
        <c:lblAlgn val="ctr"/>
        <c:lblOffset val="100"/>
        <c:noMultiLvlLbl val="0"/>
      </c:catAx>
      <c:valAx>
        <c:axId val="687793392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789456"/>
        <c:crosses val="autoZero"/>
        <c:crossBetween val="between"/>
      </c:valAx>
      <c:valAx>
        <c:axId val="683539400"/>
        <c:scaling>
          <c:orientation val="minMax"/>
          <c:max val="27"/>
          <c:min val="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20312"/>
        <c:crosses val="max"/>
        <c:crossBetween val="between"/>
      </c:valAx>
      <c:catAx>
        <c:axId val="681920312"/>
        <c:scaling>
          <c:orientation val="minMax"/>
        </c:scaling>
        <c:delete val="1"/>
        <c:axPos val="b"/>
        <c:majorTickMark val="none"/>
        <c:minorTickMark val="none"/>
        <c:tickLblPos val="nextTo"/>
        <c:crossAx val="68353940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3467592592592595"/>
          <c:w val="0.90286351706036749"/>
          <c:h val="0.6045665645960922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Procedures!$A$674</c:f>
              <c:strCache>
                <c:ptCount val="1"/>
                <c:pt idx="0">
                  <c:v>Aorto Pulmonary Window Repair 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(Procedures!$A$1,Procedures!$A$85,Procedures!$A$169,Procedures!$A$253,Procedures!$A$337,Procedures!$A$421,Procedures!$A$505,Procedures!$A$589,Procedures!$A$673)</c:f>
              <c:strCache>
                <c:ptCount val="9"/>
                <c:pt idx="0">
                  <c:v>2009</c:v>
                </c:pt>
                <c:pt idx="1">
                  <c:v>Cardiac Mass Other than Myxoma </c:v>
                </c:pt>
                <c:pt idx="2">
                  <c:v>Aorto Pulmonary Window Repair </c:v>
                </c:pt>
                <c:pt idx="3">
                  <c:v>AV Canal Repair Partial </c:v>
                </c:pt>
                <c:pt idx="4">
                  <c:v>ALCAPA Repair </c:v>
                </c:pt>
                <c:pt idx="5">
                  <c:v>TVR Stented Bioprosthesis </c:v>
                </c:pt>
                <c:pt idx="7">
                  <c:v>Removal Repositioning of VAD driveline </c:v>
                </c:pt>
                <c:pt idx="8">
                  <c:v>Resection of Subaortic Membrane </c:v>
                </c:pt>
              </c:strCache>
            </c:strRef>
          </c:cat>
          <c:val>
            <c:numRef>
              <c:f>(Procedures!$N$2,Procedures!$N$86,Procedures!$N$170,Procedures!$N$254,Procedures!$N$338,Procedures!$N$422,Procedures!$N$506,Procedures!$N$590,Procedures!$N$674)</c:f>
              <c:numCache>
                <c:formatCode>General</c:formatCode>
                <c:ptCount val="9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50</c:v>
                </c:pt>
                <c:pt idx="4">
                  <c:v>0</c:v>
                </c:pt>
                <c:pt idx="5">
                  <c:v>8</c:v>
                </c:pt>
                <c:pt idx="6">
                  <c:v>0</c:v>
                </c:pt>
                <c:pt idx="7">
                  <c:v>6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C2-4CFE-B9E0-E7476527B2D3}"/>
            </c:ext>
          </c:extLst>
        </c:ser>
        <c:ser>
          <c:idx val="1"/>
          <c:order val="1"/>
          <c:tx>
            <c:strRef>
              <c:f>Procedures!$A$675</c:f>
              <c:strCache>
                <c:ptCount val="1"/>
                <c:pt idx="0">
                  <c:v>Fontan 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(Procedures!$A$1,Procedures!$A$85,Procedures!$A$169,Procedures!$A$253,Procedures!$A$337,Procedures!$A$421,Procedures!$A$505,Procedures!$A$589,Procedures!$A$673)</c:f>
              <c:strCache>
                <c:ptCount val="9"/>
                <c:pt idx="0">
                  <c:v>2009</c:v>
                </c:pt>
                <c:pt idx="1">
                  <c:v>Cardiac Mass Other than Myxoma </c:v>
                </c:pt>
                <c:pt idx="2">
                  <c:v>Aorto Pulmonary Window Repair </c:v>
                </c:pt>
                <c:pt idx="3">
                  <c:v>AV Canal Repair Partial </c:v>
                </c:pt>
                <c:pt idx="4">
                  <c:v>ALCAPA Repair </c:v>
                </c:pt>
                <c:pt idx="5">
                  <c:v>TVR Stented Bioprosthesis </c:v>
                </c:pt>
                <c:pt idx="7">
                  <c:v>Removal Repositioning of VAD driveline </c:v>
                </c:pt>
                <c:pt idx="8">
                  <c:v>Resection of Subaortic Membrane </c:v>
                </c:pt>
              </c:strCache>
            </c:strRef>
          </c:cat>
          <c:val>
            <c:numRef>
              <c:f>(Procedures!$N$3,Procedures!$N$87,Procedures!$N$171,Procedures!$N$255,Procedures!$N$339,Procedures!$N$423,Procedures!$N$507,Procedures!$N$591,Procedures!$N$675)</c:f>
              <c:numCache>
                <c:formatCode>General</c:formatCode>
                <c:ptCount val="9"/>
                <c:pt idx="0">
                  <c:v>14</c:v>
                </c:pt>
                <c:pt idx="1">
                  <c:v>0</c:v>
                </c:pt>
                <c:pt idx="2">
                  <c:v>3</c:v>
                </c:pt>
                <c:pt idx="3">
                  <c:v>18</c:v>
                </c:pt>
                <c:pt idx="4">
                  <c:v>0</c:v>
                </c:pt>
                <c:pt idx="5">
                  <c:v>131</c:v>
                </c:pt>
                <c:pt idx="6">
                  <c:v>4</c:v>
                </c:pt>
                <c:pt idx="7">
                  <c:v>2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C2-4CFE-B9E0-E7476527B2D3}"/>
            </c:ext>
          </c:extLst>
        </c:ser>
        <c:ser>
          <c:idx val="2"/>
          <c:order val="2"/>
          <c:tx>
            <c:strRef>
              <c:f>Procedures!$A$676</c:f>
              <c:strCache>
                <c:ptCount val="1"/>
                <c:pt idx="0">
                  <c:v>Glenn 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(Procedures!$A$1,Procedures!$A$85,Procedures!$A$169,Procedures!$A$253,Procedures!$A$337,Procedures!$A$421,Procedures!$A$505,Procedures!$A$589,Procedures!$A$673)</c:f>
              <c:strCache>
                <c:ptCount val="9"/>
                <c:pt idx="0">
                  <c:v>2009</c:v>
                </c:pt>
                <c:pt idx="1">
                  <c:v>Cardiac Mass Other than Myxoma </c:v>
                </c:pt>
                <c:pt idx="2">
                  <c:v>Aorto Pulmonary Window Repair </c:v>
                </c:pt>
                <c:pt idx="3">
                  <c:v>AV Canal Repair Partial </c:v>
                </c:pt>
                <c:pt idx="4">
                  <c:v>ALCAPA Repair </c:v>
                </c:pt>
                <c:pt idx="5">
                  <c:v>TVR Stented Bioprosthesis </c:v>
                </c:pt>
                <c:pt idx="7">
                  <c:v>Removal Repositioning of VAD driveline </c:v>
                </c:pt>
                <c:pt idx="8">
                  <c:v>Resection of Subaortic Membrane </c:v>
                </c:pt>
              </c:strCache>
            </c:strRef>
          </c:cat>
          <c:val>
            <c:numRef>
              <c:f>(Procedures!$N$4,Procedures!$N$88,Procedures!$N$172,Procedures!$N$256,Procedures!$N$340,Procedures!$N$424,Procedures!$N$508,Procedures!$N$592,Procedures!$N$676)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</c:v>
                </c:pt>
                <c:pt idx="4">
                  <c:v>8</c:v>
                </c:pt>
                <c:pt idx="5">
                  <c:v>7</c:v>
                </c:pt>
                <c:pt idx="6">
                  <c:v>58</c:v>
                </c:pt>
                <c:pt idx="7">
                  <c:v>0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C2-4CFE-B9E0-E7476527B2D3}"/>
            </c:ext>
          </c:extLst>
        </c:ser>
        <c:ser>
          <c:idx val="3"/>
          <c:order val="3"/>
          <c:tx>
            <c:strRef>
              <c:f>Procedures!$A$677</c:f>
              <c:strCache>
                <c:ptCount val="1"/>
                <c:pt idx="0">
                  <c:v>DKS 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(Procedures!$A$1,Procedures!$A$85,Procedures!$A$169,Procedures!$A$253,Procedures!$A$337,Procedures!$A$421,Procedures!$A$505,Procedures!$A$589,Procedures!$A$673)</c:f>
              <c:strCache>
                <c:ptCount val="9"/>
                <c:pt idx="0">
                  <c:v>2009</c:v>
                </c:pt>
                <c:pt idx="1">
                  <c:v>Cardiac Mass Other than Myxoma </c:v>
                </c:pt>
                <c:pt idx="2">
                  <c:v>Aorto Pulmonary Window Repair </c:v>
                </c:pt>
                <c:pt idx="3">
                  <c:v>AV Canal Repair Partial </c:v>
                </c:pt>
                <c:pt idx="4">
                  <c:v>ALCAPA Repair </c:v>
                </c:pt>
                <c:pt idx="5">
                  <c:v>TVR Stented Bioprosthesis </c:v>
                </c:pt>
                <c:pt idx="7">
                  <c:v>Removal Repositioning of VAD driveline </c:v>
                </c:pt>
                <c:pt idx="8">
                  <c:v>Resection of Subaortic Membrane </c:v>
                </c:pt>
              </c:strCache>
            </c:strRef>
          </c:cat>
          <c:val>
            <c:numRef>
              <c:f>(Procedures!$N$5,Procedures!$N$89,Procedures!$N$173,Procedures!$N$257,Procedures!$N$341,Procedures!$N$425,Procedures!$N$509,Procedures!$N$593,Procedures!$N$677)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12</c:v>
                </c:pt>
                <c:pt idx="5">
                  <c:v>14</c:v>
                </c:pt>
                <c:pt idx="6">
                  <c:v>19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C2-4CFE-B9E0-E7476527B2D3}"/>
            </c:ext>
          </c:extLst>
        </c:ser>
        <c:ser>
          <c:idx val="4"/>
          <c:order val="4"/>
          <c:tx>
            <c:strRef>
              <c:f>Procedures!$A$678</c:f>
              <c:strCache>
                <c:ptCount val="1"/>
                <c:pt idx="0">
                  <c:v>Atrial Septectomy 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(Procedures!$A$1,Procedures!$A$85,Procedures!$A$169,Procedures!$A$253,Procedures!$A$337,Procedures!$A$421,Procedures!$A$505,Procedures!$A$589,Procedures!$A$673)</c:f>
              <c:strCache>
                <c:ptCount val="9"/>
                <c:pt idx="0">
                  <c:v>2009</c:v>
                </c:pt>
                <c:pt idx="1">
                  <c:v>Cardiac Mass Other than Myxoma </c:v>
                </c:pt>
                <c:pt idx="2">
                  <c:v>Aorto Pulmonary Window Repair </c:v>
                </c:pt>
                <c:pt idx="3">
                  <c:v>AV Canal Repair Partial </c:v>
                </c:pt>
                <c:pt idx="4">
                  <c:v>ALCAPA Repair </c:v>
                </c:pt>
                <c:pt idx="5">
                  <c:v>TVR Stented Bioprosthesis </c:v>
                </c:pt>
                <c:pt idx="7">
                  <c:v>Removal Repositioning of VAD driveline </c:v>
                </c:pt>
                <c:pt idx="8">
                  <c:v>Resection of Subaortic Membrane </c:v>
                </c:pt>
              </c:strCache>
            </c:strRef>
          </c:cat>
          <c:val>
            <c:numRef>
              <c:f>(Procedures!$N$6,Procedures!$N$90,Procedures!$N$174,Procedures!$N$258,Procedures!$N$342,Procedures!$N$426,Procedures!$N$510,Procedures!$N$594,Procedures!$N$678)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25</c:v>
                </c:pt>
                <c:pt idx="7">
                  <c:v>0</c:v>
                </c:pt>
                <c:pt idx="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C2-4CFE-B9E0-E7476527B2D3}"/>
            </c:ext>
          </c:extLst>
        </c:ser>
        <c:ser>
          <c:idx val="5"/>
          <c:order val="5"/>
          <c:tx>
            <c:strRef>
              <c:f>Procedures!$A$679</c:f>
              <c:strCache>
                <c:ptCount val="1"/>
                <c:pt idx="0">
                  <c:v>MBT Shunt 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(Procedures!$A$1,Procedures!$A$85,Procedures!$A$169,Procedures!$A$253,Procedures!$A$337,Procedures!$A$421,Procedures!$A$505,Procedures!$A$589,Procedures!$A$673)</c:f>
              <c:strCache>
                <c:ptCount val="9"/>
                <c:pt idx="0">
                  <c:v>2009</c:v>
                </c:pt>
                <c:pt idx="1">
                  <c:v>Cardiac Mass Other than Myxoma </c:v>
                </c:pt>
                <c:pt idx="2">
                  <c:v>Aorto Pulmonary Window Repair </c:v>
                </c:pt>
                <c:pt idx="3">
                  <c:v>AV Canal Repair Partial </c:v>
                </c:pt>
                <c:pt idx="4">
                  <c:v>ALCAPA Repair </c:v>
                </c:pt>
                <c:pt idx="5">
                  <c:v>TVR Stented Bioprosthesis </c:v>
                </c:pt>
                <c:pt idx="7">
                  <c:v>Removal Repositioning of VAD driveline </c:v>
                </c:pt>
                <c:pt idx="8">
                  <c:v>Resection of Subaortic Membrane </c:v>
                </c:pt>
              </c:strCache>
            </c:strRef>
          </c:cat>
          <c:val>
            <c:numRef>
              <c:f>(Procedures!$N$7,Procedures!$N$91,Procedures!$N$175,Procedures!$N$259,Procedures!$N$343,Procedures!$N$427,Procedures!$N$511,Procedures!$N$595,Procedures!$N$679)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14</c:v>
                </c:pt>
                <c:pt idx="7">
                  <c:v>0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7C2-4CFE-B9E0-E7476527B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89062664"/>
        <c:axId val="789062992"/>
      </c:barChart>
      <c:catAx>
        <c:axId val="789062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2992"/>
        <c:crosses val="autoZero"/>
        <c:auto val="1"/>
        <c:lblAlgn val="ctr"/>
        <c:lblOffset val="100"/>
        <c:noMultiLvlLbl val="0"/>
      </c:catAx>
      <c:valAx>
        <c:axId val="789062992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9062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6.0942913385826775E-2"/>
          <c:y val="0.81886410032079326"/>
          <c:w val="0.8862793088363955"/>
          <c:h val="0.181135899679206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Aortic Surgery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(Year!$A$28,Year!$A$29,Year!$A$30,Year!$A$31,Year!$A$32,Year!$A$33,Year!$A$35,Year!$A$36)</c:f>
              <c:strCache>
                <c:ptCount val="8"/>
                <c:pt idx="0">
                  <c:v>Ross </c:v>
                </c:pt>
                <c:pt idx="1">
                  <c:v>Freestyle </c:v>
                </c:pt>
                <c:pt idx="2">
                  <c:v>Aortic Valve Repair </c:v>
                </c:pt>
                <c:pt idx="3">
                  <c:v>AVR Mechanical </c:v>
                </c:pt>
                <c:pt idx="4">
                  <c:v>AVR Stented Bioprosthesis </c:v>
                </c:pt>
                <c:pt idx="5">
                  <c:v>Valve-sparing Aortic Root </c:v>
                </c:pt>
                <c:pt idx="6">
                  <c:v>Bentall </c:v>
                </c:pt>
                <c:pt idx="7">
                  <c:v>Ascending Aortic Replacement </c:v>
                </c:pt>
              </c:strCache>
            </c:strRef>
          </c:cat>
          <c:val>
            <c:numRef>
              <c:f>(Year!$N$28,Year!$N$29,Year!$N$30,Year!$N$31,Year!$N$32,Year!$N$33,Year!$N$35,Year!$N$36)</c:f>
              <c:numCache>
                <c:formatCode>General</c:formatCode>
                <c:ptCount val="8"/>
                <c:pt idx="0">
                  <c:v>0</c:v>
                </c:pt>
                <c:pt idx="1">
                  <c:v>12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0</c:v>
                </c:pt>
                <c:pt idx="6">
                  <c:v>2</c:v>
                </c:pt>
                <c:pt idx="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1D-4F15-8596-D3BF17BE7FA6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330449680"/>
        <c:axId val="330450008"/>
      </c:barChart>
      <c:catAx>
        <c:axId val="33044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50008"/>
        <c:crosses val="autoZero"/>
        <c:auto val="1"/>
        <c:lblAlgn val="ctr"/>
        <c:lblOffset val="100"/>
        <c:noMultiLvlLbl val="0"/>
      </c:catAx>
      <c:valAx>
        <c:axId val="330450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0449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(Year!$A$54,Year!$A$55,Year!$A$58)</c:f>
              <c:strCache>
                <c:ptCount val="3"/>
                <c:pt idx="0">
                  <c:v>Arterial switch </c:v>
                </c:pt>
                <c:pt idx="1">
                  <c:v>Atrial switch (Mustard) </c:v>
                </c:pt>
                <c:pt idx="2">
                  <c:v>Rastelli </c:v>
                </c:pt>
              </c:strCache>
            </c:strRef>
          </c:cat>
          <c:val>
            <c:numRef>
              <c:f>(Year!$N$54,Year!$N$55,Year!$N$58)</c:f>
              <c:numCache>
                <c:formatCode>General</c:formatCode>
                <c:ptCount val="3"/>
                <c:pt idx="0">
                  <c:v>22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28-4AD2-9DAF-F2856CF7C6C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83466152"/>
        <c:axId val="783464512"/>
      </c:barChart>
      <c:catAx>
        <c:axId val="783466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4512"/>
        <c:crosses val="autoZero"/>
        <c:auto val="1"/>
        <c:lblAlgn val="ctr"/>
        <c:lblOffset val="100"/>
        <c:noMultiLvlLbl val="0"/>
      </c:catAx>
      <c:valAx>
        <c:axId val="7834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466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TGA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Procedures!$A$28</c:f>
              <c:strCache>
                <c:ptCount val="1"/>
                <c:pt idx="0">
                  <c:v>Arterial switch 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(Procedures!$N$28,Procedures!$N$129,Procedures!$N$230,Procedures!$N$331,Procedures!$N$432,Procedures!$N$533,Procedures!$N$634,Procedures!$N$735,Procedures!$N$836,Procedures!$N$937)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9</c:v>
                </c:pt>
                <c:pt idx="3">
                  <c:v>17</c:v>
                </c:pt>
                <c:pt idx="4">
                  <c:v>34</c:v>
                </c:pt>
                <c:pt idx="5">
                  <c:v>71</c:v>
                </c:pt>
                <c:pt idx="6">
                  <c:v>90</c:v>
                </c:pt>
                <c:pt idx="7">
                  <c:v>87</c:v>
                </c:pt>
                <c:pt idx="8">
                  <c:v>96</c:v>
                </c:pt>
                <c:pt idx="9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7D-40C4-BA44-72C291E4A942}"/>
            </c:ext>
          </c:extLst>
        </c:ser>
        <c:ser>
          <c:idx val="1"/>
          <c:order val="1"/>
          <c:tx>
            <c:strRef>
              <c:f>Procedures!$A$29</c:f>
              <c:strCache>
                <c:ptCount val="1"/>
                <c:pt idx="0">
                  <c:v>Atrial switch (Mustard) 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(Procedures!$N$29,Procedures!$N$130,Procedures!$N$231,Procedures!$N$332,Procedures!$N$433,Procedures!$N$534,Procedures!$N$635,Procedures!$N$736,Procedures!$N$837,Procedures!$N$938)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21</c:v>
                </c:pt>
                <c:pt idx="6">
                  <c:v>10</c:v>
                </c:pt>
                <c:pt idx="7">
                  <c:v>21</c:v>
                </c:pt>
                <c:pt idx="8">
                  <c:v>20</c:v>
                </c:pt>
                <c:pt idx="9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7D-40C4-BA44-72C291E4A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5991320"/>
        <c:axId val="675992960"/>
      </c:barChart>
      <c:lineChart>
        <c:grouping val="standard"/>
        <c:varyColors val="0"/>
        <c:ser>
          <c:idx val="2"/>
          <c:order val="2"/>
          <c:tx>
            <c:strRef>
              <c:f>Charts!$X$3</c:f>
              <c:strCache>
                <c:ptCount val="1"/>
                <c:pt idx="0">
                  <c:v>Total TGA</c:v>
                </c:pt>
              </c:strCache>
            </c:strRef>
          </c:tx>
          <c:spPr>
            <a:ln w="31750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Charts!$X$4:$X$13</c:f>
              <c:numCache>
                <c:formatCode>General</c:formatCode>
                <c:ptCount val="10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17</c:v>
                </c:pt>
                <c:pt idx="4">
                  <c:v>37</c:v>
                </c:pt>
                <c:pt idx="5">
                  <c:v>92</c:v>
                </c:pt>
                <c:pt idx="6">
                  <c:v>100</c:v>
                </c:pt>
                <c:pt idx="7">
                  <c:v>108</c:v>
                </c:pt>
                <c:pt idx="8">
                  <c:v>116</c:v>
                </c:pt>
                <c:pt idx="9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77D-40C4-BA44-72C291E4A9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991320"/>
        <c:axId val="675992960"/>
      </c:lineChart>
      <c:catAx>
        <c:axId val="6759913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2960"/>
        <c:crosses val="autoZero"/>
        <c:auto val="1"/>
        <c:lblAlgn val="ctr"/>
        <c:lblOffset val="100"/>
        <c:noMultiLvlLbl val="0"/>
      </c:catAx>
      <c:valAx>
        <c:axId val="675992960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991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Operations/Month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(Totals!$A$1,Totals!$A$7,Totals!$A$13,Totals!$A$19,Totals!$A$25,Totals!$A$31,Totals!$A$37,Totals!$A$43,Totals!$A$49,Totals!$A$55)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(Totals!$O$2,Totals!$O$8,Totals!$O$14,Totals!$O$20,Totals!$O$26,Totals!$O$32,Totals!$O$38,Totals!$O$44,Totals!$O$50,Totals!$O$56)</c:f>
              <c:numCache>
                <c:formatCode>General</c:formatCode>
                <c:ptCount val="10"/>
                <c:pt idx="0">
                  <c:v>13</c:v>
                </c:pt>
                <c:pt idx="1">
                  <c:v>22</c:v>
                </c:pt>
                <c:pt idx="2">
                  <c:v>30</c:v>
                </c:pt>
                <c:pt idx="3">
                  <c:v>40</c:v>
                </c:pt>
                <c:pt idx="4">
                  <c:v>63</c:v>
                </c:pt>
                <c:pt idx="5">
                  <c:v>70</c:v>
                </c:pt>
                <c:pt idx="6">
                  <c:v>76</c:v>
                </c:pt>
                <c:pt idx="7">
                  <c:v>67</c:v>
                </c:pt>
                <c:pt idx="8">
                  <c:v>85</c:v>
                </c:pt>
                <c:pt idx="9">
                  <c:v>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2D-4D57-8B78-16374C2E0CB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27578520"/>
        <c:axId val="727578848"/>
      </c:lineChart>
      <c:catAx>
        <c:axId val="72757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8848"/>
        <c:crosses val="autoZero"/>
        <c:auto val="1"/>
        <c:lblAlgn val="ctr"/>
        <c:lblOffset val="100"/>
        <c:noMultiLvlLbl val="0"/>
      </c:catAx>
      <c:valAx>
        <c:axId val="727578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578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 Surgical Procedures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Charts!$W$45:$W$50</c:f>
              <c:strCache>
                <c:ptCount val="6"/>
                <c:pt idx="0">
                  <c:v>Aortic</c:v>
                </c:pt>
                <c:pt idx="1">
                  <c:v>Mitral</c:v>
                </c:pt>
                <c:pt idx="2">
                  <c:v>CABG</c:v>
                </c:pt>
                <c:pt idx="3">
                  <c:v>Myectomy</c:v>
                </c:pt>
                <c:pt idx="4">
                  <c:v>GUCH</c:v>
                </c:pt>
                <c:pt idx="5">
                  <c:v>Others</c:v>
                </c:pt>
              </c:strCache>
            </c:strRef>
          </c:cat>
          <c:val>
            <c:numRef>
              <c:f>Charts!$X$45:$X$50</c:f>
              <c:numCache>
                <c:formatCode>General</c:formatCode>
                <c:ptCount val="6"/>
                <c:pt idx="0">
                  <c:v>99</c:v>
                </c:pt>
                <c:pt idx="1">
                  <c:v>23</c:v>
                </c:pt>
                <c:pt idx="2">
                  <c:v>2</c:v>
                </c:pt>
                <c:pt idx="3">
                  <c:v>6</c:v>
                </c:pt>
                <c:pt idx="4">
                  <c:v>380</c:v>
                </c:pt>
                <c:pt idx="5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6-4CD1-A367-229070BA562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07760664"/>
        <c:axId val="707757056"/>
      </c:barChart>
      <c:catAx>
        <c:axId val="707760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57056"/>
        <c:crosses val="autoZero"/>
        <c:auto val="1"/>
        <c:lblAlgn val="ctr"/>
        <c:lblOffset val="100"/>
        <c:noMultiLvlLbl val="0"/>
      </c:catAx>
      <c:valAx>
        <c:axId val="7077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7760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Pediatric Surgical Procedures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Charts!$AA$45:$AA$51</c:f>
              <c:strCache>
                <c:ptCount val="7"/>
                <c:pt idx="0">
                  <c:v>VSD</c:v>
                </c:pt>
                <c:pt idx="1">
                  <c:v>Valvular</c:v>
                </c:pt>
                <c:pt idx="2">
                  <c:v>TGA</c:v>
                </c:pt>
                <c:pt idx="3">
                  <c:v>Arch</c:v>
                </c:pt>
                <c:pt idx="4">
                  <c:v>AV Canal</c:v>
                </c:pt>
                <c:pt idx="5">
                  <c:v>RVOT/PA</c:v>
                </c:pt>
                <c:pt idx="6">
                  <c:v>Palliative</c:v>
                </c:pt>
              </c:strCache>
            </c:strRef>
          </c:cat>
          <c:val>
            <c:numRef>
              <c:f>Charts!$AB$45:$AB$51</c:f>
              <c:numCache>
                <c:formatCode>General</c:formatCode>
                <c:ptCount val="7"/>
                <c:pt idx="0">
                  <c:v>1</c:v>
                </c:pt>
                <c:pt idx="1">
                  <c:v>117</c:v>
                </c:pt>
                <c:pt idx="2">
                  <c:v>5</c:v>
                </c:pt>
                <c:pt idx="3">
                  <c:v>16</c:v>
                </c:pt>
                <c:pt idx="4">
                  <c:v>13</c:v>
                </c:pt>
                <c:pt idx="5">
                  <c:v>94</c:v>
                </c:pt>
                <c:pt idx="6">
                  <c:v>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B5-41BD-BC33-02D1E18567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711928584"/>
        <c:axId val="711930880"/>
      </c:barChart>
      <c:catAx>
        <c:axId val="711928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30880"/>
        <c:crosses val="autoZero"/>
        <c:auto val="1"/>
        <c:lblAlgn val="ctr"/>
        <c:lblOffset val="100"/>
        <c:noMultiLvlLbl val="0"/>
      </c:catAx>
      <c:valAx>
        <c:axId val="711930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28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Mortality/Total Operations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(Totals!$N$2,Totals!$N$8,Totals!$N$14,Totals!$N$20,Totals!$N$26,Totals!$N$32,Totals!$N$38,Totals!$N$44,Totals!$N$50,Totals!$N$56)</c:f>
              <c:numCache>
                <c:formatCode>General</c:formatCode>
                <c:ptCount val="10"/>
                <c:pt idx="0">
                  <c:v>80</c:v>
                </c:pt>
                <c:pt idx="1">
                  <c:v>108</c:v>
                </c:pt>
                <c:pt idx="2">
                  <c:v>325</c:v>
                </c:pt>
                <c:pt idx="3">
                  <c:v>475</c:v>
                </c:pt>
                <c:pt idx="4">
                  <c:v>752</c:v>
                </c:pt>
                <c:pt idx="5">
                  <c:v>843</c:v>
                </c:pt>
                <c:pt idx="6">
                  <c:v>831</c:v>
                </c:pt>
                <c:pt idx="7">
                  <c:v>806</c:v>
                </c:pt>
                <c:pt idx="8">
                  <c:v>1015</c:v>
                </c:pt>
                <c:pt idx="9">
                  <c:v>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06-40EC-830A-26F76194AA10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(Totals!$N$3,Totals!$N$9,Totals!$N$15,Totals!$N$21,Totals!$N$27,Totals!$N$33,Totals!$N$39,Totals!$N$45,Totals!$N$51,Totals!$N$57)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17</c:v>
                </c:pt>
                <c:pt idx="3">
                  <c:v>31</c:v>
                </c:pt>
                <c:pt idx="4">
                  <c:v>55</c:v>
                </c:pt>
                <c:pt idx="5">
                  <c:v>53</c:v>
                </c:pt>
                <c:pt idx="6">
                  <c:v>52</c:v>
                </c:pt>
                <c:pt idx="7">
                  <c:v>49</c:v>
                </c:pt>
                <c:pt idx="8">
                  <c:v>46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06-40EC-830A-26F76194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07653224"/>
        <c:axId val="727341112"/>
      </c:barChart>
      <c:lineChart>
        <c:grouping val="standard"/>
        <c:varyColors val="0"/>
        <c:ser>
          <c:idx val="2"/>
          <c:order val="2"/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(Totals!$N$4,Totals!$N$10,Totals!$N$16,Totals!$N$22,Totals!$N$28,Totals!$N$34,Totals!$N$40,Totals!$N$46,Totals!$N$52,Totals!$N$58)</c:f>
              <c:numCache>
                <c:formatCode>General</c:formatCode>
                <c:ptCount val="10"/>
                <c:pt idx="0">
                  <c:v>1.2</c:v>
                </c:pt>
                <c:pt idx="1">
                  <c:v>1.9</c:v>
                </c:pt>
                <c:pt idx="2">
                  <c:v>5.2</c:v>
                </c:pt>
                <c:pt idx="3">
                  <c:v>6.5</c:v>
                </c:pt>
                <c:pt idx="4">
                  <c:v>7.3</c:v>
                </c:pt>
                <c:pt idx="5">
                  <c:v>6.3</c:v>
                </c:pt>
                <c:pt idx="6">
                  <c:v>6.3</c:v>
                </c:pt>
                <c:pt idx="7">
                  <c:v>6.1</c:v>
                </c:pt>
                <c:pt idx="8">
                  <c:v>4.5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06-40EC-830A-26F76194AA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39683352"/>
        <c:axId val="639687616"/>
      </c:lineChart>
      <c:catAx>
        <c:axId val="507653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7341112"/>
        <c:crosses val="autoZero"/>
        <c:auto val="1"/>
        <c:lblAlgn val="ctr"/>
        <c:lblOffset val="100"/>
        <c:noMultiLvlLbl val="0"/>
      </c:catAx>
      <c:valAx>
        <c:axId val="727341112"/>
        <c:scaling>
          <c:orientation val="minMax"/>
          <c:max val="1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53224"/>
        <c:crosses val="autoZero"/>
        <c:crossBetween val="between"/>
      </c:valAx>
      <c:valAx>
        <c:axId val="639687616"/>
        <c:scaling>
          <c:orientation val="minMax"/>
          <c:max val="3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83352"/>
        <c:crosses val="max"/>
        <c:crossBetween val="between"/>
      </c:valAx>
      <c:catAx>
        <c:axId val="639683352"/>
        <c:scaling>
          <c:orientation val="minMax"/>
        </c:scaling>
        <c:delete val="1"/>
        <c:axPos val="b"/>
        <c:majorTickMark val="none"/>
        <c:minorTickMark val="none"/>
        <c:tickLblPos val="nextTo"/>
        <c:crossAx val="639687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Annual Mortality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Adult Mortality Rate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('Adults-Peds Mortality'!$F$4,'Adults-Peds Mortality'!$F$13,'Adults-Peds Mortality'!$F$22,'Adults-Peds Mortality'!$F$31,'Adults-Peds Mortality'!$F$40,'Adults-Peds Mortality'!$F$49,'Adults-Peds Mortality'!$F$58,'Adults-Peds Mortality'!$F$67,'Adults-Peds Mortality'!$F$76,'Adults-Peds Mortality'!$F$85)</c:f>
              <c:numCache>
                <c:formatCode>General</c:formatCode>
                <c:ptCount val="10"/>
                <c:pt idx="0">
                  <c:v>2.2000000000000002</c:v>
                </c:pt>
                <c:pt idx="1">
                  <c:v>1.8</c:v>
                </c:pt>
                <c:pt idx="2">
                  <c:v>3.4</c:v>
                </c:pt>
                <c:pt idx="3">
                  <c:v>5.2</c:v>
                </c:pt>
                <c:pt idx="4">
                  <c:v>7.6</c:v>
                </c:pt>
                <c:pt idx="5">
                  <c:v>6.8</c:v>
                </c:pt>
                <c:pt idx="6">
                  <c:v>5.7</c:v>
                </c:pt>
                <c:pt idx="7">
                  <c:v>8.1</c:v>
                </c:pt>
                <c:pt idx="8">
                  <c:v>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92-44C3-85A2-15AF7DF2F836}"/>
            </c:ext>
          </c:extLst>
        </c:ser>
        <c:ser>
          <c:idx val="1"/>
          <c:order val="1"/>
          <c:tx>
            <c:v>Pediatric Mortality Rate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('Adults-Peds Mortality'!$F$7,'Adults-Peds Mortality'!$F$16,'Adults-Peds Mortality'!$F$25,'Adults-Peds Mortality'!$F$34,'Adults-Peds Mortality'!$F$43,'Adults-Peds Mortality'!$F$52,'Adults-Peds Mortality'!$F$61,'Adults-Peds Mortality'!$F$70,'Adults-Peds Mortality'!$F$79,'Adults-Peds Mortality'!$F$88)</c:f>
              <c:numCache>
                <c:formatCode>General</c:formatCode>
                <c:ptCount val="10"/>
                <c:pt idx="0">
                  <c:v>0</c:v>
                </c:pt>
                <c:pt idx="1">
                  <c:v>1.9</c:v>
                </c:pt>
                <c:pt idx="2">
                  <c:v>7.5</c:v>
                </c:pt>
                <c:pt idx="3">
                  <c:v>8</c:v>
                </c:pt>
                <c:pt idx="4">
                  <c:v>7</c:v>
                </c:pt>
                <c:pt idx="5">
                  <c:v>5.8</c:v>
                </c:pt>
                <c:pt idx="6">
                  <c:v>6.8</c:v>
                </c:pt>
                <c:pt idx="7">
                  <c:v>4.5999999999999996</c:v>
                </c:pt>
                <c:pt idx="8">
                  <c:v>3.5</c:v>
                </c:pt>
                <c:pt idx="9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92-44C3-85A2-15AF7DF2F83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39944384"/>
        <c:axId val="639943400"/>
      </c:lineChart>
      <c:catAx>
        <c:axId val="639944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43400"/>
        <c:crosses val="autoZero"/>
        <c:auto val="1"/>
        <c:lblAlgn val="ctr"/>
        <c:lblOffset val="100"/>
        <c:noMultiLvlLbl val="0"/>
      </c:catAx>
      <c:valAx>
        <c:axId val="639943400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944384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Adults/Peds Mortality Percentage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Number of Patients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('Adults-Peds Mortality'!$A$74,'Adults-Peds Mortality'!$A$77)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('Adults-Peds Mortality'!$F$83,'Adults-Peds Mortality'!$F$86)</c:f>
              <c:numCache>
                <c:formatCode>General</c:formatCode>
                <c:ptCount val="2"/>
                <c:pt idx="0">
                  <c:v>111</c:v>
                </c:pt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BD-476F-912A-65D224A0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09738632"/>
        <c:axId val="709741256"/>
      </c:barChart>
      <c:lineChart>
        <c:grouping val="standard"/>
        <c:varyColors val="0"/>
        <c:ser>
          <c:idx val="1"/>
          <c:order val="1"/>
          <c:tx>
            <c:v>Percent Mortality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('Adults-Peds Mortality'!$A$74,'Adults-Peds Mortality'!$A$77)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('Adults-Peds Mortality'!$F$85,'Adults-Peds Mortality'!$F$88)</c:f>
              <c:numCache>
                <c:formatCode>General</c:formatCode>
                <c:ptCount val="2"/>
                <c:pt idx="0">
                  <c:v>0</c:v>
                </c:pt>
                <c:pt idx="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BD-476F-912A-65D224A04F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1003200"/>
        <c:axId val="711005824"/>
      </c:lineChart>
      <c:catAx>
        <c:axId val="709738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41256"/>
        <c:crosses val="autoZero"/>
        <c:auto val="1"/>
        <c:lblAlgn val="ctr"/>
        <c:lblOffset val="100"/>
        <c:noMultiLvlLbl val="0"/>
      </c:catAx>
      <c:valAx>
        <c:axId val="70974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9738632"/>
        <c:crosses val="autoZero"/>
        <c:crossBetween val="between"/>
      </c:valAx>
      <c:valAx>
        <c:axId val="711005824"/>
        <c:scaling>
          <c:orientation val="minMax"/>
          <c:max val="2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003200"/>
        <c:crosses val="max"/>
        <c:crossBetween val="between"/>
      </c:valAx>
      <c:catAx>
        <c:axId val="7110032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110058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Neonates-Infants Mortality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Total Neonates</c:v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('Ped. Age Groups Mortality'!$F$2,'Ped. Age Groups Mortality'!$F$17,'Ped. Age Groups Mortality'!$F$32,'Ped. Age Groups Mortality'!$F$47,'Ped. Age Groups Mortality'!$F$62,'Ped. Age Groups Mortality'!$F$77,'Ped. Age Groups Mortality'!$F$92,'Ped. Age Groups Mortality'!$F$107,'Ped. Age Groups Mortality'!$F$122,'Ped. Age Groups Mortality'!$F$137)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18</c:v>
                </c:pt>
                <c:pt idx="5">
                  <c:v>59</c:v>
                </c:pt>
                <c:pt idx="6">
                  <c:v>72</c:v>
                </c:pt>
                <c:pt idx="7">
                  <c:v>53</c:v>
                </c:pt>
                <c:pt idx="8">
                  <c:v>70</c:v>
                </c:pt>
                <c:pt idx="9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CC-4700-9711-D0752BC1D93D}"/>
            </c:ext>
          </c:extLst>
        </c:ser>
        <c:ser>
          <c:idx val="3"/>
          <c:order val="3"/>
          <c:tx>
            <c:v>Total Infants</c:v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('Ped. Age Groups Mortality'!$F$5,'Ped. Age Groups Mortality'!$F$20,'Ped. Age Groups Mortality'!$F$35,'Ped. Age Groups Mortality'!$F$50,'Ped. Age Groups Mortality'!$F$65,'Ped. Age Groups Mortality'!$F$80,'Ped. Age Groups Mortality'!$F$95,'Ped. Age Groups Mortality'!$F$110,'Ped. Age Groups Mortality'!$F$125,'Ped. Age Groups Mortality'!$F$140)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23</c:v>
                </c:pt>
                <c:pt idx="3">
                  <c:v>55</c:v>
                </c:pt>
                <c:pt idx="4">
                  <c:v>92</c:v>
                </c:pt>
                <c:pt idx="5">
                  <c:v>122</c:v>
                </c:pt>
                <c:pt idx="6">
                  <c:v>161</c:v>
                </c:pt>
                <c:pt idx="7">
                  <c:v>155</c:v>
                </c:pt>
                <c:pt idx="8">
                  <c:v>218</c:v>
                </c:pt>
                <c:pt idx="9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CC-4700-9711-D0752BC1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23243952"/>
        <c:axId val="723245920"/>
      </c:barChart>
      <c:lineChart>
        <c:grouping val="standard"/>
        <c:varyColors val="0"/>
        <c:ser>
          <c:idx val="0"/>
          <c:order val="0"/>
          <c:tx>
            <c:v>Neonates Mortality Rate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('Ped. Age Groups Mortality'!$F$4,'Ped. Age Groups Mortality'!$F$19,'Ped. Age Groups Mortality'!$F$34,'Ped. Age Groups Mortality'!$F$49,'Ped. Age Groups Mortality'!$F$64,'Ped. Age Groups Mortality'!$F$79,'Ped. Age Groups Mortality'!$F$94,'Ped. Age Groups Mortality'!$F$109,'Ped. Age Groups Mortality'!$F$124,'Ped. Age Groups Mortality'!$F$139)</c:f>
              <c:numCache>
                <c:formatCode>General</c:formatCode>
                <c:ptCount val="10"/>
                <c:pt idx="0">
                  <c:v>0</c:v>
                </c:pt>
                <c:pt idx="1">
                  <c:v>16.7</c:v>
                </c:pt>
                <c:pt idx="2">
                  <c:v>20</c:v>
                </c:pt>
                <c:pt idx="3">
                  <c:v>12.5</c:v>
                </c:pt>
                <c:pt idx="4">
                  <c:v>16.7</c:v>
                </c:pt>
                <c:pt idx="5">
                  <c:v>20.3</c:v>
                </c:pt>
                <c:pt idx="6">
                  <c:v>13.9</c:v>
                </c:pt>
                <c:pt idx="7">
                  <c:v>15.1</c:v>
                </c:pt>
                <c:pt idx="8">
                  <c:v>8.6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6CC-4700-9711-D0752BC1D93D}"/>
            </c:ext>
          </c:extLst>
        </c:ser>
        <c:ser>
          <c:idx val="1"/>
          <c:order val="1"/>
          <c:tx>
            <c:v>Infants Mortality Rate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Charts!$W$4:$W$13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('Ped. Age Groups Mortality'!$F$7,'Ped. Age Groups Mortality'!$F$22,'Ped. Age Groups Mortality'!$F$37,'Ped. Age Groups Mortality'!$F$52,'Ped. Age Groups Mortality'!$F$67,'Ped. Age Groups Mortality'!$F$82,'Ped. Age Groups Mortality'!$F$97,'Ped. Age Groups Mortality'!$F$112,'Ped. Age Groups Mortality'!$F$127,'Ped. Age Groups Mortality'!$F$142)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17.399999999999999</c:v>
                </c:pt>
                <c:pt idx="3">
                  <c:v>12.7</c:v>
                </c:pt>
                <c:pt idx="4">
                  <c:v>21.7</c:v>
                </c:pt>
                <c:pt idx="5">
                  <c:v>5.7</c:v>
                </c:pt>
                <c:pt idx="6">
                  <c:v>8.1</c:v>
                </c:pt>
                <c:pt idx="7">
                  <c:v>4.5</c:v>
                </c:pt>
                <c:pt idx="8">
                  <c:v>3.7</c:v>
                </c:pt>
                <c:pt idx="9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6CC-4700-9711-D0752BC1D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0573608"/>
        <c:axId val="690575904"/>
      </c:lineChart>
      <c:catAx>
        <c:axId val="723243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45920"/>
        <c:crosses val="autoZero"/>
        <c:auto val="1"/>
        <c:lblAlgn val="ctr"/>
        <c:lblOffset val="100"/>
        <c:noMultiLvlLbl val="0"/>
      </c:catAx>
      <c:valAx>
        <c:axId val="723245920"/>
        <c:scaling>
          <c:orientation val="minMax"/>
          <c:max val="22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3243952"/>
        <c:crosses val="autoZero"/>
        <c:crossBetween val="between"/>
      </c:valAx>
      <c:valAx>
        <c:axId val="6905759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0573608"/>
        <c:crosses val="max"/>
        <c:crossBetween val="between"/>
      </c:valAx>
      <c:catAx>
        <c:axId val="6905736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90575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Surgeons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Adults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Surgeons!$A$82:$A$88</c:f>
              <c:strCache>
                <c:ptCount val="7"/>
                <c:pt idx="0">
                  <c:v>Magdi Yacoub</c:v>
                </c:pt>
                <c:pt idx="1">
                  <c:v>Carin van Doorn</c:v>
                </c:pt>
                <c:pt idx="2">
                  <c:v>Ahmed Afifi</c:v>
                </c:pt>
                <c:pt idx="3">
                  <c:v>Ahmed Shazly</c:v>
                </c:pt>
                <c:pt idx="4">
                  <c:v>Hatem Hosny</c:v>
                </c:pt>
                <c:pt idx="5">
                  <c:v>Walid Simry</c:v>
                </c:pt>
                <c:pt idx="6">
                  <c:v>Ahmed Mahgoub</c:v>
                </c:pt>
              </c:strCache>
            </c:strRef>
          </c:cat>
          <c:val>
            <c:numRef>
              <c:f>'Adult Surgeons'!$F$92:$F$98</c:f>
              <c:numCache>
                <c:formatCode>General</c:formatCode>
                <c:ptCount val="7"/>
                <c:pt idx="0">
                  <c:v>12</c:v>
                </c:pt>
                <c:pt idx="1">
                  <c:v>1</c:v>
                </c:pt>
                <c:pt idx="2">
                  <c:v>7</c:v>
                </c:pt>
                <c:pt idx="3">
                  <c:v>43</c:v>
                </c:pt>
                <c:pt idx="4">
                  <c:v>9</c:v>
                </c:pt>
                <c:pt idx="5">
                  <c:v>16</c:v>
                </c:pt>
                <c:pt idx="6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28-498A-9764-36BA85AD48AE}"/>
            </c:ext>
          </c:extLst>
        </c:ser>
        <c:ser>
          <c:idx val="1"/>
          <c:order val="1"/>
          <c:tx>
            <c:v>Pediatrics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Surgeons!$A$82:$A$88</c:f>
              <c:strCache>
                <c:ptCount val="7"/>
                <c:pt idx="0">
                  <c:v>Magdi Yacoub</c:v>
                </c:pt>
                <c:pt idx="1">
                  <c:v>Carin van Doorn</c:v>
                </c:pt>
                <c:pt idx="2">
                  <c:v>Ahmed Afifi</c:v>
                </c:pt>
                <c:pt idx="3">
                  <c:v>Ahmed Shazly</c:v>
                </c:pt>
                <c:pt idx="4">
                  <c:v>Hatem Hosny</c:v>
                </c:pt>
                <c:pt idx="5">
                  <c:v>Walid Simry</c:v>
                </c:pt>
                <c:pt idx="6">
                  <c:v>Ahmed Mahgoub</c:v>
                </c:pt>
              </c:strCache>
            </c:strRef>
          </c:cat>
          <c:val>
            <c:numRef>
              <c:f>'Pediatric Surgeons'!$F$92:$F$98</c:f>
              <c:numCache>
                <c:formatCode>General</c:formatCode>
                <c:ptCount val="7"/>
                <c:pt idx="0">
                  <c:v>8</c:v>
                </c:pt>
                <c:pt idx="1">
                  <c:v>7</c:v>
                </c:pt>
                <c:pt idx="2">
                  <c:v>31</c:v>
                </c:pt>
                <c:pt idx="3">
                  <c:v>3</c:v>
                </c:pt>
                <c:pt idx="4">
                  <c:v>26</c:v>
                </c:pt>
                <c:pt idx="5">
                  <c:v>31</c:v>
                </c:pt>
                <c:pt idx="6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28-498A-9764-36BA85AD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94627200"/>
        <c:axId val="794628184"/>
      </c:barChart>
      <c:lineChart>
        <c:grouping val="standard"/>
        <c:varyColors val="0"/>
        <c:ser>
          <c:idx val="2"/>
          <c:order val="2"/>
          <c:tx>
            <c:v>Total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Surgeons!$A$82:$A$88</c:f>
              <c:strCache>
                <c:ptCount val="7"/>
                <c:pt idx="0">
                  <c:v>Magdi Yacoub</c:v>
                </c:pt>
                <c:pt idx="1">
                  <c:v>Carin van Doorn</c:v>
                </c:pt>
                <c:pt idx="2">
                  <c:v>Ahmed Afifi</c:v>
                </c:pt>
                <c:pt idx="3">
                  <c:v>Ahmed Shazly</c:v>
                </c:pt>
                <c:pt idx="4">
                  <c:v>Hatem Hosny</c:v>
                </c:pt>
                <c:pt idx="5">
                  <c:v>Walid Simry</c:v>
                </c:pt>
                <c:pt idx="6">
                  <c:v>Ahmed Mahgoub</c:v>
                </c:pt>
              </c:strCache>
            </c:strRef>
          </c:cat>
          <c:val>
            <c:numRef>
              <c:f>Surgeons!$N$92:$N$98</c:f>
              <c:numCache>
                <c:formatCode>General</c:formatCode>
                <c:ptCount val="7"/>
                <c:pt idx="0">
                  <c:v>20</c:v>
                </c:pt>
                <c:pt idx="1">
                  <c:v>8</c:v>
                </c:pt>
                <c:pt idx="2">
                  <c:v>41</c:v>
                </c:pt>
                <c:pt idx="3">
                  <c:v>46</c:v>
                </c:pt>
                <c:pt idx="4">
                  <c:v>38</c:v>
                </c:pt>
                <c:pt idx="5">
                  <c:v>49</c:v>
                </c:pt>
                <c:pt idx="6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028-498A-9764-36BA85AD4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627200"/>
        <c:axId val="794628184"/>
      </c:lineChart>
      <c:catAx>
        <c:axId val="794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8184"/>
        <c:crosses val="autoZero"/>
        <c:auto val="1"/>
        <c:lblAlgn val="ctr"/>
        <c:lblOffset val="100"/>
        <c:noMultiLvlLbl val="0"/>
      </c:catAx>
      <c:valAx>
        <c:axId val="79462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Primary</a:t>
            </a:r>
            <a:r>
              <a:rPr lang="en-US" baseline="0"/>
              <a:t> Operator vs Trainer</a:t>
            </a:r>
            <a:r>
              <a:rPr lang="en-US"/>
              <a:t>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Operated cases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Surgeons!$A$3:$A$6</c:f>
              <c:strCache>
                <c:ptCount val="4"/>
                <c:pt idx="0">
                  <c:v>Carin van Doorn</c:v>
                </c:pt>
                <c:pt idx="1">
                  <c:v>Ahmed Afifi</c:v>
                </c:pt>
                <c:pt idx="2">
                  <c:v>Ahmed Shazly</c:v>
                </c:pt>
                <c:pt idx="3">
                  <c:v>Hatem Hosny</c:v>
                </c:pt>
              </c:strCache>
            </c:strRef>
          </c:cat>
          <c:val>
            <c:numRef>
              <c:f>Surgeons!$N$93:$N$96</c:f>
              <c:numCache>
                <c:formatCode>General</c:formatCode>
                <c:ptCount val="4"/>
                <c:pt idx="0">
                  <c:v>8</c:v>
                </c:pt>
                <c:pt idx="1">
                  <c:v>41</c:v>
                </c:pt>
                <c:pt idx="2">
                  <c:v>46</c:v>
                </c:pt>
                <c:pt idx="3">
                  <c:v>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8-4859-8871-AF556803CDD6}"/>
            </c:ext>
          </c:extLst>
        </c:ser>
        <c:ser>
          <c:idx val="1"/>
          <c:order val="1"/>
          <c:tx>
            <c:v>Training cases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Surgeons!$A$3:$A$6</c:f>
              <c:strCache>
                <c:ptCount val="4"/>
                <c:pt idx="0">
                  <c:v>Carin van Doorn</c:v>
                </c:pt>
                <c:pt idx="1">
                  <c:v>Ahmed Afifi</c:v>
                </c:pt>
                <c:pt idx="2">
                  <c:v>Ahmed Shazly</c:v>
                </c:pt>
                <c:pt idx="3">
                  <c:v>Hatem Hosny</c:v>
                </c:pt>
              </c:strCache>
            </c:strRef>
          </c:cat>
          <c:val>
            <c:numRef>
              <c:f>Trainers!$N$75:$N$78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8-4859-8871-AF556803C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794627200"/>
        <c:axId val="794628184"/>
      </c:barChart>
      <c:lineChart>
        <c:grouping val="standard"/>
        <c:varyColors val="0"/>
        <c:ser>
          <c:idx val="2"/>
          <c:order val="2"/>
          <c:tx>
            <c:v>Total</c:v>
          </c:tx>
          <c:spPr>
            <a:ln w="34925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Charts!$X$30:$X$33</c:f>
              <c:numCache>
                <c:formatCode>General</c:formatCode>
                <c:ptCount val="4"/>
                <c:pt idx="0">
                  <c:v>9</c:v>
                </c:pt>
                <c:pt idx="1">
                  <c:v>44</c:v>
                </c:pt>
                <c:pt idx="2">
                  <c:v>55</c:v>
                </c:pt>
                <c:pt idx="3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368-4859-8871-AF556803CD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4627200"/>
        <c:axId val="794628184"/>
      </c:lineChart>
      <c:catAx>
        <c:axId val="794627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8184"/>
        <c:crosses val="autoZero"/>
        <c:auto val="1"/>
        <c:lblAlgn val="ctr"/>
        <c:lblOffset val="100"/>
        <c:noMultiLvlLbl val="0"/>
      </c:catAx>
      <c:valAx>
        <c:axId val="794628184"/>
        <c:scaling>
          <c:orientation val="minMax"/>
          <c:max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4627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cap="all" baseline="0">
                <a:effectLst/>
              </a:rPr>
              <a:t>Training </a:t>
            </a:r>
            <a:r>
              <a:rPr lang="en-US"/>
              <a:t>Juniors 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04B-47B8-9638-C9BF59E96BE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04B-47B8-9638-C9BF59E96BE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04B-47B8-9638-C9BF59E96BE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504B-47B8-9638-C9BF59E96BE1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04B-47B8-9638-C9BF59E96BE1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04B-47B8-9638-C9BF59E96BE1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04B-47B8-9638-C9BF59E96BE1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504B-47B8-9638-C9BF59E96BE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,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Trainers!$A$67:$A$70</c:f>
              <c:strCache>
                <c:ptCount val="4"/>
                <c:pt idx="0">
                  <c:v>Carin van Doorn</c:v>
                </c:pt>
                <c:pt idx="1">
                  <c:v>Ahmed Afifi</c:v>
                </c:pt>
                <c:pt idx="2">
                  <c:v>Ahmed Shazly</c:v>
                </c:pt>
                <c:pt idx="3">
                  <c:v>Hatem Hosny</c:v>
                </c:pt>
              </c:strCache>
            </c:strRef>
          </c:cat>
          <c:val>
            <c:numRef>
              <c:f>Trainers!$N$75:$N$78</c:f>
              <c:numCache>
                <c:formatCode>General</c:formatCode>
                <c:ptCount val="4"/>
                <c:pt idx="0">
                  <c:v>1</c:v>
                </c:pt>
                <c:pt idx="1">
                  <c:v>3</c:v>
                </c:pt>
                <c:pt idx="2">
                  <c:v>9</c:v>
                </c:pt>
                <c:pt idx="3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4B-47B8-9638-C9BF59E96BE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Pediatric Age Groups (2018)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0001793525809276"/>
          <c:y val="0.33119932925051038"/>
          <c:w val="0.6780290901137358"/>
          <c:h val="0.64767096821230674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78D5-40C6-9209-FA18EB2F1A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78D5-40C6-9209-FA18EB2F1AE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78D5-40C6-9209-FA18EB2F1AE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78D5-40C6-9209-FA18EB2F1AE8}"/>
              </c:ext>
            </c:extLst>
          </c:dPt>
          <c:dLbls>
            <c:dLbl>
              <c:idx val="0"/>
              <c:layout>
                <c:manualLayout>
                  <c:x val="-1.9481174042047779E-2"/>
                  <c:y val="2.291666741852581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186066030004076"/>
                      <c:h val="0.1962583397722552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78D5-40C6-9209-FA18EB2F1AE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>
                    <a:prstGeom prst="rect">
                      <a:avLst/>
                    </a:prstGeom>
                  </c15:spPr>
                </c:ext>
                <c:ext xmlns:c16="http://schemas.microsoft.com/office/drawing/2014/chart" uri="{C3380CC4-5D6E-409C-BE32-E72D297353CC}">
                  <c16:uniqueId val="{00000003-78D5-40C6-9209-FA18EB2F1AE8}"/>
                </c:ext>
              </c:extLst>
            </c:dLbl>
            <c:dLbl>
              <c:idx val="2"/>
              <c:layout>
                <c:manualLayout>
                  <c:x val="-6.6792706283500383E-2"/>
                  <c:y val="-3.4375001127788752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3902019993951845"/>
                      <c:h val="0.19396631213800236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78D5-40C6-9209-FA18EB2F1AE8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8D5-40C6-9209-FA18EB2F1AE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Neonates (&lt;1m)</c:v>
              </c:pt>
              <c:pt idx="1">
                <c:v>Infants (1m-1yr)</c:v>
              </c:pt>
              <c:pt idx="2">
                <c:v>Toddlers (1yr-2yr)</c:v>
              </c:pt>
              <c:pt idx="3">
                <c:v>Children (&gt;2r)</c:v>
              </c:pt>
            </c:strLit>
          </c:cat>
          <c:val>
            <c:numRef>
              <c:f>Year!$N$14:$N$17</c:f>
              <c:numCache>
                <c:formatCode>General</c:formatCode>
                <c:ptCount val="4"/>
                <c:pt idx="0">
                  <c:v>20</c:v>
                </c:pt>
                <c:pt idx="1">
                  <c:v>56</c:v>
                </c:pt>
                <c:pt idx="2">
                  <c:v>18</c:v>
                </c:pt>
                <c:pt idx="3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8D5-40C6-9209-FA18EB2F1AE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(2018)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Year!$A$8</c:f>
              <c:strCache>
                <c:ptCount val="1"/>
                <c:pt idx="0">
                  <c:v>Adults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Year!$B$7:$M$7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Year!$B$8:$M$8</c:f>
              <c:numCache>
                <c:formatCode>General</c:formatCode>
                <c:ptCount val="12"/>
                <c:pt idx="0">
                  <c:v>35</c:v>
                </c:pt>
                <c:pt idx="1">
                  <c:v>40</c:v>
                </c:pt>
                <c:pt idx="2">
                  <c:v>36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E6-4E79-8F2D-08CD1E355863}"/>
            </c:ext>
          </c:extLst>
        </c:ser>
        <c:ser>
          <c:idx val="1"/>
          <c:order val="1"/>
          <c:tx>
            <c:strRef>
              <c:f>Year!$A$9</c:f>
              <c:strCache>
                <c:ptCount val="1"/>
                <c:pt idx="0">
                  <c:v>Pediatrics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Year!$B$7:$M$7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Year!$B$9:$M$9</c:f>
              <c:numCache>
                <c:formatCode>General</c:formatCode>
                <c:ptCount val="12"/>
                <c:pt idx="0">
                  <c:v>48</c:v>
                </c:pt>
                <c:pt idx="1">
                  <c:v>44</c:v>
                </c:pt>
                <c:pt idx="2">
                  <c:v>54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E6-4E79-8F2D-08CD1E35586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758061104"/>
        <c:axId val="758068648"/>
      </c:barChart>
      <c:lineChart>
        <c:grouping val="standard"/>
        <c:varyColors val="0"/>
        <c:ser>
          <c:idx val="2"/>
          <c:order val="2"/>
          <c:tx>
            <c:strRef>
              <c:f>Year!$A$10</c:f>
              <c:strCache>
                <c:ptCount val="1"/>
                <c:pt idx="0">
                  <c:v>Total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gradFill>
                  <a:gsLst>
                    <a:gs pos="0">
                      <a:schemeClr val="accent1">
                        <a:lumMod val="5000"/>
                        <a:lumOff val="95000"/>
                      </a:schemeClr>
                    </a:gs>
                    <a:gs pos="74000">
                      <a:schemeClr val="accent1">
                        <a:lumMod val="45000"/>
                        <a:lumOff val="55000"/>
                      </a:schemeClr>
                    </a:gs>
                    <a:gs pos="83000">
                      <a:schemeClr val="accent1">
                        <a:lumMod val="45000"/>
                        <a:lumOff val="55000"/>
                      </a:schemeClr>
                    </a:gs>
                    <a:gs pos="100000">
                      <a:schemeClr val="accent1">
                        <a:lumMod val="30000"/>
                        <a:lumOff val="70000"/>
                      </a:schemeClr>
                    </a:gs>
                  </a:gsLst>
                  <a:lin ang="5400000" scaled="1"/>
                </a:gra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Year!$B$10:$M$10</c:f>
              <c:numCache>
                <c:formatCode>General</c:formatCode>
                <c:ptCount val="12"/>
                <c:pt idx="0">
                  <c:v>83</c:v>
                </c:pt>
                <c:pt idx="1">
                  <c:v>84</c:v>
                </c:pt>
                <c:pt idx="2">
                  <c:v>90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E6-4E79-8F2D-08CD1E355863}"/>
            </c:ext>
          </c:extLst>
        </c:ser>
        <c:ser>
          <c:idx val="3"/>
          <c:order val="3"/>
          <c:tx>
            <c:strRef>
              <c:f>Charts!$R$6</c:f>
              <c:strCache>
                <c:ptCount val="1"/>
                <c:pt idx="0">
                  <c:v>Average/month (2011-2017)</c:v>
                </c:pt>
              </c:strCache>
            </c:strRef>
          </c:tx>
          <c:spPr>
            <a:ln w="2540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B499-4AE7-872E-44539ECE03E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499-4AE7-872E-44539ECE03E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499-4AE7-872E-44539ECE03E1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499-4AE7-872E-44539ECE03E1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499-4AE7-872E-44539ECE03E1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499-4AE7-872E-44539ECE03E1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499-4AE7-872E-44539ECE03E1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499-4AE7-872E-44539ECE03E1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499-4AE7-872E-44539ECE03E1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499-4AE7-872E-44539ECE03E1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499-4AE7-872E-44539ECE03E1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A27-4810-A1DB-EAAA249DF81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(Charts!$S$6,Charts!$S$6,Charts!$S$6,Charts!$S$6,Charts!$S$6,Charts!$S$6,Charts!$S$6,Charts!$S$6,Charts!$S$6,Charts!$S$6,Charts!$S$6,Charts!$S$6,Charts!$S$6)</c:f>
              <c:numCache>
                <c:formatCode>0.0</c:formatCode>
                <c:ptCount val="13"/>
                <c:pt idx="0">
                  <c:v>61.6</c:v>
                </c:pt>
                <c:pt idx="1">
                  <c:v>61.6</c:v>
                </c:pt>
                <c:pt idx="2">
                  <c:v>61.6</c:v>
                </c:pt>
                <c:pt idx="3">
                  <c:v>61.6</c:v>
                </c:pt>
                <c:pt idx="4">
                  <c:v>61.6</c:v>
                </c:pt>
                <c:pt idx="5">
                  <c:v>61.6</c:v>
                </c:pt>
                <c:pt idx="6">
                  <c:v>61.6</c:v>
                </c:pt>
                <c:pt idx="7">
                  <c:v>61.6</c:v>
                </c:pt>
                <c:pt idx="8">
                  <c:v>61.6</c:v>
                </c:pt>
                <c:pt idx="9">
                  <c:v>61.6</c:v>
                </c:pt>
                <c:pt idx="10">
                  <c:v>61.6</c:v>
                </c:pt>
                <c:pt idx="11">
                  <c:v>61.6</c:v>
                </c:pt>
                <c:pt idx="12">
                  <c:v>61.6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E6-4E79-8F2D-08CD1E355863}"/>
            </c:ext>
          </c:extLst>
        </c:ser>
        <c:ser>
          <c:idx val="4"/>
          <c:order val="4"/>
          <c:tx>
            <c:v>Average/month (2017)</c:v>
          </c:tx>
          <c:spPr>
            <a:ln w="25400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D-3753-452F-A6CE-18BAB44334DD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C-3753-452F-A6CE-18BAB44334DD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B-3753-452F-A6CE-18BAB44334DD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A-3753-452F-A6CE-18BAB44334DD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9-3753-452F-A6CE-18BAB44334DD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8-3753-452F-A6CE-18BAB44334DD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7-3753-452F-A6CE-18BAB44334DD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6-3753-452F-A6CE-18BAB44334DD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5-3753-452F-A6CE-18BAB44334DD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4-3753-452F-A6CE-18BAB44334DD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3-3753-452F-A6CE-18BAB44334DD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32-3753-452F-A6CE-18BAB44334D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3"/>
              <c:pt idx="0">
                <c:v>JAN</c:v>
              </c:pt>
              <c:pt idx="1">
                <c:v>FEB</c:v>
              </c:pt>
              <c:pt idx="2">
                <c:v>MAR</c:v>
              </c:pt>
              <c:pt idx="3">
                <c:v>APR</c:v>
              </c:pt>
              <c:pt idx="4">
                <c:v>MAY</c:v>
              </c:pt>
              <c:pt idx="5">
                <c:v>JUN</c:v>
              </c:pt>
              <c:pt idx="6">
                <c:v>JUL</c:v>
              </c:pt>
              <c:pt idx="7">
                <c:v>AUG</c:v>
              </c:pt>
              <c:pt idx="8">
                <c:v>SEP</c:v>
              </c:pt>
              <c:pt idx="9">
                <c:v>OCT</c:v>
              </c:pt>
              <c:pt idx="10">
                <c:v>NOV</c:v>
              </c:pt>
              <c:pt idx="11">
                <c:v>DEC</c:v>
              </c:pt>
            </c:strLit>
          </c:cat>
          <c:val>
            <c:numRef>
              <c:f>(Totals!$O$50,Totals!$O$50,Totals!$O$50,Totals!$O$50,Totals!$O$50,Totals!$O$50,Totals!$O$50,Totals!$O$50,Totals!$O$50,Totals!$O$50,Totals!$O$50,Totals!$O$50,Totals!$O$50)</c:f>
              <c:numCache>
                <c:formatCode>General</c:formatCode>
                <c:ptCount val="13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85</c:v>
                </c:pt>
                <c:pt idx="4">
                  <c:v>85</c:v>
                </c:pt>
                <c:pt idx="5">
                  <c:v>85</c:v>
                </c:pt>
                <c:pt idx="6">
                  <c:v>85</c:v>
                </c:pt>
                <c:pt idx="7">
                  <c:v>85</c:v>
                </c:pt>
                <c:pt idx="8">
                  <c:v>85</c:v>
                </c:pt>
                <c:pt idx="9">
                  <c:v>85</c:v>
                </c:pt>
                <c:pt idx="10">
                  <c:v>85</c:v>
                </c:pt>
                <c:pt idx="11">
                  <c:v>85</c:v>
                </c:pt>
                <c:pt idx="12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3753-452F-A6CE-18BAB44334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8061104"/>
        <c:axId val="758068648"/>
      </c:lineChart>
      <c:catAx>
        <c:axId val="75806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8648"/>
        <c:crosses val="autoZero"/>
        <c:auto val="1"/>
        <c:lblAlgn val="ctr"/>
        <c:lblOffset val="100"/>
        <c:noMultiLvlLbl val="0"/>
      </c:catAx>
      <c:valAx>
        <c:axId val="758068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806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Adults - Pediatrics (2018)</a:t>
            </a:r>
          </a:p>
        </c:rich>
      </c:tx>
      <c:layout>
        <c:manualLayout>
          <c:xMode val="edge"/>
          <c:yMode val="edge"/>
          <c:x val="0.25933562403306315"/>
          <c:y val="2.319455456675047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A554-4067-A0D3-812D73E757A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6-A554-4067-A0D3-812D73E757A9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554-4067-A0D3-812D73E757A9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554-4067-A0D3-812D73E757A9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Year!$A$8:$A$9</c:f>
              <c:strCache>
                <c:ptCount val="2"/>
                <c:pt idx="0">
                  <c:v>Adults</c:v>
                </c:pt>
                <c:pt idx="1">
                  <c:v>Pediatrics</c:v>
                </c:pt>
              </c:strCache>
            </c:strRef>
          </c:cat>
          <c:val>
            <c:numRef>
              <c:f>Year!$N$8:$N$9</c:f>
              <c:numCache>
                <c:formatCode>General</c:formatCode>
                <c:ptCount val="2"/>
                <c:pt idx="0">
                  <c:v>111</c:v>
                </c:pt>
                <c:pt idx="1">
                  <c:v>146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554-4067-A0D3-812D73E757A9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Gender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3C36-46C3-8BAF-72FFF3CF82E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3C36-46C3-8BAF-72FFF3CF82E8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C36-46C3-8BAF-72FFF3CF82E8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C36-46C3-8BAF-72FFF3CF82E8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Year!$A$22:$A$23</c:f>
              <c:strCache>
                <c:ptCount val="2"/>
                <c:pt idx="0">
                  <c:v>Males</c:v>
                </c:pt>
                <c:pt idx="1">
                  <c:v>Females</c:v>
                </c:pt>
              </c:strCache>
            </c:strRef>
          </c:cat>
          <c:val>
            <c:numRef>
              <c:f>Year!$N$22:$N$23</c:f>
              <c:numCache>
                <c:formatCode>General</c:formatCode>
                <c:ptCount val="2"/>
                <c:pt idx="0">
                  <c:v>165</c:v>
                </c:pt>
                <c:pt idx="1">
                  <c:v>102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C36-46C3-8BAF-72FFF3CF82E8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Neonates (&lt;1m)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('Ped. Age Groups'!$A$1,'Ped. Age Groups'!$A$9,'Ped. Age Groups'!$A$17,'Ped. Age Groups'!$A$25,'Ped. Age Groups'!$A$33,'Ped. Age Groups'!$A$41,'Ped. Age Groups'!$A$49,'Ped. Age Groups'!$A$57,'Ped. Age Groups'!$A$65,'Ped. Age Groups'!$A$73)</c:f>
              <c:numCache>
                <c:formatCode>General</c:formatCode>
                <c:ptCount val="10"/>
                <c:pt idx="0">
                  <c:v>2009</c:v>
                </c:pt>
                <c:pt idx="1">
                  <c:v>2010</c:v>
                </c:pt>
                <c:pt idx="2">
                  <c:v>2011</c:v>
                </c:pt>
                <c:pt idx="3">
                  <c:v>2012</c:v>
                </c:pt>
                <c:pt idx="4">
                  <c:v>2013</c:v>
                </c:pt>
                <c:pt idx="5">
                  <c:v>2014</c:v>
                </c:pt>
                <c:pt idx="6">
                  <c:v>2015</c:v>
                </c:pt>
                <c:pt idx="7">
                  <c:v>2016</c:v>
                </c:pt>
                <c:pt idx="8">
                  <c:v>2017</c:v>
                </c:pt>
                <c:pt idx="9">
                  <c:v>2018</c:v>
                </c:pt>
              </c:numCache>
            </c:numRef>
          </c:cat>
          <c:val>
            <c:numRef>
              <c:f>('Ped. Age Groups'!$N$2,'Ped. Age Groups'!$N$10,'Ped. Age Groups'!$N$18,'Ped. Age Groups'!$N$26,'Ped. Age Groups'!$N$34,'Ped. Age Groups'!$N$42,'Ped. Age Groups'!$N$50,'Ped. Age Groups'!$N$58,'Ped. Age Groups'!$N$66,'Ped. Age Groups'!$N$74)</c:f>
              <c:numCache>
                <c:formatCode>General</c:formatCode>
                <c:ptCount val="10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18</c:v>
                </c:pt>
                <c:pt idx="5">
                  <c:v>59</c:v>
                </c:pt>
                <c:pt idx="6">
                  <c:v>72</c:v>
                </c:pt>
                <c:pt idx="7">
                  <c:v>53</c:v>
                </c:pt>
                <c:pt idx="8">
                  <c:v>70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AD-48EB-9A19-84F0203D232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7672280"/>
        <c:axId val="507680480"/>
      </c:lineChart>
      <c:catAx>
        <c:axId val="507672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80480"/>
        <c:crosses val="autoZero"/>
        <c:auto val="1"/>
        <c:lblAlgn val="ctr"/>
        <c:lblOffset val="100"/>
        <c:noMultiLvlLbl val="0"/>
      </c:catAx>
      <c:valAx>
        <c:axId val="5076804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7672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First-Time Mitral Valve Surgery (2017)</a:t>
            </a:r>
          </a:p>
        </c:rich>
      </c:tx>
      <c:layout>
        <c:manualLayout>
          <c:xMode val="edge"/>
          <c:yMode val="edge"/>
          <c:x val="0.16859038695002387"/>
          <c:y val="2.75000009022310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9.3113218710692516E-2"/>
          <c:y val="0.31800647368787643"/>
          <c:w val="0.813773562578615"/>
          <c:h val="0.65974956232774151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54DA-4EA6-B053-1C3EBE0FD15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54DA-4EA6-B053-1C3EBE0FD15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54DA-4EA6-B053-1C3EBE0FD15E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4DA-4EA6-B053-1C3EBE0FD15E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4DA-4EA6-B053-1C3EBE0FD15E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4DA-4EA6-B053-1C3EBE0FD15E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'Non-redo Procedures'!$A$684:$A$686</c:f>
              <c:strCache>
                <c:ptCount val="3"/>
                <c:pt idx="0">
                  <c:v>Plication of Diaphragm </c:v>
                </c:pt>
                <c:pt idx="1">
                  <c:v>Delayed Chest Closure </c:v>
                </c:pt>
                <c:pt idx="2">
                  <c:v>Rewiring </c:v>
                </c:pt>
              </c:strCache>
            </c:strRef>
          </c:cat>
          <c:val>
            <c:numRef>
              <c:f>'Non-redo Procedures'!$N$684:$N$686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6-54DA-4EA6-B053-1C3EBE0FD15E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Tricuspid Valve Surgery (2017)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5433976569998553"/>
          <c:y val="0.33633980762269705"/>
          <c:w val="0.69132046860002894"/>
          <c:h val="0.55891622568622779"/>
        </c:manualLayout>
      </c:layout>
      <c:pie3DChart>
        <c:varyColors val="1"/>
        <c:ser>
          <c:idx val="0"/>
          <c:order val="0"/>
          <c:explosion val="1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0DDB-4879-ACAC-EDEF9EE1EFD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0DDB-4879-ACAC-EDEF9EE1EFD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0DDB-4879-ACAC-EDEF9EE1EFDB}"/>
              </c:ext>
            </c:extLst>
          </c:dPt>
          <c:dLbls>
            <c:dLbl>
              <c:idx val="0"/>
              <c:layout>
                <c:manualLayout>
                  <c:x val="0.20316081500992689"/>
                  <c:y val="-9.1666669674104178E-3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755610972568579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0DDB-4879-ACAC-EDEF9EE1EFDB}"/>
                </c:ext>
              </c:extLst>
            </c:dLbl>
            <c:dLbl>
              <c:idx val="1"/>
              <c:layout>
                <c:manualLayout>
                  <c:x val="6.9575621578741795E-3"/>
                  <c:y val="2.2916667418525834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559686022202836"/>
                      <c:h val="0.23750834112560174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0DDB-4879-ACAC-EDEF9EE1EFDB}"/>
                </c:ext>
              </c:extLst>
            </c:dLbl>
            <c:dLbl>
              <c:idx val="2"/>
              <c:layout>
                <c:manualLayout>
                  <c:x val="0.15863241719953186"/>
                  <c:y val="4.354166809519908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              </c:separator>
              <c:extLst>
                <c:ext xmlns:c15="http://schemas.microsoft.com/office/drawing/2012/chart" uri="{CE6537A1-D6FC-4f65-9D91-7224C49458BB}">
                  <c15:layout>
                    <c:manualLayout>
                      <c:w val="0.28949024626483"/>
                      <c:h val="0.26959167551153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0DDB-4879-ACAC-EDEF9EE1EFD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1"/>
            <c:showBubbleSize val="0"/>
            <c:separator>
            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Year!$A$41:$A$43</c:f>
              <c:strCache>
                <c:ptCount val="3"/>
                <c:pt idx="0">
                  <c:v>Tricuspid Valve Repair </c:v>
                </c:pt>
                <c:pt idx="1">
                  <c:v>TVR Mechanical </c:v>
                </c:pt>
                <c:pt idx="2">
                  <c:v>TVR Stented Bioprosthesis </c:v>
                </c:pt>
              </c:strCache>
            </c:strRef>
          </c:cat>
          <c:val>
            <c:numRef>
              <c:f>Year!$N$41:$N$43</c:f>
              <c:numCache>
                <c:formatCode>General</c:formatCode>
                <c:ptCount val="3"/>
                <c:pt idx="0">
                  <c:v>23</c:v>
                </c:pt>
                <c:pt idx="1">
                  <c:v>0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DB-4879-ACAC-EDEF9EE1EFDB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3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chart" Target="../charts/chart1.xml"/>
  <Relationship Id="rId10" Type="http://schemas.openxmlformats.org/officeDocument/2006/relationships/chart" Target="../charts/chart10.xml"/>
  <Relationship Id="rId11" Type="http://schemas.openxmlformats.org/officeDocument/2006/relationships/chart" Target="../charts/chart11.xml"/>
  <Relationship Id="rId12" Type="http://schemas.openxmlformats.org/officeDocument/2006/relationships/chart" Target="../charts/chart12.xml"/>
  <Relationship Id="rId13" Type="http://schemas.openxmlformats.org/officeDocument/2006/relationships/chart" Target="../charts/chart13.xml"/>
  <Relationship Id="rId14" Type="http://schemas.openxmlformats.org/officeDocument/2006/relationships/chart" Target="../charts/chart14.xml"/>
  <Relationship Id="rId15" Type="http://schemas.openxmlformats.org/officeDocument/2006/relationships/chart" Target="../charts/chart15.xml"/>
  <Relationship Id="rId16" Type="http://schemas.openxmlformats.org/officeDocument/2006/relationships/chart" Target="../charts/chart16.xml"/>
  <Relationship Id="rId17" Type="http://schemas.openxmlformats.org/officeDocument/2006/relationships/chart" Target="../charts/chart17.xml"/>
  <Relationship Id="rId18" Type="http://schemas.openxmlformats.org/officeDocument/2006/relationships/chart" Target="../charts/chart18.xml"/>
  <Relationship Id="rId19" Type="http://schemas.openxmlformats.org/officeDocument/2006/relationships/chart" Target="../charts/chart19.xml"/>
  <Relationship Id="rId2" Type="http://schemas.openxmlformats.org/officeDocument/2006/relationships/chart" Target="../charts/chart2.xml"/>
  <Relationship Id="rId20" Type="http://schemas.openxmlformats.org/officeDocument/2006/relationships/chart" Target="../charts/chart20.xml"/>
  <Relationship Id="rId21" Type="http://schemas.openxmlformats.org/officeDocument/2006/relationships/chart" Target="../charts/chart21.xml"/>
  <Relationship Id="rId22" Type="http://schemas.openxmlformats.org/officeDocument/2006/relationships/chart" Target="../charts/chart22.xml"/>
  <Relationship Id="rId23" Type="http://schemas.openxmlformats.org/officeDocument/2006/relationships/chart" Target="../charts/chart23.xml"/>
  <Relationship Id="rId24" Type="http://schemas.openxmlformats.org/officeDocument/2006/relationships/chart" Target="../charts/chart24.xml"/>
  <Relationship Id="rId25" Type="http://schemas.openxmlformats.org/officeDocument/2006/relationships/chart" Target="../charts/chart25.xml"/>
  <Relationship Id="rId26" Type="http://schemas.openxmlformats.org/officeDocument/2006/relationships/chart" Target="../charts/chart26.xml"/>
  <Relationship Id="rId27" Type="http://schemas.openxmlformats.org/officeDocument/2006/relationships/chart" Target="../charts/chart27.xml"/>
  <Relationship Id="rId28" Type="http://schemas.openxmlformats.org/officeDocument/2006/relationships/chart" Target="../charts/chart28.xml"/>
  <Relationship Id="rId3" Type="http://schemas.openxmlformats.org/officeDocument/2006/relationships/chart" Target="../charts/chart3.xml"/>
  <Relationship Id="rId4" Type="http://schemas.openxmlformats.org/officeDocument/2006/relationships/chart" Target="../charts/chart4.xml"/>
  <Relationship Id="rId5" Type="http://schemas.openxmlformats.org/officeDocument/2006/relationships/chart" Target="../charts/chart5.xml"/>
  <Relationship Id="rId6" Type="http://schemas.openxmlformats.org/officeDocument/2006/relationships/chart" Target="../charts/chart6.xml"/>
  <Relationship Id="rId7" Type="http://schemas.openxmlformats.org/officeDocument/2006/relationships/chart" Target="../charts/chart7.xml"/>
  <Relationship Id="rId8" Type="http://schemas.openxmlformats.org/officeDocument/2006/relationships/chart" Target="../charts/chart8.xml"/>
  <Relationship Id="rId9" Type="http://schemas.openxmlformats.org/officeDocument/2006/relationships/chart" Target="../charts/chart9.xml"/>
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8</xdr:col>
      <xdr:colOff>90208</xdr:colOff>
      <xdr:row>16</xdr:row>
      <xdr:rowOff>0</xdr:rowOff>
    </xdr:to>
    <xdr:graphicFrame macro="">
      <xdr:nvGraphicFramePr>
        <xdr:cNvPr id="66" name="Chart 65">
          <a:extLst>
            <a:ext uri="{FF2B5EF4-FFF2-40B4-BE49-F238E27FC236}">
              <a16:creationId xmlns:a16="http://schemas.microsoft.com/office/drawing/2014/main" id="{0E1348C5-56FC-4433-96D6-4082734FE0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2578</xdr:colOff>
      <xdr:row>1</xdr:row>
      <xdr:rowOff>9467</xdr:rowOff>
    </xdr:from>
    <xdr:to>
      <xdr:col>16</xdr:col>
      <xdr:colOff>102638</xdr:colOff>
      <xdr:row>15</xdr:row>
      <xdr:rowOff>166485</xdr:rowOff>
    </xdr:to>
    <xdr:graphicFrame macro="">
      <xdr:nvGraphicFramePr>
        <xdr:cNvPr id="67" name="Chart 66">
          <a:extLst>
            <a:ext uri="{FF2B5EF4-FFF2-40B4-BE49-F238E27FC236}">
              <a16:creationId xmlns:a16="http://schemas.microsoft.com/office/drawing/2014/main" id="{A1AEF90E-93C0-4564-84F3-84937F3D7E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33</xdr:row>
      <xdr:rowOff>0</xdr:rowOff>
    </xdr:from>
    <xdr:to>
      <xdr:col>8</xdr:col>
      <xdr:colOff>91440</xdr:colOff>
      <xdr:row>48</xdr:row>
      <xdr:rowOff>0</xdr:rowOff>
    </xdr:to>
    <xdr:graphicFrame macro="">
      <xdr:nvGraphicFramePr>
        <xdr:cNvPr id="68" name="Chart 67">
          <a:extLst>
            <a:ext uri="{FF2B5EF4-FFF2-40B4-BE49-F238E27FC236}">
              <a16:creationId xmlns:a16="http://schemas.microsoft.com/office/drawing/2014/main" id="{F1E09A5A-438C-414D-A7FE-25773C6D93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91440</xdr:colOff>
      <xdr:row>32</xdr:row>
      <xdr:rowOff>0</xdr:rowOff>
    </xdr:to>
    <xdr:graphicFrame macro="">
      <xdr:nvGraphicFramePr>
        <xdr:cNvPr id="70" name="Chart 69">
          <a:extLst>
            <a:ext uri="{FF2B5EF4-FFF2-40B4-BE49-F238E27FC236}">
              <a16:creationId xmlns:a16="http://schemas.microsoft.com/office/drawing/2014/main" id="{71FD2373-189E-4ABE-A8F6-2BD3AED7E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17</xdr:row>
      <xdr:rowOff>0</xdr:rowOff>
    </xdr:from>
    <xdr:to>
      <xdr:col>8</xdr:col>
      <xdr:colOff>91440</xdr:colOff>
      <xdr:row>32</xdr:row>
      <xdr:rowOff>0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1E3DAA22-030E-42D6-945A-2FBB039216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8</xdr:col>
      <xdr:colOff>91440</xdr:colOff>
      <xdr:row>64</xdr:row>
      <xdr:rowOff>0</xdr:rowOff>
    </xdr:to>
    <xdr:graphicFrame macro="">
      <xdr:nvGraphicFramePr>
        <xdr:cNvPr id="72" name="Chart 71">
          <a:extLst>
            <a:ext uri="{FF2B5EF4-FFF2-40B4-BE49-F238E27FC236}">
              <a16:creationId xmlns:a16="http://schemas.microsoft.com/office/drawing/2014/main" id="{0DEA3F59-B1D3-4A21-96E1-7BD2B14867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33</xdr:row>
      <xdr:rowOff>0</xdr:rowOff>
    </xdr:from>
    <xdr:to>
      <xdr:col>16</xdr:col>
      <xdr:colOff>91440</xdr:colOff>
      <xdr:row>48</xdr:row>
      <xdr:rowOff>0</xdr:rowOff>
    </xdr:to>
    <xdr:graphicFrame macro="">
      <xdr:nvGraphicFramePr>
        <xdr:cNvPr id="73" name="Chart 72">
          <a:extLst>
            <a:ext uri="{FF2B5EF4-FFF2-40B4-BE49-F238E27FC236}">
              <a16:creationId xmlns:a16="http://schemas.microsoft.com/office/drawing/2014/main" id="{CDE0669C-B15E-43F8-99F2-46671662D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97</xdr:row>
      <xdr:rowOff>1</xdr:rowOff>
    </xdr:from>
    <xdr:to>
      <xdr:col>8</xdr:col>
      <xdr:colOff>91440</xdr:colOff>
      <xdr:row>112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44BB773D-7924-48FB-ABC5-1943BF5DC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9</xdr:col>
      <xdr:colOff>0</xdr:colOff>
      <xdr:row>97</xdr:row>
      <xdr:rowOff>1</xdr:rowOff>
    </xdr:from>
    <xdr:to>
      <xdr:col>16</xdr:col>
      <xdr:colOff>91440</xdr:colOff>
      <xdr:row>112</xdr:row>
      <xdr:rowOff>0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631D1685-92E5-43A0-823E-8E1301441B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9</xdr:col>
      <xdr:colOff>0</xdr:colOff>
      <xdr:row>113</xdr:row>
      <xdr:rowOff>0</xdr:rowOff>
    </xdr:from>
    <xdr:to>
      <xdr:col>16</xdr:col>
      <xdr:colOff>91440</xdr:colOff>
      <xdr:row>128</xdr:row>
      <xdr:rowOff>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24AFBB9A-DB38-4E63-9533-11B98A7563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113</xdr:row>
      <xdr:rowOff>0</xdr:rowOff>
    </xdr:from>
    <xdr:to>
      <xdr:col>8</xdr:col>
      <xdr:colOff>100060</xdr:colOff>
      <xdr:row>127</xdr:row>
      <xdr:rowOff>157018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7C9AD791-4520-443A-85EC-B2AD8C5497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</xdr:col>
      <xdr:colOff>0</xdr:colOff>
      <xdr:row>145</xdr:row>
      <xdr:rowOff>0</xdr:rowOff>
    </xdr:from>
    <xdr:to>
      <xdr:col>8</xdr:col>
      <xdr:colOff>91440</xdr:colOff>
      <xdr:row>160</xdr:row>
      <xdr:rowOff>1</xdr:rowOff>
    </xdr:to>
    <xdr:graphicFrame macro="">
      <xdr:nvGraphicFramePr>
        <xdr:cNvPr id="41" name="Chart 40">
          <a:extLst>
            <a:ext uri="{FF2B5EF4-FFF2-40B4-BE49-F238E27FC236}">
              <a16:creationId xmlns:a16="http://schemas.microsoft.com/office/drawing/2014/main" id="{961675F9-3C5E-4A5F-BF18-C9155DA1B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161</xdr:row>
      <xdr:rowOff>1</xdr:rowOff>
    </xdr:from>
    <xdr:to>
      <xdr:col>8</xdr:col>
      <xdr:colOff>91440</xdr:colOff>
      <xdr:row>176</xdr:row>
      <xdr:rowOff>1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17803614-88F9-46BE-9077-99A9AB3BAF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9</xdr:col>
      <xdr:colOff>0</xdr:colOff>
      <xdr:row>145</xdr:row>
      <xdr:rowOff>0</xdr:rowOff>
    </xdr:from>
    <xdr:to>
      <xdr:col>16</xdr:col>
      <xdr:colOff>91440</xdr:colOff>
      <xdr:row>160</xdr:row>
      <xdr:rowOff>1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981ACA7E-56F7-4062-A557-F9A1624034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9</xdr:col>
      <xdr:colOff>0</xdr:colOff>
      <xdr:row>161</xdr:row>
      <xdr:rowOff>7696</xdr:rowOff>
    </xdr:from>
    <xdr:to>
      <xdr:col>16</xdr:col>
      <xdr:colOff>100060</xdr:colOff>
      <xdr:row>175</xdr:row>
      <xdr:rowOff>164714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3584A79-391D-4123-93C6-8AD7BE0824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0</xdr:colOff>
      <xdr:row>129</xdr:row>
      <xdr:rowOff>0</xdr:rowOff>
    </xdr:from>
    <xdr:to>
      <xdr:col>16</xdr:col>
      <xdr:colOff>100060</xdr:colOff>
      <xdr:row>143</xdr:row>
      <xdr:rowOff>157018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D36A9B21-A485-49D9-9DEA-97E59465D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</xdr:col>
      <xdr:colOff>0</xdr:colOff>
      <xdr:row>129</xdr:row>
      <xdr:rowOff>0</xdr:rowOff>
    </xdr:from>
    <xdr:to>
      <xdr:col>8</xdr:col>
      <xdr:colOff>114300</xdr:colOff>
      <xdr:row>143</xdr:row>
      <xdr:rowOff>179070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9C61DA18-AFDA-4F0B-B916-22AB2078A5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8</xdr:col>
      <xdr:colOff>91440</xdr:colOff>
      <xdr:row>96</xdr:row>
      <xdr:rowOff>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F01C279A-1ADC-4AFE-A72F-97BC783706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0</xdr:colOff>
      <xdr:row>81</xdr:row>
      <xdr:rowOff>0</xdr:rowOff>
    </xdr:from>
    <xdr:to>
      <xdr:col>16</xdr:col>
      <xdr:colOff>91440</xdr:colOff>
      <xdr:row>96</xdr:row>
      <xdr:rowOff>0</xdr:rowOff>
    </xdr:to>
    <xdr:graphicFrame macro="">
      <xdr:nvGraphicFramePr>
        <xdr:cNvPr id="48" name="Chart 47">
          <a:extLst>
            <a:ext uri="{FF2B5EF4-FFF2-40B4-BE49-F238E27FC236}">
              <a16:creationId xmlns:a16="http://schemas.microsoft.com/office/drawing/2014/main" id="{8E8DB4D5-C74C-4E42-A7E5-143FF0D59C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</xdr:col>
      <xdr:colOff>0</xdr:colOff>
      <xdr:row>65</xdr:row>
      <xdr:rowOff>0</xdr:rowOff>
    </xdr:from>
    <xdr:to>
      <xdr:col>8</xdr:col>
      <xdr:colOff>100060</xdr:colOff>
      <xdr:row>79</xdr:row>
      <xdr:rowOff>157018</xdr:rowOff>
    </xdr:to>
    <xdr:graphicFrame macro="">
      <xdr:nvGraphicFramePr>
        <xdr:cNvPr id="56" name="Chart 55">
          <a:extLst>
            <a:ext uri="{FF2B5EF4-FFF2-40B4-BE49-F238E27FC236}">
              <a16:creationId xmlns:a16="http://schemas.microsoft.com/office/drawing/2014/main" id="{BC1794BA-BF34-4089-8562-D23700637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65</xdr:row>
      <xdr:rowOff>0</xdr:rowOff>
    </xdr:from>
    <xdr:to>
      <xdr:col>16</xdr:col>
      <xdr:colOff>100060</xdr:colOff>
      <xdr:row>79</xdr:row>
      <xdr:rowOff>157018</xdr:rowOff>
    </xdr:to>
    <xdr:graphicFrame macro="">
      <xdr:nvGraphicFramePr>
        <xdr:cNvPr id="57" name="Chart 56">
          <a:extLst>
            <a:ext uri="{FF2B5EF4-FFF2-40B4-BE49-F238E27FC236}">
              <a16:creationId xmlns:a16="http://schemas.microsoft.com/office/drawing/2014/main" id="{D189EEBC-A961-49BB-8338-391E9E01C7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177</xdr:row>
      <xdr:rowOff>0</xdr:rowOff>
    </xdr:from>
    <xdr:to>
      <xdr:col>16</xdr:col>
      <xdr:colOff>90208</xdr:colOff>
      <xdr:row>192</xdr:row>
      <xdr:rowOff>0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CC15E0E4-35D8-4C16-BA60-241131A8A3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</xdr:col>
      <xdr:colOff>0</xdr:colOff>
      <xdr:row>177</xdr:row>
      <xdr:rowOff>0</xdr:rowOff>
    </xdr:from>
    <xdr:to>
      <xdr:col>8</xdr:col>
      <xdr:colOff>100060</xdr:colOff>
      <xdr:row>191</xdr:row>
      <xdr:rowOff>157018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32C00C67-0B1E-4454-A844-C74B09515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</xdr:col>
      <xdr:colOff>0</xdr:colOff>
      <xdr:row>193</xdr:row>
      <xdr:rowOff>0</xdr:rowOff>
    </xdr:from>
    <xdr:to>
      <xdr:col>8</xdr:col>
      <xdr:colOff>100060</xdr:colOff>
      <xdr:row>207</xdr:row>
      <xdr:rowOff>157019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74B04296-F1B1-404F-AEB2-66481991D3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9</xdr:col>
      <xdr:colOff>0</xdr:colOff>
      <xdr:row>193</xdr:row>
      <xdr:rowOff>0</xdr:rowOff>
    </xdr:from>
    <xdr:to>
      <xdr:col>16</xdr:col>
      <xdr:colOff>100060</xdr:colOff>
      <xdr:row>207</xdr:row>
      <xdr:rowOff>157019</xdr:rowOff>
    </xdr:to>
    <xdr:graphicFrame macro="">
      <xdr:nvGraphicFramePr>
        <xdr:cNvPr id="64" name="Chart 63">
          <a:extLst>
            <a:ext uri="{FF2B5EF4-FFF2-40B4-BE49-F238E27FC236}">
              <a16:creationId xmlns:a16="http://schemas.microsoft.com/office/drawing/2014/main" id="{4613D755-1984-4456-B556-4B92F321FF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</xdr:col>
      <xdr:colOff>0</xdr:colOff>
      <xdr:row>209</xdr:row>
      <xdr:rowOff>1</xdr:rowOff>
    </xdr:from>
    <xdr:to>
      <xdr:col>8</xdr:col>
      <xdr:colOff>91440</xdr:colOff>
      <xdr:row>224</xdr:row>
      <xdr:rowOff>1</xdr:rowOff>
    </xdr:to>
    <xdr:graphicFrame macro="">
      <xdr:nvGraphicFramePr>
        <xdr:cNvPr id="65" name="Chart 64">
          <a:extLst>
            <a:ext uri="{FF2B5EF4-FFF2-40B4-BE49-F238E27FC236}">
              <a16:creationId xmlns:a16="http://schemas.microsoft.com/office/drawing/2014/main" id="{534AF7F7-E7C7-4D98-B88E-E8D0EEA732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9</xdr:col>
      <xdr:colOff>0</xdr:colOff>
      <xdr:row>209</xdr:row>
      <xdr:rowOff>0</xdr:rowOff>
    </xdr:from>
    <xdr:to>
      <xdr:col>16</xdr:col>
      <xdr:colOff>91440</xdr:colOff>
      <xdr:row>224</xdr:row>
      <xdr:rowOff>0</xdr:rowOff>
    </xdr:to>
    <xdr:graphicFrame macro="">
      <xdr:nvGraphicFramePr>
        <xdr:cNvPr id="69" name="Chart 68">
          <a:extLst>
            <a:ext uri="{FF2B5EF4-FFF2-40B4-BE49-F238E27FC236}">
              <a16:creationId xmlns:a16="http://schemas.microsoft.com/office/drawing/2014/main" id="{37A57818-0197-402D-A931-4E47957BF6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</xdr:col>
      <xdr:colOff>0</xdr:colOff>
      <xdr:row>225</xdr:row>
      <xdr:rowOff>0</xdr:rowOff>
    </xdr:from>
    <xdr:to>
      <xdr:col>8</xdr:col>
      <xdr:colOff>100060</xdr:colOff>
      <xdr:row>239</xdr:row>
      <xdr:rowOff>157018</xdr:rowOff>
    </xdr:to>
    <xdr:graphicFrame macro="">
      <xdr:nvGraphicFramePr>
        <xdr:cNvPr id="87" name="Chart 86">
          <a:extLst>
            <a:ext uri="{FF2B5EF4-FFF2-40B4-BE49-F238E27FC236}">
              <a16:creationId xmlns:a16="http://schemas.microsoft.com/office/drawing/2014/main" id="{3A7FFC54-1B2F-4422-AA2A-14C92A5831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30"/>
  <sheetViews>
    <sheetView tabSelected="1" topLeftCell="A64" zoomScale="99" workbookViewId="0">
      <selection activeCell="R25" sqref="R25"/>
    </sheetView>
  </sheetViews>
  <sheetFormatPr defaultRowHeight="14.4" x14ac:dyDescent="0.55000000000000004"/>
  <cols>
    <col min="18" max="18" customWidth="true" width="31.15625" collapsed="true"/>
    <col min="22" max="22" customWidth="true" width="8.83984375" collapsed="true"/>
    <col min="23" max="23" customWidth="true" width="14.20703125" collapsed="true"/>
    <col min="24" max="29" customWidth="true" width="8.83984375" collapsed="true"/>
  </cols>
  <sheetData>
    <row r="1" spans="1:26" x14ac:dyDescent="0.55000000000000004">
      <c r="A1" t="s">
        <v>0</v>
      </c>
      <c r="W1" s="2" t="s">
        <v>174</v>
      </c>
    </row>
    <row r="2" spans="1:26" x14ac:dyDescent="0.55000000000000004">
      <c r="R2" t="s">
        <v>1</v>
      </c>
      <c r="S2">
        <f>SUM(Totals!N2,Totals!N8,Totals!N14,Totals!N20,Totals!N26,Totals!N32,Totals!N38,Totals!N44,Totals!N50,Totals!N56)</f>
        <v>5502</v>
      </c>
    </row>
    <row r="3" spans="1:26" x14ac:dyDescent="0.55000000000000004">
      <c r="X3" t="s">
        <v>175</v>
      </c>
      <c r="Z3" t="s">
        <v>176</v>
      </c>
    </row>
    <row r="4" spans="1:26" x14ac:dyDescent="0.55000000000000004">
      <c r="R4" t="s">
        <v>2</v>
      </c>
      <c r="S4" s="1">
        <f>ROUND(AVERAGE(Totals!O2,Totals!O8,Totals!O14,Totals!O20,Totals!O26,Totals!O32,Totals!O38,Totals!O44,Totals!O50,Totals!O56), 1)</f>
        <v>55.5</v>
      </c>
      <c r="W4">
        <v>2009</v>
      </c>
      <c r="X4">
        <f>SUM((Procedures!$N$28,Procedures!$N$29))</f>
        <v>2</v>
      </c>
      <c r="Z4">
        <f>SUM('Non-redo Procedures'!$N$12,'Non-redo Procedures'!$N$13,'Non-redo Procedures'!$N$14)</f>
        <v>0</v>
      </c>
    </row>
    <row r="5" spans="1:26" x14ac:dyDescent="0.55000000000000004">
      <c r="W5">
        <v>2010</v>
      </c>
      <c r="X5">
        <f>SUM(Procedures!$N$129,Procedures!$N$130)</f>
        <v>5</v>
      </c>
      <c r="Z5">
        <f>SUM('Non-redo Procedures'!$N$97,'Non-redo Procedures'!$N$98,'Non-redo Procedures'!$N$99)</f>
        <v>0</v>
      </c>
    </row>
    <row r="6" spans="1:26" x14ac:dyDescent="0.55000000000000004">
      <c r="R6" t="s">
        <v>214</v>
      </c>
      <c r="S6" s="1">
        <f>ROUND(AVERAGE(Totals!O14,Totals!O20,Totals!O26,Totals!O32,Totals!O38,Totals!O44,Totals!O50), 1)</f>
        <v>61.6</v>
      </c>
      <c r="W6">
        <v>2011</v>
      </c>
      <c r="X6">
        <f>SUM(Procedures!$N$230,Procedures!$N$231)</f>
        <v>10</v>
      </c>
      <c r="Z6">
        <f>SUM('Non-redo Procedures'!$N$180,'Non-redo Procedures'!$N$181,'Non-redo Procedures'!$N$182)</f>
        <v>0</v>
      </c>
    </row>
    <row r="7" spans="1:26" x14ac:dyDescent="0.55000000000000004">
      <c r="W7">
        <v>2012</v>
      </c>
      <c r="X7">
        <f>SUM(Procedures!$N$331,Procedures!$N$332)</f>
        <v>17</v>
      </c>
      <c r="Z7">
        <f>SUM('Non-redo Procedures'!$N$264,'Non-redo Procedures'!$N$265,'Non-redo Procedures'!$N$266)</f>
        <v>0</v>
      </c>
    </row>
    <row r="8" spans="1:26" x14ac:dyDescent="0.55000000000000004">
      <c r="R8" t="s">
        <v>215</v>
      </c>
      <c r="W8">
        <v>2013</v>
      </c>
      <c r="X8">
        <f>SUM(Procedures!$N$432,Procedures!$N$433)</f>
        <v>37</v>
      </c>
      <c r="Z8">
        <f>SUM('Non-redo Procedures'!$N$348,'Non-redo Procedures'!$N$349,'Non-redo Procedures'!$N$350)</f>
        <v>0</v>
      </c>
    </row>
    <row r="9" spans="1:26" x14ac:dyDescent="0.55000000000000004">
      <c r="W9">
        <v>2014</v>
      </c>
      <c r="X9">
        <f>SUM(Procedures!$N$533,Procedures!$N$534)</f>
        <v>92</v>
      </c>
      <c r="Z9">
        <f>SUM('Non-redo Procedures'!$N$432,'Non-redo Procedures'!$N$433,'Non-redo Procedures'!$N$434)</f>
        <v>0</v>
      </c>
    </row>
    <row r="10" spans="1:26" x14ac:dyDescent="0.55000000000000004">
      <c r="R10" t="s">
        <v>3</v>
      </c>
      <c r="W10">
        <v>2015</v>
      </c>
      <c r="X10">
        <f>SUM(Procedures!$N$634,Procedures!$N$635)</f>
        <v>100</v>
      </c>
      <c r="Z10">
        <f>SUM('Non-redo Procedures'!$N$516,'Non-redo Procedures'!$N$517,'Non-redo Procedures'!$N$518)</f>
        <v>0</v>
      </c>
    </row>
    <row r="11" spans="1:26" x14ac:dyDescent="0.55000000000000004">
      <c r="W11">
        <v>2016</v>
      </c>
      <c r="X11">
        <f>SUM(Procedures!$N$735,Procedures!$N$736)</f>
        <v>108</v>
      </c>
      <c r="Z11">
        <f>SUM('Non-redo Procedures'!$N$600,'Non-redo Procedures'!$N$601,'Non-redo Procedures'!$N$602)</f>
        <v>0</v>
      </c>
    </row>
    <row r="12" spans="1:26" x14ac:dyDescent="0.55000000000000004">
      <c r="R12" t="s">
        <v>4</v>
      </c>
      <c r="S12">
        <f>SUM(Totals!N3,Totals!N9,Totals!N15,Totals!N21,Totals!N27,Totals!N33,Totals!N39,Totals!N45,Totals!N51,Totals!N57)</f>
        <v>308</v>
      </c>
      <c r="W12">
        <v>2017</v>
      </c>
      <c r="X12">
        <f>SUM(Procedures!$N$836,Procedures!$N$837)</f>
        <v>116</v>
      </c>
      <c r="Z12">
        <f>SUM('Non-redo Procedures'!$N$684,'Non-redo Procedures'!$N$685,'Non-redo Procedures'!$N$686)</f>
        <v>0</v>
      </c>
    </row>
    <row r="13" spans="1:26" x14ac:dyDescent="0.55000000000000004">
      <c r="W13">
        <v>2018</v>
      </c>
      <c r="X13">
        <f>SUM(Procedures!$N$937,Procedures!$N$938)</f>
        <v>29</v>
      </c>
    </row>
    <row r="14" spans="1:26" x14ac:dyDescent="0.55000000000000004">
      <c r="R14" t="s">
        <v>5</v>
      </c>
      <c r="S14">
        <f>ROUND(AVERAGE(Totals!O3,Totals!O9,Totals!O15,Totals!O21,Totals!O27,Totals!O33,Totals!O39,Totals!O45,Totals!O51,Totals!O57), 1)</f>
        <v>3</v>
      </c>
    </row>
    <row r="16" spans="1:26" x14ac:dyDescent="0.55000000000000004">
      <c r="R16" t="s">
        <v>216</v>
      </c>
      <c r="S16">
        <f>ROUND(AVERAGE(Totals!O15,Totals!O21,Totals!O27,Totals!O33,Totals!O39,Totals!O45,Totals!O51), 1)</f>
        <v>3.9</v>
      </c>
    </row>
    <row r="18" spans="18:24" x14ac:dyDescent="0.55000000000000004">
      <c r="R18" t="s">
        <v>6</v>
      </c>
      <c r="S18">
        <f>ROUND(AVERAGE(Totals!N4,Totals!N10,Totals!N16,Totals!N22,Totals!N28,Totals!N34,Totals!N40,Totals!N46,Totals!N52,Totals!N58),1)</f>
        <v>4.5999999999999996</v>
      </c>
    </row>
    <row r="20" spans="18:24" x14ac:dyDescent="0.55000000000000004">
      <c r="R20" t="s">
        <v>217</v>
      </c>
      <c r="S20">
        <f>ROUND(AVERAGE(Totals!N16,Totals!N22,Totals!N28,Totals!N34,Totals!N40,Totals!N46,Totals!N52),1)</f>
        <v>6</v>
      </c>
    </row>
    <row r="28" spans="18:24" x14ac:dyDescent="0.55000000000000004">
      <c r="X28" t="s">
        <v>177</v>
      </c>
    </row>
    <row r="29" spans="18:24" x14ac:dyDescent="0.55000000000000004">
      <c r="W29" s="3" t="s">
        <v>124</v>
      </c>
      <c r="X29">
        <f>SUM(Surgeons!$N$92,Trainers!$N$74)</f>
        <v>20</v>
      </c>
    </row>
    <row r="30" spans="18:24" x14ac:dyDescent="0.55000000000000004">
      <c r="W30" s="3" t="s">
        <v>125</v>
      </c>
      <c r="X30">
        <f>SUM(Surgeons!$N$93,Trainers!$N$75)</f>
        <v>9</v>
      </c>
    </row>
    <row r="31" spans="18:24" x14ac:dyDescent="0.55000000000000004">
      <c r="W31" s="3" t="s">
        <v>126</v>
      </c>
      <c r="X31">
        <f>SUM(Surgeons!$N$94,Trainers!$N$76)</f>
        <v>44</v>
      </c>
    </row>
    <row r="32" spans="18:24" x14ac:dyDescent="0.55000000000000004">
      <c r="W32" s="3" t="s">
        <v>127</v>
      </c>
      <c r="X32">
        <f>SUM(Surgeons!$N$95,Trainers!$N$77)</f>
        <v>55</v>
      </c>
    </row>
    <row r="33" spans="23:28" x14ac:dyDescent="0.55000000000000004">
      <c r="W33" s="3" t="s">
        <v>128</v>
      </c>
      <c r="X33">
        <f>SUM(Surgeons!$N$96,Trainers!$N$78)</f>
        <v>44</v>
      </c>
    </row>
    <row r="41" spans="23:28" x14ac:dyDescent="0.55000000000000004">
      <c r="W41" t="s">
        <v>182</v>
      </c>
    </row>
    <row r="43" spans="23:28" x14ac:dyDescent="0.55000000000000004">
      <c r="W43" t="s">
        <v>22</v>
      </c>
      <c r="AA43" t="s">
        <v>23</v>
      </c>
    </row>
    <row r="45" spans="23:28" x14ac:dyDescent="0.55000000000000004">
      <c r="W45" t="s">
        <v>178</v>
      </c>
      <c r="X45">
        <f>SUM('Adult Procedures'!$F911:$F936)</f>
        <v>99</v>
      </c>
      <c r="AA45" t="s">
        <v>197</v>
      </c>
      <c r="AB45">
        <f>SUM('Pediatric Procedures'!$F724)</f>
        <v>1</v>
      </c>
    </row>
    <row r="46" spans="23:28" x14ac:dyDescent="0.55000000000000004">
      <c r="W46" t="s">
        <v>179</v>
      </c>
      <c r="X46">
        <f>SUM('Adult Procedures'!$F684:$F687)</f>
        <v>23</v>
      </c>
      <c r="AA46" t="s">
        <v>191</v>
      </c>
      <c r="AB46">
        <f>SUM('Pediatric Procedures'!$F674:$F690)</f>
        <v>117</v>
      </c>
    </row>
    <row r="47" spans="23:28" x14ac:dyDescent="0.55000000000000004">
      <c r="W47" t="s">
        <v>180</v>
      </c>
      <c r="X47">
        <f>SUM('Adult Procedures'!$F691:$F692)</f>
        <v>2</v>
      </c>
      <c r="AA47" t="s">
        <v>192</v>
      </c>
      <c r="AB47">
        <f>SUM('Pediatric Procedures'!$F700:$F704)</f>
        <v>5</v>
      </c>
    </row>
    <row r="48" spans="23:28" x14ac:dyDescent="0.55000000000000004">
      <c r="W48" t="s">
        <v>189</v>
      </c>
      <c r="X48">
        <f>SUM('Adult Procedures'!$F693)</f>
        <v>6</v>
      </c>
      <c r="AA48" t="s">
        <v>193</v>
      </c>
      <c r="AB48">
        <f>SUM('Pediatric Procedures'!$F709:$F712)</f>
        <v>16</v>
      </c>
    </row>
    <row r="49" spans="23:28" x14ac:dyDescent="0.55000000000000004">
      <c r="W49" t="s">
        <v>181</v>
      </c>
      <c r="X49">
        <f>SUM('Adult Procedures'!$F700:$F748)</f>
        <v>380</v>
      </c>
      <c r="AA49" t="s">
        <v>194</v>
      </c>
      <c r="AB49">
        <f>SUM('Pediatric Procedures'!$F721:$F723)</f>
        <v>13</v>
      </c>
    </row>
    <row r="50" spans="23:28" x14ac:dyDescent="0.55000000000000004">
      <c r="W50" t="s">
        <v>190</v>
      </c>
      <c r="X50">
        <f>SUM('Adult Procedures'!$F695:$F699,'Adult Procedures'!$F749:$F754)</f>
        <v>17</v>
      </c>
      <c r="AA50" t="s">
        <v>195</v>
      </c>
      <c r="AB50">
        <f>SUM('Pediatric Procedures'!$F725:$F735)</f>
        <v>94</v>
      </c>
    </row>
    <row r="51" spans="23:28" x14ac:dyDescent="0.55000000000000004">
      <c r="AA51" t="s">
        <v>196</v>
      </c>
      <c r="AB51">
        <f>SUM('Pediatric Procedures'!$F741:$F748)</f>
        <v>71</v>
      </c>
    </row>
    <row r="66" spans="1:9" x14ac:dyDescent="0.55000000000000004">
      <c r="A66" s="118"/>
      <c r="I66" s="118"/>
    </row>
    <row r="98" spans="1:1" x14ac:dyDescent="0.55000000000000004">
      <c r="A98" s="118"/>
    </row>
    <row r="114" spans="1:1" x14ac:dyDescent="0.55000000000000004">
      <c r="A114" s="118"/>
    </row>
    <row r="130" spans="9:9" x14ac:dyDescent="0.55000000000000004">
      <c r="I130" s="118"/>
    </row>
  </sheetData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Charts</vt:lpstr>
      <vt:lpstr>Procedures</vt:lpstr>
      <vt:lpstr>Totals</vt:lpstr>
      <vt:lpstr>Totals-Q</vt:lpstr>
      <vt:lpstr>Adults-Peds</vt:lpstr>
      <vt:lpstr>Adults-Peds-Q</vt:lpstr>
      <vt:lpstr>Ped. Age Groups</vt:lpstr>
      <vt:lpstr>Ped. Age Groups-Q</vt:lpstr>
      <vt:lpstr>Gender</vt:lpstr>
      <vt:lpstr>Gender-Q</vt:lpstr>
      <vt:lpstr>City</vt:lpstr>
      <vt:lpstr>City-Q</vt:lpstr>
      <vt:lpstr>Week days</vt:lpstr>
      <vt:lpstr>Procedures-Q</vt:lpstr>
      <vt:lpstr>Adult Procedures</vt:lpstr>
      <vt:lpstr>Pediatric Procedures</vt:lpstr>
      <vt:lpstr>Non-redo Procedures</vt:lpstr>
      <vt:lpstr>Redo</vt:lpstr>
      <vt:lpstr>Redo-Q</vt:lpstr>
      <vt:lpstr>Surgeons</vt:lpstr>
      <vt:lpstr>Surgeons-Q</vt:lpstr>
      <vt:lpstr>Adult Surgeons</vt:lpstr>
      <vt:lpstr>Pediatric Surgeons</vt:lpstr>
      <vt:lpstr>Trainers</vt:lpstr>
      <vt:lpstr>Trainers-Q</vt:lpstr>
      <vt:lpstr>Adults-Peds Mortality</vt:lpstr>
      <vt:lpstr>Ped. Age Groups Mortality</vt:lpstr>
      <vt:lpstr>Procedure Mortality</vt:lpstr>
      <vt:lpstr>Surgeon Mortality</vt:lpstr>
      <vt:lpstr>Year</vt:lpstr>
      <vt:lpstr>Year-Q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2014-03-07T16:08:25Z</dcterms:created>
  <dc:creator>hatem</dc:creator>
  <lastModifiedBy>Hatem Hosny</lastModifiedBy>
  <dcterms:modified xsi:type="dcterms:W3CDTF">2018-05-30T14:48:51Z</dcterms:modified>
</coreProperties>
</file>