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>
    <mc:Choice Requires="x15">
      <x15ac:absPath xmlns:x15ac="http://schemas.microsoft.com/office/spreadsheetml/2010/11/ac" url="D:\OneDrive\Work\Audit\output\"/>
    </mc:Choice>
  </mc:AlternateContent>
  <xr:revisionPtr revIDLastSave="7" documentId="FC91A5086B230B3FBF10FC09D7C71FA5B6A8F71D" xr6:coauthVersionLast="25" xr6:coauthVersionMax="25" xr10:uidLastSave="{0AC225AB-5029-4F31-BF0F-51820CF1DB16}"/>
  <bookViews>
    <workbookView xWindow="0" yWindow="0" windowWidth="13128" windowHeight="6108" xr2:uid="{00000000-000D-0000-FFFF-FFFF00000000}"/>
  </bookViews>
  <sheets>
    <sheet name="Charts" sheetId="13" r:id="rId1"/>
  </sheets>
  <calcPr calcId="171027"/>
</workbook>
</file>

<file path=xl/sharedStrings.xml><?xml version="1.0" encoding="utf-8"?>
<sst xmlns="http://schemas.openxmlformats.org/spreadsheetml/2006/main" count="7541" uniqueCount="204">
  <si>
    <t xml:space="preserve">                               </t>
  </si>
  <si>
    <t>Total till now</t>
  </si>
  <si>
    <t>Average/month till now</t>
  </si>
  <si>
    <t>Average/month (2011-2016)</t>
  </si>
  <si>
    <t>Average in this Q (2011-2016)</t>
  </si>
  <si>
    <t>Total in this Q</t>
  </si>
  <si>
    <t>Total mortality till now</t>
  </si>
  <si>
    <t>Average mortality/month till now</t>
  </si>
  <si>
    <t>Average mortality/month (2011-2016)</t>
  </si>
  <si>
    <t>Average Percent Mortality till now</t>
  </si>
  <si>
    <t>Average Percent Mortality (2011-2016)</t>
  </si>
  <si>
    <t>Adults 2017</t>
  </si>
  <si>
    <t>Pediatrics 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</si>
  <si>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</si>
  <si>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</si>
  <si>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</si>
  <si>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</si>
  <si>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</si>
  <si>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</si>
  <si>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</si>
  <si>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</si>
  <si>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</si>
  <si>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</si>
  <si>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</si>
  <si>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</si>
  <si>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</si>
  <si>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Mean</t>
  </si>
  <si>
    <t>Mortality</t>
  </si>
  <si>
    <t>Adults</t>
  </si>
  <si>
    <t>Pediatrics</t>
  </si>
  <si>
    <t>neonates</t>
  </si>
  <si>
    <t>infants</t>
  </si>
  <si>
    <t>toddlers</t>
  </si>
  <si>
    <t>older</t>
  </si>
  <si>
    <t>Males</t>
  </si>
  <si>
    <t>Females</t>
  </si>
  <si>
    <t xml:space="preserve">Ross </t>
  </si>
  <si>
    <t xml:space="preserve">Freestyle </t>
  </si>
  <si>
    <t xml:space="preserve">Aortic Valve Repair </t>
  </si>
  <si>
    <t xml:space="preserve">AVR Mechanical </t>
  </si>
  <si>
    <t xml:space="preserve">AVR Stented Bioprosthesis </t>
  </si>
  <si>
    <t xml:space="preserve">Valve-sparing Aortic Root </t>
  </si>
  <si>
    <t xml:space="preserve">Homograft Aortic Root </t>
  </si>
  <si>
    <t xml:space="preserve">Bentall </t>
  </si>
  <si>
    <t xml:space="preserve">Ascending Aortic Replacement </t>
  </si>
  <si>
    <t xml:space="preserve">Arch Replacement </t>
  </si>
  <si>
    <t xml:space="preserve">Mitral Valve Repair </t>
  </si>
  <si>
    <t xml:space="preserve">MVR Mechanical </t>
  </si>
  <si>
    <t xml:space="preserve">MVR Stented Bioprosthesis </t>
  </si>
  <si>
    <t xml:space="preserve">Tricuspid Valve Repair </t>
  </si>
  <si>
    <t xml:space="preserve">TVR Mechanical </t>
  </si>
  <si>
    <t xml:space="preserve">TVR Stented Bioprosthesis </t>
  </si>
  <si>
    <t xml:space="preserve">Maze Procedure </t>
  </si>
  <si>
    <t xml:space="preserve">CABG </t>
  </si>
  <si>
    <t xml:space="preserve">OPCAB </t>
  </si>
  <si>
    <t xml:space="preserve">Myectomy </t>
  </si>
  <si>
    <t xml:space="preserve">Coronary Detunneling </t>
  </si>
  <si>
    <t xml:space="preserve">LVAD </t>
  </si>
  <si>
    <t xml:space="preserve">RVAD </t>
  </si>
  <si>
    <t xml:space="preserve">Pulmonary End arterectomy </t>
  </si>
  <si>
    <t xml:space="preserve">Excision of LA Myxoma </t>
  </si>
  <si>
    <t xml:space="preserve">Chest Exploration Trauma </t>
  </si>
  <si>
    <t xml:space="preserve">Arterial switch </t>
  </si>
  <si>
    <t xml:space="preserve">Atrial switch (Mustard) </t>
  </si>
  <si>
    <t xml:space="preserve">Atrial switch Senning </t>
  </si>
  <si>
    <t xml:space="preserve">Double Switch </t>
  </si>
  <si>
    <t xml:space="preserve">Rastelli </t>
  </si>
  <si>
    <t xml:space="preserve">Truncus Arteriosus Repair </t>
  </si>
  <si>
    <t xml:space="preserve">ALCAPA Repair </t>
  </si>
  <si>
    <t xml:space="preserve">ARCAPA Repair </t>
  </si>
  <si>
    <t xml:space="preserve">Norwood </t>
  </si>
  <si>
    <t xml:space="preserve">Arch Repair </t>
  </si>
  <si>
    <t xml:space="preserve">CoA X-end-to-end </t>
  </si>
  <si>
    <t xml:space="preserve">Extra anatomical Bypass of CoA </t>
  </si>
  <si>
    <t xml:space="preserve">Vascular Ring Repair </t>
  </si>
  <si>
    <t xml:space="preserve">PDA Closure </t>
  </si>
  <si>
    <t xml:space="preserve">TAPVC Repair Supra Cardiac </t>
  </si>
  <si>
    <t xml:space="preserve">TAPVC Repair Cardiac </t>
  </si>
  <si>
    <t xml:space="preserve">TAPVC Repair Infra Cardiac </t>
  </si>
  <si>
    <t xml:space="preserve">PAPVC Repair </t>
  </si>
  <si>
    <t xml:space="preserve">Systemic Venous Drainage Repair </t>
  </si>
  <si>
    <t xml:space="preserve">Cor Triatriatum Repair </t>
  </si>
  <si>
    <t xml:space="preserve">ASD Closure </t>
  </si>
  <si>
    <t xml:space="preserve">AV Canal Repair Complete </t>
  </si>
  <si>
    <t xml:space="preserve">AV Canal Repair Transitional </t>
  </si>
  <si>
    <t xml:space="preserve">AV Canal Repair Partial </t>
  </si>
  <si>
    <t xml:space="preserve">VSD Closure </t>
  </si>
  <si>
    <t xml:space="preserve">Fallot Repair </t>
  </si>
  <si>
    <t xml:space="preserve">PVR Homograft </t>
  </si>
  <si>
    <t xml:space="preserve">PVR Freestyle </t>
  </si>
  <si>
    <t xml:space="preserve">PVR Stented Bioprosthesis </t>
  </si>
  <si>
    <t xml:space="preserve">MPA Reconstruction </t>
  </si>
  <si>
    <t xml:space="preserve">RPA Reconstruction </t>
  </si>
  <si>
    <t xml:space="preserve">LPA Reconstruction </t>
  </si>
  <si>
    <t xml:space="preserve">Pulmonary Valvotomy </t>
  </si>
  <si>
    <t xml:space="preserve">Pulmonary Trans-annular Patch </t>
  </si>
  <si>
    <t xml:space="preserve">Relief of RVOTO </t>
  </si>
  <si>
    <t xml:space="preserve">RVOT Patch </t>
  </si>
  <si>
    <t xml:space="preserve">Supravalvular AS Repair </t>
  </si>
  <si>
    <t xml:space="preserve">Rupture Sinus of Valsalva Repair </t>
  </si>
  <si>
    <t xml:space="preserve">Coronary AV Fistula Repair </t>
  </si>
  <si>
    <t xml:space="preserve">Resection of Subaortic Membrane </t>
  </si>
  <si>
    <t xml:space="preserve">Aorto Pulmonary Window Repair </t>
  </si>
  <si>
    <t xml:space="preserve">Fontan </t>
  </si>
  <si>
    <t xml:space="preserve">Glenn </t>
  </si>
  <si>
    <t xml:space="preserve">DKS </t>
  </si>
  <si>
    <t xml:space="preserve">Atrial Septectomy </t>
  </si>
  <si>
    <t xml:space="preserve">MBT Shunt </t>
  </si>
  <si>
    <t xml:space="preserve">Central shunt </t>
  </si>
  <si>
    <t xml:space="preserve">PA Banding </t>
  </si>
  <si>
    <t xml:space="preserve">First Stage Switch PAB BTS </t>
  </si>
  <si>
    <t xml:space="preserve">Permanent Epicardial Pacemaker </t>
  </si>
  <si>
    <t xml:space="preserve">Plication of Diaphragm </t>
  </si>
  <si>
    <t xml:space="preserve">Delayed Chest Closure </t>
  </si>
  <si>
    <t xml:space="preserve">Rewiring </t>
  </si>
  <si>
    <t xml:space="preserve">Wound Debridement </t>
  </si>
  <si>
    <t xml:space="preserve">Other </t>
  </si>
  <si>
    <t>Q1</t>
  </si>
  <si>
    <t>Q2</t>
  </si>
  <si>
    <t>Q3</t>
  </si>
  <si>
    <t>Q4</t>
  </si>
  <si>
    <t>Aswan</t>
  </si>
  <si>
    <t>Cairo</t>
  </si>
  <si>
    <t>Sunday</t>
  </si>
  <si>
    <t>Monday</t>
  </si>
  <si>
    <t>Tuesday</t>
  </si>
  <si>
    <t>Wednesday</t>
  </si>
  <si>
    <t>Thursday</t>
  </si>
  <si>
    <t>Friday</t>
  </si>
  <si>
    <t>Saturday</t>
  </si>
  <si>
    <t>Magdi Yacoub</t>
  </si>
  <si>
    <t>Carin van Doorn</t>
  </si>
  <si>
    <t>Ahmed Afifi</t>
  </si>
  <si>
    <t>Ahmed Shazly</t>
  </si>
  <si>
    <t>Hatem Hosny</t>
  </si>
  <si>
    <t>Walid Simry</t>
  </si>
  <si>
    <t>Ahmed Mahgoub</t>
  </si>
  <si>
    <t>Adults Mortality</t>
  </si>
  <si>
    <t>Adults Mortality Percent</t>
  </si>
  <si>
    <t>Pediatrics Mortality</t>
  </si>
  <si>
    <t>Pediatrics Mortality Percent</t>
  </si>
  <si>
    <t>Neonates</t>
  </si>
  <si>
    <t>Neonates Mortality</t>
  </si>
  <si>
    <t>Neonates Mortality Percent</t>
  </si>
  <si>
    <t>Infants</t>
  </si>
  <si>
    <t>Infants Mortality</t>
  </si>
  <si>
    <t>Infants Mortality Percent</t>
  </si>
  <si>
    <t>Toddlers</t>
  </si>
  <si>
    <t>Toddlers Mortality</t>
  </si>
  <si>
    <t>Toddlers Mortality Percent</t>
  </si>
  <si>
    <t>Children</t>
  </si>
  <si>
    <t>Children Mortality</t>
  </si>
  <si>
    <t>Children Mortality Percent</t>
  </si>
  <si>
    <t>Q1 Mort</t>
  </si>
  <si>
    <t>Q2 Mort</t>
  </si>
  <si>
    <t>Q3 Mort</t>
  </si>
  <si>
    <t>Q4 Mort</t>
  </si>
  <si>
    <t>Total Mort</t>
  </si>
  <si>
    <t>Mean Mort</t>
  </si>
  <si>
    <t xml:space="preserve">Exploration for bleeding </t>
  </si>
  <si>
    <t>Magdi Yacoub Mortality</t>
  </si>
  <si>
    <t>Magdi Yacoub Mortality Percent</t>
  </si>
  <si>
    <t>------</t>
  </si>
  <si>
    <t>Carin van Doorn Mortality</t>
  </si>
  <si>
    <t>Carin van Doorn Mortality Percent</t>
  </si>
  <si>
    <t>------ 1</t>
  </si>
  <si>
    <t>Ahmed Afifi Mortality</t>
  </si>
  <si>
    <t>Ahmed Afifi Mortality Percent</t>
  </si>
  <si>
    <t>------ 2</t>
  </si>
  <si>
    <t>Ahmed Shazly Mortality</t>
  </si>
  <si>
    <t>Ahmed Shazly Mortality Percent</t>
  </si>
  <si>
    <t>------ 3</t>
  </si>
  <si>
    <t>Hatem Hosny Mortality</t>
  </si>
  <si>
    <t>Hatem Hosny Mortality Percent</t>
  </si>
  <si>
    <t>------ 4</t>
  </si>
  <si>
    <t>Walid Simry Mortality</t>
  </si>
  <si>
    <t>Walid Simry Mortality Percent</t>
  </si>
  <si>
    <t>------ 5</t>
  </si>
  <si>
    <t>Ahmed Mahgoub Mortality</t>
  </si>
  <si>
    <t>Ahmed Mahgoub Mortality Percent</t>
  </si>
  <si>
    <t>Calculations</t>
  </si>
  <si>
    <t>Total TGA</t>
  </si>
  <si>
    <t>Total Mitral Surgery</t>
  </si>
  <si>
    <t>Total/Surgeon (2017)</t>
  </si>
  <si>
    <t>Aortic</t>
  </si>
  <si>
    <t>Mitral</t>
  </si>
  <si>
    <t>CABG</t>
  </si>
  <si>
    <t>GUCH</t>
  </si>
  <si>
    <t>Totals by group (2017)</t>
  </si>
  <si>
    <t>Mortality Percent</t>
  </si>
  <si>
    <t>Upper Egypt</t>
  </si>
  <si>
    <t>Rest of Egypt</t>
  </si>
  <si>
    <t>Non Egyptian</t>
  </si>
  <si>
    <t>First Operation</t>
  </si>
  <si>
    <t>Redo Operation</t>
  </si>
  <si>
    <t>Myectomy</t>
  </si>
  <si>
    <t>Others</t>
  </si>
  <si>
    <t>Valvular</t>
  </si>
  <si>
    <t>TGA</t>
  </si>
  <si>
    <t>Arch</t>
  </si>
  <si>
    <t>AV Canal</t>
  </si>
  <si>
    <t>RVOT/PA</t>
  </si>
  <si>
    <t>Palliative</t>
  </si>
  <si>
    <t>VSD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</si>
</sst>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9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</fonts>
  <fills count="40">
    <fill>
      <patternFill patternType="none"/>
    </fill>
    <fill>
      <patternFill patternType="gray125"/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3" borderId="0" xfId="0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4" borderId="0" xfId="0" applyFont="1" applyFill="1" applyAlignment="1">
      <alignment horizont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5" borderId="0" xfId="0" applyFont="1" applyFill="1" applyAlignment="1">
      <alignment horizont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6" borderId="0" xfId="0" applyFont="1" applyFill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7" borderId="0" xfId="0" applyFont="1" applyFill="1" applyAlignment="1">
      <alignment horizontal="center" wrapTex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5" fillId="8" borderId="0" xfId="0" applyFont="1" applyFill="1" applyAlignment="1">
      <alignment horizontal="center" wrapText="1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8" fillId="9" borderId="0" xfId="0" applyFont="1" applyFill="1" applyAlignment="1">
      <alignment horizontal="center" wrapText="1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1" fillId="10" borderId="0" xfId="0" applyFont="1" applyFill="1" applyAlignment="1">
      <alignment horizont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4" fillId="11" borderId="0" xfId="0" applyFont="1" applyFill="1" applyAlignment="1">
      <alignment horizont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7" fillId="12" borderId="0" xfId="0" applyFont="1" applyFill="1" applyAlignment="1">
      <alignment horizontal="center" wrapText="1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13" borderId="0" xfId="0" applyFont="1" applyFill="1" applyAlignment="1">
      <alignment horizontal="center" wrapText="1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0" fontId="43" fillId="14" borderId="0" xfId="0" applyFont="1" applyFill="1" applyAlignment="1">
      <alignment horizont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/>
    </xf>
    <xf numFmtId="0" fontId="46" fillId="15" borderId="0" xfId="0" applyFont="1" applyFill="1" applyAlignment="1">
      <alignment horizontal="center" wrapText="1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49" fillId="16" borderId="0" xfId="0" applyFont="1" applyFill="1" applyAlignment="1">
      <alignment horizontal="center" wrapText="1"/>
    </xf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52" fillId="17" borderId="0" xfId="0" applyFont="1" applyFill="1" applyAlignment="1">
      <alignment horizontal="center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left"/>
    </xf>
    <xf numFmtId="0" fontId="55" fillId="18" borderId="0" xfId="0" applyFont="1" applyFill="1" applyAlignment="1">
      <alignment horizontal="center" wrapText="1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left"/>
    </xf>
    <xf numFmtId="0" fontId="58" fillId="19" borderId="0" xfId="0" applyFont="1" applyFill="1" applyAlignment="1">
      <alignment horizontal="center" wrapText="1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left"/>
    </xf>
    <xf numFmtId="0" fontId="61" fillId="20" borderId="0" xfId="0" applyFont="1" applyFill="1" applyAlignment="1">
      <alignment horizontal="center" wrapText="1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horizontal="left"/>
    </xf>
    <xf numFmtId="0" fontId="64" fillId="21" borderId="0" xfId="0" applyFont="1" applyFill="1" applyAlignment="1">
      <alignment horizontal="center" wrapText="1"/>
    </xf>
    <xf numFmtId="0" fontId="65" fillId="0" borderId="0" xfId="0" applyFont="1" applyAlignment="1">
      <alignment horizontal="center"/>
    </xf>
    <xf numFmtId="0" fontId="66" fillId="0" borderId="0" xfId="0" applyFont="1" applyAlignment="1">
      <alignment horizontal="left"/>
    </xf>
    <xf numFmtId="0" fontId="67" fillId="22" borderId="0" xfId="0" applyFont="1" applyFill="1" applyAlignment="1">
      <alignment horizontal="center" wrapText="1"/>
    </xf>
    <xf numFmtId="0" fontId="68" fillId="0" borderId="0" xfId="0" applyFont="1" applyAlignment="1">
      <alignment horizontal="center"/>
    </xf>
    <xf numFmtId="0" fontId="69" fillId="0" borderId="0" xfId="0" applyFont="1" applyAlignment="1">
      <alignment horizontal="left"/>
    </xf>
    <xf numFmtId="0" fontId="70" fillId="23" borderId="0" xfId="0" applyFont="1" applyFill="1" applyAlignment="1">
      <alignment horizontal="center" wrapText="1"/>
    </xf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left"/>
    </xf>
    <xf numFmtId="0" fontId="73" fillId="24" borderId="0" xfId="0" applyFont="1" applyFill="1" applyAlignment="1">
      <alignment horizontal="center" wrapText="1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left"/>
    </xf>
    <xf numFmtId="0" fontId="76" fillId="25" borderId="0" xfId="0" applyFont="1" applyFill="1" applyAlignment="1">
      <alignment horizontal="center" wrapText="1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left"/>
    </xf>
    <xf numFmtId="0" fontId="79" fillId="26" borderId="0" xfId="0" applyFont="1" applyFill="1" applyAlignment="1">
      <alignment horizontal="center" wrapText="1"/>
    </xf>
    <xf numFmtId="0" fontId="80" fillId="0" borderId="0" xfId="0" applyFont="1" applyAlignment="1">
      <alignment horizontal="center"/>
    </xf>
    <xf numFmtId="0" fontId="81" fillId="0" borderId="0" xfId="0" applyFont="1" applyAlignment="1">
      <alignment horizontal="left"/>
    </xf>
    <xf numFmtId="0" fontId="82" fillId="27" borderId="0" xfId="0" applyFont="1" applyFill="1" applyAlignment="1">
      <alignment horizontal="center" wrapText="1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left"/>
    </xf>
    <xf numFmtId="0" fontId="85" fillId="28" borderId="0" xfId="0" applyFont="1" applyFill="1" applyAlignment="1">
      <alignment horizontal="center" wrapText="1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left"/>
    </xf>
    <xf numFmtId="0" fontId="88" fillId="29" borderId="0" xfId="0" applyFont="1" applyFill="1" applyAlignment="1">
      <alignment horizontal="center" wrapText="1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left"/>
    </xf>
    <xf numFmtId="0" fontId="91" fillId="30" borderId="0" xfId="0" applyFont="1" applyFill="1" applyAlignment="1">
      <alignment horizontal="center" wrapText="1"/>
    </xf>
    <xf numFmtId="0" fontId="92" fillId="0" borderId="0" xfId="0" applyFont="1" applyAlignment="1">
      <alignment horizontal="center"/>
    </xf>
    <xf numFmtId="0" fontId="93" fillId="0" borderId="0" xfId="0" applyFont="1" applyAlignment="1">
      <alignment horizontal="left"/>
    </xf>
    <xf numFmtId="0" fontId="94" fillId="31" borderId="0" xfId="0" applyFont="1" applyFill="1" applyAlignment="1">
      <alignment horizontal="center" wrapText="1"/>
    </xf>
    <xf numFmtId="0" fontId="95" fillId="0" borderId="0" xfId="0" applyFont="1" applyAlignment="1">
      <alignment horizontal="center"/>
    </xf>
    <xf numFmtId="0" fontId="96" fillId="0" borderId="0" xfId="0" applyFont="1" applyAlignment="1">
      <alignment horizontal="left"/>
    </xf>
    <xf numFmtId="0" fontId="97" fillId="32" borderId="0" xfId="0" applyFont="1" applyFill="1" applyAlignment="1">
      <alignment horizontal="center" wrapText="1"/>
    </xf>
    <xf numFmtId="0" fontId="98" fillId="0" borderId="0" xfId="0" applyFont="1" applyAlignment="1">
      <alignment horizontal="center"/>
    </xf>
    <xf numFmtId="0" fontId="99" fillId="0" borderId="0" xfId="0" applyFont="1" applyAlignment="1">
      <alignment horizontal="left"/>
    </xf>
    <xf numFmtId="0" fontId="100" fillId="33" borderId="0" xfId="0" applyFont="1" applyFill="1" applyAlignment="1">
      <alignment horizontal="center" wrapText="1"/>
    </xf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left"/>
    </xf>
    <xf numFmtId="0" fontId="103" fillId="34" borderId="0" xfId="0" applyFont="1" applyFill="1" applyAlignment="1">
      <alignment horizontal="center" wrapText="1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left"/>
    </xf>
    <xf numFmtId="0" fontId="106" fillId="35" borderId="0" xfId="0" applyFont="1" applyFill="1" applyAlignment="1">
      <alignment horizontal="center" wrapText="1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left"/>
    </xf>
    <xf numFmtId="0" fontId="109" fillId="36" borderId="0" xfId="0" applyFont="1" applyFill="1" applyAlignment="1">
      <alignment horizontal="center" wrapText="1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left"/>
    </xf>
    <xf numFmtId="0" fontId="112" fillId="37" borderId="0" xfId="0" applyFont="1" applyFill="1" applyAlignment="1">
      <alignment horizontal="center" wrapText="1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left"/>
    </xf>
    <xf numFmtId="0" fontId="115" fillId="38" borderId="0" xfId="0" applyFont="1" applyFill="1" applyAlignment="1">
      <alignment horizontal="center" wrapText="1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left"/>
    </xf>
    <xf numFmtId="0" fontId="118" fillId="39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3" Type="http://schemas.openxmlformats.org/officeDocument/2006/relationships/theme" Target="theme/theme1.xml"/>
  <Relationship Id="rId24" Type="http://schemas.openxmlformats.org/officeDocument/2006/relationships/styles" Target="styles.xml"/>
  <Relationship Id="rId25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8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835</c:v>
                </c:pt>
                <c:pt idx="7">
                  <c:v>809</c:v>
                </c:pt>
                <c:pt idx="8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955-40CF-AA8C-90AF9C015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955-40CF-AA8C-90AF9C015D4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B955-40CF-AA8C-90AF9C015D4C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55-40CF-AA8C-90AF9C015D4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 Operation</c:v>
                </c:pt>
                <c:pt idx="1">
                  <c:v>Redo 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703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5-40CF-AA8C-90AF9C015D4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'Non-redo Procedures'!$A$684</c:f>
              <c:strCache>
                <c:ptCount val="1"/>
                <c:pt idx="0">
                  <c:v>Mitral Valve Repair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Procedures'!$N$12,'Non-redo Procedures'!$N$96,'Non-redo Procedures'!$N$180,'Non-redo Procedures'!$N$264,'Non-redo Procedures'!$N$348,'Non-redo Procedures'!$N$432,'Non-redo Procedures'!$N$516,'Non-redo Procedures'!$N$600,'Non-redo Procedures'!$N$684)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36</c:v>
                </c:pt>
                <c:pt idx="3">
                  <c:v>70</c:v>
                </c:pt>
                <c:pt idx="4">
                  <c:v>133</c:v>
                </c:pt>
                <c:pt idx="5">
                  <c:v>115</c:v>
                </c:pt>
                <c:pt idx="6">
                  <c:v>73</c:v>
                </c:pt>
                <c:pt idx="7">
                  <c:v>64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C-4DF4-A55B-055631EBA3AC}"/>
            </c:ext>
          </c:extLst>
        </c:ser>
        <c:ser>
          <c:idx val="1"/>
          <c:order val="1"/>
          <c:tx>
            <c:strRef>
              <c:f>'Non-redo Procedures'!$A$685</c:f>
              <c:strCache>
                <c:ptCount val="1"/>
                <c:pt idx="0">
                  <c:v>MVR Mechanical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Procedures'!$N$13,'Non-redo Procedures'!$N$97,'Non-redo Procedures'!$N$181,'Non-redo Procedures'!$N$265,'Non-redo Procedures'!$N$349,'Non-redo Procedures'!$N$433,'Non-redo Procedures'!$N$517,'Non-redo Procedures'!$N$601,'Non-redo Procedures'!$N$685)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47</c:v>
                </c:pt>
                <c:pt idx="4">
                  <c:v>36</c:v>
                </c:pt>
                <c:pt idx="5">
                  <c:v>35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C-4DF4-A55B-055631EBA3AC}"/>
            </c:ext>
          </c:extLst>
        </c:ser>
        <c:ser>
          <c:idx val="2"/>
          <c:order val="2"/>
          <c:tx>
            <c:strRef>
              <c:f>'Non-redo Procedures'!$A$686</c:f>
              <c:strCache>
                <c:ptCount val="1"/>
                <c:pt idx="0">
                  <c:v>MVR Stented Bioprosthesis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Procedures'!$N$14,'Non-redo Procedures'!$N$98,'Non-redo Procedures'!$N$182,'Non-redo Procedures'!$N$266,'Non-redo Procedures'!$N$350,'Non-redo Procedures'!$N$434,'Non-redo Procedures'!$N$518,'Non-redo Procedures'!$N$602,'Non-redo Procedures'!$N$686)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697344"/>
        <c:axId val="740694720"/>
      </c:barChart>
      <c:lineChart>
        <c:grouping val="standard"/>
        <c:varyColors val="0"/>
        <c:ser>
          <c:idx val="3"/>
          <c:order val="3"/>
          <c:tx>
            <c:strRef>
              <c:f>Charts!$Z$3</c:f>
              <c:strCache>
                <c:ptCount val="1"/>
                <c:pt idx="0">
                  <c:v>Total Mitral Surgery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Charts!$Z$4:$Z$12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52</c:v>
                </c:pt>
                <c:pt idx="3">
                  <c:v>120</c:v>
                </c:pt>
                <c:pt idx="4">
                  <c:v>177</c:v>
                </c:pt>
                <c:pt idx="5">
                  <c:v>161</c:v>
                </c:pt>
                <c:pt idx="6">
                  <c:v>110</c:v>
                </c:pt>
                <c:pt idx="7">
                  <c:v>102</c:v>
                </c:pt>
                <c:pt idx="8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97344"/>
        <c:axId val="740694720"/>
      </c:line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254-4F57-9152-9F4C894F9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254-4F57-9152-9F4C894F9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254-4F57-9152-9F4C894F9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254-4F57-9152-9F4C894F9D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254-4F57-9152-9F4C894F9D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4-4F57-9152-9F4C894F9D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54-4F57-9152-9F4C894F9D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54-4F57-9152-9F4C894F9D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54-4F57-9152-9F4C894F9D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54-4F57-9152-9F4C894F9D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 Egypt</c:v>
                </c:pt>
                <c:pt idx="2">
                  <c:v>Cairo</c:v>
                </c:pt>
                <c:pt idx="3">
                  <c:v>Rest of Egypt</c:v>
                </c:pt>
                <c:pt idx="4">
                  <c:v>Non 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323</c:v>
                </c:pt>
                <c:pt idx="1">
                  <c:v>262</c:v>
                </c:pt>
                <c:pt idx="2">
                  <c:v>170</c:v>
                </c:pt>
                <c:pt idx="3">
                  <c:v>244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4-4F57-9152-9F4C894F9D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3.85</c:v>
                </c:pt>
                <c:pt idx="1">
                  <c:v>4.04</c:v>
                </c:pt>
                <c:pt idx="2">
                  <c:v>3.87</c:v>
                </c:pt>
                <c:pt idx="3">
                  <c:v>3.58</c:v>
                </c:pt>
                <c:pt idx="4">
                  <c:v>4.01</c:v>
                </c:pt>
                <c:pt idx="5">
                  <c:v>0.92</c:v>
                </c:pt>
                <c:pt idx="6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45D8-BCD4-488F8E2FF7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93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218</c:v>
                </c:pt>
                <c:pt idx="7">
                  <c:v>269</c:v>
                </c:pt>
                <c:pt idx="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B-4672-8875-4BC5267361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('Week days'!$A$1,'Week days'!$A$12,'Week days'!$A$23,'Week days'!$A$34,'Week days'!$A$45,'Week days'!$A$56,'Week days'!$A$67,'Week days'!$A$78,'Week days'!$A$89)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days'!$N$90)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1.74</c:v>
                </c:pt>
                <c:pt idx="3">
                  <c:v>2.29</c:v>
                </c:pt>
                <c:pt idx="4">
                  <c:v>2.68</c:v>
                </c:pt>
                <c:pt idx="5">
                  <c:v>3.52</c:v>
                </c:pt>
                <c:pt idx="6">
                  <c:v>3.19</c:v>
                </c:pt>
                <c:pt idx="7">
                  <c:v>3.3</c:v>
                </c:pt>
                <c:pt idx="8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C-4B14-98B0-70DD870DB994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days'!$N$3,'Week days'!$N$14,'Week days'!$N$25,'Week days'!$N$36,'Week days'!$N$47,'Week days'!$N$58,'Week days'!$N$69,'Week days'!$N$80,'Week days'!$N$91)</c:f>
              <c:numCache>
                <c:formatCode>General</c:formatCode>
                <c:ptCount val="9"/>
                <c:pt idx="0">
                  <c:v>1.25</c:v>
                </c:pt>
                <c:pt idx="1">
                  <c:v>1.29</c:v>
                </c:pt>
                <c:pt idx="2">
                  <c:v>2.0699999999999998</c:v>
                </c:pt>
                <c:pt idx="3">
                  <c:v>2.73</c:v>
                </c:pt>
                <c:pt idx="4">
                  <c:v>3.13</c:v>
                </c:pt>
                <c:pt idx="5">
                  <c:v>3.42</c:v>
                </c:pt>
                <c:pt idx="6">
                  <c:v>3.19</c:v>
                </c:pt>
                <c:pt idx="7">
                  <c:v>3.4</c:v>
                </c:pt>
                <c:pt idx="8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C-4B14-98B0-70DD870DB994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days'!$N$4,'Week days'!$N$15,'Week days'!$N$26,'Week days'!$N$37,'Week days'!$N$48,'Week days'!$N$59,'Week days'!$N$70,'Week days'!$N$81,'Week days'!$N$92)</c:f>
              <c:numCache>
                <c:formatCode>General</c:formatCode>
                <c:ptCount val="9"/>
                <c:pt idx="0">
                  <c:v>0.92</c:v>
                </c:pt>
                <c:pt idx="1">
                  <c:v>1.5</c:v>
                </c:pt>
                <c:pt idx="2">
                  <c:v>2.31</c:v>
                </c:pt>
                <c:pt idx="3">
                  <c:v>2.5499999999999998</c:v>
                </c:pt>
                <c:pt idx="4">
                  <c:v>3.07</c:v>
                </c:pt>
                <c:pt idx="5">
                  <c:v>3.19</c:v>
                </c:pt>
                <c:pt idx="6">
                  <c:v>3.3</c:v>
                </c:pt>
                <c:pt idx="7">
                  <c:v>2.85</c:v>
                </c:pt>
                <c:pt idx="8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C-4B14-98B0-70DD870DB994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days'!$N$5,'Week days'!$N$16,'Week days'!$N$27,'Week days'!$N$38,'Week days'!$N$49,'Week days'!$N$60,'Week days'!$N$71,'Week days'!$N$82,'Week days'!$N$93)</c:f>
              <c:numCache>
                <c:formatCode>General</c:formatCode>
                <c:ptCount val="9"/>
                <c:pt idx="0">
                  <c:v>1.08</c:v>
                </c:pt>
                <c:pt idx="1">
                  <c:v>1.1200000000000001</c:v>
                </c:pt>
                <c:pt idx="2">
                  <c:v>1.89</c:v>
                </c:pt>
                <c:pt idx="3">
                  <c:v>1.96</c:v>
                </c:pt>
                <c:pt idx="4">
                  <c:v>2.94</c:v>
                </c:pt>
                <c:pt idx="5">
                  <c:v>3.06</c:v>
                </c:pt>
                <c:pt idx="6">
                  <c:v>3.13</c:v>
                </c:pt>
                <c:pt idx="7">
                  <c:v>2.97</c:v>
                </c:pt>
                <c:pt idx="8">
                  <c:v>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C-4B14-98B0-70DD870DB994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days'!$N$6,'Week days'!$N$17,'Week days'!$N$28,'Week days'!$N$39,'Week days'!$N$50,'Week days'!$N$61,'Week days'!$N$72,'Week days'!$N$83,'Week days'!$N$94)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2.4300000000000002</c:v>
                </c:pt>
                <c:pt idx="3">
                  <c:v>2.2400000000000002</c:v>
                </c:pt>
                <c:pt idx="4">
                  <c:v>2.7</c:v>
                </c:pt>
                <c:pt idx="5">
                  <c:v>3.06</c:v>
                </c:pt>
                <c:pt idx="6">
                  <c:v>2.75</c:v>
                </c:pt>
                <c:pt idx="7">
                  <c:v>2.74</c:v>
                </c:pt>
                <c:pt idx="8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C-4B14-98B0-70DD870DB994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days'!$N$7,'Week days'!$N$18,'Week days'!$N$29,'Week days'!$N$40,'Week days'!$N$51,'Week days'!$N$62,'Week days'!$N$73,'Week days'!$N$84,'Week days'!$N$95)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1.08</c:v>
                </c:pt>
                <c:pt idx="2">
                  <c:v>1.92</c:v>
                </c:pt>
                <c:pt idx="3">
                  <c:v>0.57999999999999996</c:v>
                </c:pt>
                <c:pt idx="4">
                  <c:v>0.79</c:v>
                </c:pt>
                <c:pt idx="5">
                  <c:v>0.67</c:v>
                </c:pt>
                <c:pt idx="6">
                  <c:v>0.57999999999999996</c:v>
                </c:pt>
                <c:pt idx="7">
                  <c:v>1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C-4B14-98B0-70DD870DB994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days'!$N$8,'Week days'!$N$19,'Week days'!$N$30,'Week days'!$N$41,'Week days'!$N$52,'Week days'!$N$63,'Week days'!$N$74,'Week days'!$N$85,'Week days'!$N$96)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2.12</c:v>
                </c:pt>
                <c:pt idx="3">
                  <c:v>1.6</c:v>
                </c:pt>
                <c:pt idx="4">
                  <c:v>1.71</c:v>
                </c:pt>
                <c:pt idx="5">
                  <c:v>3.08</c:v>
                </c:pt>
                <c:pt idx="6">
                  <c:v>2.5</c:v>
                </c:pt>
                <c:pt idx="7">
                  <c:v>2.0499999999999998</c:v>
                </c:pt>
                <c:pt idx="8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days'!$N$97)</c:f>
              <c:numCache>
                <c:formatCode>General</c:formatCode>
                <c:ptCount val="9"/>
                <c:pt idx="0">
                  <c:v>6.67</c:v>
                </c:pt>
                <c:pt idx="1">
                  <c:v>7.99</c:v>
                </c:pt>
                <c:pt idx="2">
                  <c:v>14.48</c:v>
                </c:pt>
                <c:pt idx="3">
                  <c:v>13.95</c:v>
                </c:pt>
                <c:pt idx="4">
                  <c:v>17.02</c:v>
                </c:pt>
                <c:pt idx="5">
                  <c:v>20</c:v>
                </c:pt>
                <c:pt idx="6">
                  <c:v>18.639999999999997</c:v>
                </c:pt>
                <c:pt idx="7">
                  <c:v>18.309999999999999</c:v>
                </c:pt>
                <c:pt idx="8">
                  <c:v>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5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Procedures!$A$674</c:f>
              <c:strCache>
                <c:ptCount val="1"/>
                <c:pt idx="0">
                  <c:v>Ross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(Procedures!$N$2,Procedures!$N$86,Procedures!$N$170,Procedures!$N$254,Procedures!$N$338,Procedures!$N$422,Procedures!$N$506,Procedures!$N$590,Procedures!$N$674)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2-4CFE-B9E0-E7476527B2D3}"/>
            </c:ext>
          </c:extLst>
        </c:ser>
        <c:ser>
          <c:idx val="1"/>
          <c:order val="1"/>
          <c:tx>
            <c:strRef>
              <c:f>Procedures!$A$675</c:f>
              <c:strCache>
                <c:ptCount val="1"/>
                <c:pt idx="0">
                  <c:v>Freestyle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(Procedures!$N$3,Procedures!$N$87,Procedures!$N$171,Procedures!$N$255,Procedures!$N$339,Procedures!$N$423,Procedures!$N$507,Procedures!$N$591,Procedures!$N$675)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39</c:v>
                </c:pt>
                <c:pt idx="5">
                  <c:v>58</c:v>
                </c:pt>
                <c:pt idx="6">
                  <c:v>47</c:v>
                </c:pt>
                <c:pt idx="7">
                  <c:v>31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2-4CFE-B9E0-E7476527B2D3}"/>
            </c:ext>
          </c:extLst>
        </c:ser>
        <c:ser>
          <c:idx val="2"/>
          <c:order val="2"/>
          <c:tx>
            <c:strRef>
              <c:f>Procedures!$A$676</c:f>
              <c:strCache>
                <c:ptCount val="1"/>
                <c:pt idx="0">
                  <c:v>Aortic Valve Repair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(Procedures!$N$4,Procedures!$N$88,Procedures!$N$172,Procedures!$N$256,Procedures!$N$340,Procedures!$N$424,Procedures!$N$508,Procedures!$N$592,Procedures!$N$676)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12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2-4CFE-B9E0-E7476527B2D3}"/>
            </c:ext>
          </c:extLst>
        </c:ser>
        <c:ser>
          <c:idx val="3"/>
          <c:order val="3"/>
          <c:tx>
            <c:strRef>
              <c:f>Procedures!$A$677</c:f>
              <c:strCache>
                <c:ptCount val="1"/>
                <c:pt idx="0">
                  <c:v>AVR Mechanical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(Procedures!$N$5,Procedures!$N$89,Procedures!$N$173,Procedures!$N$257,Procedures!$N$341,Procedures!$N$425,Procedures!$N$509,Procedures!$N$593,Procedures!$N$677)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9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2-4CFE-B9E0-E7476527B2D3}"/>
            </c:ext>
          </c:extLst>
        </c:ser>
        <c:ser>
          <c:idx val="4"/>
          <c:order val="4"/>
          <c:tx>
            <c:strRef>
              <c:f>Procedures!$A$678</c:f>
              <c:strCache>
                <c:ptCount val="1"/>
                <c:pt idx="0">
                  <c:v>AVR Stented Bioprosthesis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(Procedures!$N$6,Procedures!$N$90,Procedures!$N$174,Procedures!$N$258,Procedures!$N$342,Procedures!$N$426,Procedures!$N$510,Procedures!$N$594,Procedures!$N$678)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2-4CFE-B9E0-E7476527B2D3}"/>
            </c:ext>
          </c:extLst>
        </c:ser>
        <c:ser>
          <c:idx val="5"/>
          <c:order val="5"/>
          <c:tx>
            <c:strRef>
              <c:f>Procedures!$A$679</c:f>
              <c:strCache>
                <c:ptCount val="1"/>
                <c:pt idx="0">
                  <c:v>Valve-sparing Aortic Root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(Procedures!$N$7,Procedures!$N$91,Procedures!$N$175,Procedures!$N$259,Procedures!$N$343,Procedures!$N$427,Procedures!$N$511,Procedures!$N$595,Procedures!$N$679)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2-4CFE-B9E0-E7476527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062664"/>
        <c:axId val="789062992"/>
      </c:bar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42913385826775E-2"/>
          <c:y val="0.81886410032079326"/>
          <c:w val="0.8862793088363955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('2017'!$A$28,'2017'!$A$29,'2017'!$A$30,'2017'!$A$31,'2017'!$A$32,'2017'!$A$33,'2017'!$A$35,'2017'!$A$36)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('2017'!$N$28,'2017'!$N$29,'2017'!$N$30,'2017'!$N$31,'2017'!$N$32,'2017'!$N$33,'2017'!$N$35,'2017'!$N$36)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F15-8596-D3BF17BE7F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0449680"/>
        <c:axId val="330450008"/>
      </c:barChart>
      <c:catAx>
        <c:axId val="33044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('2017'!$A$54,'2017'!$A$55,'2017'!$A$58)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('2017'!$N$54,'2017'!$N$55,'2017'!$N$58)</c:f>
              <c:numCache>
                <c:formatCode>General</c:formatCode>
                <c:ptCount val="3"/>
                <c:pt idx="0">
                  <c:v>96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8-4AD2-9DAF-F2856CF7C6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Procedures!$A$1456</c:f>
              <c:strCache>
                <c:ptCount val="1"/>
                <c:pt idx="0">
                  <c:v>Arterial switch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(Procedures!$F$784,Procedures!$F$868,Procedures!$F$952,Procedures!$F$1036,Procedures!$F$1120,Procedures!$F$1204,Procedures!$F$1288,Procedures!$F$1372,Procedures!$F$1456)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D-40C4-BA44-72C291E4A942}"/>
            </c:ext>
          </c:extLst>
        </c:ser>
        <c:ser>
          <c:idx val="1"/>
          <c:order val="1"/>
          <c:tx>
            <c:strRef>
              <c:f>Procedures!$A$1457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(Procedures!$F$785,Procedures!$F$869,Procedures!$F$953,Procedures!$F$1037,Procedures!$F$1121,Procedures!$F$1205,Procedures!$F$1289,Procedures!$F$1373,Procedures!$F$1457)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9</c:v>
                </c:pt>
                <c:pt idx="7">
                  <c:v>21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991320"/>
        <c:axId val="675992960"/>
      </c:barChart>
      <c:lineChart>
        <c:grouping val="standard"/>
        <c:varyColors val="0"/>
        <c:ser>
          <c:idx val="2"/>
          <c:order val="2"/>
          <c:tx>
            <c:strRef>
              <c:f>Charts!$X$3</c:f>
              <c:strCache>
                <c:ptCount val="1"/>
                <c:pt idx="0">
                  <c:v>Total TGA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Charts!$X$4:$X$12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37</c:v>
                </c:pt>
                <c:pt idx="5">
                  <c:v>92</c:v>
                </c:pt>
                <c:pt idx="6">
                  <c:v>99</c:v>
                </c:pt>
                <c:pt idx="7">
                  <c:v>108</c:v>
                </c:pt>
                <c:pt idx="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(Totals!$O$2,Totals!$O$8,Totals!$O$14,Totals!$O$20,Totals!$O$26,Totals!$O$32,Totals!$O$38,Totals!$O$44,Totals!$O$50)</c:f>
              <c:numCache>
                <c:formatCode>General</c:formatCode>
                <c:ptCount val="9"/>
                <c:pt idx="0">
                  <c:v>6.7</c:v>
                </c:pt>
                <c:pt idx="1">
                  <c:v>9</c:v>
                </c:pt>
                <c:pt idx="2">
                  <c:v>27.1</c:v>
                </c:pt>
                <c:pt idx="3">
                  <c:v>39.6</c:v>
                </c:pt>
                <c:pt idx="4">
                  <c:v>62.7</c:v>
                </c:pt>
                <c:pt idx="5">
                  <c:v>70.2</c:v>
                </c:pt>
                <c:pt idx="6">
                  <c:v>69.599999999999994</c:v>
                </c:pt>
                <c:pt idx="7">
                  <c:v>67.400000000000006</c:v>
                </c:pt>
                <c:pt idx="8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Surgical Procedures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Charts!$W$45:$W$50</c:f>
              <c:strCache>
                <c:ptCount val="6"/>
                <c:pt idx="0">
                  <c:v>Aortic</c:v>
                </c:pt>
                <c:pt idx="1">
                  <c:v>Mitral</c:v>
                </c:pt>
                <c:pt idx="2">
                  <c:v>CABG</c:v>
                </c:pt>
                <c:pt idx="3">
                  <c:v>Myectomy</c:v>
                </c:pt>
                <c:pt idx="4">
                  <c:v>GUCH</c:v>
                </c:pt>
                <c:pt idx="5">
                  <c:v>Others</c:v>
                </c:pt>
              </c:strCache>
            </c:strRef>
          </c:cat>
          <c:val>
            <c:numRef>
              <c:f>Charts!$X$45:$X$50</c:f>
              <c:numCache>
                <c:formatCode>General</c:formatCode>
                <c:ptCount val="6"/>
                <c:pt idx="0">
                  <c:v>64</c:v>
                </c:pt>
                <c:pt idx="1">
                  <c:v>183</c:v>
                </c:pt>
                <c:pt idx="2">
                  <c:v>93</c:v>
                </c:pt>
                <c:pt idx="3">
                  <c:v>43</c:v>
                </c:pt>
                <c:pt idx="4">
                  <c:v>48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6-4CD1-A367-229070BA5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7760664"/>
        <c:axId val="707757056"/>
      </c:barChart>
      <c:catAx>
        <c:axId val="70776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7056"/>
        <c:crosses val="autoZero"/>
        <c:auto val="1"/>
        <c:lblAlgn val="ctr"/>
        <c:lblOffset val="100"/>
        <c:noMultiLvlLbl val="0"/>
      </c:catAx>
      <c:valAx>
        <c:axId val="707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6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Surgical Procedures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Charts!$AA$45:$AA$51</c:f>
              <c:strCache>
                <c:ptCount val="7"/>
                <c:pt idx="0">
                  <c:v>VSD</c:v>
                </c:pt>
                <c:pt idx="1">
                  <c:v>Valvular</c:v>
                </c:pt>
                <c:pt idx="2">
                  <c:v>TGA</c:v>
                </c:pt>
                <c:pt idx="3">
                  <c:v>Arch</c:v>
                </c:pt>
                <c:pt idx="4">
                  <c:v>AV Canal</c:v>
                </c:pt>
                <c:pt idx="5">
                  <c:v>RVOT/PA</c:v>
                </c:pt>
                <c:pt idx="6">
                  <c:v>Palliative</c:v>
                </c:pt>
              </c:strCache>
            </c:strRef>
          </c:cat>
          <c:val>
            <c:numRef>
              <c:f>Charts!$AB$45:$AB$51</c:f>
              <c:numCache>
                <c:formatCode>General</c:formatCode>
                <c:ptCount val="7"/>
                <c:pt idx="0">
                  <c:v>127</c:v>
                </c:pt>
                <c:pt idx="1">
                  <c:v>82</c:v>
                </c:pt>
                <c:pt idx="2">
                  <c:v>117</c:v>
                </c:pt>
                <c:pt idx="3">
                  <c:v>44</c:v>
                </c:pt>
                <c:pt idx="4">
                  <c:v>22</c:v>
                </c:pt>
                <c:pt idx="5">
                  <c:v>111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5-41BD-BC33-02D1E1856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928584"/>
        <c:axId val="711930880"/>
      </c:barChart>
      <c:catAx>
        <c:axId val="7119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30880"/>
        <c:crosses val="autoZero"/>
        <c:auto val="1"/>
        <c:lblAlgn val="ctr"/>
        <c:lblOffset val="100"/>
        <c:noMultiLvlLbl val="0"/>
      </c:catAx>
      <c:valAx>
        <c:axId val="711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Mortality/Total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835</c:v>
                </c:pt>
                <c:pt idx="7">
                  <c:v>809</c:v>
                </c:pt>
                <c:pt idx="8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6-40EC-830A-26F76194AA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(Totals!$N$3,Totals!$N$9,Totals!$N$15,Totals!$N$21,Totals!$N$27,Totals!$N$33,Totals!$N$39,Totals!$N$45,Totals!$N$51)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31</c:v>
                </c:pt>
                <c:pt idx="4">
                  <c:v>55</c:v>
                </c:pt>
                <c:pt idx="5">
                  <c:v>53</c:v>
                </c:pt>
                <c:pt idx="6">
                  <c:v>53</c:v>
                </c:pt>
                <c:pt idx="7">
                  <c:v>50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653224"/>
        <c:axId val="727341112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(Totals!$N$4,Totals!$N$10,Totals!$N$16,Totals!$N$22,Totals!$N$28,Totals!$N$34,Totals!$N$40,Totals!$N$46,Totals!$N$52)</c:f>
              <c:numCache>
                <c:formatCode>General</c:formatCode>
                <c:ptCount val="9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7.3</c:v>
                </c:pt>
                <c:pt idx="5">
                  <c:v>6.3</c:v>
                </c:pt>
                <c:pt idx="6">
                  <c:v>6.3</c:v>
                </c:pt>
                <c:pt idx="7">
                  <c:v>6.2</c:v>
                </c:pt>
                <c:pt idx="8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83352"/>
        <c:axId val="639687616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valAx>
        <c:axId val="639687616"/>
        <c:scaling>
          <c:orientation val="minMax"/>
          <c:max val="3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3352"/>
        <c:crosses val="max"/>
        <c:crossBetween val="between"/>
      </c:valAx>
      <c:catAx>
        <c:axId val="639683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8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Adult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('Adults-Peds Mortality'!$F$4,'Adults-Peds Mortality'!$F$13,'Adults-Peds Mortality'!$F$22,'Adults-Peds Mortality'!$F$31,'Adults-Peds Mortality'!$F$40,'Adults-Peds Mortality'!$F$49,'Adults-Peds Mortality'!$F$58,'Adults-Peds Mortality'!$F$67,'Adults-Peds Mortality'!$F$76)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1.8</c:v>
                </c:pt>
                <c:pt idx="2">
                  <c:v>3.4</c:v>
                </c:pt>
                <c:pt idx="3">
                  <c:v>5.2</c:v>
                </c:pt>
                <c:pt idx="4">
                  <c:v>7.6</c:v>
                </c:pt>
                <c:pt idx="5">
                  <c:v>6.8</c:v>
                </c:pt>
                <c:pt idx="6">
                  <c:v>5.9</c:v>
                </c:pt>
                <c:pt idx="7">
                  <c:v>8.3000000000000007</c:v>
                </c:pt>
                <c:pt idx="8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2-44C3-85A2-15AF7DF2F836}"/>
            </c:ext>
          </c:extLst>
        </c:ser>
        <c:ser>
          <c:idx val="1"/>
          <c:order val="1"/>
          <c:tx>
            <c:v>Pediatric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('Adults-Peds Mortality'!$F$7,'Adults-Peds Mortality'!$F$16,'Adults-Peds Mortality'!$F$25,'Adults-Peds Mortality'!$F$34,'Adults-Peds Mortality'!$F$43,'Adults-Peds Mortality'!$F$52,'Adults-Peds Mortality'!$F$61,'Adults-Peds Mortality'!$F$70,'Adults-Peds Mortality'!$F$79)</c:f>
              <c:numCache>
                <c:formatCode>General</c:formatCode>
                <c:ptCount val="9"/>
                <c:pt idx="0">
                  <c:v>0</c:v>
                </c:pt>
                <c:pt idx="1">
                  <c:v>1.9</c:v>
                </c:pt>
                <c:pt idx="2">
                  <c:v>7.5</c:v>
                </c:pt>
                <c:pt idx="3">
                  <c:v>8</c:v>
                </c:pt>
                <c:pt idx="4">
                  <c:v>7</c:v>
                </c:pt>
                <c:pt idx="5">
                  <c:v>5.8</c:v>
                </c:pt>
                <c:pt idx="6">
                  <c:v>6.8</c:v>
                </c:pt>
                <c:pt idx="7">
                  <c:v>4.5999999999999996</c:v>
                </c:pt>
                <c:pt idx="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2-44C3-85A2-15AF7DF2F8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9944384"/>
        <c:axId val="639943400"/>
      </c:lineChart>
      <c:catAx>
        <c:axId val="639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3400"/>
        <c:crosses val="autoZero"/>
        <c:auto val="1"/>
        <c:lblAlgn val="ctr"/>
        <c:lblOffset val="100"/>
        <c:noMultiLvlLbl val="0"/>
      </c:catAx>
      <c:valAx>
        <c:axId val="6399434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Adults/Peds Mortality Percentage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Patients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Mortality'!$F$74,'Adults-Peds Mortality'!$F$77)</c:f>
              <c:numCache>
                <c:formatCode>General</c:formatCode>
                <c:ptCount val="2"/>
                <c:pt idx="0">
                  <c:v>424</c:v>
                </c:pt>
                <c:pt idx="1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8632"/>
        <c:axId val="709741256"/>
      </c:barChart>
      <c:lineChart>
        <c:grouping val="standard"/>
        <c:varyColors val="0"/>
        <c:ser>
          <c:idx val="1"/>
          <c:order val="1"/>
          <c:tx>
            <c:v>Percent Mortality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Mortality'!$F$76,'Adults-Peds Mortality'!$F$79)</c:f>
              <c:numCache>
                <c:formatCode>General</c:formatCode>
                <c:ptCount val="2"/>
                <c:pt idx="0">
                  <c:v>6.1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03200"/>
        <c:axId val="711005824"/>
      </c:lineChart>
      <c:catAx>
        <c:axId val="7097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41256"/>
        <c:crosses val="autoZero"/>
        <c:auto val="1"/>
        <c:lblAlgn val="ctr"/>
        <c:lblOffset val="100"/>
        <c:noMultiLvlLbl val="0"/>
      </c:catAx>
      <c:valAx>
        <c:axId val="7097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38632"/>
        <c:crosses val="autoZero"/>
        <c:crossBetween val="between"/>
      </c:valAx>
      <c:valAx>
        <c:axId val="711005824"/>
        <c:scaling>
          <c:orientation val="minMax"/>
          <c:max val="2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3200"/>
        <c:crosses val="max"/>
        <c:crossBetween val="between"/>
      </c:valAx>
      <c:catAx>
        <c:axId val="71100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0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Neonates-Infants Mortality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Total Neonates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 Mortality'!$F$2,'Ped. Age Groups Mortality'!$F$17,'Ped. Age Groups Mortality'!$F$32,'Ped. Age Groups Mortality'!$F$47,'Ped. Age Groups Mortality'!$F$62,'Ped. Age Groups Mortality'!$F$77,'Ped. Age Groups Mortality'!$F$92,'Ped. Age Groups Mortality'!$F$107,'Ped. Age Groups Mortality'!$F$122)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C-4700-9711-D0752BC1D93D}"/>
            </c:ext>
          </c:extLst>
        </c:ser>
        <c:ser>
          <c:idx val="3"/>
          <c:order val="3"/>
          <c:tx>
            <c:v>Total Infants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 Mortality'!$F$5,'Ped. Age Groups Mortality'!$F$20,'Ped. Age Groups Mortality'!$F$35,'Ped. Age Groups Mortality'!$F$50,'Ped. Age Groups Mortality'!$F$65,'Ped. Age Groups Mortality'!$F$80,'Ped. Age Groups Mortality'!$F$95,'Ped. Age Groups Mortality'!$F$110,'Ped. Age Groups Mortality'!$F$125)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23</c:v>
                </c:pt>
                <c:pt idx="3">
                  <c:v>55</c:v>
                </c:pt>
                <c:pt idx="4">
                  <c:v>92</c:v>
                </c:pt>
                <c:pt idx="5">
                  <c:v>122</c:v>
                </c:pt>
                <c:pt idx="6">
                  <c:v>161</c:v>
                </c:pt>
                <c:pt idx="7">
                  <c:v>155</c:v>
                </c:pt>
                <c:pt idx="8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243952"/>
        <c:axId val="723245920"/>
      </c:barChart>
      <c:lineChart>
        <c:grouping val="standard"/>
        <c:varyColors val="0"/>
        <c:ser>
          <c:idx val="0"/>
          <c:order val="0"/>
          <c:tx>
            <c:v>Neonates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Charts!$W$4:$W$12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 Mortality'!$F$4,'Ped. Age Groups Mortality'!$F$19,'Ped. Age Groups Mortality'!$F$34,'Ped. Age Groups Mortality'!$F$49,'Ped. Age Groups Mortality'!$F$64,'Ped. Age Groups Mortality'!$F$79,'Ped. Age Groups Mortality'!$F$94,'Ped. Age Groups Mortality'!$F$109,'Ped. Age Groups Mortality'!$F$124)</c:f>
              <c:numCache>
                <c:formatCode>General</c:formatCode>
                <c:ptCount val="9"/>
                <c:pt idx="0">
                  <c:v>0</c:v>
                </c:pt>
                <c:pt idx="1">
                  <c:v>16.7</c:v>
                </c:pt>
                <c:pt idx="2">
                  <c:v>20</c:v>
                </c:pt>
                <c:pt idx="3">
                  <c:v>12.5</c:v>
                </c:pt>
                <c:pt idx="4">
                  <c:v>16.7</c:v>
                </c:pt>
                <c:pt idx="5">
                  <c:v>20.3</c:v>
                </c:pt>
                <c:pt idx="6">
                  <c:v>13.9</c:v>
                </c:pt>
                <c:pt idx="7">
                  <c:v>15.1</c:v>
                </c:pt>
                <c:pt idx="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C-4700-9711-D0752BC1D93D}"/>
            </c:ext>
          </c:extLst>
        </c:ser>
        <c:ser>
          <c:idx val="1"/>
          <c:order val="1"/>
          <c:tx>
            <c:v>Infants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Charts!$W$4:$W$12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 Mortality'!$F$7,'Ped. Age Groups Mortality'!$F$22,'Ped. Age Groups Mortality'!$F$37,'Ped. Age Groups Mortality'!$F$52,'Ped. Age Groups Mortality'!$F$67,'Ped. Age Groups Mortality'!$F$82,'Ped. Age Groups Mortality'!$F$97,'Ped. Age Groups Mortality'!$F$112,'Ped. Age Groups Mortality'!$F$127)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12.7</c:v>
                </c:pt>
                <c:pt idx="4">
                  <c:v>21.7</c:v>
                </c:pt>
                <c:pt idx="5">
                  <c:v>5.7</c:v>
                </c:pt>
                <c:pt idx="6">
                  <c:v>8.1</c:v>
                </c:pt>
                <c:pt idx="7">
                  <c:v>4.5</c:v>
                </c:pt>
                <c:pt idx="8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73608"/>
        <c:axId val="690575904"/>
      </c:lineChart>
      <c:catAx>
        <c:axId val="7232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920"/>
        <c:crosses val="autoZero"/>
        <c:auto val="1"/>
        <c:lblAlgn val="ctr"/>
        <c:lblOffset val="100"/>
        <c:noMultiLvlLbl val="0"/>
      </c:catAx>
      <c:valAx>
        <c:axId val="7232459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3952"/>
        <c:crosses val="autoZero"/>
        <c:crossBetween val="between"/>
      </c:valAx>
      <c:valAx>
        <c:axId val="69057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3608"/>
        <c:crosses val="max"/>
        <c:crossBetween val="between"/>
      </c:valAx>
      <c:catAx>
        <c:axId val="69057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57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Adults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'Adult Surgeons'!$F$82:$F$88</c:f>
              <c:numCache>
                <c:formatCode>General</c:formatCode>
                <c:ptCount val="7"/>
                <c:pt idx="0">
                  <c:v>68</c:v>
                </c:pt>
                <c:pt idx="1">
                  <c:v>10</c:v>
                </c:pt>
                <c:pt idx="2">
                  <c:v>48</c:v>
                </c:pt>
                <c:pt idx="3">
                  <c:v>141</c:v>
                </c:pt>
                <c:pt idx="4">
                  <c:v>42</c:v>
                </c:pt>
                <c:pt idx="5">
                  <c:v>48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8-498A-9764-36BA85AD48AE}"/>
            </c:ext>
          </c:extLst>
        </c:ser>
        <c:ser>
          <c:idx val="1"/>
          <c:order val="1"/>
          <c:tx>
            <c:v>Pediatrics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'Pediatric Surgeons'!$F$82:$F$88</c:f>
              <c:numCache>
                <c:formatCode>General</c:formatCode>
                <c:ptCount val="7"/>
                <c:pt idx="0">
                  <c:v>31</c:v>
                </c:pt>
                <c:pt idx="1">
                  <c:v>78</c:v>
                </c:pt>
                <c:pt idx="2">
                  <c:v>99</c:v>
                </c:pt>
                <c:pt idx="3">
                  <c:v>10</c:v>
                </c:pt>
                <c:pt idx="4">
                  <c:v>165</c:v>
                </c:pt>
                <c:pt idx="5">
                  <c:v>108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Surgeons!$N$82:$N$88</c:f>
              <c:numCache>
                <c:formatCode>General</c:formatCode>
                <c:ptCount val="7"/>
                <c:pt idx="0">
                  <c:v>99</c:v>
                </c:pt>
                <c:pt idx="1">
                  <c:v>88</c:v>
                </c:pt>
                <c:pt idx="2">
                  <c:v>147</c:v>
                </c:pt>
                <c:pt idx="3">
                  <c:v>151</c:v>
                </c:pt>
                <c:pt idx="4">
                  <c:v>207</c:v>
                </c:pt>
                <c:pt idx="5">
                  <c:v>156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Operator vs Trainer</a:t>
            </a:r>
            <a:r>
              <a:rPr lang="en-US"/>
              <a:t>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Operated cases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Surgeons!$N$83:$N$86</c:f>
              <c:numCache>
                <c:formatCode>General</c:formatCode>
                <c:ptCount val="4"/>
                <c:pt idx="0">
                  <c:v>88</c:v>
                </c:pt>
                <c:pt idx="1">
                  <c:v>147</c:v>
                </c:pt>
                <c:pt idx="2">
                  <c:v>151</c:v>
                </c:pt>
                <c:pt idx="3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4859-8871-AF556803CDD6}"/>
            </c:ext>
          </c:extLst>
        </c:ser>
        <c:ser>
          <c:idx val="1"/>
          <c:order val="1"/>
          <c:tx>
            <c:v>Training cases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Trainers!$N$67:$N$70</c:f>
              <c:numCache>
                <c:formatCode>General</c:formatCode>
                <c:ptCount val="4"/>
                <c:pt idx="0">
                  <c:v>19</c:v>
                </c:pt>
                <c:pt idx="1">
                  <c:v>5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Charts!$X$30:$X$33</c:f>
              <c:numCache>
                <c:formatCode>General</c:formatCode>
                <c:ptCount val="4"/>
                <c:pt idx="0">
                  <c:v>106</c:v>
                </c:pt>
                <c:pt idx="1">
                  <c:v>152</c:v>
                </c:pt>
                <c:pt idx="2">
                  <c:v>172</c:v>
                </c:pt>
                <c:pt idx="3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Training </a:t>
            </a:r>
            <a:r>
              <a:rPr lang="en-US"/>
              <a:t>Juniors 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04B-47B8-9638-C9BF59E96B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04B-47B8-9638-C9BF59E96B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04B-47B8-9638-C9BF59E96B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04B-47B8-9638-C9BF59E96B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4B-47B8-9638-C9BF59E96B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4B-47B8-9638-C9BF59E96B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4B-47B8-9638-C9BF59E96B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4B-47B8-9638-C9BF59E96B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Trainers!$A$67:$A$70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Trainers!$N$67:$N$70</c:f>
              <c:numCache>
                <c:formatCode>General</c:formatCode>
                <c:ptCount val="4"/>
                <c:pt idx="0">
                  <c:v>19</c:v>
                </c:pt>
                <c:pt idx="1">
                  <c:v>5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B-47B8-9638-C9BF59E96B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D5-40C6-9209-FA18EB2F1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D5-40C6-9209-FA18EB2F1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D5-40C6-9209-FA18EB2F1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8D5-40C6-9209-FA18EB2F1AE8}"/>
              </c:ext>
            </c:extLst>
          </c:dPt>
          <c:dLbls>
            <c:dLbl>
              <c:idx val="0"/>
              <c:layout>
                <c:manualLayout>
                  <c:x val="-1.9481174042047779E-2"/>
                  <c:y val="2.2916667418525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66030004076"/>
                      <c:h val="0.19625833977225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D5-40C6-9209-FA18EB2F1A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D5-40C6-9209-FA18EB2F1AE8}"/>
                </c:ext>
              </c:extLst>
            </c:dLbl>
            <c:dLbl>
              <c:idx val="2"/>
              <c:layout>
                <c:manualLayout>
                  <c:x val="-6.6792706283500383E-2"/>
                  <c:y val="-3.4375001127788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2019993951845"/>
                      <c:h val="0.193966312138002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8D5-40C6-9209-FA18EB2F1A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D5-40C6-9209-FA18EB2F1A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Neonates (&lt;1m)</c:v>
              </c:pt>
              <c:pt idx="1">
                <c:v>Infants (1m-1yr)</c:v>
              </c:pt>
              <c:pt idx="2">
                <c:v>Toddlers (1yr-2yr)</c:v>
              </c:pt>
              <c:pt idx="3">
                <c:v>Children (&gt;2r)</c:v>
              </c:pt>
            </c:strLit>
          </c:cat>
          <c:val>
            <c:numRef>
              <c:f>'2017'!$N$14:$N$17</c:f>
              <c:numCache>
                <c:formatCode>General</c:formatCode>
                <c:ptCount val="4"/>
                <c:pt idx="0">
                  <c:v>71</c:v>
                </c:pt>
                <c:pt idx="1">
                  <c:v>221</c:v>
                </c:pt>
                <c:pt idx="2">
                  <c:v>82</c:v>
                </c:pt>
                <c:pt idx="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D5-40C6-9209-FA18EB2F1A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'2017'!$B$8:$M$8</c:f>
              <c:numCache>
                <c:formatCode>General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45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46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'2017'!$A$9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'2017'!$B$9:$M$9</c:f>
              <c:numCache>
                <c:formatCode>General</c:formatCode>
                <c:ptCount val="12"/>
                <c:pt idx="0">
                  <c:v>52</c:v>
                </c:pt>
                <c:pt idx="1">
                  <c:v>53</c:v>
                </c:pt>
                <c:pt idx="2">
                  <c:v>52</c:v>
                </c:pt>
                <c:pt idx="3">
                  <c:v>45</c:v>
                </c:pt>
                <c:pt idx="4">
                  <c:v>46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62</c:v>
                </c:pt>
                <c:pt idx="10">
                  <c:v>38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'2017'!$A$10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'2017'!$B$10:$M$10</c:f>
              <c:numCache>
                <c:formatCode>General</c:formatCode>
                <c:ptCount val="12"/>
                <c:pt idx="0">
                  <c:v>80</c:v>
                </c:pt>
                <c:pt idx="1">
                  <c:v>95</c:v>
                </c:pt>
                <c:pt idx="2">
                  <c:v>87</c:v>
                </c:pt>
                <c:pt idx="3">
                  <c:v>77</c:v>
                </c:pt>
                <c:pt idx="4">
                  <c:v>91</c:v>
                </c:pt>
                <c:pt idx="5">
                  <c:v>67</c:v>
                </c:pt>
                <c:pt idx="6">
                  <c:v>89</c:v>
                </c:pt>
                <c:pt idx="7">
                  <c:v>90</c:v>
                </c:pt>
                <c:pt idx="8">
                  <c:v>82</c:v>
                </c:pt>
                <c:pt idx="9">
                  <c:v>97</c:v>
                </c:pt>
                <c:pt idx="10">
                  <c:v>84</c:v>
                </c:pt>
                <c:pt idx="1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(2011-2016)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810-A1DB-EAAA249DF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(Charts!$S$6,Charts!$S$6,Charts!$S$6,Charts!$S$6,Charts!$S$6,Charts!$S$6,Charts!$S$6,Charts!$S$6,Charts!$S$6,Charts!$S$6,Charts!$S$6,Charts!$S$6,Charts!$S$6)</c:f>
              <c:numCache>
                <c:formatCode>0.0</c:formatCode>
                <c:ptCount val="13"/>
                <c:pt idx="0">
                  <c:v>56.1</c:v>
                </c:pt>
                <c:pt idx="1">
                  <c:v>56.1</c:v>
                </c:pt>
                <c:pt idx="2">
                  <c:v>56.1</c:v>
                </c:pt>
                <c:pt idx="3">
                  <c:v>56.1</c:v>
                </c:pt>
                <c:pt idx="4">
                  <c:v>56.1</c:v>
                </c:pt>
                <c:pt idx="5">
                  <c:v>56.1</c:v>
                </c:pt>
                <c:pt idx="6">
                  <c:v>56.1</c:v>
                </c:pt>
                <c:pt idx="7">
                  <c:v>56.1</c:v>
                </c:pt>
                <c:pt idx="8">
                  <c:v>56.1</c:v>
                </c:pt>
                <c:pt idx="9">
                  <c:v>56.1</c:v>
                </c:pt>
                <c:pt idx="10">
                  <c:v>56.1</c:v>
                </c:pt>
                <c:pt idx="11">
                  <c:v>56.1</c:v>
                </c:pt>
                <c:pt idx="12">
                  <c:v>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7B5-48D9-8FB1-C3B09BB84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7B5-48D9-8FB1-C3B09BB840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B5-48D9-8FB1-C3B09BB840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B5-48D9-8FB1-C3B09BB840A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'2017'!$A$8:$A$9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'2017'!$N$8:$N$9</c:f>
              <c:numCache>
                <c:formatCode>General</c:formatCode>
                <c:ptCount val="2"/>
                <c:pt idx="0">
                  <c:v>424</c:v>
                </c:pt>
                <c:pt idx="1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5-48D9-8FB1-C3B09BB840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C36-46C3-8BAF-72FFF3CF8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C36-46C3-8BAF-72FFF3CF82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6-46C3-8BAF-72FFF3CF82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6-46C3-8BAF-72FFF3CF82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'2017'!$A$22:$A$23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'2017'!$N$22:$N$23</c:f>
              <c:numCache>
                <c:formatCode>General</c:formatCode>
                <c:ptCount val="2"/>
                <c:pt idx="0">
                  <c:v>598</c:v>
                </c:pt>
                <c:pt idx="1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6-46C3-8BAF-72FFF3CF82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D-48EB-9A19-84F0203D2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(2017)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4DA-4EA6-B053-1C3EBE0FD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4DA-4EA6-B053-1C3EBE0FD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4DA-4EA6-B053-1C3EBE0FD15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DA-4EA6-B053-1C3EBE0FD15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DA-4EA6-B053-1C3EBE0FD15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DA-4EA6-B053-1C3EBE0FD15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Procedures'!$A$684:$A$686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'Non-redo Procedures'!$N$684:$N$686</c:f>
              <c:numCache>
                <c:formatCode>General</c:formatCode>
                <c:ptCount val="3"/>
                <c:pt idx="0">
                  <c:v>88</c:v>
                </c:pt>
                <c:pt idx="1">
                  <c:v>16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A-4EA6-B053-1C3EBE0FD1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DDB-4879-ACAC-EDEF9EE1E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DDB-4879-ACAC-EDEF9EE1E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DDB-4879-ACAC-EDEF9EE1EFDB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DB-4879-ACAC-EDEF9EE1EFDB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DB-4879-ACAC-EDEF9EE1EFDB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DDB-4879-ACAC-EDEF9EE1EF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'2017'!$A$41:$A$43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'2017'!$N$41:$N$43</c:f>
              <c:numCache>
                <c:formatCode>General</c:formatCode>
                <c:ptCount val="3"/>
                <c:pt idx="0">
                  <c:v>83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DB-4879-ACAC-EDEF9EE1EF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10" Type="http://schemas.openxmlformats.org/officeDocument/2006/relationships/chart" Target="../charts/chart10.xml"/>
  <Relationship Id="rId11" Type="http://schemas.openxmlformats.org/officeDocument/2006/relationships/chart" Target="../charts/chart11.xml"/>
  <Relationship Id="rId12" Type="http://schemas.openxmlformats.org/officeDocument/2006/relationships/chart" Target="../charts/chart12.xml"/>
  <Relationship Id="rId13" Type="http://schemas.openxmlformats.org/officeDocument/2006/relationships/chart" Target="../charts/chart13.xml"/>
  <Relationship Id="rId14" Type="http://schemas.openxmlformats.org/officeDocument/2006/relationships/chart" Target="../charts/chart14.xml"/>
  <Relationship Id="rId15" Type="http://schemas.openxmlformats.org/officeDocument/2006/relationships/chart" Target="../charts/chart15.xml"/>
  <Relationship Id="rId16" Type="http://schemas.openxmlformats.org/officeDocument/2006/relationships/chart" Target="../charts/chart16.xml"/>
  <Relationship Id="rId17" Type="http://schemas.openxmlformats.org/officeDocument/2006/relationships/chart" Target="../charts/chart17.xml"/>
  <Relationship Id="rId18" Type="http://schemas.openxmlformats.org/officeDocument/2006/relationships/chart" Target="../charts/chart18.xml"/>
  <Relationship Id="rId19" Type="http://schemas.openxmlformats.org/officeDocument/2006/relationships/chart" Target="../charts/chart19.xml"/>
  <Relationship Id="rId2" Type="http://schemas.openxmlformats.org/officeDocument/2006/relationships/chart" Target="../charts/chart2.xml"/>
  <Relationship Id="rId20" Type="http://schemas.openxmlformats.org/officeDocument/2006/relationships/chart" Target="../charts/chart20.xml"/>
  <Relationship Id="rId21" Type="http://schemas.openxmlformats.org/officeDocument/2006/relationships/chart" Target="../charts/chart21.xml"/>
  <Relationship Id="rId22" Type="http://schemas.openxmlformats.org/officeDocument/2006/relationships/chart" Target="../charts/chart22.xml"/>
  <Relationship Id="rId23" Type="http://schemas.openxmlformats.org/officeDocument/2006/relationships/chart" Target="../charts/chart23.xml"/>
  <Relationship Id="rId24" Type="http://schemas.openxmlformats.org/officeDocument/2006/relationships/chart" Target="../charts/chart24.xml"/>
  <Relationship Id="rId25" Type="http://schemas.openxmlformats.org/officeDocument/2006/relationships/chart" Target="../charts/chart25.xml"/>
  <Relationship Id="rId26" Type="http://schemas.openxmlformats.org/officeDocument/2006/relationships/chart" Target="../charts/chart26.xml"/>
  <Relationship Id="rId27" Type="http://schemas.openxmlformats.org/officeDocument/2006/relationships/chart" Target="../charts/chart27.xml"/>
  <Relationship Id="rId28" Type="http://schemas.openxmlformats.org/officeDocument/2006/relationships/chart" Target="../charts/chart28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1E09A5A-438C-414D-A7FE-25773C6D9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1E3DAA22-030E-42D6-945A-2FBB0392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DEA3F59-B1D3-4A21-96E1-7BD2B148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CDE0669C-B15E-43F8-99F2-46671662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91440</xdr:colOff>
      <xdr:row>112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4BB773D-7924-48FB-ABC5-1943BF5DC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31D1685-92E5-43A0-823E-8E130144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91440</xdr:colOff>
      <xdr:row>128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4AFBB9A-DB38-4E63-9533-11B98A75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100060</xdr:colOff>
      <xdr:row>127</xdr:row>
      <xdr:rowOff>157018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C9AD791-4520-443A-85EC-B2AD8C549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8</xdr:col>
      <xdr:colOff>91440</xdr:colOff>
      <xdr:row>160</xdr:row>
      <xdr:rowOff>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61675F9-3C5E-4A5F-BF18-C9155DA1B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7803614-88F9-46BE-9077-99A9AB3BA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16</xdr:col>
      <xdr:colOff>91440</xdr:colOff>
      <xdr:row>160</xdr:row>
      <xdr:rowOff>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81ACA7E-56F7-4062-A557-F9A16240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161</xdr:row>
      <xdr:rowOff>7696</xdr:rowOff>
    </xdr:from>
    <xdr:to>
      <xdr:col>16</xdr:col>
      <xdr:colOff>100060</xdr:colOff>
      <xdr:row>175</xdr:row>
      <xdr:rowOff>164714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3584A79-391D-4123-93C6-8AD7BE08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100060</xdr:colOff>
      <xdr:row>143</xdr:row>
      <xdr:rowOff>157018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36A9B21-A485-49D9-9DEA-97E59465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8</xdr:col>
      <xdr:colOff>114300</xdr:colOff>
      <xdr:row>143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C61DA18-AFDA-4F0B-B916-22AB2078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01C279A-1ADC-4AFE-A72F-97BC78370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91440</xdr:colOff>
      <xdr:row>96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8DB4D5-C74C-4E42-A7E5-143FF0D5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100060</xdr:colOff>
      <xdr:row>79</xdr:row>
      <xdr:rowOff>157018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C1794BA-BF34-4089-8562-D2370063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100060</xdr:colOff>
      <xdr:row>79</xdr:row>
      <xdr:rowOff>157018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189EEBC-A961-49BB-8338-391E9E01C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16</xdr:col>
      <xdr:colOff>90208</xdr:colOff>
      <xdr:row>192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C15E0E4-35D8-4C16-BA60-241131A8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100060</xdr:colOff>
      <xdr:row>191</xdr:row>
      <xdr:rowOff>157018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32C00C67-0B1E-4454-A844-C74B09515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8</xdr:col>
      <xdr:colOff>100060</xdr:colOff>
      <xdr:row>207</xdr:row>
      <xdr:rowOff>157019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4B04296-F1B1-404F-AEB2-66481991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100060</xdr:colOff>
      <xdr:row>207</xdr:row>
      <xdr:rowOff>157019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613D755-1984-4456-B556-4B92F321F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8</xdr:col>
      <xdr:colOff>91440</xdr:colOff>
      <xdr:row>224</xdr:row>
      <xdr:rowOff>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534AF7F7-E7C7-4D98-B88E-E8D0EEA73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209</xdr:row>
      <xdr:rowOff>0</xdr:rowOff>
    </xdr:from>
    <xdr:to>
      <xdr:col>16</xdr:col>
      <xdr:colOff>91440</xdr:colOff>
      <xdr:row>224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37A57818-0197-402D-A931-4E47957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100060</xdr:colOff>
      <xdr:row>239</xdr:row>
      <xdr:rowOff>157018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3A7FFC54-1B2F-4422-AA2A-14C92A583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9535</xdr:colOff>
      <xdr:row>49</xdr:row>
      <xdr:rowOff>9525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53525" cy="91535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14</xdr:col>
      <xdr:colOff>437557</xdr:colOff>
      <xdr:row>100</xdr:row>
      <xdr:rowOff>9525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153525" cy="915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zoomScale="99" workbookViewId="0"/>
  </sheetViews>
  <sheetFormatPr defaultRowHeight="14.4" x14ac:dyDescent="0.55000000000000004"/>
  <cols>
    <col min="18" max="18" customWidth="true" width="31.15625" collapsed="true"/>
    <col min="22" max="22" customWidth="true" width="8.83984375" collapsed="true"/>
    <col min="23" max="23" customWidth="true" width="14.20703125" collapsed="true"/>
    <col min="24" max="29" customWidth="true" width="8.83984375" collapsed="true"/>
  </cols>
  <sheetData>
    <row r="1" spans="1:26" x14ac:dyDescent="0.55000000000000004">
      <c r="A1" t="s">
        <v>0</v>
      </c>
      <c r="W1" s="2" t="s">
        <v>180</v>
      </c>
    </row>
    <row r="2" spans="1:26" x14ac:dyDescent="0.55000000000000004">
      <c r="R2" t="s">
        <v>1</v>
      </c>
      <c r="S2">
        <f>SUM(Totals!N2,Totals!N8,Totals!N14,Totals!N20,Totals!N26,Totals!N32,Totals!N38,Totals!N44,Totals!N50)</f>
        <v>5246</v>
      </c>
    </row>
    <row r="3" spans="1:26" x14ac:dyDescent="0.55000000000000004">
      <c r="X3" t="s">
        <v>181</v>
      </c>
      <c r="Z3" t="s">
        <v>182</v>
      </c>
    </row>
    <row r="4" spans="1:26" x14ac:dyDescent="0.55000000000000004">
      <c r="R4" t="s">
        <v>2</v>
      </c>
      <c r="S4" s="1">
        <f>ROUND(AVERAGE(Totals!O2,Totals!O8,Totals!O14,Totals!O20,Totals!O26,Totals!O32,Totals!O38,Totals!O44,Totals!O50), 1)</f>
        <v>48.6</v>
      </c>
      <c r="W4">
        <v>2009</v>
      </c>
      <c r="X4">
        <f>SUM((Procedures!$F$784,Procedures!$F$785))</f>
        <v>2</v>
      </c>
      <c r="Z4">
        <f>SUM('Non-redo Procedures'!$N$12,'Non-redo Procedures'!$N$13,'Non-redo Procedures'!$N$14)</f>
        <v>7</v>
      </c>
    </row>
    <row r="5" spans="1:26" x14ac:dyDescent="0.55000000000000004">
      <c r="W5">
        <v>2010</v>
      </c>
      <c r="X5">
        <f>SUM(Procedures!$F$868,Procedures!$F$869)</f>
        <v>5</v>
      </c>
      <c r="Z5">
        <f>SUM('Non-redo Procedures'!$N$97,'Non-redo Procedures'!$N$98,'Non-redo Procedures'!$N$99)</f>
        <v>7</v>
      </c>
    </row>
    <row r="6" spans="1:26" x14ac:dyDescent="0.55000000000000004">
      <c r="R6" t="s">
        <v>3</v>
      </c>
      <c r="S6" s="1">
        <f>ROUND(AVERAGE(Totals!O14,Totals!O20,Totals!O26,Totals!O32,Totals!O38,Totals!O44), 1)</f>
        <v>56.1</v>
      </c>
      <c r="W6">
        <v>2011</v>
      </c>
      <c r="X6">
        <f>SUM(Procedures!$F$952,Procedures!$F$953)</f>
        <v>10</v>
      </c>
      <c r="Z6">
        <f>SUM('Non-redo Procedures'!$N$180,'Non-redo Procedures'!$N$181,'Non-redo Procedures'!$N$182)</f>
        <v>52</v>
      </c>
    </row>
    <row r="7" spans="1:26" x14ac:dyDescent="0.55000000000000004">
      <c r="W7">
        <v>2012</v>
      </c>
      <c r="X7">
        <f>SUM(Procedures!$F$1036,Procedures!$F$1037)</f>
        <v>17</v>
      </c>
      <c r="Z7">
        <f>SUM('Non-redo Procedures'!$N$264,'Non-redo Procedures'!$N$265,'Non-redo Procedures'!$N$266)</f>
        <v>120</v>
      </c>
    </row>
    <row r="8" spans="1:26" x14ac:dyDescent="0.55000000000000004">
      <c r="R8" t="s">
        <v>4</v>
      </c>
      <c r="W8">
        <v>2013</v>
      </c>
      <c r="X8">
        <f>SUM(Procedures!$F$1120,Procedures!$F$1121)</f>
        <v>37</v>
      </c>
      <c r="Z8">
        <f>SUM('Non-redo Procedures'!$N$348,'Non-redo Procedures'!$N$349,'Non-redo Procedures'!$N$350)</f>
        <v>177</v>
      </c>
    </row>
    <row r="9" spans="1:26" x14ac:dyDescent="0.55000000000000004">
      <c r="W9">
        <v>2014</v>
      </c>
      <c r="X9">
        <f>SUM(Procedures!$F$1204,Procedures!$F$1205)</f>
        <v>92</v>
      </c>
      <c r="Z9">
        <f>SUM('Non-redo Procedures'!$N$432,'Non-redo Procedures'!$N$433,'Non-redo Procedures'!$N$434)</f>
        <v>161</v>
      </c>
    </row>
    <row r="10" spans="1:26" x14ac:dyDescent="0.55000000000000004">
      <c r="R10" t="s">
        <v>5</v>
      </c>
      <c r="W10">
        <v>2015</v>
      </c>
      <c r="X10">
        <f>SUM(Procedures!$F$1288,Procedures!$F$1289)</f>
        <v>99</v>
      </c>
      <c r="Z10">
        <f>SUM('Non-redo Procedures'!$N$516,'Non-redo Procedures'!$N$517,'Non-redo Procedures'!$N$518)</f>
        <v>110</v>
      </c>
    </row>
    <row r="11" spans="1:26" x14ac:dyDescent="0.55000000000000004">
      <c r="W11">
        <v>2016</v>
      </c>
      <c r="X11">
        <f>SUM(Procedures!$F$1372,Procedures!$F$1373)</f>
        <v>108</v>
      </c>
      <c r="Z11">
        <f>SUM('Non-redo Procedures'!$N$600,'Non-redo Procedures'!$N$601,'Non-redo Procedures'!$N$602)</f>
        <v>102</v>
      </c>
    </row>
    <row r="12" spans="1:26" x14ac:dyDescent="0.55000000000000004">
      <c r="R12" t="s">
        <v>6</v>
      </c>
      <c r="S12">
        <f>SUM(Totals!N3,Totals!N9,Totals!N15,Totals!N21,Totals!N27,Totals!N33,Totals!N39,Totals!N45,Totals!N51)</f>
        <v>312</v>
      </c>
      <c r="W12">
        <v>2017</v>
      </c>
      <c r="X12">
        <f>SUM(Procedures!$F$1456,Procedures!$F$1457)</f>
        <v>115</v>
      </c>
      <c r="Z12">
        <f>SUM('Non-redo Procedures'!$N$684,'Non-redo Procedures'!$N$685,'Non-redo Procedures'!$N$686)</f>
        <v>121</v>
      </c>
    </row>
    <row r="14" spans="1:26" x14ac:dyDescent="0.55000000000000004">
      <c r="R14" t="s">
        <v>7</v>
      </c>
      <c r="S14">
        <f>ROUND(AVERAGE(Totals!O3,Totals!O9,Totals!O15,Totals!O21,Totals!O27,Totals!O33,Totals!O39,Totals!O45,Totals!O51), 1)</f>
        <v>2.9</v>
      </c>
    </row>
    <row r="16" spans="1:26" x14ac:dyDescent="0.55000000000000004">
      <c r="R16" t="s">
        <v>8</v>
      </c>
      <c r="S16">
        <f>ROUND(AVERAGE(Totals!O15,Totals!O21,Totals!O27,Totals!O33,Totals!O39,Totals!O45), 1)</f>
        <v>3.6</v>
      </c>
    </row>
    <row r="18" spans="18:24" x14ac:dyDescent="0.55000000000000004">
      <c r="R18" t="s">
        <v>9</v>
      </c>
      <c r="S18">
        <f>ROUND(AVERAGE(Totals!N4,Totals!N10,Totals!N16,Totals!N22,Totals!N28,Totals!N34,Totals!N40,Totals!N46,Totals!N52),1)</f>
        <v>5.0999999999999996</v>
      </c>
    </row>
    <row r="20" spans="18:24" x14ac:dyDescent="0.55000000000000004">
      <c r="R20" t="s">
        <v>10</v>
      </c>
      <c r="S20">
        <f>ROUND(AVERAGE(Totals!N16,Totals!N22,Totals!N28,Totals!N34,Totals!N40,Totals!N46),1)</f>
        <v>6.4</v>
      </c>
    </row>
    <row r="28" spans="18:24" x14ac:dyDescent="0.55000000000000004">
      <c r="X28" t="s">
        <v>183</v>
      </c>
    </row>
    <row r="29" spans="18:24" x14ac:dyDescent="0.55000000000000004">
      <c r="W29" s="3" t="s">
        <v>130</v>
      </c>
      <c r="X29">
        <f>SUM(Surgeons!$N$82,Trainers!$N$66)</f>
        <v>99</v>
      </c>
    </row>
    <row r="30" spans="18:24" x14ac:dyDescent="0.55000000000000004">
      <c r="W30" s="3" t="s">
        <v>131</v>
      </c>
      <c r="X30">
        <f>SUM(Surgeons!$N$83,Trainers!$N$67)</f>
        <v>106</v>
      </c>
    </row>
    <row r="31" spans="18:24" x14ac:dyDescent="0.55000000000000004">
      <c r="W31" s="3" t="s">
        <v>132</v>
      </c>
      <c r="X31">
        <f>SUM(Surgeons!$N$84,Trainers!$N$68)</f>
        <v>152</v>
      </c>
    </row>
    <row r="32" spans="18:24" x14ac:dyDescent="0.55000000000000004">
      <c r="W32" s="3" t="s">
        <v>133</v>
      </c>
      <c r="X32">
        <f>SUM(Surgeons!$N$85,Trainers!$N$69)</f>
        <v>172</v>
      </c>
    </row>
    <row r="33" spans="23:28" x14ac:dyDescent="0.55000000000000004">
      <c r="W33" s="3" t="s">
        <v>134</v>
      </c>
      <c r="X33">
        <f>SUM(Surgeons!$N$86,Trainers!$N$70)</f>
        <v>240</v>
      </c>
    </row>
    <row r="41" spans="23:28" x14ac:dyDescent="0.55000000000000004">
      <c r="W41" t="s">
        <v>188</v>
      </c>
    </row>
    <row r="43" spans="23:28" x14ac:dyDescent="0.55000000000000004">
      <c r="W43" t="s">
        <v>28</v>
      </c>
      <c r="AA43" t="s">
        <v>29</v>
      </c>
    </row>
    <row r="45" spans="23:28" x14ac:dyDescent="0.55000000000000004">
      <c r="W45" t="s">
        <v>184</v>
      </c>
      <c r="X45">
        <f>SUM('Adult Procedures'!$F674:$F683)</f>
        <v>64</v>
      </c>
      <c r="AA45" t="s">
        <v>203</v>
      </c>
      <c r="AB45">
        <f>SUM('Pediatric Procedures'!$F724)</f>
        <v>127</v>
      </c>
    </row>
    <row r="46" spans="23:28" x14ac:dyDescent="0.55000000000000004">
      <c r="W46" t="s">
        <v>185</v>
      </c>
      <c r="X46">
        <f>SUM('Adult Procedures'!$F684:$F687)</f>
        <v>183</v>
      </c>
      <c r="AA46" t="s">
        <v>197</v>
      </c>
      <c r="AB46">
        <f>SUM('Pediatric Procedures'!$F674:$F690)</f>
        <v>82</v>
      </c>
    </row>
    <row r="47" spans="23:28" x14ac:dyDescent="0.55000000000000004">
      <c r="W47" t="s">
        <v>186</v>
      </c>
      <c r="X47">
        <f>SUM('Adult Procedures'!$F691:$F692)</f>
        <v>93</v>
      </c>
      <c r="AA47" t="s">
        <v>198</v>
      </c>
      <c r="AB47">
        <f>SUM('Pediatric Procedures'!$F700:$F704)</f>
        <v>117</v>
      </c>
    </row>
    <row r="48" spans="23:28" x14ac:dyDescent="0.55000000000000004">
      <c r="W48" t="s">
        <v>195</v>
      </c>
      <c r="X48">
        <f>SUM('Adult Procedures'!$F693)</f>
        <v>43</v>
      </c>
      <c r="AA48" t="s">
        <v>199</v>
      </c>
      <c r="AB48">
        <f>SUM('Pediatric Procedures'!$F709:$F712)</f>
        <v>44</v>
      </c>
    </row>
    <row r="49" spans="23:28" x14ac:dyDescent="0.55000000000000004">
      <c r="W49" t="s">
        <v>187</v>
      </c>
      <c r="X49">
        <f>SUM('Adult Procedures'!$F700:$F748)</f>
        <v>48</v>
      </c>
      <c r="AA49" t="s">
        <v>200</v>
      </c>
      <c r="AB49">
        <f>SUM('Pediatric Procedures'!$F721:$F723)</f>
        <v>22</v>
      </c>
    </row>
    <row r="50" spans="23:28" x14ac:dyDescent="0.55000000000000004">
      <c r="W50" t="s">
        <v>196</v>
      </c>
      <c r="X50">
        <f>SUM('Adult Procedures'!$F695:$F699,'Adult Procedures'!$F749:$F754)</f>
        <v>116</v>
      </c>
      <c r="AA50" t="s">
        <v>201</v>
      </c>
      <c r="AB50">
        <f>SUM('Pediatric Procedures'!$F725:$F735)</f>
        <v>111</v>
      </c>
    </row>
    <row r="51" spans="23:28" x14ac:dyDescent="0.55000000000000004">
      <c r="AA51" t="s">
        <v>202</v>
      </c>
      <c r="AB51">
        <f>SUM('Pediatric Procedures'!$F741:$F748)</f>
        <v>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Charts</vt:lpstr>
      <vt:lpstr>Plots</vt:lpstr>
      <vt:lpstr>2017</vt:lpstr>
      <vt:lpstr>Totals</vt:lpstr>
      <vt:lpstr>Adults-Peds</vt:lpstr>
      <vt:lpstr>Ped. Age Groups</vt:lpstr>
      <vt:lpstr>Gender</vt:lpstr>
      <vt:lpstr>City</vt:lpstr>
      <vt:lpstr>Week days</vt:lpstr>
      <vt:lpstr>Procedures</vt:lpstr>
      <vt:lpstr>Adult Procedures</vt:lpstr>
      <vt:lpstr>Pediatric Procedures</vt:lpstr>
      <vt:lpstr>Non-redo Procedures</vt:lpstr>
      <vt:lpstr>Redo</vt:lpstr>
      <vt:lpstr>Surgeons</vt:lpstr>
      <vt:lpstr>Adult Surgeons</vt:lpstr>
      <vt:lpstr>Pediatric Surgeons</vt:lpstr>
      <vt:lpstr>Trainers</vt:lpstr>
      <vt:lpstr>Adults-Peds Mortality</vt:lpstr>
      <vt:lpstr>Ped. Age Groups Mortality</vt:lpstr>
      <vt:lpstr>Procedure Mortality</vt:lpstr>
      <vt:lpstr>Surgeon 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>hatem</dc:creator>
  <lastModifiedBy>Hatem Hosny</lastModifiedBy>
  <dcterms:modified xsi:type="dcterms:W3CDTF">2018-01-08T23:07:25Z</dcterms:modified>
</coreProperties>
</file>