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rio\"/>
    </mc:Choice>
  </mc:AlternateContent>
  <xr:revisionPtr revIDLastSave="0" documentId="13_ncr:1_{1D51505F-2A43-4524-9AF8-27B5A770F37A}" xr6:coauthVersionLast="47" xr6:coauthVersionMax="47" xr10:uidLastSave="{00000000-0000-0000-0000-000000000000}"/>
  <bookViews>
    <workbookView xWindow="25695" yWindow="0" windowWidth="26010" windowHeight="20985" activeTab="3" xr2:uid="{F9F314B7-6D40-4817-9754-7DCE7E407309}"/>
  </bookViews>
  <sheets>
    <sheet name="Table 0" sheetId="6" r:id="rId1"/>
    <sheet name="Stages" sheetId="3" r:id="rId2"/>
    <sheet name="Teams" sheetId="4" r:id="rId3"/>
    <sheet name="Matches" sheetId="1" r:id="rId4"/>
    <sheet name="Fights" sheetId="8" r:id="rId5"/>
    <sheet name="Matches (2)" sheetId="7" state="hidden" r:id="rId6"/>
    <sheet name="Team Matrix" sheetId="2" r:id="rId7"/>
  </sheets>
  <definedNames>
    <definedName name="ExternalData_1" localSheetId="5" hidden="1">'Matches (2)'!$A$1:$J$56</definedName>
    <definedName name="ExternalData_1" localSheetId="0" hidden="1">'Table 0'!$A$1:$K$17</definedName>
    <definedName name="ExternalData_2" localSheetId="4" hidden="1">Fights!$A$1:$C$47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0" i="1"/>
  <c r="I40" i="1"/>
  <c r="J40" i="1"/>
  <c r="K40" i="1"/>
  <c r="H39" i="1"/>
  <c r="I39" i="1"/>
  <c r="J39" i="1"/>
  <c r="K39" i="1"/>
  <c r="H38" i="1"/>
  <c r="I38" i="1"/>
  <c r="J38" i="1"/>
  <c r="K38" i="1"/>
  <c r="H45" i="1"/>
  <c r="I45" i="1"/>
  <c r="J45" i="1"/>
  <c r="K45" i="1"/>
  <c r="H46" i="1"/>
  <c r="I46" i="1"/>
  <c r="J46" i="1"/>
  <c r="K46" i="1"/>
  <c r="H47" i="1"/>
  <c r="I47" i="1"/>
  <c r="J47" i="1"/>
  <c r="K47" i="1"/>
  <c r="H37" i="1"/>
  <c r="I37" i="1"/>
  <c r="J37" i="1"/>
  <c r="K37" i="1"/>
  <c r="H36" i="1"/>
  <c r="I36" i="1"/>
  <c r="J36" i="1"/>
  <c r="K36" i="1"/>
  <c r="H48" i="1"/>
  <c r="I48" i="1"/>
  <c r="J48" i="1"/>
  <c r="K48" i="1"/>
  <c r="H49" i="1"/>
  <c r="I49" i="1"/>
  <c r="J49" i="1"/>
  <c r="K49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32" i="1"/>
  <c r="I32" i="1"/>
  <c r="J32" i="1"/>
  <c r="K32" i="1"/>
  <c r="H27" i="1"/>
  <c r="I27" i="1"/>
  <c r="J27" i="1"/>
  <c r="K27" i="1"/>
  <c r="H26" i="1"/>
  <c r="I26" i="1"/>
  <c r="J26" i="1"/>
  <c r="K26" i="1"/>
  <c r="H33" i="1"/>
  <c r="I33" i="1"/>
  <c r="J33" i="1"/>
  <c r="K33" i="1"/>
  <c r="H25" i="1"/>
  <c r="I25" i="1"/>
  <c r="J25" i="1"/>
  <c r="K25" i="1"/>
  <c r="H24" i="1"/>
  <c r="I24" i="1"/>
  <c r="J24" i="1"/>
  <c r="K24" i="1"/>
  <c r="H23" i="1"/>
  <c r="I23" i="1"/>
  <c r="J23" i="1"/>
  <c r="K23" i="1"/>
  <c r="H21" i="1"/>
  <c r="I21" i="1"/>
  <c r="J21" i="1"/>
  <c r="K21" i="1"/>
  <c r="H22" i="1"/>
  <c r="I22" i="1"/>
  <c r="J22" i="1"/>
  <c r="K22" i="1"/>
  <c r="H19" i="1"/>
  <c r="I19" i="1"/>
  <c r="J19" i="1"/>
  <c r="K19" i="1"/>
  <c r="H18" i="1"/>
  <c r="I18" i="1"/>
  <c r="J18" i="1"/>
  <c r="K18" i="1"/>
  <c r="H34" i="1"/>
  <c r="I34" i="1"/>
  <c r="J34" i="1"/>
  <c r="K34" i="1"/>
  <c r="H50" i="1"/>
  <c r="I50" i="1"/>
  <c r="J50" i="1"/>
  <c r="K50" i="1"/>
  <c r="H12" i="1"/>
  <c r="I12" i="1"/>
  <c r="J12" i="1"/>
  <c r="K12" i="1"/>
  <c r="H11" i="1"/>
  <c r="I11" i="1"/>
  <c r="J11" i="1"/>
  <c r="K11" i="1"/>
  <c r="H13" i="1"/>
  <c r="I13" i="1"/>
  <c r="J13" i="1"/>
  <c r="K13" i="1"/>
  <c r="H14" i="1"/>
  <c r="I14" i="1"/>
  <c r="J14" i="1"/>
  <c r="K14" i="1"/>
  <c r="H10" i="1"/>
  <c r="I10" i="1"/>
  <c r="J10" i="1"/>
  <c r="K10" i="1"/>
  <c r="H8" i="1"/>
  <c r="I8" i="1"/>
  <c r="J8" i="1"/>
  <c r="K8" i="1"/>
  <c r="H9" i="1"/>
  <c r="I9" i="1"/>
  <c r="J9" i="1"/>
  <c r="K9" i="1"/>
  <c r="E60" i="4" s="1"/>
  <c r="H15" i="1"/>
  <c r="I15" i="1"/>
  <c r="J15" i="1"/>
  <c r="K15" i="1"/>
  <c r="H16" i="1"/>
  <c r="I16" i="1"/>
  <c r="J16" i="1"/>
  <c r="K16" i="1"/>
  <c r="H17" i="1"/>
  <c r="I17" i="1"/>
  <c r="J17" i="1"/>
  <c r="K17" i="1"/>
  <c r="H20" i="1"/>
  <c r="I20" i="1"/>
  <c r="J20" i="1"/>
  <c r="K20" i="1"/>
  <c r="E59" i="4" s="1"/>
  <c r="H35" i="1"/>
  <c r="I35" i="1"/>
  <c r="J35" i="1"/>
  <c r="K35" i="1"/>
  <c r="B60" i="4"/>
  <c r="B59" i="4"/>
  <c r="B58" i="4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2" i="1"/>
  <c r="I2" i="1"/>
  <c r="J2" i="1"/>
  <c r="K2" i="1"/>
  <c r="H7" i="1"/>
  <c r="I7" i="1"/>
  <c r="J7" i="1"/>
  <c r="K7" i="1"/>
  <c r="H72" i="1"/>
  <c r="I72" i="1"/>
  <c r="J72" i="1"/>
  <c r="K72" i="1"/>
  <c r="H71" i="1"/>
  <c r="I71" i="1"/>
  <c r="J71" i="1"/>
  <c r="K71" i="1"/>
  <c r="H146" i="1"/>
  <c r="H147" i="1"/>
  <c r="H148" i="1"/>
  <c r="H154" i="1"/>
  <c r="I146" i="1"/>
  <c r="I147" i="1"/>
  <c r="I148" i="1"/>
  <c r="I154" i="1"/>
  <c r="J146" i="1"/>
  <c r="J147" i="1"/>
  <c r="J148" i="1"/>
  <c r="J154" i="1"/>
  <c r="K146" i="1"/>
  <c r="K147" i="1"/>
  <c r="K148" i="1"/>
  <c r="K154" i="1"/>
  <c r="H136" i="1"/>
  <c r="I136" i="1"/>
  <c r="J136" i="1"/>
  <c r="K136" i="1"/>
  <c r="E10" i="4" s="1"/>
  <c r="H135" i="1"/>
  <c r="I135" i="1"/>
  <c r="J135" i="1"/>
  <c r="K135" i="1"/>
  <c r="H114" i="1"/>
  <c r="H115" i="1"/>
  <c r="H116" i="1"/>
  <c r="H117" i="1"/>
  <c r="H118" i="1"/>
  <c r="H119" i="1"/>
  <c r="H120" i="1"/>
  <c r="H121" i="1"/>
  <c r="H131" i="1"/>
  <c r="H132" i="1"/>
  <c r="H133" i="1"/>
  <c r="H134" i="1"/>
  <c r="I114" i="1"/>
  <c r="I115" i="1"/>
  <c r="I116" i="1"/>
  <c r="I117" i="1"/>
  <c r="I118" i="1"/>
  <c r="I119" i="1"/>
  <c r="I120" i="1"/>
  <c r="I121" i="1"/>
  <c r="I131" i="1"/>
  <c r="I132" i="1"/>
  <c r="I133" i="1"/>
  <c r="I134" i="1"/>
  <c r="J114" i="1"/>
  <c r="J115" i="1"/>
  <c r="J116" i="1"/>
  <c r="J117" i="1"/>
  <c r="J118" i="1"/>
  <c r="J119" i="1"/>
  <c r="J120" i="1"/>
  <c r="J121" i="1"/>
  <c r="J131" i="1"/>
  <c r="J132" i="1"/>
  <c r="J133" i="1"/>
  <c r="J134" i="1"/>
  <c r="K114" i="1"/>
  <c r="K115" i="1"/>
  <c r="K116" i="1"/>
  <c r="K117" i="1"/>
  <c r="K118" i="1"/>
  <c r="K119" i="1"/>
  <c r="K120" i="1"/>
  <c r="K121" i="1"/>
  <c r="K131" i="1"/>
  <c r="E42" i="4" s="1"/>
  <c r="K132" i="1"/>
  <c r="K133" i="1"/>
  <c r="K134" i="1"/>
  <c r="H93" i="1"/>
  <c r="H94" i="1"/>
  <c r="H95" i="1"/>
  <c r="H96" i="1"/>
  <c r="H97" i="1"/>
  <c r="H98" i="1"/>
  <c r="H99" i="1"/>
  <c r="H100" i="1"/>
  <c r="I93" i="1"/>
  <c r="I94" i="1"/>
  <c r="I95" i="1"/>
  <c r="I96" i="1"/>
  <c r="I97" i="1"/>
  <c r="I98" i="1"/>
  <c r="I99" i="1"/>
  <c r="I100" i="1"/>
  <c r="J93" i="1"/>
  <c r="J94" i="1"/>
  <c r="J95" i="1"/>
  <c r="J96" i="1"/>
  <c r="J97" i="1"/>
  <c r="J98" i="1"/>
  <c r="J99" i="1"/>
  <c r="J100" i="1"/>
  <c r="K93" i="1"/>
  <c r="K94" i="1"/>
  <c r="K95" i="1"/>
  <c r="K96" i="1"/>
  <c r="K97" i="1"/>
  <c r="K98" i="1"/>
  <c r="K99" i="1"/>
  <c r="K100" i="1"/>
  <c r="H89" i="1"/>
  <c r="H90" i="1"/>
  <c r="H91" i="1"/>
  <c r="H92" i="1"/>
  <c r="I89" i="1"/>
  <c r="I90" i="1"/>
  <c r="I91" i="1"/>
  <c r="I92" i="1"/>
  <c r="J89" i="1"/>
  <c r="J90" i="1"/>
  <c r="J91" i="1"/>
  <c r="J92" i="1"/>
  <c r="K89" i="1"/>
  <c r="K90" i="1"/>
  <c r="K91" i="1"/>
  <c r="E30" i="4" s="1"/>
  <c r="K92" i="1"/>
  <c r="H87" i="1"/>
  <c r="H88" i="1"/>
  <c r="I87" i="1"/>
  <c r="I88" i="1"/>
  <c r="J87" i="1"/>
  <c r="J88" i="1"/>
  <c r="K87" i="1"/>
  <c r="K88" i="1"/>
  <c r="H86" i="1"/>
  <c r="I86" i="1"/>
  <c r="J86" i="1"/>
  <c r="K86" i="1"/>
  <c r="H85" i="1"/>
  <c r="I85" i="1"/>
  <c r="J85" i="1"/>
  <c r="K85" i="1"/>
  <c r="B56" i="4"/>
  <c r="B55" i="4"/>
  <c r="B7" i="4"/>
  <c r="B31" i="4"/>
  <c r="B53" i="4"/>
  <c r="B14" i="4"/>
  <c r="B29" i="4"/>
  <c r="B32" i="4"/>
  <c r="B30" i="4"/>
  <c r="B10" i="4"/>
  <c r="B21" i="4"/>
  <c r="B38" i="4"/>
  <c r="B17" i="4"/>
  <c r="B16" i="4"/>
  <c r="B2" i="4"/>
  <c r="B6" i="4"/>
  <c r="B43" i="4"/>
  <c r="B19" i="4"/>
  <c r="B9" i="4"/>
  <c r="B50" i="4"/>
  <c r="B48" i="4"/>
  <c r="B35" i="4"/>
  <c r="B42" i="4"/>
  <c r="B34" i="4"/>
  <c r="B11" i="4"/>
  <c r="B54" i="4"/>
  <c r="B33" i="4"/>
  <c r="B36" i="4"/>
  <c r="B15" i="4"/>
  <c r="B8" i="4"/>
  <c r="B20" i="4"/>
  <c r="B39" i="4"/>
  <c r="B18" i="4"/>
  <c r="B24" i="4"/>
  <c r="B23" i="4"/>
  <c r="B47" i="4"/>
  <c r="B49" i="4"/>
  <c r="B52" i="4"/>
  <c r="B22" i="4"/>
  <c r="B25" i="4"/>
  <c r="B46" i="4"/>
  <c r="B37" i="4"/>
  <c r="B13" i="4"/>
  <c r="B40" i="4"/>
  <c r="B26" i="4"/>
  <c r="B51" i="4"/>
  <c r="B4" i="4"/>
  <c r="B3" i="4"/>
  <c r="B41" i="4"/>
  <c r="B28" i="4"/>
  <c r="B27" i="4"/>
  <c r="B45" i="4"/>
  <c r="B5" i="4"/>
  <c r="B57" i="4"/>
  <c r="B12" i="4"/>
  <c r="B44" i="4"/>
  <c r="H153" i="1"/>
  <c r="I153" i="1"/>
  <c r="J153" i="1"/>
  <c r="K153" i="1"/>
  <c r="H150" i="1"/>
  <c r="H151" i="1"/>
  <c r="H152" i="1"/>
  <c r="I150" i="1"/>
  <c r="I151" i="1"/>
  <c r="I152" i="1"/>
  <c r="J150" i="1"/>
  <c r="J151" i="1"/>
  <c r="J152" i="1"/>
  <c r="K150" i="1"/>
  <c r="K151" i="1"/>
  <c r="E24" i="4" s="1"/>
  <c r="K152" i="1"/>
  <c r="H140" i="1"/>
  <c r="H141" i="1"/>
  <c r="H142" i="1"/>
  <c r="H143" i="1"/>
  <c r="H144" i="1"/>
  <c r="H145" i="1"/>
  <c r="H149" i="1"/>
  <c r="I140" i="1"/>
  <c r="I141" i="1"/>
  <c r="I142" i="1"/>
  <c r="I143" i="1"/>
  <c r="I144" i="1"/>
  <c r="I145" i="1"/>
  <c r="I149" i="1"/>
  <c r="J140" i="1"/>
  <c r="J141" i="1"/>
  <c r="J142" i="1"/>
  <c r="J143" i="1"/>
  <c r="J144" i="1"/>
  <c r="J145" i="1"/>
  <c r="J149" i="1"/>
  <c r="K140" i="1"/>
  <c r="K141" i="1"/>
  <c r="K142" i="1"/>
  <c r="K143" i="1"/>
  <c r="K144" i="1"/>
  <c r="K145" i="1"/>
  <c r="K149" i="1"/>
  <c r="H125" i="1"/>
  <c r="H126" i="1"/>
  <c r="H127" i="1"/>
  <c r="H128" i="1"/>
  <c r="H129" i="1"/>
  <c r="H130" i="1"/>
  <c r="H137" i="1"/>
  <c r="H138" i="1"/>
  <c r="H139" i="1"/>
  <c r="I125" i="1"/>
  <c r="I126" i="1"/>
  <c r="I127" i="1"/>
  <c r="I128" i="1"/>
  <c r="I129" i="1"/>
  <c r="I130" i="1"/>
  <c r="I137" i="1"/>
  <c r="I138" i="1"/>
  <c r="I139" i="1"/>
  <c r="J125" i="1"/>
  <c r="J126" i="1"/>
  <c r="J127" i="1"/>
  <c r="J128" i="1"/>
  <c r="J129" i="1"/>
  <c r="J130" i="1"/>
  <c r="J137" i="1"/>
  <c r="J138" i="1"/>
  <c r="J139" i="1"/>
  <c r="K125" i="1"/>
  <c r="K126" i="1"/>
  <c r="K127" i="1"/>
  <c r="K128" i="1"/>
  <c r="K129" i="1"/>
  <c r="K130" i="1"/>
  <c r="K137" i="1"/>
  <c r="K138" i="1"/>
  <c r="K139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22" i="1"/>
  <c r="H123" i="1"/>
  <c r="H124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22" i="1"/>
  <c r="I123" i="1"/>
  <c r="I124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22" i="1"/>
  <c r="J123" i="1"/>
  <c r="J124" i="1"/>
  <c r="K101" i="1"/>
  <c r="K102" i="1"/>
  <c r="K103" i="1"/>
  <c r="K104" i="1"/>
  <c r="K105" i="1"/>
  <c r="K106" i="1"/>
  <c r="K107" i="1"/>
  <c r="E47" i="4" s="1"/>
  <c r="K108" i="1"/>
  <c r="K109" i="1"/>
  <c r="K110" i="1"/>
  <c r="K111" i="1"/>
  <c r="K112" i="1"/>
  <c r="K113" i="1"/>
  <c r="K122" i="1"/>
  <c r="K123" i="1"/>
  <c r="K124" i="1"/>
  <c r="H73" i="1"/>
  <c r="H74" i="1"/>
  <c r="H75" i="1"/>
  <c r="H76" i="1"/>
  <c r="H77" i="1"/>
  <c r="H78" i="1"/>
  <c r="H79" i="1"/>
  <c r="H80" i="1"/>
  <c r="H81" i="1"/>
  <c r="H82" i="1"/>
  <c r="H83" i="1"/>
  <c r="H84" i="1"/>
  <c r="I73" i="1"/>
  <c r="I74" i="1"/>
  <c r="I75" i="1"/>
  <c r="I76" i="1"/>
  <c r="I77" i="1"/>
  <c r="I78" i="1"/>
  <c r="I79" i="1"/>
  <c r="I80" i="1"/>
  <c r="I81" i="1"/>
  <c r="I82" i="1"/>
  <c r="I83" i="1"/>
  <c r="I84" i="1"/>
  <c r="J73" i="1"/>
  <c r="J74" i="1"/>
  <c r="J75" i="1"/>
  <c r="J76" i="1"/>
  <c r="J77" i="1"/>
  <c r="J78" i="1"/>
  <c r="J79" i="1"/>
  <c r="J80" i="1"/>
  <c r="J81" i="1"/>
  <c r="J82" i="1"/>
  <c r="J83" i="1"/>
  <c r="J84" i="1"/>
  <c r="K73" i="1"/>
  <c r="K74" i="1"/>
  <c r="K75" i="1"/>
  <c r="K76" i="1"/>
  <c r="K77" i="1"/>
  <c r="K78" i="1"/>
  <c r="K79" i="1"/>
  <c r="K80" i="1"/>
  <c r="K81" i="1"/>
  <c r="K82" i="1"/>
  <c r="K83" i="1"/>
  <c r="K84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E44" i="4"/>
  <c r="E18" i="4" l="1"/>
  <c r="E58" i="4"/>
  <c r="C60" i="4"/>
  <c r="D60" i="4" s="1"/>
  <c r="C58" i="4"/>
  <c r="D58" i="4" s="1"/>
  <c r="C59" i="4"/>
  <c r="D59" i="4" s="1"/>
  <c r="E20" i="4"/>
  <c r="E37" i="4"/>
  <c r="E46" i="4"/>
  <c r="E7" i="4"/>
  <c r="E3" i="4"/>
  <c r="E52" i="4"/>
  <c r="E31" i="4"/>
  <c r="E49" i="4"/>
  <c r="E34" i="4"/>
  <c r="E8" i="4"/>
  <c r="E25" i="4"/>
  <c r="E23" i="4"/>
  <c r="E13" i="4"/>
  <c r="E51" i="4"/>
  <c r="E22" i="4"/>
  <c r="E39" i="4"/>
  <c r="E56" i="4"/>
  <c r="E14" i="4"/>
  <c r="E35" i="4"/>
  <c r="E32" i="4"/>
  <c r="E55" i="4"/>
  <c r="E53" i="4"/>
  <c r="E29" i="4"/>
  <c r="C43" i="4"/>
  <c r="D43" i="4" s="1"/>
  <c r="C14" i="4"/>
  <c r="D14" i="4" s="1"/>
  <c r="C18" i="4"/>
  <c r="D18" i="4" s="1"/>
  <c r="C2" i="4"/>
  <c r="D2" i="4" s="1"/>
  <c r="C16" i="4"/>
  <c r="D16" i="4" s="1"/>
  <c r="C17" i="4"/>
  <c r="D17" i="4" s="1"/>
  <c r="C5" i="4"/>
  <c r="D5" i="4" s="1"/>
  <c r="C38" i="4"/>
  <c r="D38" i="4" s="1"/>
  <c r="C45" i="4"/>
  <c r="D45" i="4" s="1"/>
  <c r="C21" i="4"/>
  <c r="D21" i="4" s="1"/>
  <c r="C27" i="4"/>
  <c r="D27" i="4" s="1"/>
  <c r="C8" i="4"/>
  <c r="D8" i="4" s="1"/>
  <c r="C49" i="4"/>
  <c r="D49" i="4" s="1"/>
  <c r="C20" i="4"/>
  <c r="D20" i="4" s="1"/>
  <c r="C28" i="4"/>
  <c r="D28" i="4" s="1"/>
  <c r="C15" i="4"/>
  <c r="D15" i="4" s="1"/>
  <c r="C10" i="4"/>
  <c r="D10" i="4" s="1"/>
  <c r="C31" i="4"/>
  <c r="D31" i="4" s="1"/>
  <c r="C47" i="4"/>
  <c r="D47" i="4" s="1"/>
  <c r="C41" i="4"/>
  <c r="D41" i="4" s="1"/>
  <c r="C3" i="4"/>
  <c r="D3" i="4" s="1"/>
  <c r="C6" i="4"/>
  <c r="D6" i="4" s="1"/>
  <c r="C4" i="4"/>
  <c r="D4" i="4" s="1"/>
  <c r="C36" i="4"/>
  <c r="D36" i="4" s="1"/>
  <c r="C7" i="4"/>
  <c r="D7" i="4" s="1"/>
  <c r="C24" i="4"/>
  <c r="D24" i="4" s="1"/>
  <c r="C39" i="4"/>
  <c r="D39" i="4" s="1"/>
  <c r="C51" i="4"/>
  <c r="D51" i="4" s="1"/>
  <c r="C33" i="4"/>
  <c r="D33" i="4" s="1"/>
  <c r="C53" i="4"/>
  <c r="D53" i="4" s="1"/>
  <c r="C26" i="4"/>
  <c r="D26" i="4" s="1"/>
  <c r="C54" i="4"/>
  <c r="D54" i="4" s="1"/>
  <c r="C12" i="4"/>
  <c r="D12" i="4" s="1"/>
  <c r="C57" i="4"/>
  <c r="D57" i="4" s="1"/>
  <c r="C40" i="4"/>
  <c r="D40" i="4" s="1"/>
  <c r="C11" i="4"/>
  <c r="D11" i="4" s="1"/>
  <c r="C30" i="4"/>
  <c r="D30" i="4" s="1"/>
  <c r="C55" i="4"/>
  <c r="D55" i="4" s="1"/>
  <c r="C23" i="4"/>
  <c r="D23" i="4" s="1"/>
  <c r="C13" i="4"/>
  <c r="D13" i="4" s="1"/>
  <c r="C34" i="4"/>
  <c r="D34" i="4" s="1"/>
  <c r="C37" i="4"/>
  <c r="D37" i="4" s="1"/>
  <c r="C42" i="4"/>
  <c r="D42" i="4" s="1"/>
  <c r="C46" i="4"/>
  <c r="D46" i="4" s="1"/>
  <c r="C35" i="4"/>
  <c r="D35" i="4" s="1"/>
  <c r="C32" i="4"/>
  <c r="D32" i="4" s="1"/>
  <c r="C56" i="4"/>
  <c r="D56" i="4" s="1"/>
  <c r="C44" i="4"/>
  <c r="D44" i="4" s="1"/>
  <c r="C25" i="4"/>
  <c r="D25" i="4" s="1"/>
  <c r="C50" i="4"/>
  <c r="D50" i="4" s="1"/>
  <c r="C22" i="4"/>
  <c r="D22" i="4" s="1"/>
  <c r="C9" i="4"/>
  <c r="D9" i="4" s="1"/>
  <c r="C29" i="4"/>
  <c r="D29" i="4" s="1"/>
  <c r="C48" i="4"/>
  <c r="D48" i="4" s="1"/>
  <c r="C19" i="4"/>
  <c r="D19" i="4" s="1"/>
  <c r="C52" i="4"/>
  <c r="D52" i="4" s="1"/>
  <c r="E28" i="4"/>
  <c r="E57" i="4"/>
  <c r="E5" i="4"/>
  <c r="E27" i="4"/>
  <c r="E40" i="4"/>
  <c r="E45" i="4"/>
  <c r="E9" i="4"/>
  <c r="E4" i="4"/>
  <c r="E26" i="4"/>
  <c r="E12" i="4"/>
  <c r="E6" i="4"/>
  <c r="E41" i="4"/>
  <c r="E54" i="4"/>
  <c r="E15" i="4"/>
  <c r="E36" i="4"/>
  <c r="E48" i="4"/>
  <c r="E11" i="4"/>
  <c r="E33" i="4"/>
  <c r="E19" i="4"/>
  <c r="E50" i="4"/>
  <c r="E43" i="4"/>
  <c r="E2" i="4"/>
  <c r="E38" i="4"/>
  <c r="E21" i="4"/>
  <c r="E16" i="4"/>
  <c r="E1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210F05-FB99-4D61-B580-A32461C12B96}" keepAlive="1" name="Query - Fights" description="Connection to the 'Fights' query in the workbook." type="5" refreshedVersion="8" background="1" saveData="1">
    <dbPr connection="Provider=Microsoft.Mashup.OleDb.1;Data Source=$Workbook$;Location=Fights;Extended Properties=&quot;&quot;" command="SELECT * FROM [Fights]"/>
  </connection>
  <connection id="2" xr16:uid="{D848742D-99C0-4FEC-96CF-740E81D09FC4}" keepAlive="1" name="Query - Matches" description="Connection to the 'Matches' query in the workbook." type="5" refreshedVersion="8" background="1" saveData="1">
    <dbPr connection="Provider=Microsoft.Mashup.OleDb.1;Data Source=$Workbook$;Location=Matches;Extended Properties=&quot;&quot;" command="SELECT * FROM [Matches]"/>
  </connection>
  <connection id="3" xr16:uid="{02D71E12-B1DC-4B8C-9046-8D355D9A81CE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<sst xmlns="http://schemas.openxmlformats.org/spreadsheetml/2006/main" count="1218" uniqueCount="212">
  <si>
    <t>Team A</t>
  </si>
  <si>
    <t>Team B</t>
  </si>
  <si>
    <t>Winner</t>
  </si>
  <si>
    <t>Best of</t>
  </si>
  <si>
    <t>Stage</t>
  </si>
  <si>
    <t>A Score</t>
  </si>
  <si>
    <t>B Score</t>
  </si>
  <si>
    <t>Teams</t>
  </si>
  <si>
    <t>MOUZ</t>
  </si>
  <si>
    <t>BIG</t>
  </si>
  <si>
    <t>FURIA</t>
  </si>
  <si>
    <t>Vitality</t>
  </si>
  <si>
    <t>Outsiders</t>
  </si>
  <si>
    <t>Imperial</t>
  </si>
  <si>
    <t>9z</t>
  </si>
  <si>
    <t>OG</t>
  </si>
  <si>
    <t>Greyhound</t>
  </si>
  <si>
    <t>IHC</t>
  </si>
  <si>
    <t>fnatic</t>
  </si>
  <si>
    <t>NIP</t>
  </si>
  <si>
    <t>ENCE</t>
  </si>
  <si>
    <t>HEROIC</t>
  </si>
  <si>
    <t>Stages</t>
  </si>
  <si>
    <t>IEM Rio Major 2022 Challengers Stage</t>
  </si>
  <si>
    <t>IEM Rio Major 2022 Legends Stage</t>
  </si>
  <si>
    <t>Date</t>
  </si>
  <si>
    <t>Score</t>
  </si>
  <si>
    <t>BNE</t>
  </si>
  <si>
    <t>NAVI</t>
  </si>
  <si>
    <t>SPIRIT</t>
  </si>
  <si>
    <t>EG</t>
  </si>
  <si>
    <t>GL</t>
  </si>
  <si>
    <t>FaZe</t>
  </si>
  <si>
    <t>00Nation</t>
  </si>
  <si>
    <t>Raw</t>
  </si>
  <si>
    <t>(blank)</t>
  </si>
  <si>
    <t>Grand Total</t>
  </si>
  <si>
    <t>Furia</t>
  </si>
  <si>
    <t>C9</t>
  </si>
  <si>
    <t>Count of Winner</t>
  </si>
  <si>
    <t>Loser</t>
  </si>
  <si>
    <t>Liquid</t>
  </si>
  <si>
    <t>Spirit</t>
  </si>
  <si>
    <t>Sprout</t>
  </si>
  <si>
    <t>Heroic</t>
  </si>
  <si>
    <t>#</t>
  </si>
  <si>
    <t>Team</t>
  </si>
  <si>
    <t>Matches</t>
  </si>
  <si>
    <t>Rounds</t>
  </si>
  <si>
    <t>RD</t>
  </si>
  <si>
    <t>BU</t>
  </si>
  <si>
    <t>Round 1</t>
  </si>
  <si>
    <t>Round 2</t>
  </si>
  <si>
    <t>Round 3</t>
  </si>
  <si>
    <t>Round 4</t>
  </si>
  <si>
    <t>Round 5</t>
  </si>
  <si>
    <t>FURIA EsportsFURIA</t>
  </si>
  <si>
    <t>3-0</t>
  </si>
  <si>
    <t>64-34</t>
  </si>
  <si>
    <t>Vertigo</t>
  </si>
  <si>
    <t>Mirage</t>
  </si>
  <si>
    <t>2:0</t>
  </si>
  <si>
    <t>Cloud9C9</t>
  </si>
  <si>
    <t>64-46</t>
  </si>
  <si>
    <t>Overpass</t>
  </si>
  <si>
    <t>HeroicHeroic</t>
  </si>
  <si>
    <t>3-1</t>
  </si>
  <si>
    <t>87-78</t>
  </si>
  <si>
    <t>0:2</t>
  </si>
  <si>
    <t>OutsidersOutsiders</t>
  </si>
  <si>
    <t>73-62</t>
  </si>
  <si>
    <t>Dust II</t>
  </si>
  <si>
    <t>FnaticFnatic</t>
  </si>
  <si>
    <t>66-57</t>
  </si>
  <si>
    <t>Inferno</t>
  </si>
  <si>
    <t>Nuke</t>
  </si>
  <si>
    <t>MOUZMOUZ</t>
  </si>
  <si>
    <t>3-2</t>
  </si>
  <si>
    <t>102-97</t>
  </si>
  <si>
    <t>BIGBIG</t>
  </si>
  <si>
    <t>2-2</t>
  </si>
  <si>
    <t>68-82</t>
  </si>
  <si>
    <t>Team SpiritSpirit</t>
  </si>
  <si>
    <t>75-57</t>
  </si>
  <si>
    <t>Ancient</t>
  </si>
  <si>
    <t>Team LiquidLiquid</t>
  </si>
  <si>
    <t>69-72</t>
  </si>
  <si>
    <t>Natus VincereNAVI</t>
  </si>
  <si>
    <t>85-65</t>
  </si>
  <si>
    <t>ENCEENCE</t>
  </si>
  <si>
    <t>2-3</t>
  </si>
  <si>
    <t>94-106</t>
  </si>
  <si>
    <t>SproutSprout</t>
  </si>
  <si>
    <t>1-3</t>
  </si>
  <si>
    <t>65-89</t>
  </si>
  <si>
    <t>Team VitalityVitality</t>
  </si>
  <si>
    <t>81-85</t>
  </si>
  <si>
    <t>Bad News EaglesBNE</t>
  </si>
  <si>
    <t>76-116</t>
  </si>
  <si>
    <t>2:1</t>
  </si>
  <si>
    <t>Ninjas in PyjamasNIP</t>
  </si>
  <si>
    <t>0-3</t>
  </si>
  <si>
    <t>50-64</t>
  </si>
  <si>
    <t>FaZe ClanFaZe</t>
  </si>
  <si>
    <t>72-81</t>
  </si>
  <si>
    <t>1:2</t>
  </si>
  <si>
    <t>1.</t>
  </si>
  <si>
    <t>+30</t>
  </si>
  <si>
    <t>-1</t>
  </si>
  <si>
    <t/>
  </si>
  <si>
    <t>2.</t>
  </si>
  <si>
    <t>+18</t>
  </si>
  <si>
    <t>3.</t>
  </si>
  <si>
    <t>+9</t>
  </si>
  <si>
    <t>7</t>
  </si>
  <si>
    <t>4.</t>
  </si>
  <si>
    <t>+11</t>
  </si>
  <si>
    <t>0</t>
  </si>
  <si>
    <t>5.</t>
  </si>
  <si>
    <t>-2</t>
  </si>
  <si>
    <t>6.</t>
  </si>
  <si>
    <t>+5</t>
  </si>
  <si>
    <t>7.</t>
  </si>
  <si>
    <t>-14</t>
  </si>
  <si>
    <t>4</t>
  </si>
  <si>
    <t>8.</t>
  </si>
  <si>
    <t>1</t>
  </si>
  <si>
    <t>9.</t>
  </si>
  <si>
    <t>-3</t>
  </si>
  <si>
    <t>10.</t>
  </si>
  <si>
    <t>+20</t>
  </si>
  <si>
    <t>11.</t>
  </si>
  <si>
    <t>-12</t>
  </si>
  <si>
    <t>2</t>
  </si>
  <si>
    <t>12.</t>
  </si>
  <si>
    <t>-24</t>
  </si>
  <si>
    <t>13.</t>
  </si>
  <si>
    <t>-4</t>
  </si>
  <si>
    <t>14.</t>
  </si>
  <si>
    <t>-40</t>
  </si>
  <si>
    <t>15.</t>
  </si>
  <si>
    <t>16.</t>
  </si>
  <si>
    <t>-9</t>
  </si>
  <si>
    <t>Count</t>
  </si>
  <si>
    <t>G2</t>
  </si>
  <si>
    <t>ECSTATIC</t>
  </si>
  <si>
    <t>Astralis</t>
  </si>
  <si>
    <t>Monte</t>
  </si>
  <si>
    <t>Falcons</t>
  </si>
  <si>
    <t>SAW</t>
  </si>
  <si>
    <t>Wins</t>
  </si>
  <si>
    <t>Win %</t>
  </si>
  <si>
    <t>paiN</t>
  </si>
  <si>
    <t>MIBR</t>
  </si>
  <si>
    <t>Nouns</t>
  </si>
  <si>
    <t>PGL Copenhagen Major 2024 Challengers Stage</t>
  </si>
  <si>
    <t>PGL Copenhagen Major 2024 Legends Stage</t>
  </si>
  <si>
    <t>PGL Copenhagen Major 2024 Europe RMR A</t>
  </si>
  <si>
    <t>PGL Copenhagen Major 2024 Europe RMR B</t>
  </si>
  <si>
    <t>PGL Copenhagen Major 2024 Americas RMR</t>
  </si>
  <si>
    <t>9Pandas</t>
  </si>
  <si>
    <t>VP</t>
  </si>
  <si>
    <t>KOI</t>
  </si>
  <si>
    <t>ITB</t>
  </si>
  <si>
    <t>EF</t>
  </si>
  <si>
    <t>AMKAL</t>
  </si>
  <si>
    <t>ENTERPRISE</t>
  </si>
  <si>
    <t>BetBoom</t>
  </si>
  <si>
    <t>Fnatic</t>
  </si>
  <si>
    <t>3DMAX</t>
  </si>
  <si>
    <t>Round</t>
  </si>
  <si>
    <t>2 High</t>
  </si>
  <si>
    <t>2 Low</t>
  </si>
  <si>
    <t>3 High</t>
  </si>
  <si>
    <t>3 Mid</t>
  </si>
  <si>
    <t>3 Low</t>
  </si>
  <si>
    <t>4 High</t>
  </si>
  <si>
    <t>4 Low</t>
  </si>
  <si>
    <t>Mouz</t>
  </si>
  <si>
    <t>Guild.E</t>
  </si>
  <si>
    <t>Apeks</t>
  </si>
  <si>
    <t>Pera</t>
  </si>
  <si>
    <t>Nexus</t>
  </si>
  <si>
    <t>Preasy</t>
  </si>
  <si>
    <t>COL</t>
  </si>
  <si>
    <t>Elevate</t>
  </si>
  <si>
    <t>M80</t>
  </si>
  <si>
    <t>ODDIK</t>
  </si>
  <si>
    <t>BOSS</t>
  </si>
  <si>
    <t>Legacy</t>
  </si>
  <si>
    <t>RED</t>
  </si>
  <si>
    <t>Wildcard</t>
  </si>
  <si>
    <t>BESTIA</t>
  </si>
  <si>
    <t>NRG</t>
  </si>
  <si>
    <t>The MongolZ</t>
  </si>
  <si>
    <t>Lynn Vision Gaming</t>
  </si>
  <si>
    <t>TYLOO</t>
  </si>
  <si>
    <t>Grayhound Gaming</t>
  </si>
  <si>
    <t>ATOX Esports</t>
  </si>
  <si>
    <t>JiJieHao</t>
  </si>
  <si>
    <t>Twisted Minds</t>
  </si>
  <si>
    <t>Myth Avenue</t>
  </si>
  <si>
    <t>PGL Copenhagen Major 2024 Asia Pacific RMR</t>
  </si>
  <si>
    <t>1 High</t>
  </si>
  <si>
    <t>1 Low</t>
  </si>
  <si>
    <t>2.5 Low</t>
  </si>
  <si>
    <t>IEM Katowice 2024 Play-In</t>
  </si>
  <si>
    <t>IEM Katowice 2024 Group A</t>
  </si>
  <si>
    <t>IEM Katowice 2024 Group B</t>
  </si>
  <si>
    <t>IEM Katowice 2024 Playoffs</t>
  </si>
  <si>
    <t>Rebels Gaming</t>
  </si>
  <si>
    <t>Rooster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</si>
</sst>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49" fontId="0" fillId="0" borderId="0" xfId="0" applyNumberFormat="1"/>
    <xf numFmtId="22" fontId="0" fillId="0" borderId="0" xfId="0" applyNumberFormat="1"/>
    <xf numFmtId="0" fontId="0" fillId="0" borderId="0" xfId="1" applyNumberFormat="1" applyFon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22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tesh Saini" refreshedDate="44873.793097337963" createdVersion="8" refreshedVersion="8" minRefreshableVersion="3" recordCount="37" xr:uid="{DAE58A39-15D4-4C16-B234-9CF9E7ABE328}">
  <cacheSource type="worksheet">
    <worksheetSource name="Matches"/>
  </cacheSource>
  <cacheFields count="9">
    <cacheField name="Stage" numFmtId="0">
      <sharedItems containsBlank="1"/>
    </cacheField>
    <cacheField name="Date" numFmtId="164">
      <sharedItems containsNonDate="0" containsDate="1" containsString="0" containsBlank="1" minDate="2022-10-31T00:00:00" maxDate="2022-11-04T00:00:00"/>
    </cacheField>
    <cacheField name="Team A" numFmtId="0">
      <sharedItems containsBlank="1" count="13">
        <s v="MOUZ"/>
        <s v="BNE"/>
        <s v="BIG"/>
        <s v="Vitality"/>
        <s v="00Nation"/>
        <s v="9z"/>
        <s v="OG"/>
        <s v="EG"/>
        <s v="C9"/>
        <s v="Outsiders"/>
        <s v="GL"/>
        <s v="fnatic"/>
        <m/>
      </sharedItems>
    </cacheField>
    <cacheField name="Team B" numFmtId="0">
      <sharedItems containsBlank="1" count="14">
        <s v="Outsiders"/>
        <s v="00Nation"/>
        <s v="FURIA"/>
        <s v="Imperial"/>
        <s v="GL"/>
        <s v="Greyhound"/>
        <s v="IHC"/>
        <s v="fnatic"/>
        <s v="MOUZ"/>
        <s v="9z"/>
        <s v="BNE"/>
        <s v="C9"/>
        <s v="Vitality"/>
        <m/>
      </sharedItems>
    </cacheField>
    <cacheField name="Best of" numFmtId="0">
      <sharedItems containsString="0" containsBlank="1" containsNumber="1" containsInteger="1" minValue="1" maxValue="3"/>
    </cacheField>
    <cacheField name="A Score" numFmtId="0">
      <sharedItems containsString="0" containsBlank="1" containsNumber="1" containsInteger="1" minValue="0" maxValue="19"/>
    </cacheField>
    <cacheField name="B Score" numFmtId="0">
      <sharedItems containsString="0" containsBlank="1" containsNumber="1" containsInteger="1" minValue="0" maxValue="19"/>
    </cacheField>
    <cacheField name="Winner" numFmtId="0">
      <sharedItems containsMixedTypes="1" containsNumber="1" containsInteger="1" minValue="0" maxValue="0"/>
    </cacheField>
    <cacheField name="Score" numFmtId="9">
      <sharedItems containsMixedTypes="1" containsNumber="1" minValue="5.555555555555558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IEM Rio Major 2022 Challengers Stage"/>
    <d v="2022-10-31T00:00:00"/>
    <x v="0"/>
    <x v="0"/>
    <n v="1"/>
    <n v="16"/>
    <n v="6"/>
    <s v="MOUZ"/>
    <n v="0.45454545454545459"/>
  </r>
  <r>
    <s v="IEM Rio Major 2022 Challengers Stage"/>
    <d v="2022-10-31T00:00:00"/>
    <x v="1"/>
    <x v="1"/>
    <n v="1"/>
    <n v="16"/>
    <n v="3"/>
    <s v="BNE"/>
    <n v="0.68421052631578938"/>
  </r>
  <r>
    <s v="IEM Rio Major 2022 Challengers Stage"/>
    <d v="2022-10-31T00:00:00"/>
    <x v="2"/>
    <x v="2"/>
    <n v="1"/>
    <n v="19"/>
    <n v="16"/>
    <s v="BIG"/>
    <n v="8.5714285714285632E-2"/>
  </r>
  <r>
    <s v="IEM Rio Major 2022 Challengers Stage"/>
    <d v="2022-10-31T00:00:00"/>
    <x v="3"/>
    <x v="3"/>
    <n v="1"/>
    <n v="16"/>
    <n v="9"/>
    <s v="Vitality"/>
    <n v="0.28000000000000003"/>
  </r>
  <r>
    <s v="IEM Rio Major 2022 Challengers Stage"/>
    <d v="2022-10-31T00:00:00"/>
    <x v="4"/>
    <x v="2"/>
    <n v="1"/>
    <n v="6"/>
    <n v="16"/>
    <s v="FURIA"/>
    <n v="0.45454545454545459"/>
  </r>
  <r>
    <s v="IEM Rio Major 2022 Challengers Stage"/>
    <d v="2022-10-31T00:00:00"/>
    <x v="5"/>
    <x v="4"/>
    <n v="1"/>
    <n v="6"/>
    <n v="16"/>
    <s v="GL"/>
    <n v="0.45454545454545459"/>
  </r>
  <r>
    <s v="IEM Rio Major 2022 Challengers Stage"/>
    <d v="2022-10-31T00:00:00"/>
    <x v="6"/>
    <x v="5"/>
    <n v="1"/>
    <n v="16"/>
    <n v="5"/>
    <s v="OG"/>
    <n v="0.52380952380952372"/>
  </r>
  <r>
    <s v="IEM Rio Major 2022 Challengers Stage"/>
    <d v="2022-10-31T00:00:00"/>
    <x v="7"/>
    <x v="6"/>
    <n v="1"/>
    <n v="16"/>
    <n v="9"/>
    <s v="EG"/>
    <n v="0.28000000000000003"/>
  </r>
  <r>
    <s v="IEM Rio Major 2022 Challengers Stage"/>
    <d v="2022-10-31T00:00:00"/>
    <x v="8"/>
    <x v="7"/>
    <n v="1"/>
    <n v="17"/>
    <n v="19"/>
    <s v="fnatic"/>
    <n v="5.555555555555558E-2"/>
  </r>
  <r>
    <s v="IEM Rio Major 2022 Challengers Stage"/>
    <d v="2022-10-31T00:00:00"/>
    <x v="9"/>
    <x v="6"/>
    <n v="1"/>
    <n v="16"/>
    <n v="12"/>
    <s v="Outsiders"/>
    <n v="0.14285714285714279"/>
  </r>
  <r>
    <s v="IEM Rio Major 2022 Challengers Stage"/>
    <d v="2022-10-31T00:00:00"/>
    <x v="7"/>
    <x v="8"/>
    <n v="1"/>
    <n v="10"/>
    <n v="16"/>
    <s v="MOUZ"/>
    <n v="0.23076923076923084"/>
  </r>
  <r>
    <s v="IEM Rio Major 2022 Challengers Stage"/>
    <d v="2022-10-31T00:00:00"/>
    <x v="5"/>
    <x v="3"/>
    <n v="1"/>
    <n v="16"/>
    <n v="11"/>
    <s v="9z"/>
    <n v="0.18518518518518512"/>
  </r>
  <r>
    <s v="IEM Rio Major 2022 Challengers Stage"/>
    <d v="2022-10-31T00:00:00"/>
    <x v="6"/>
    <x v="7"/>
    <n v="1"/>
    <n v="13"/>
    <n v="16"/>
    <s v="fnatic"/>
    <n v="0.10344827586206895"/>
  </r>
  <r>
    <s v="IEM Rio Major 2022 Challengers Stage"/>
    <d v="2022-10-31T00:00:00"/>
    <x v="7"/>
    <x v="9"/>
    <n v="1"/>
    <n v="17"/>
    <n v="19"/>
    <s v="9z"/>
    <n v="5.555555555555558E-2"/>
  </r>
  <r>
    <s v="IEM Rio Major 2022 Challengers Stage"/>
    <d v="2022-10-31T00:00:00"/>
    <x v="2"/>
    <x v="5"/>
    <n v="1"/>
    <n v="16"/>
    <n v="6"/>
    <s v="BIG"/>
    <n v="0.45454545454545459"/>
  </r>
  <r>
    <s v="IEM Rio Major 2022 Challengers Stage"/>
    <d v="2022-10-31T00:00:00"/>
    <x v="0"/>
    <x v="7"/>
    <n v="3"/>
    <n v="2"/>
    <n v="1"/>
    <s v="MOUZ"/>
    <n v="0.33333333333333326"/>
  </r>
  <r>
    <s v="IEM Rio Major 2022 Challengers Stage"/>
    <d v="2022-10-31T00:00:00"/>
    <x v="10"/>
    <x v="10"/>
    <n v="3"/>
    <n v="0"/>
    <n v="2"/>
    <s v="BNE"/>
    <n v="1"/>
  </r>
  <r>
    <s v="IEM Rio Major 2022 Challengers Stage"/>
    <d v="2022-10-31T00:00:00"/>
    <x v="2"/>
    <x v="10"/>
    <n v="1"/>
    <n v="11"/>
    <n v="16"/>
    <s v="BNE"/>
    <n v="0.18518518518518512"/>
  </r>
  <r>
    <s v="IEM Rio Major 2022 Challengers Stage"/>
    <d v="2022-10-31T00:00:00"/>
    <x v="3"/>
    <x v="4"/>
    <n v="1"/>
    <n v="10"/>
    <n v="16"/>
    <s v="GL"/>
    <n v="0.23076923076923084"/>
  </r>
  <r>
    <s v="IEM Rio Major 2022 Challengers Stage"/>
    <d v="2022-10-31T00:00:00"/>
    <x v="8"/>
    <x v="5"/>
    <n v="1"/>
    <n v="17"/>
    <n v="19"/>
    <s v="Greyhound"/>
    <n v="5.555555555555558E-2"/>
  </r>
  <r>
    <s v="IEM Rio Major 2022 Challengers Stage"/>
    <d v="2022-10-31T00:00:00"/>
    <x v="3"/>
    <x v="0"/>
    <n v="1"/>
    <n v="12"/>
    <n v="16"/>
    <s v="Outsiders"/>
    <n v="0.14285714285714279"/>
  </r>
  <r>
    <s v="IEM Rio Major 2022 Challengers Stage"/>
    <d v="2022-10-31T00:00:00"/>
    <x v="6"/>
    <x v="2"/>
    <n v="1"/>
    <n v="16"/>
    <n v="19"/>
    <s v="FURIA"/>
    <n v="8.5714285714285632E-2"/>
  </r>
  <r>
    <s v="IEM Rio Major 2022 Challengers Stage"/>
    <d v="2022-10-31T00:00:00"/>
    <x v="4"/>
    <x v="6"/>
    <n v="3"/>
    <n v="1"/>
    <n v="2"/>
    <s v="IHC"/>
    <n v="0.33333333333333326"/>
  </r>
  <r>
    <s v="IEM Rio Major 2022 Challengers Stage"/>
    <d v="2022-11-01T00:00:00"/>
    <x v="8"/>
    <x v="3"/>
    <n v="3"/>
    <n v="2"/>
    <n v="0"/>
    <s v="C9"/>
    <n v="1"/>
  </r>
  <r>
    <s v="IEM Rio Major 2022 Challengers Stage"/>
    <d v="2022-11-01T00:00:00"/>
    <x v="6"/>
    <x v="6"/>
    <n v="3"/>
    <n v="2"/>
    <n v="0"/>
    <s v="OG"/>
    <n v="1"/>
  </r>
  <r>
    <s v="IEM Rio Major 2022 Challengers Stage"/>
    <d v="2022-11-01T00:00:00"/>
    <x v="9"/>
    <x v="7"/>
    <n v="3"/>
    <n v="2"/>
    <n v="0"/>
    <s v="Outsiders"/>
    <n v="1"/>
  </r>
  <r>
    <s v="IEM Rio Major 2022 Challengers Stage"/>
    <d v="2022-11-01T00:00:00"/>
    <x v="7"/>
    <x v="11"/>
    <n v="3"/>
    <n v="0"/>
    <n v="2"/>
    <s v="C9"/>
    <n v="1"/>
  </r>
  <r>
    <s v="IEM Rio Major 2022 Challengers Stage"/>
    <d v="2022-11-01T00:00:00"/>
    <x v="2"/>
    <x v="9"/>
    <n v="3"/>
    <n v="2"/>
    <n v="0"/>
    <s v="BIG"/>
    <n v="1"/>
  </r>
  <r>
    <s v="IEM Rio Major 2022 Challengers Stage"/>
    <d v="2022-11-01T00:00:00"/>
    <x v="3"/>
    <x v="5"/>
    <n v="3"/>
    <n v="2"/>
    <n v="0"/>
    <s v="Vitality"/>
    <n v="1"/>
  </r>
  <r>
    <s v="IEM Rio Major 2022 Challengers Stage"/>
    <d v="2022-11-01T00:00:00"/>
    <x v="10"/>
    <x v="2"/>
    <n v="3"/>
    <n v="0"/>
    <n v="2"/>
    <s v="FURIA"/>
    <n v="1"/>
  </r>
  <r>
    <s v="IEM Rio Major 2022 Challengers Stage"/>
    <d v="2022-11-03T00:00:00"/>
    <x v="6"/>
    <x v="12"/>
    <n v="3"/>
    <n v="1"/>
    <n v="2"/>
    <s v="Vitality"/>
    <n v="0.33333333333333326"/>
  </r>
  <r>
    <s v="IEM Rio Major 2022 Challengers Stage"/>
    <d v="2022-11-03T00:00:00"/>
    <x v="11"/>
    <x v="9"/>
    <n v="3"/>
    <n v="2"/>
    <n v="0"/>
    <s v="fnatic"/>
    <n v="1"/>
  </r>
  <r>
    <s v="IEM Rio Major 2022 Challengers Stage"/>
    <d v="2022-11-03T00:00:00"/>
    <x v="10"/>
    <x v="11"/>
    <n v="3"/>
    <n v="0"/>
    <n v="2"/>
    <s v="C9"/>
    <n v="1"/>
  </r>
  <r>
    <m/>
    <m/>
    <x v="12"/>
    <x v="13"/>
    <m/>
    <m/>
    <m/>
    <n v="0"/>
    <e v="#DIV/0!"/>
  </r>
  <r>
    <m/>
    <m/>
    <x v="12"/>
    <x v="13"/>
    <m/>
    <m/>
    <m/>
    <n v="0"/>
    <e v="#DIV/0!"/>
  </r>
  <r>
    <m/>
    <m/>
    <x v="12"/>
    <x v="13"/>
    <m/>
    <m/>
    <m/>
    <n v="0"/>
    <e v="#DIV/0!"/>
  </r>
  <r>
    <m/>
    <m/>
    <x v="12"/>
    <x v="13"/>
    <m/>
    <m/>
    <m/>
    <n v="0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1D446-F549-4F2B-BA1A-1CBA0F913B6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11:O27" firstHeaderRow="1" firstDataRow="2" firstDataCol="1"/>
  <pivotFields count="9">
    <pivotField showAll="0"/>
    <pivotField showAll="0"/>
    <pivotField axis="axisCol" showAll="0">
      <items count="14">
        <item x="4"/>
        <item x="5"/>
        <item x="2"/>
        <item x="1"/>
        <item x="8"/>
        <item x="7"/>
        <item x="11"/>
        <item x="10"/>
        <item x="0"/>
        <item x="6"/>
        <item x="9"/>
        <item x="3"/>
        <item x="12"/>
        <item t="default"/>
      </items>
    </pivotField>
    <pivotField axis="axisRow" showAll="0">
      <items count="15">
        <item x="1"/>
        <item x="9"/>
        <item x="10"/>
        <item x="11"/>
        <item x="7"/>
        <item x="2"/>
        <item x="4"/>
        <item x="5"/>
        <item x="6"/>
        <item x="3"/>
        <item x="8"/>
        <item x="0"/>
        <item x="12"/>
        <item x="1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Winne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069A62A-5C03-44CE-BFD1-62AFDF253CE4}" autoFormatId="16" applyNumberFormats="0" applyBorderFormats="0" applyFontFormats="0" applyPatternFormats="0" applyAlignmentFormats="0" applyWidthHeightFormats="0">
  <queryTableRefresh nextId="12">
    <queryTableFields count="11">
      <queryTableField id="1" name="#" tableColumnId="1"/>
      <queryTableField id="2" name="Team" tableColumnId="2"/>
      <queryTableField id="3" name="Matches" tableColumnId="3"/>
      <queryTableField id="4" name="Rounds" tableColumnId="4"/>
      <queryTableField id="5" name="RD" tableColumnId="5"/>
      <queryTableField id="6" name="BU" tableColumnId="6"/>
      <queryTableField id="7" name="Round 1" tableColumnId="7"/>
      <queryTableField id="8" name="Round 2" tableColumnId="8"/>
      <queryTableField id="9" name="Round 3" tableColumnId="9"/>
      <queryTableField id="10" name="Round 4" tableColumnId="10"/>
      <queryTableField id="11" name="Round 5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7259EB9-CF95-4E97-AECA-DEE37EA49001}" autoFormatId="16" applyNumberFormats="0" applyBorderFormats="0" applyFontFormats="0" applyPatternFormats="0" applyAlignmentFormats="0" applyWidthHeightFormats="0">
  <queryTableRefresh nextId="4">
    <queryTableFields count="3">
      <queryTableField id="1" name="Winner" tableColumnId="1"/>
      <queryTableField id="2" name="Loser" tableColumnId="2"/>
      <queryTableField id="3" name="Coun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8D4A738-14E5-4B76-AEE0-77C10D8EDB5C}" autoFormatId="16" applyNumberFormats="0" applyBorderFormats="0" applyFontFormats="0" applyPatternFormats="0" applyAlignmentFormats="0" applyWidthHeightFormats="0">
  <queryTableRefresh nextId="11">
    <queryTableFields count="10">
      <queryTableField id="1" name="Stage" tableColumnId="1"/>
      <queryTableField id="2" name="Date" tableColumnId="2"/>
      <queryTableField id="3" name="Team A" tableColumnId="3"/>
      <queryTableField id="4" name="Team B" tableColumnId="4"/>
      <queryTableField id="5" name="Best of" tableColumnId="5"/>
      <queryTableField id="6" name="A Score" tableColumnId="6"/>
      <queryTableField id="7" name="B Score" tableColumnId="7"/>
      <queryTableField id="8" name="Winner" tableColumnId="8"/>
      <queryTableField id="9" name="Loser" tableColumnId="9"/>
      <queryTableField id="10" name="Scor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F31286-6465-49D7-A350-A0E11A1961CD}" name="Table_0" displayName="Table_0" ref="A1:K17" tableType="queryTable" totalsRowShown="0">
  <autoFilter ref="A1:K17" xr:uid="{65F31286-6465-49D7-A350-A0E11A1961CD}"/>
  <tableColumns count="11">
    <tableColumn id="1" xr3:uid="{0A1C542D-3B0A-40C6-AEBE-D88180EFF4BC}" uniqueName="1" name="#" queryTableFieldId="1" dataDxfId="21"/>
    <tableColumn id="2" xr3:uid="{DE173B4C-8796-4E6A-A064-F395B805EAD6}" uniqueName="2" name="Team" queryTableFieldId="2" dataDxfId="20"/>
    <tableColumn id="3" xr3:uid="{1E258AB0-4B1C-44C4-A230-34813C13D2CE}" uniqueName="3" name="Matches" queryTableFieldId="3" dataDxfId="19"/>
    <tableColumn id="4" xr3:uid="{73731CD2-57BE-45F3-A8DA-097638C7081E}" uniqueName="4" name="Rounds" queryTableFieldId="4" dataDxfId="18"/>
    <tableColumn id="5" xr3:uid="{F3C4DFD0-E6A3-47C8-9725-3EC4336680F0}" uniqueName="5" name="RD" queryTableFieldId="5" dataDxfId="17"/>
    <tableColumn id="6" xr3:uid="{99C17A0B-40E1-4070-8601-946CE96328AC}" uniqueName="6" name="BU" queryTableFieldId="6" dataDxfId="16"/>
    <tableColumn id="7" xr3:uid="{F25152FD-A1D2-4ED7-852A-8818E273678A}" uniqueName="7" name="Round 1" queryTableFieldId="7" dataDxfId="15"/>
    <tableColumn id="8" xr3:uid="{8FB9A84A-CAFE-4378-925B-FFF8D893E9AB}" uniqueName="8" name="Round 2" queryTableFieldId="8" dataDxfId="14"/>
    <tableColumn id="9" xr3:uid="{05B0A18C-02E5-4719-B3B2-67D099F3F6B4}" uniqueName="9" name="Round 3" queryTableFieldId="9" dataDxfId="13"/>
    <tableColumn id="10" xr3:uid="{04581862-510F-4B81-82D3-8DC16CF5166F}" uniqueName="10" name="Round 4" queryTableFieldId="10" dataDxfId="12"/>
    <tableColumn id="11" xr3:uid="{7792FEDB-329D-411C-98AE-165F82230247}" uniqueName="11" name="Round 5" queryTableFieldId="11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2C0A0-E6A8-49F9-8F65-2EAEC2E51C81}" name="Stages" displayName="Stages" ref="A1:A11" totalsRowShown="0">
  <autoFilter ref="A1:A11" xr:uid="{9E12C0A0-E6A8-49F9-8F65-2EAEC2E51C81}"/>
  <tableColumns count="1">
    <tableColumn id="1" xr3:uid="{052A5067-C989-4356-BD20-9ECD719217F8}" name="Stages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09671-1780-4B14-A0C4-15FB2CAF85FA}" name="Teams" displayName="Teams" ref="A1:E60" totalsRowShown="0">
  <autoFilter ref="A1:E60" xr:uid="{51709671-1780-4B14-A0C4-15FB2CAF85FA}"/>
  <sortState xmlns:xlrd2="http://schemas.microsoft.com/office/spreadsheetml/2017/richdata2" ref="A2:E57">
    <sortCondition ref="A1:A57"/>
  </sortState>
  <tableColumns count="5">
    <tableColumn id="1" xr3:uid="{343F0184-6866-4B72-AA96-7B1786C32685}" name="Teams"/>
    <tableColumn id="3" xr3:uid="{84F8158D-B2E1-4962-B972-B6595F06436E}" name="Matches" dataDxfId="10">
      <calculatedColumnFormula>COUNTIF(Matches[[Team A]:[Team B]], Teams[[#This Row],[Teams]])</calculatedColumnFormula>
    </tableColumn>
    <tableColumn id="4" xr3:uid="{3E37FBC3-51B6-4403-9E60-87264F5C3033}" name="Wins" dataDxfId="9">
      <calculatedColumnFormula>COUNTIF(Matches[Winner],Teams[[#This Row],[Teams]])</calculatedColumnFormula>
    </tableColumn>
    <tableColumn id="5" xr3:uid="{81E93211-5A4E-4F22-86D2-F54623746C5A}" name="Win %" dataDxfId="8">
      <calculatedColumnFormula>Teams[[#This Row],[Wins]]/Teams[[#This Row],[Matches]]</calculatedColumnFormula>
    </tableColumn>
    <tableColumn id="2" xr3:uid="{FF4EA5C0-7DF4-477B-8B65-5DF087A9C3E5}" name="Raw" dataDxfId="7">
      <calculatedColumnFormula>SUMIF(Matches[Team A],Teams[[#This Row],[Teams]],Matches[Score])</calculatedColumnFormula>
    </tableColumn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BD6481-A656-4078-90F9-F3EDC3F18A39}" name="Matches" displayName="Matches" ref="A1:K154" totalsRowShown="0">
  <autoFilter ref="A1:K154" xr:uid="{73BD6481-A656-4078-90F9-F3EDC3F18A39}"/>
  <sortState xmlns:xlrd2="http://schemas.microsoft.com/office/spreadsheetml/2017/richdata2" ref="A2:K220">
    <sortCondition ref="C1:C220"/>
  </sortState>
  <tableColumns count="11">
    <tableColumn id="2" xr3:uid="{76A353A8-431E-4999-BABC-C911D92A7662}" name="Stage"/>
    <tableColumn id="14" xr3:uid="{265D3788-03DC-473B-8F34-193290025CDF}" name="Round"/>
    <tableColumn id="9" xr3:uid="{E926E187-C866-4AD7-9EB9-8AF8D351577B}" name="Date" dataDxfId="6"/>
    <tableColumn id="3" xr3:uid="{7A1041FA-AB11-48D2-8B48-721ABD6FEC97}" name="Team A"/>
    <tableColumn id="4" xr3:uid="{100AF540-6120-400C-BBC3-E300F7307BCC}" name="Team B"/>
    <tableColumn id="6" xr3:uid="{7F6FDF51-9E4F-4D07-9751-0423C83B4203}" name="A Score"/>
    <tableColumn id="7" xr3:uid="{42F12915-94DB-4FE4-98DC-222A7281A66A}" name="B Score"/>
    <tableColumn id="5" xr3:uid="{2E9A7D49-2176-4153-B907-38EAF61A0231}" name="Best of">
      <calculatedColumnFormula>IF(MAX(Matches[[#This Row],[A Score]:[B Score]])&lt;3,3,1)</calculatedColumnFormula>
    </tableColumn>
    <tableColumn id="8" xr3:uid="{DF44D57B-B8A6-4D6E-92B9-02C3EFBCEB19}" name="Winner" dataDxfId="5">
      <calculatedColumnFormula>IF(Matches[[#This Row],[A Score]]&gt;Matches[[#This Row],[B Score]],Matches[[#This Row],[Team A]],Matches[[#This Row],[Team B]])</calculatedColumnFormula>
    </tableColumn>
    <tableColumn id="11" xr3:uid="{3F0E2BE0-032B-4DA1-AA5B-8A01F8DAA68C}" name="Loser" dataDxfId="4">
      <calculatedColumnFormula>IF(Matches[[#This Row],[A Score]]&lt;Matches[[#This Row],[B Score]],Matches[[#This Row],[Team A]],Matches[[#This Row],[Team B]])</calculatedColumnFormula>
    </tableColumn>
    <tableColumn id="10" xr3:uid="{52A9C158-F74B-427D-BE0A-2A8AF8382E07}" name="Score" dataCellStyle="Percent">
      <calculatedColumnFormula>(MAX(Matches[[#This Row],[A Score]:[B Score]]) / SUM(Matches[[#This Row],[A Score]:[B Score]])-0.5)*2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A40434-AAD7-4A18-B30E-4609A73091AB}" name="Fights" displayName="Fights" ref="A1:C47" tableType="queryTable" totalsRowShown="0">
  <autoFilter ref="A1:C47" xr:uid="{0AA40434-AAD7-4A18-B30E-4609A73091AB}"/>
  <tableColumns count="3">
    <tableColumn id="1" xr3:uid="{A19FE6A7-F0DC-4286-A9BA-64FA31BE4513}" uniqueName="1" name="Winner" queryTableFieldId="1"/>
    <tableColumn id="2" xr3:uid="{227567E1-9271-4142-84EF-D4A7C0D78405}" uniqueName="2" name="Loser" queryTableFieldId="2"/>
    <tableColumn id="3" xr3:uid="{4166840C-F1DB-45BD-96D9-E0FF5DD32079}" uniqueName="3" name="Coun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81ED3C-EC4F-491D-A889-01595772D03B}" name="Matches_2" displayName="Matches_2" ref="A1:J56" tableType="queryTable" totalsRowShown="0">
  <autoFilter ref="A1:J56" xr:uid="{F781ED3C-EC4F-491D-A889-01595772D03B}"/>
  <tableColumns count="10">
    <tableColumn id="1" xr3:uid="{562D0EBA-53F1-4CEF-82A5-0FCD080491B9}" uniqueName="1" name="Stage" queryTableFieldId="1" dataDxfId="3"/>
    <tableColumn id="2" xr3:uid="{10C7FF6F-E2A6-4ED3-9C96-E8ADFD6218CB}" uniqueName="2" name="Date" queryTableFieldId="2" dataDxfId="2"/>
    <tableColumn id="3" xr3:uid="{105E3E30-3A7F-458A-B58C-7E611E7B5321}" uniqueName="3" name="Team A" queryTableFieldId="3" dataDxfId="1"/>
    <tableColumn id="4" xr3:uid="{8ABED4C0-06EB-43F7-94C3-15746FD57F57}" uniqueName="4" name="Team B" queryTableFieldId="4" dataDxfId="0"/>
    <tableColumn id="5" xr3:uid="{6ABDFCD9-8F34-4E93-8D4C-2D053C6DFC48}" uniqueName="5" name="Best of" queryTableFieldId="5"/>
    <tableColumn id="6" xr3:uid="{10EE32F1-FE33-4BD4-85F8-C5EF65A782E7}" uniqueName="6" name="A Score" queryTableFieldId="6"/>
    <tableColumn id="7" xr3:uid="{94A3FAA4-246D-4274-A702-3E461F80C079}" uniqueName="7" name="B Score" queryTableFieldId="7"/>
    <tableColumn id="8" xr3:uid="{471F0BCD-DFE6-410E-B0C5-52AE23D1ADE1}" uniqueName="8" name="Winner" queryTableFieldId="8"/>
    <tableColumn id="9" xr3:uid="{CDD45A5E-33AC-4FCC-B470-C1E3A8869D68}" uniqueName="9" name="Loser" queryTableFieldId="9"/>
    <tableColumn id="10" xr3:uid="{94C92D05-8D21-4FBF-9C9D-76014FC5DDC5}" uniqueName="10" name="Scor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4819-588B-4063-B0CC-0407A0BF16B7}">
  <dimension ref="A1:K17"/>
  <sheetViews>
    <sheetView workbookViewId="0">
      <selection activeCell="E2" sqref="E2"/>
    </sheetView>
  </sheetViews>
  <sheetFormatPr defaultRowHeight="15" x14ac:dyDescent="0.25"/>
  <cols>
    <col min="1" max="1" width="4.28515625" bestFit="1" customWidth="1"/>
    <col min="2" max="2" width="18.28515625" bestFit="1" customWidth="1"/>
    <col min="3" max="3" width="10.42578125" bestFit="1" customWidth="1"/>
    <col min="4" max="4" width="9.5703125" bestFit="1" customWidth="1"/>
    <col min="5" max="5" width="5.5703125" bestFit="1" customWidth="1"/>
    <col min="6" max="6" width="5.7109375" bestFit="1" customWidth="1"/>
    <col min="7" max="9" width="10.28515625" bestFit="1" customWidth="1"/>
    <col min="10" max="10" width="10.28515625" style="6" bestFit="1" customWidth="1"/>
    <col min="11" max="11" width="10.28515625" bestFit="1" customWidth="1"/>
  </cols>
  <sheetData>
    <row r="1" spans="1:11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s="6" t="s">
        <v>54</v>
      </c>
      <c r="K1" t="s">
        <v>55</v>
      </c>
    </row>
    <row r="2" spans="1:11" x14ac:dyDescent="0.25">
      <c r="A2" t="s">
        <v>106</v>
      </c>
      <c r="B2" t="s">
        <v>56</v>
      </c>
      <c r="C2" t="s">
        <v>57</v>
      </c>
      <c r="D2" t="s">
        <v>58</v>
      </c>
      <c r="E2" t="s">
        <v>107</v>
      </c>
      <c r="F2" t="s">
        <v>108</v>
      </c>
      <c r="G2" t="s">
        <v>59</v>
      </c>
      <c r="H2" t="s">
        <v>60</v>
      </c>
      <c r="I2" t="s">
        <v>61</v>
      </c>
      <c r="J2" t="s">
        <v>109</v>
      </c>
      <c r="K2" t="s">
        <v>109</v>
      </c>
    </row>
    <row r="3" spans="1:11" x14ac:dyDescent="0.25">
      <c r="A3" t="s">
        <v>110</v>
      </c>
      <c r="B3" t="s">
        <v>62</v>
      </c>
      <c r="C3" t="s">
        <v>57</v>
      </c>
      <c r="D3" t="s">
        <v>63</v>
      </c>
      <c r="E3" t="s">
        <v>111</v>
      </c>
      <c r="F3" t="s">
        <v>108</v>
      </c>
      <c r="G3" t="s">
        <v>64</v>
      </c>
      <c r="H3" t="s">
        <v>60</v>
      </c>
      <c r="I3" t="s">
        <v>61</v>
      </c>
      <c r="J3" t="s">
        <v>109</v>
      </c>
      <c r="K3" t="s">
        <v>109</v>
      </c>
    </row>
    <row r="4" spans="1:11" x14ac:dyDescent="0.25">
      <c r="A4" t="s">
        <v>112</v>
      </c>
      <c r="B4" t="s">
        <v>65</v>
      </c>
      <c r="C4" t="s">
        <v>66</v>
      </c>
      <c r="D4" t="s">
        <v>67</v>
      </c>
      <c r="E4" t="s">
        <v>113</v>
      </c>
      <c r="F4" t="s">
        <v>114</v>
      </c>
      <c r="G4" t="s">
        <v>64</v>
      </c>
      <c r="H4" t="s">
        <v>60</v>
      </c>
      <c r="I4" t="s">
        <v>68</v>
      </c>
      <c r="J4" t="s">
        <v>99</v>
      </c>
      <c r="K4" t="s">
        <v>109</v>
      </c>
    </row>
    <row r="5" spans="1:11" x14ac:dyDescent="0.25">
      <c r="A5" t="s">
        <v>115</v>
      </c>
      <c r="B5" t="s">
        <v>69</v>
      </c>
      <c r="C5" t="s">
        <v>66</v>
      </c>
      <c r="D5" t="s">
        <v>70</v>
      </c>
      <c r="E5" t="s">
        <v>116</v>
      </c>
      <c r="F5" t="s">
        <v>117</v>
      </c>
      <c r="G5" t="s">
        <v>64</v>
      </c>
      <c r="H5" t="s">
        <v>60</v>
      </c>
      <c r="I5" t="s">
        <v>71</v>
      </c>
      <c r="J5" t="s">
        <v>61</v>
      </c>
      <c r="K5" t="s">
        <v>109</v>
      </c>
    </row>
    <row r="6" spans="1:11" x14ac:dyDescent="0.25">
      <c r="A6" t="s">
        <v>118</v>
      </c>
      <c r="B6" t="s">
        <v>72</v>
      </c>
      <c r="C6" t="s">
        <v>66</v>
      </c>
      <c r="D6" t="s">
        <v>73</v>
      </c>
      <c r="E6" t="s">
        <v>113</v>
      </c>
      <c r="F6" t="s">
        <v>119</v>
      </c>
      <c r="G6" t="s">
        <v>74</v>
      </c>
      <c r="H6" t="s">
        <v>60</v>
      </c>
      <c r="I6" t="s">
        <v>75</v>
      </c>
      <c r="J6" t="s">
        <v>61</v>
      </c>
      <c r="K6" t="s">
        <v>109</v>
      </c>
    </row>
    <row r="7" spans="1:11" x14ac:dyDescent="0.25">
      <c r="A7" t="s">
        <v>120</v>
      </c>
      <c r="B7" t="s">
        <v>76</v>
      </c>
      <c r="C7" t="s">
        <v>77</v>
      </c>
      <c r="D7" t="s">
        <v>78</v>
      </c>
      <c r="E7" t="s">
        <v>121</v>
      </c>
      <c r="F7" t="s">
        <v>108</v>
      </c>
      <c r="G7" t="s">
        <v>74</v>
      </c>
      <c r="H7" t="s">
        <v>60</v>
      </c>
      <c r="I7" t="s">
        <v>60</v>
      </c>
      <c r="J7" t="s">
        <v>68</v>
      </c>
      <c r="K7" t="s">
        <v>99</v>
      </c>
    </row>
    <row r="8" spans="1:11" x14ac:dyDescent="0.25">
      <c r="A8" t="s">
        <v>122</v>
      </c>
      <c r="B8" t="s">
        <v>79</v>
      </c>
      <c r="C8" t="s">
        <v>80</v>
      </c>
      <c r="D8" t="s">
        <v>81</v>
      </c>
      <c r="E8" t="s">
        <v>123</v>
      </c>
      <c r="F8" t="s">
        <v>124</v>
      </c>
      <c r="G8" t="s">
        <v>59</v>
      </c>
      <c r="H8" t="s">
        <v>60</v>
      </c>
      <c r="I8" t="s">
        <v>68</v>
      </c>
      <c r="J8" t="s">
        <v>68</v>
      </c>
      <c r="K8" t="s">
        <v>109</v>
      </c>
    </row>
    <row r="9" spans="1:11" x14ac:dyDescent="0.25">
      <c r="A9" t="s">
        <v>125</v>
      </c>
      <c r="B9" t="s">
        <v>82</v>
      </c>
      <c r="C9" t="s">
        <v>80</v>
      </c>
      <c r="D9" t="s">
        <v>83</v>
      </c>
      <c r="E9" t="s">
        <v>111</v>
      </c>
      <c r="F9" t="s">
        <v>126</v>
      </c>
      <c r="G9" t="s">
        <v>84</v>
      </c>
      <c r="H9" t="s">
        <v>60</v>
      </c>
      <c r="I9" t="s">
        <v>71</v>
      </c>
      <c r="J9" t="s">
        <v>61</v>
      </c>
      <c r="K9" t="s">
        <v>109</v>
      </c>
    </row>
    <row r="10" spans="1:11" x14ac:dyDescent="0.25">
      <c r="A10" t="s">
        <v>127</v>
      </c>
      <c r="B10" t="s">
        <v>85</v>
      </c>
      <c r="C10" t="s">
        <v>80</v>
      </c>
      <c r="D10" t="s">
        <v>86</v>
      </c>
      <c r="E10" t="s">
        <v>128</v>
      </c>
      <c r="F10" t="s">
        <v>126</v>
      </c>
      <c r="G10" t="s">
        <v>74</v>
      </c>
      <c r="H10" t="s">
        <v>74</v>
      </c>
      <c r="I10" t="s">
        <v>84</v>
      </c>
      <c r="J10" t="s">
        <v>105</v>
      </c>
      <c r="K10" t="s">
        <v>109</v>
      </c>
    </row>
    <row r="11" spans="1:11" x14ac:dyDescent="0.25">
      <c r="A11" t="s">
        <v>129</v>
      </c>
      <c r="B11" t="s">
        <v>87</v>
      </c>
      <c r="C11" t="s">
        <v>80</v>
      </c>
      <c r="D11" t="s">
        <v>88</v>
      </c>
      <c r="E11" t="s">
        <v>130</v>
      </c>
      <c r="F11" t="s">
        <v>108</v>
      </c>
      <c r="G11" t="s">
        <v>60</v>
      </c>
      <c r="H11" t="s">
        <v>60</v>
      </c>
      <c r="I11" t="s">
        <v>84</v>
      </c>
      <c r="J11" t="s">
        <v>61</v>
      </c>
      <c r="K11" t="s">
        <v>109</v>
      </c>
    </row>
    <row r="12" spans="1:11" x14ac:dyDescent="0.25">
      <c r="A12" t="s">
        <v>131</v>
      </c>
      <c r="B12" t="s">
        <v>89</v>
      </c>
      <c r="C12" t="s">
        <v>90</v>
      </c>
      <c r="D12" t="s">
        <v>91</v>
      </c>
      <c r="E12" t="s">
        <v>132</v>
      </c>
      <c r="F12" t="s">
        <v>133</v>
      </c>
      <c r="G12" t="s">
        <v>59</v>
      </c>
      <c r="H12" t="s">
        <v>84</v>
      </c>
      <c r="I12" t="s">
        <v>75</v>
      </c>
      <c r="J12" t="s">
        <v>61</v>
      </c>
      <c r="K12" t="s">
        <v>105</v>
      </c>
    </row>
    <row r="13" spans="1:11" x14ac:dyDescent="0.25">
      <c r="A13" t="s">
        <v>134</v>
      </c>
      <c r="B13" t="s">
        <v>92</v>
      </c>
      <c r="C13" t="s">
        <v>93</v>
      </c>
      <c r="D13" t="s">
        <v>94</v>
      </c>
      <c r="E13" t="s">
        <v>135</v>
      </c>
      <c r="F13" t="s">
        <v>128</v>
      </c>
      <c r="G13" t="s">
        <v>59</v>
      </c>
      <c r="H13" t="s">
        <v>74</v>
      </c>
      <c r="I13" t="s">
        <v>61</v>
      </c>
      <c r="J13" t="s">
        <v>68</v>
      </c>
      <c r="K13" t="s">
        <v>109</v>
      </c>
    </row>
    <row r="14" spans="1:11" x14ac:dyDescent="0.25">
      <c r="A14" t="s">
        <v>136</v>
      </c>
      <c r="B14" t="s">
        <v>95</v>
      </c>
      <c r="C14" t="s">
        <v>93</v>
      </c>
      <c r="D14" t="s">
        <v>96</v>
      </c>
      <c r="E14" t="s">
        <v>137</v>
      </c>
      <c r="F14" t="s">
        <v>128</v>
      </c>
      <c r="G14" t="s">
        <v>60</v>
      </c>
      <c r="H14" t="s">
        <v>74</v>
      </c>
      <c r="I14" t="s">
        <v>60</v>
      </c>
      <c r="J14" t="s">
        <v>68</v>
      </c>
      <c r="K14" t="s">
        <v>109</v>
      </c>
    </row>
    <row r="15" spans="1:11" x14ac:dyDescent="0.25">
      <c r="A15" t="s">
        <v>138</v>
      </c>
      <c r="B15" t="s">
        <v>97</v>
      </c>
      <c r="C15" t="s">
        <v>93</v>
      </c>
      <c r="D15" t="s">
        <v>98</v>
      </c>
      <c r="E15" t="s">
        <v>139</v>
      </c>
      <c r="F15" t="s">
        <v>137</v>
      </c>
      <c r="G15" t="s">
        <v>84</v>
      </c>
      <c r="H15" t="s">
        <v>84</v>
      </c>
      <c r="I15" t="s">
        <v>99</v>
      </c>
      <c r="J15" t="s">
        <v>68</v>
      </c>
      <c r="K15" t="s">
        <v>109</v>
      </c>
    </row>
    <row r="16" spans="1:11" x14ac:dyDescent="0.25">
      <c r="A16" t="s">
        <v>140</v>
      </c>
      <c r="B16" t="s">
        <v>100</v>
      </c>
      <c r="C16" t="s">
        <v>101</v>
      </c>
      <c r="D16" t="s">
        <v>102</v>
      </c>
      <c r="E16" t="s">
        <v>123</v>
      </c>
      <c r="F16" t="s">
        <v>133</v>
      </c>
      <c r="G16" t="s">
        <v>74</v>
      </c>
      <c r="H16" t="s">
        <v>60</v>
      </c>
      <c r="I16" t="s">
        <v>68</v>
      </c>
      <c r="J16" t="s">
        <v>109</v>
      </c>
      <c r="K16" t="s">
        <v>109</v>
      </c>
    </row>
    <row r="17" spans="1:11" x14ac:dyDescent="0.25">
      <c r="A17" t="s">
        <v>141</v>
      </c>
      <c r="B17" t="s">
        <v>103</v>
      </c>
      <c r="C17" t="s">
        <v>101</v>
      </c>
      <c r="D17" t="s">
        <v>104</v>
      </c>
      <c r="E17" t="s">
        <v>142</v>
      </c>
      <c r="F17" t="s">
        <v>108</v>
      </c>
      <c r="G17" t="s">
        <v>64</v>
      </c>
      <c r="H17" t="s">
        <v>74</v>
      </c>
      <c r="I17" t="s">
        <v>105</v>
      </c>
      <c r="J17" t="s">
        <v>109</v>
      </c>
      <c r="K17" t="s">
        <v>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935E-8366-4800-9305-D95A1D0AF49B}">
  <dimension ref="A1:A14"/>
  <sheetViews>
    <sheetView workbookViewId="0">
      <selection activeCell="A12" sqref="A12"/>
    </sheetView>
  </sheetViews>
  <sheetFormatPr defaultRowHeight="15" x14ac:dyDescent="0.25"/>
  <cols>
    <col min="1" max="1" width="58.85546875" customWidth="1"/>
  </cols>
  <sheetData>
    <row r="1" spans="1:1" x14ac:dyDescent="0.25">
      <c r="A1" t="s">
        <v>22</v>
      </c>
    </row>
    <row r="2" spans="1:1" x14ac:dyDescent="0.25">
      <c r="A2" t="s">
        <v>155</v>
      </c>
    </row>
    <row r="3" spans="1:1" x14ac:dyDescent="0.25">
      <c r="A3" t="s">
        <v>156</v>
      </c>
    </row>
    <row r="4" spans="1:1" x14ac:dyDescent="0.25">
      <c r="A4" t="s">
        <v>157</v>
      </c>
    </row>
    <row r="5" spans="1:1" x14ac:dyDescent="0.25">
      <c r="A5" t="s">
        <v>158</v>
      </c>
    </row>
    <row r="6" spans="1:1" x14ac:dyDescent="0.25">
      <c r="A6" s="10" t="s">
        <v>159</v>
      </c>
    </row>
    <row r="7" spans="1:1" x14ac:dyDescent="0.25">
      <c r="A7" s="10" t="s">
        <v>202</v>
      </c>
    </row>
    <row r="8" spans="1:1" x14ac:dyDescent="0.25">
      <c r="A8" t="s">
        <v>206</v>
      </c>
    </row>
    <row r="9" spans="1:1" x14ac:dyDescent="0.25">
      <c r="A9" t="s">
        <v>207</v>
      </c>
    </row>
    <row r="10" spans="1:1" x14ac:dyDescent="0.25">
      <c r="A10" t="s">
        <v>208</v>
      </c>
    </row>
    <row r="11" spans="1:1" x14ac:dyDescent="0.25">
      <c r="A11" t="s">
        <v>209</v>
      </c>
    </row>
    <row r="13" spans="1:1" x14ac:dyDescent="0.25">
      <c r="A13" s="4"/>
    </row>
    <row r="14" spans="1:1" x14ac:dyDescent="0.25">
      <c r="A14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7D5C-F82B-4AF6-968F-B7E79A945F11}">
  <dimension ref="A1:E70"/>
  <sheetViews>
    <sheetView workbookViewId="0">
      <selection activeCell="E61" sqref="E61"/>
    </sheetView>
  </sheetViews>
  <sheetFormatPr defaultRowHeight="15" x14ac:dyDescent="0.25"/>
  <cols>
    <col min="1" max="1" width="16.140625" bestFit="1" customWidth="1"/>
    <col min="2" max="3" width="16.140625" customWidth="1"/>
    <col min="4" max="4" width="16.140625" style="9" customWidth="1"/>
  </cols>
  <sheetData>
    <row r="1" spans="1:5" x14ac:dyDescent="0.25">
      <c r="A1" t="s">
        <v>7</v>
      </c>
      <c r="B1" t="s">
        <v>47</v>
      </c>
      <c r="C1" t="s">
        <v>150</v>
      </c>
      <c r="D1" s="9" t="s">
        <v>151</v>
      </c>
      <c r="E1" s="1" t="s">
        <v>34</v>
      </c>
    </row>
    <row r="2" spans="1:5" x14ac:dyDescent="0.25">
      <c r="A2" t="s">
        <v>169</v>
      </c>
      <c r="B2">
        <f>COUNTIF(Matches[[Team A]:[Team B]], Teams[[#This Row],[Teams]])</f>
        <v>4</v>
      </c>
      <c r="C2">
        <f>COUNTIF(Matches[Winner],Teams[[#This Row],[Teams]])</f>
        <v>1</v>
      </c>
      <c r="D2" s="9">
        <f>Teams[[#This Row],[Wins]]/Teams[[#This Row],[Matches]]</f>
        <v>0.25</v>
      </c>
      <c r="E2" s="1">
        <f>SUMIF(Matches[Team A],Teams[[#This Row],[Teams]],Matches[Score])</f>
        <v>0.47619047619047628</v>
      </c>
    </row>
    <row r="3" spans="1:5" x14ac:dyDescent="0.25">
      <c r="A3" t="s">
        <v>160</v>
      </c>
      <c r="B3">
        <f>COUNTIF(Matches[[Team A]:[Team B]], Teams[[#This Row],[Teams]])</f>
        <v>5</v>
      </c>
      <c r="C3">
        <f>COUNTIF(Matches[Winner],Teams[[#This Row],[Teams]])</f>
        <v>2</v>
      </c>
      <c r="D3" s="9">
        <f>Teams[[#This Row],[Wins]]/Teams[[#This Row],[Matches]]</f>
        <v>0.4</v>
      </c>
      <c r="E3" s="1">
        <f>SUMIF(Matches[Team A],Teams[[#This Row],[Teams]],Matches[Score])</f>
        <v>1.607142857142857</v>
      </c>
    </row>
    <row r="4" spans="1:5" x14ac:dyDescent="0.25">
      <c r="A4" t="s">
        <v>165</v>
      </c>
      <c r="B4">
        <f>COUNTIF(Matches[[Team A]:[Team B]], Teams[[#This Row],[Teams]])</f>
        <v>5</v>
      </c>
      <c r="C4">
        <f>COUNTIF(Matches[Winner],Teams[[#This Row],[Teams]])</f>
        <v>3</v>
      </c>
      <c r="D4" s="9">
        <f>Teams[[#This Row],[Wins]]/Teams[[#This Row],[Matches]]</f>
        <v>0.6</v>
      </c>
      <c r="E4" s="1">
        <f>SUMIF(Matches[Team A],Teams[[#This Row],[Teams]],Matches[Score])</f>
        <v>0.22943722943722955</v>
      </c>
    </row>
    <row r="5" spans="1:5" x14ac:dyDescent="0.25">
      <c r="A5" t="s">
        <v>180</v>
      </c>
      <c r="B5">
        <f>COUNTIF(Matches[[Team A]:[Team B]], Teams[[#This Row],[Teams]])</f>
        <v>9</v>
      </c>
      <c r="C5">
        <f>COUNTIF(Matches[Winner],Teams[[#This Row],[Teams]])</f>
        <v>5</v>
      </c>
      <c r="D5" s="9">
        <f>Teams[[#This Row],[Wins]]/Teams[[#This Row],[Matches]]</f>
        <v>0.55555555555555558</v>
      </c>
      <c r="E5" s="1">
        <f>SUMIF(Matches[Team A],Teams[[#This Row],[Teams]],Matches[Score])</f>
        <v>2.2222222222222223</v>
      </c>
    </row>
    <row r="6" spans="1:5" x14ac:dyDescent="0.25">
      <c r="A6" t="s">
        <v>146</v>
      </c>
      <c r="B6">
        <f>COUNTIF(Matches[[Team A]:[Team B]], Teams[[#This Row],[Teams]])</f>
        <v>7</v>
      </c>
      <c r="C6">
        <f>COUNTIF(Matches[Winner],Teams[[#This Row],[Teams]])</f>
        <v>2</v>
      </c>
      <c r="D6" s="9">
        <f>Teams[[#This Row],[Wins]]/Teams[[#This Row],[Matches]]</f>
        <v>0.2857142857142857</v>
      </c>
      <c r="E6" s="1">
        <f>SUMIF(Matches[Team A],Teams[[#This Row],[Teams]],Matches[Score])</f>
        <v>1.7444444444444445</v>
      </c>
    </row>
    <row r="7" spans="1:5" x14ac:dyDescent="0.25">
      <c r="A7" t="s">
        <v>198</v>
      </c>
      <c r="B7">
        <f>COUNTIF(Matches[[Team A]:[Team B]], Teams[[#This Row],[Teams]])</f>
        <v>4</v>
      </c>
      <c r="C7">
        <f>COUNTIF(Matches[Winner],Teams[[#This Row],[Teams]])</f>
        <v>2</v>
      </c>
      <c r="D7" s="9">
        <f>Teams[[#This Row],[Wins]]/Teams[[#This Row],[Matches]]</f>
        <v>0.5</v>
      </c>
      <c r="E7" s="1">
        <f>SUMIF(Matches[Team A],Teams[[#This Row],[Teams]],Matches[Score])</f>
        <v>0.86274509803921551</v>
      </c>
    </row>
    <row r="8" spans="1:5" x14ac:dyDescent="0.25">
      <c r="A8" t="s">
        <v>192</v>
      </c>
      <c r="B8">
        <f>COUNTIF(Matches[[Team A]:[Team B]], Teams[[#This Row],[Teams]])</f>
        <v>2</v>
      </c>
      <c r="C8">
        <f>COUNTIF(Matches[Winner],Teams[[#This Row],[Teams]])</f>
        <v>0</v>
      </c>
      <c r="D8" s="9">
        <f>Teams[[#This Row],[Wins]]/Teams[[#This Row],[Matches]]</f>
        <v>0</v>
      </c>
      <c r="E8" s="1">
        <f>SUMIF(Matches[Team A],Teams[[#This Row],[Teams]],Matches[Score])</f>
        <v>1.0833333333333333</v>
      </c>
    </row>
    <row r="9" spans="1:5" x14ac:dyDescent="0.25">
      <c r="A9" t="s">
        <v>167</v>
      </c>
      <c r="B9">
        <f>COUNTIF(Matches[[Team A]:[Team B]], Teams[[#This Row],[Teams]])</f>
        <v>7</v>
      </c>
      <c r="C9">
        <f>COUNTIF(Matches[Winner],Teams[[#This Row],[Teams]])</f>
        <v>2</v>
      </c>
      <c r="D9" s="9">
        <f>Teams[[#This Row],[Wins]]/Teams[[#This Row],[Matches]]</f>
        <v>0.2857142857142857</v>
      </c>
      <c r="E9" s="1">
        <f>SUMIF(Matches[Team A],Teams[[#This Row],[Teams]],Matches[Score])</f>
        <v>1.2255639097744362</v>
      </c>
    </row>
    <row r="10" spans="1:5" x14ac:dyDescent="0.25">
      <c r="A10" t="s">
        <v>188</v>
      </c>
      <c r="B10">
        <f>COUNTIF(Matches[[Team A]:[Team B]], Teams[[#This Row],[Teams]])</f>
        <v>3</v>
      </c>
      <c r="C10">
        <f>COUNTIF(Matches[Winner],Teams[[#This Row],[Teams]])</f>
        <v>1</v>
      </c>
      <c r="D10" s="9">
        <f>Teams[[#This Row],[Wins]]/Teams[[#This Row],[Matches]]</f>
        <v>0.33333333333333331</v>
      </c>
      <c r="E10" s="1">
        <f>SUMIF(Matches[Team A],Teams[[#This Row],[Teams]],Matches[Score])</f>
        <v>1</v>
      </c>
    </row>
    <row r="11" spans="1:5" x14ac:dyDescent="0.25">
      <c r="A11" t="s">
        <v>38</v>
      </c>
      <c r="B11">
        <f>COUNTIF(Matches[[Team A]:[Team B]], Teams[[#This Row],[Teams]])</f>
        <v>8</v>
      </c>
      <c r="C11">
        <f>COUNTIF(Matches[Winner],Teams[[#This Row],[Teams]])</f>
        <v>5</v>
      </c>
      <c r="D11" s="9">
        <f>Teams[[#This Row],[Wins]]/Teams[[#This Row],[Matches]]</f>
        <v>0.625</v>
      </c>
      <c r="E11" s="1">
        <f>SUMIF(Matches[Team A],Teams[[#This Row],[Teams]],Matches[Score])</f>
        <v>1.5525362318840576</v>
      </c>
    </row>
    <row r="12" spans="1:5" x14ac:dyDescent="0.25">
      <c r="A12" t="s">
        <v>184</v>
      </c>
      <c r="B12">
        <f>COUNTIF(Matches[[Team A]:[Team B]], Teams[[#This Row],[Teams]])</f>
        <v>7</v>
      </c>
      <c r="C12">
        <f>COUNTIF(Matches[Winner],Teams[[#This Row],[Teams]])</f>
        <v>4</v>
      </c>
      <c r="D12" s="9">
        <f>Teams[[#This Row],[Wins]]/Teams[[#This Row],[Matches]]</f>
        <v>0.5714285714285714</v>
      </c>
      <c r="E12" s="1">
        <f>SUMIF(Matches[Team A],Teams[[#This Row],[Teams]],Matches[Score])</f>
        <v>1.1655225019069411</v>
      </c>
    </row>
    <row r="13" spans="1:5" x14ac:dyDescent="0.25">
      <c r="A13" t="s">
        <v>145</v>
      </c>
      <c r="B13">
        <f>COUNTIF(Matches[[Team A]:[Team B]], Teams[[#This Row],[Teams]])</f>
        <v>5</v>
      </c>
      <c r="C13">
        <f>COUNTIF(Matches[Winner],Teams[[#This Row],[Teams]])</f>
        <v>3</v>
      </c>
      <c r="D13" s="9">
        <f>Teams[[#This Row],[Wins]]/Teams[[#This Row],[Matches]]</f>
        <v>0.6</v>
      </c>
      <c r="E13" s="1">
        <f>SUMIF(Matches[Team A],Teams[[#This Row],[Teams]],Matches[Score])</f>
        <v>0.41666666666666652</v>
      </c>
    </row>
    <row r="14" spans="1:5" x14ac:dyDescent="0.25">
      <c r="A14" t="s">
        <v>164</v>
      </c>
      <c r="B14">
        <f>COUNTIF(Matches[[Team A]:[Team B]], Teams[[#This Row],[Teams]])</f>
        <v>10</v>
      </c>
      <c r="C14">
        <f>COUNTIF(Matches[Winner],Teams[[#This Row],[Teams]])</f>
        <v>6</v>
      </c>
      <c r="D14" s="9">
        <f>Teams[[#This Row],[Wins]]/Teams[[#This Row],[Matches]]</f>
        <v>0.6</v>
      </c>
      <c r="E14" s="1">
        <f>SUMIF(Matches[Team A],Teams[[#This Row],[Teams]],Matches[Score])</f>
        <v>3.7182539682539684</v>
      </c>
    </row>
    <row r="15" spans="1:5" x14ac:dyDescent="0.25">
      <c r="A15" t="s">
        <v>185</v>
      </c>
      <c r="B15">
        <f>COUNTIF(Matches[[Team A]:[Team B]], Teams[[#This Row],[Teams]])</f>
        <v>2</v>
      </c>
      <c r="C15">
        <f>COUNTIF(Matches[Winner],Teams[[#This Row],[Teams]])</f>
        <v>0</v>
      </c>
      <c r="D15" s="9">
        <f>Teams[[#This Row],[Wins]]/Teams[[#This Row],[Matches]]</f>
        <v>0</v>
      </c>
      <c r="E15" s="1">
        <f>SUMIF(Matches[Team A],Teams[[#This Row],[Teams]],Matches[Score])</f>
        <v>0.33333333333333326</v>
      </c>
    </row>
    <row r="16" spans="1:5" x14ac:dyDescent="0.25">
      <c r="A16" t="s">
        <v>20</v>
      </c>
      <c r="B16">
        <f>COUNTIF(Matches[[Team A]:[Team B]], Teams[[#This Row],[Teams]])</f>
        <v>12</v>
      </c>
      <c r="C16">
        <f>COUNTIF(Matches[Winner],Teams[[#This Row],[Teams]])</f>
        <v>7</v>
      </c>
      <c r="D16" s="9">
        <f>Teams[[#This Row],[Wins]]/Teams[[#This Row],[Matches]]</f>
        <v>0.58333333333333337</v>
      </c>
      <c r="E16" s="1">
        <f>SUMIF(Matches[Team A],Teams[[#This Row],[Teams]],Matches[Score])</f>
        <v>3.5151515151515147</v>
      </c>
    </row>
    <row r="17" spans="1:5" x14ac:dyDescent="0.25">
      <c r="A17" t="s">
        <v>166</v>
      </c>
      <c r="B17">
        <f>COUNTIF(Matches[[Team A]:[Team B]], Teams[[#This Row],[Teams]])</f>
        <v>4</v>
      </c>
      <c r="C17">
        <f>COUNTIF(Matches[Winner],Teams[[#This Row],[Teams]])</f>
        <v>1</v>
      </c>
      <c r="D17" s="9">
        <f>Teams[[#This Row],[Wins]]/Teams[[#This Row],[Matches]]</f>
        <v>0.25</v>
      </c>
      <c r="E17" s="1">
        <f>SUMIF(Matches[Team A],Teams[[#This Row],[Teams]],Matches[Score])</f>
        <v>1.1304347826086956</v>
      </c>
    </row>
    <row r="18" spans="1:5" x14ac:dyDescent="0.25">
      <c r="A18" t="s">
        <v>148</v>
      </c>
      <c r="B18">
        <f>COUNTIF(Matches[[Team A]:[Team B]], Teams[[#This Row],[Teams]])</f>
        <v>10</v>
      </c>
      <c r="C18">
        <f>COUNTIF(Matches[Winner],Teams[[#This Row],[Teams]])</f>
        <v>5</v>
      </c>
      <c r="D18" s="9">
        <f>Teams[[#This Row],[Wins]]/Teams[[#This Row],[Matches]]</f>
        <v>0.5</v>
      </c>
      <c r="E18" s="1">
        <f>SUMIF(Matches[Team A],Teams[[#This Row],[Teams]],Matches[Score])</f>
        <v>1.3333333333333333</v>
      </c>
    </row>
    <row r="19" spans="1:5" x14ac:dyDescent="0.25">
      <c r="A19" t="s">
        <v>32</v>
      </c>
      <c r="B19">
        <f>COUNTIF(Matches[[Team A]:[Team B]], Teams[[#This Row],[Teams]])</f>
        <v>10</v>
      </c>
      <c r="C19">
        <f>COUNTIF(Matches[Winner],Teams[[#This Row],[Teams]])</f>
        <v>7</v>
      </c>
      <c r="D19" s="9">
        <f>Teams[[#This Row],[Wins]]/Teams[[#This Row],[Matches]]</f>
        <v>0.7</v>
      </c>
      <c r="E19" s="1">
        <f>SUMIF(Matches[Team A],Teams[[#This Row],[Teams]],Matches[Score])</f>
        <v>6.0017543859649116</v>
      </c>
    </row>
    <row r="20" spans="1:5" x14ac:dyDescent="0.25">
      <c r="A20" t="s">
        <v>168</v>
      </c>
      <c r="B20">
        <f>COUNTIF(Matches[[Team A]:[Team B]], Teams[[#This Row],[Teams]])</f>
        <v>5</v>
      </c>
      <c r="C20">
        <f>COUNTIF(Matches[Winner],Teams[[#This Row],[Teams]])</f>
        <v>2</v>
      </c>
      <c r="D20" s="9">
        <f>Teams[[#This Row],[Wins]]/Teams[[#This Row],[Matches]]</f>
        <v>0.4</v>
      </c>
      <c r="E20" s="1">
        <f>SUMIF(Matches[Team A],Teams[[#This Row],[Teams]],Matches[Score])</f>
        <v>2.083333333333333</v>
      </c>
    </row>
    <row r="21" spans="1:5" x14ac:dyDescent="0.25">
      <c r="A21" t="s">
        <v>10</v>
      </c>
      <c r="B21">
        <f>COUNTIF(Matches[[Team A]:[Team B]], Teams[[#This Row],[Teams]])</f>
        <v>5</v>
      </c>
      <c r="C21">
        <f>COUNTIF(Matches[Winner],Teams[[#This Row],[Teams]])</f>
        <v>3</v>
      </c>
      <c r="D21" s="9">
        <f>Teams[[#This Row],[Wins]]/Teams[[#This Row],[Matches]]</f>
        <v>0.6</v>
      </c>
      <c r="E21" s="1">
        <f>SUMIF(Matches[Team A],Teams[[#This Row],[Teams]],Matches[Score])</f>
        <v>1.0455862977602106</v>
      </c>
    </row>
    <row r="22" spans="1:5" x14ac:dyDescent="0.25">
      <c r="A22" t="s">
        <v>144</v>
      </c>
      <c r="B22">
        <f>COUNTIF(Matches[[Team A]:[Team B]], Teams[[#This Row],[Teams]])</f>
        <v>8</v>
      </c>
      <c r="C22">
        <f>COUNTIF(Matches[Winner],Teams[[#This Row],[Teams]])</f>
        <v>6</v>
      </c>
      <c r="D22" s="9">
        <f>Teams[[#This Row],[Wins]]/Teams[[#This Row],[Matches]]</f>
        <v>0.75</v>
      </c>
      <c r="E22" s="1">
        <f>SUMIF(Matches[Team A],Teams[[#This Row],[Teams]],Matches[Score])</f>
        <v>1.0617816091954022</v>
      </c>
    </row>
    <row r="23" spans="1:5" x14ac:dyDescent="0.25">
      <c r="A23" t="s">
        <v>31</v>
      </c>
      <c r="B23">
        <f>COUNTIF(Matches[[Team A]:[Team B]], Teams[[#This Row],[Teams]])</f>
        <v>10</v>
      </c>
      <c r="C23">
        <f>COUNTIF(Matches[Winner],Teams[[#This Row],[Teams]])</f>
        <v>5</v>
      </c>
      <c r="D23" s="9">
        <f>Teams[[#This Row],[Wins]]/Teams[[#This Row],[Matches]]</f>
        <v>0.5</v>
      </c>
      <c r="E23" s="1">
        <f>SUMIF(Matches[Team A],Teams[[#This Row],[Teams]],Matches[Score])</f>
        <v>2.2321891685736075</v>
      </c>
    </row>
    <row r="24" spans="1:5" x14ac:dyDescent="0.25">
      <c r="A24" t="s">
        <v>197</v>
      </c>
      <c r="B24">
        <f>COUNTIF(Matches[[Team A]:[Team B]], Teams[[#This Row],[Teams]])</f>
        <v>5</v>
      </c>
      <c r="C24">
        <f>COUNTIF(Matches[Winner],Teams[[#This Row],[Teams]])</f>
        <v>3</v>
      </c>
      <c r="D24" s="9">
        <f>Teams[[#This Row],[Wins]]/Teams[[#This Row],[Matches]]</f>
        <v>0.6</v>
      </c>
      <c r="E24" s="1">
        <f>SUMIF(Matches[Team A],Teams[[#This Row],[Teams]],Matches[Score])</f>
        <v>1</v>
      </c>
    </row>
    <row r="25" spans="1:5" x14ac:dyDescent="0.25">
      <c r="A25" t="s">
        <v>179</v>
      </c>
      <c r="B25">
        <f>COUNTIF(Matches[[Team A]:[Team B]], Teams[[#This Row],[Teams]])</f>
        <v>5</v>
      </c>
      <c r="C25">
        <f>COUNTIF(Matches[Winner],Teams[[#This Row],[Teams]])</f>
        <v>3</v>
      </c>
      <c r="D25" s="9">
        <f>Teams[[#This Row],[Wins]]/Teams[[#This Row],[Matches]]</f>
        <v>0.6</v>
      </c>
      <c r="E25" s="1">
        <f>SUMIF(Matches[Team A],Teams[[#This Row],[Teams]],Matches[Score])</f>
        <v>1.0350877192982455</v>
      </c>
    </row>
    <row r="26" spans="1:5" x14ac:dyDescent="0.25">
      <c r="A26" t="s">
        <v>21</v>
      </c>
      <c r="B26">
        <f>COUNTIF(Matches[[Team A]:[Team B]], Teams[[#This Row],[Teams]])</f>
        <v>11</v>
      </c>
      <c r="C26">
        <f>COUNTIF(Matches[Winner],Teams[[#This Row],[Teams]])</f>
        <v>7</v>
      </c>
      <c r="D26" s="9">
        <f>Teams[[#This Row],[Wins]]/Teams[[#This Row],[Matches]]</f>
        <v>0.63636363636363635</v>
      </c>
      <c r="E26" s="1">
        <f>SUMIF(Matches[Team A],Teams[[#This Row],[Teams]],Matches[Score])</f>
        <v>2.75</v>
      </c>
    </row>
    <row r="27" spans="1:5" x14ac:dyDescent="0.25">
      <c r="A27" t="s">
        <v>13</v>
      </c>
      <c r="B27">
        <f>COUNTIF(Matches[[Team A]:[Team B]], Teams[[#This Row],[Teams]])</f>
        <v>3</v>
      </c>
      <c r="C27">
        <f>COUNTIF(Matches[Winner],Teams[[#This Row],[Teams]])</f>
        <v>3</v>
      </c>
      <c r="D27" s="9">
        <f>Teams[[#This Row],[Wins]]/Teams[[#This Row],[Matches]]</f>
        <v>1</v>
      </c>
      <c r="E27" s="1">
        <f>SUMIF(Matches[Team A],Teams[[#This Row],[Teams]],Matches[Score])</f>
        <v>0.73333333333333339</v>
      </c>
    </row>
    <row r="28" spans="1:5" x14ac:dyDescent="0.25">
      <c r="A28" t="s">
        <v>163</v>
      </c>
      <c r="B28">
        <f>COUNTIF(Matches[[Team A]:[Team B]], Teams[[#This Row],[Teams]])</f>
        <v>3</v>
      </c>
      <c r="C28">
        <f>COUNTIF(Matches[Winner],Teams[[#This Row],[Teams]])</f>
        <v>0</v>
      </c>
      <c r="D28" s="9">
        <f>Teams[[#This Row],[Wins]]/Teams[[#This Row],[Matches]]</f>
        <v>0</v>
      </c>
      <c r="E28" s="1">
        <f>SUMIF(Matches[Team A],Teams[[#This Row],[Teams]],Matches[Score])</f>
        <v>0.33333333333333326</v>
      </c>
    </row>
    <row r="29" spans="1:5" x14ac:dyDescent="0.25">
      <c r="A29" t="s">
        <v>199</v>
      </c>
      <c r="B29">
        <f>COUNTIF(Matches[[Team A]:[Team B]], Teams[[#This Row],[Teams]])</f>
        <v>3</v>
      </c>
      <c r="C29">
        <f>COUNTIF(Matches[Winner],Teams[[#This Row],[Teams]])</f>
        <v>1</v>
      </c>
      <c r="D29" s="9">
        <f>Teams[[#This Row],[Wins]]/Teams[[#This Row],[Matches]]</f>
        <v>0.33333333333333331</v>
      </c>
      <c r="E29" s="1">
        <f>SUMIF(Matches[Team A],Teams[[#This Row],[Teams]],Matches[Score])</f>
        <v>1</v>
      </c>
    </row>
    <row r="30" spans="1:5" x14ac:dyDescent="0.25">
      <c r="A30" t="s">
        <v>162</v>
      </c>
      <c r="B30">
        <f>COUNTIF(Matches[[Team A]:[Team B]], Teams[[#This Row],[Teams]])</f>
        <v>4</v>
      </c>
      <c r="C30">
        <f>COUNTIF(Matches[Winner],Teams[[#This Row],[Teams]])</f>
        <v>3</v>
      </c>
      <c r="D30" s="9">
        <f>Teams[[#This Row],[Wins]]/Teams[[#This Row],[Matches]]</f>
        <v>0.75</v>
      </c>
      <c r="E30" s="1">
        <f>SUMIF(Matches[Team A],Teams[[#This Row],[Teams]],Matches[Score])</f>
        <v>0</v>
      </c>
    </row>
    <row r="31" spans="1:5" x14ac:dyDescent="0.25">
      <c r="A31" t="s">
        <v>189</v>
      </c>
      <c r="B31">
        <f>COUNTIF(Matches[[Team A]:[Team B]], Teams[[#This Row],[Teams]])</f>
        <v>4</v>
      </c>
      <c r="C31">
        <f>COUNTIF(Matches[Winner],Teams[[#This Row],[Teams]])</f>
        <v>3</v>
      </c>
      <c r="D31" s="9">
        <f>Teams[[#This Row],[Wins]]/Teams[[#This Row],[Matches]]</f>
        <v>0.75</v>
      </c>
      <c r="E31" s="1">
        <f>SUMIF(Matches[Team A],Teams[[#This Row],[Teams]],Matches[Score])</f>
        <v>1</v>
      </c>
    </row>
    <row r="32" spans="1:5" x14ac:dyDescent="0.25">
      <c r="A32" t="s">
        <v>41</v>
      </c>
      <c r="B32">
        <f>COUNTIF(Matches[[Team A]:[Team B]], Teams[[#This Row],[Teams]])</f>
        <v>4</v>
      </c>
      <c r="C32">
        <f>COUNTIF(Matches[Winner],Teams[[#This Row],[Teams]])</f>
        <v>2</v>
      </c>
      <c r="D32" s="9">
        <f>Teams[[#This Row],[Wins]]/Teams[[#This Row],[Matches]]</f>
        <v>0.5</v>
      </c>
      <c r="E32" s="1">
        <f>SUMIF(Matches[Team A],Teams[[#This Row],[Teams]],Matches[Score])</f>
        <v>0</v>
      </c>
    </row>
    <row r="33" spans="1:5" x14ac:dyDescent="0.25">
      <c r="A33" t="s">
        <v>195</v>
      </c>
      <c r="B33">
        <f>COUNTIF(Matches[[Team A]:[Team B]], Teams[[#This Row],[Teams]])</f>
        <v>4</v>
      </c>
      <c r="C33">
        <f>COUNTIF(Matches[Winner],Teams[[#This Row],[Teams]])</f>
        <v>3</v>
      </c>
      <c r="D33" s="9">
        <f>Teams[[#This Row],[Wins]]/Teams[[#This Row],[Matches]]</f>
        <v>0.75</v>
      </c>
      <c r="E33" s="1">
        <f>SUMIF(Matches[Team A],Teams[[#This Row],[Teams]],Matches[Score])</f>
        <v>0.33333333333333326</v>
      </c>
    </row>
    <row r="34" spans="1:5" x14ac:dyDescent="0.25">
      <c r="A34" t="s">
        <v>186</v>
      </c>
      <c r="B34">
        <f>COUNTIF(Matches[[Team A]:[Team B]], Teams[[#This Row],[Teams]])</f>
        <v>7</v>
      </c>
      <c r="C34">
        <f>COUNTIF(Matches[Winner],Teams[[#This Row],[Teams]])</f>
        <v>3</v>
      </c>
      <c r="D34" s="9">
        <f>Teams[[#This Row],[Wins]]/Teams[[#This Row],[Matches]]</f>
        <v>0.42857142857142855</v>
      </c>
      <c r="E34" s="1">
        <f>SUMIF(Matches[Team A],Teams[[#This Row],[Teams]],Matches[Score])</f>
        <v>2.4221014492753623</v>
      </c>
    </row>
    <row r="35" spans="1:5" x14ac:dyDescent="0.25">
      <c r="A35" t="s">
        <v>153</v>
      </c>
      <c r="B35">
        <f>COUNTIF(Matches[[Team A]:[Team B]], Teams[[#This Row],[Teams]])</f>
        <v>3</v>
      </c>
      <c r="C35">
        <f>COUNTIF(Matches[Winner],Teams[[#This Row],[Teams]])</f>
        <v>1</v>
      </c>
      <c r="D35" s="9">
        <f>Teams[[#This Row],[Wins]]/Teams[[#This Row],[Matches]]</f>
        <v>0.33333333333333331</v>
      </c>
      <c r="E35" s="1">
        <f>SUMIF(Matches[Team A],Teams[[#This Row],[Teams]],Matches[Score])</f>
        <v>1.1818181818181819</v>
      </c>
    </row>
    <row r="36" spans="1:5" x14ac:dyDescent="0.25">
      <c r="A36" t="s">
        <v>147</v>
      </c>
      <c r="B36">
        <f>COUNTIF(Matches[[Team A]:[Team B]], Teams[[#This Row],[Teams]])</f>
        <v>7</v>
      </c>
      <c r="C36">
        <f>COUNTIF(Matches[Winner],Teams[[#This Row],[Teams]])</f>
        <v>2</v>
      </c>
      <c r="D36" s="9">
        <f>Teams[[#This Row],[Wins]]/Teams[[#This Row],[Matches]]</f>
        <v>0.2857142857142857</v>
      </c>
      <c r="E36" s="1">
        <f>SUMIF(Matches[Team A],Teams[[#This Row],[Teams]],Matches[Score])</f>
        <v>2.6969696969696964</v>
      </c>
    </row>
    <row r="37" spans="1:5" x14ac:dyDescent="0.25">
      <c r="A37" t="s">
        <v>178</v>
      </c>
      <c r="B37">
        <f>COUNTIF(Matches[[Team A]:[Team B]], Teams[[#This Row],[Teams]])</f>
        <v>7</v>
      </c>
      <c r="C37">
        <f>COUNTIF(Matches[Winner],Teams[[#This Row],[Teams]])</f>
        <v>5</v>
      </c>
      <c r="D37" s="9">
        <f>Teams[[#This Row],[Wins]]/Teams[[#This Row],[Matches]]</f>
        <v>0.7142857142857143</v>
      </c>
      <c r="E37" s="1">
        <f>SUMIF(Matches[Team A],Teams[[#This Row],[Teams]],Matches[Score])</f>
        <v>1.41991341991342</v>
      </c>
    </row>
    <row r="38" spans="1:5" x14ac:dyDescent="0.25">
      <c r="A38" t="s">
        <v>201</v>
      </c>
      <c r="B38">
        <f>COUNTIF(Matches[[Team A]:[Team B]], Teams[[#This Row],[Teams]])</f>
        <v>2</v>
      </c>
      <c r="C38">
        <f>COUNTIF(Matches[Winner],Teams[[#This Row],[Teams]])</f>
        <v>0</v>
      </c>
      <c r="D38" s="9">
        <f>Teams[[#This Row],[Wins]]/Teams[[#This Row],[Matches]]</f>
        <v>0</v>
      </c>
      <c r="E38" s="1">
        <f>SUMIF(Matches[Team A],Teams[[#This Row],[Teams]],Matches[Score])</f>
        <v>1</v>
      </c>
    </row>
    <row r="39" spans="1:5" x14ac:dyDescent="0.25">
      <c r="A39" t="s">
        <v>28</v>
      </c>
      <c r="B39">
        <f>COUNTIF(Matches[[Team A]:[Team B]], Teams[[#This Row],[Teams]])</f>
        <v>8</v>
      </c>
      <c r="C39">
        <f>COUNTIF(Matches[Winner],Teams[[#This Row],[Teams]])</f>
        <v>5</v>
      </c>
      <c r="D39" s="9">
        <f>Teams[[#This Row],[Wins]]/Teams[[#This Row],[Matches]]</f>
        <v>0.625</v>
      </c>
      <c r="E39" s="1">
        <f>SUMIF(Matches[Team A],Teams[[#This Row],[Teams]],Matches[Score])</f>
        <v>2.6065162907268169</v>
      </c>
    </row>
    <row r="40" spans="1:5" x14ac:dyDescent="0.25">
      <c r="A40" t="s">
        <v>182</v>
      </c>
      <c r="B40">
        <f>COUNTIF(Matches[[Team A]:[Team B]], Teams[[#This Row],[Teams]])</f>
        <v>3</v>
      </c>
      <c r="C40">
        <f>COUNTIF(Matches[Winner],Teams[[#This Row],[Teams]])</f>
        <v>0</v>
      </c>
      <c r="D40" s="9">
        <f>Teams[[#This Row],[Wins]]/Teams[[#This Row],[Matches]]</f>
        <v>0</v>
      </c>
      <c r="E40" s="1">
        <f>SUMIF(Matches[Team A],Teams[[#This Row],[Teams]],Matches[Score])</f>
        <v>0</v>
      </c>
    </row>
    <row r="41" spans="1:5" x14ac:dyDescent="0.25">
      <c r="A41" t="s">
        <v>19</v>
      </c>
      <c r="B41">
        <f>COUNTIF(Matches[[Team A]:[Team B]], Teams[[#This Row],[Teams]])</f>
        <v>3</v>
      </c>
      <c r="C41">
        <f>COUNTIF(Matches[Winner],Teams[[#This Row],[Teams]])</f>
        <v>0</v>
      </c>
      <c r="D41" s="9">
        <f>Teams[[#This Row],[Wins]]/Teams[[#This Row],[Matches]]</f>
        <v>0</v>
      </c>
      <c r="E41" s="1">
        <f>SUMIF(Matches[Team A],Teams[[#This Row],[Teams]],Matches[Score])</f>
        <v>0</v>
      </c>
    </row>
    <row r="42" spans="1:5" x14ac:dyDescent="0.25">
      <c r="A42" t="s">
        <v>154</v>
      </c>
      <c r="B42">
        <f>COUNTIF(Matches[[Team A]:[Team B]], Teams[[#This Row],[Teams]])</f>
        <v>2</v>
      </c>
      <c r="C42">
        <f>COUNTIF(Matches[Winner],Teams[[#This Row],[Teams]])</f>
        <v>0</v>
      </c>
      <c r="D42" s="9">
        <f>Teams[[#This Row],[Wins]]/Teams[[#This Row],[Matches]]</f>
        <v>0</v>
      </c>
      <c r="E42" s="1">
        <f>SUMIF(Matches[Team A],Teams[[#This Row],[Teams]],Matches[Score])</f>
        <v>0.33333333333333326</v>
      </c>
    </row>
    <row r="43" spans="1:5" x14ac:dyDescent="0.25">
      <c r="A43" t="s">
        <v>193</v>
      </c>
      <c r="B43">
        <f>COUNTIF(Matches[[Team A]:[Team B]], Teams[[#This Row],[Teams]])</f>
        <v>2</v>
      </c>
      <c r="C43">
        <f>COUNTIF(Matches[Winner],Teams[[#This Row],[Teams]])</f>
        <v>0</v>
      </c>
      <c r="D43" s="9">
        <f>Teams[[#This Row],[Wins]]/Teams[[#This Row],[Matches]]</f>
        <v>0</v>
      </c>
      <c r="E43" s="1">
        <f>SUMIF(Matches[Team A],Teams[[#This Row],[Teams]],Matches[Score])</f>
        <v>0</v>
      </c>
    </row>
    <row r="44" spans="1:5" x14ac:dyDescent="0.25">
      <c r="A44" t="s">
        <v>187</v>
      </c>
      <c r="B44">
        <f>COUNTIF(Matches[[Team A]:[Team B]], Teams[[#This Row],[Teams]])</f>
        <v>4</v>
      </c>
      <c r="C44">
        <f>COUNTIF(Matches[Winner],Teams[[#This Row],[Teams]])</f>
        <v>2</v>
      </c>
      <c r="D44" s="9">
        <f>Teams[[#This Row],[Wins]]/Teams[[#This Row],[Matches]]</f>
        <v>0.5</v>
      </c>
      <c r="E44" s="1">
        <f>SUMIF(Matches[Team A],Teams[[#This Row],[Teams]],Matches[Score])</f>
        <v>0</v>
      </c>
    </row>
    <row r="45" spans="1:5" x14ac:dyDescent="0.25">
      <c r="A45" t="s">
        <v>15</v>
      </c>
      <c r="B45">
        <f>COUNTIF(Matches[[Team A]:[Team B]], Teams[[#This Row],[Teams]])</f>
        <v>4</v>
      </c>
      <c r="C45">
        <f>COUNTIF(Matches[Winner],Teams[[#This Row],[Teams]])</f>
        <v>1</v>
      </c>
      <c r="D45" s="9">
        <f>Teams[[#This Row],[Wins]]/Teams[[#This Row],[Matches]]</f>
        <v>0.25</v>
      </c>
      <c r="E45" s="1">
        <f>SUMIF(Matches[Team A],Teams[[#This Row],[Teams]],Matches[Score])</f>
        <v>1</v>
      </c>
    </row>
    <row r="46" spans="1:5" x14ac:dyDescent="0.25">
      <c r="A46" t="s">
        <v>152</v>
      </c>
      <c r="B46">
        <f>COUNTIF(Matches[[Team A]:[Team B]], Teams[[#This Row],[Teams]])</f>
        <v>4</v>
      </c>
      <c r="C46">
        <f>COUNTIF(Matches[Winner],Teams[[#This Row],[Teams]])</f>
        <v>3</v>
      </c>
      <c r="D46" s="9">
        <f>Teams[[#This Row],[Wins]]/Teams[[#This Row],[Matches]]</f>
        <v>0.75</v>
      </c>
      <c r="E46" s="1">
        <f>SUMIF(Matches[Team A],Teams[[#This Row],[Teams]],Matches[Score])</f>
        <v>2.8637681159420287</v>
      </c>
    </row>
    <row r="47" spans="1:5" x14ac:dyDescent="0.25">
      <c r="A47" t="s">
        <v>181</v>
      </c>
      <c r="B47">
        <f>COUNTIF(Matches[[Team A]:[Team B]], Teams[[#This Row],[Teams]])</f>
        <v>3</v>
      </c>
      <c r="C47">
        <f>COUNTIF(Matches[Winner],Teams[[#This Row],[Teams]])</f>
        <v>0</v>
      </c>
      <c r="D47" s="9">
        <f>Teams[[#This Row],[Wins]]/Teams[[#This Row],[Matches]]</f>
        <v>0</v>
      </c>
      <c r="E47" s="1">
        <f>SUMIF(Matches[Team A],Teams[[#This Row],[Teams]],Matches[Score])</f>
        <v>0.33333333333333326</v>
      </c>
    </row>
    <row r="48" spans="1:5" x14ac:dyDescent="0.25">
      <c r="A48" t="s">
        <v>183</v>
      </c>
      <c r="B48">
        <f>COUNTIF(Matches[[Team A]:[Team B]], Teams[[#This Row],[Teams]])</f>
        <v>4</v>
      </c>
      <c r="C48">
        <f>COUNTIF(Matches[Winner],Teams[[#This Row],[Teams]])</f>
        <v>1</v>
      </c>
      <c r="D48" s="9">
        <f>Teams[[#This Row],[Wins]]/Teams[[#This Row],[Matches]]</f>
        <v>0.25</v>
      </c>
      <c r="E48" s="1">
        <f>SUMIF(Matches[Team A],Teams[[#This Row],[Teams]],Matches[Score])</f>
        <v>0.36363636363636376</v>
      </c>
    </row>
    <row r="49" spans="1:5" x14ac:dyDescent="0.25">
      <c r="A49" t="s">
        <v>190</v>
      </c>
      <c r="B49">
        <f>COUNTIF(Matches[[Team A]:[Team B]], Teams[[#This Row],[Teams]])</f>
        <v>3</v>
      </c>
      <c r="C49">
        <f>COUNTIF(Matches[Winner],Teams[[#This Row],[Teams]])</f>
        <v>1</v>
      </c>
      <c r="D49" s="9">
        <f>Teams[[#This Row],[Wins]]/Teams[[#This Row],[Matches]]</f>
        <v>0.33333333333333331</v>
      </c>
      <c r="E49" s="1">
        <f>SUMIF(Matches[Team A],Teams[[#This Row],[Teams]],Matches[Score])</f>
        <v>1.1904761904761905</v>
      </c>
    </row>
    <row r="50" spans="1:5" x14ac:dyDescent="0.25">
      <c r="A50" t="s">
        <v>149</v>
      </c>
      <c r="B50">
        <f>COUNTIF(Matches[[Team A]:[Team B]], Teams[[#This Row],[Teams]])</f>
        <v>5</v>
      </c>
      <c r="C50">
        <f>COUNTIF(Matches[Winner],Teams[[#This Row],[Teams]])</f>
        <v>3</v>
      </c>
      <c r="D50" s="9">
        <f>Teams[[#This Row],[Wins]]/Teams[[#This Row],[Matches]]</f>
        <v>0.6</v>
      </c>
      <c r="E50" s="1">
        <f>SUMIF(Matches[Team A],Teams[[#This Row],[Teams]],Matches[Score])</f>
        <v>1</v>
      </c>
    </row>
    <row r="51" spans="1:5" x14ac:dyDescent="0.25">
      <c r="A51" t="s">
        <v>42</v>
      </c>
      <c r="B51">
        <f>COUNTIF(Matches[[Team A]:[Team B]], Teams[[#This Row],[Teams]])</f>
        <v>11</v>
      </c>
      <c r="C51">
        <f>COUNTIF(Matches[Winner],Teams[[#This Row],[Teams]])</f>
        <v>10</v>
      </c>
      <c r="D51" s="9">
        <f>Teams[[#This Row],[Wins]]/Teams[[#This Row],[Matches]]</f>
        <v>0.90909090909090906</v>
      </c>
      <c r="E51" s="1">
        <f>SUMIF(Matches[Team A],Teams[[#This Row],[Teams]],Matches[Score])</f>
        <v>7.083333333333333</v>
      </c>
    </row>
    <row r="52" spans="1:5" x14ac:dyDescent="0.25">
      <c r="A52" t="s">
        <v>194</v>
      </c>
      <c r="B52">
        <f>COUNTIF(Matches[[Team A]:[Team B]], Teams[[#This Row],[Teams]])</f>
        <v>6</v>
      </c>
      <c r="C52">
        <f>COUNTIF(Matches[Winner],Teams[[#This Row],[Teams]])</f>
        <v>4</v>
      </c>
      <c r="D52" s="9">
        <f>Teams[[#This Row],[Wins]]/Teams[[#This Row],[Matches]]</f>
        <v>0.66666666666666663</v>
      </c>
      <c r="E52" s="1">
        <f>SUMIF(Matches[Team A],Teams[[#This Row],[Teams]],Matches[Score])</f>
        <v>3.3921568627450975</v>
      </c>
    </row>
    <row r="53" spans="1:5" x14ac:dyDescent="0.25">
      <c r="A53" t="s">
        <v>200</v>
      </c>
      <c r="B53">
        <f>COUNTIF(Matches[[Team A]:[Team B]], Teams[[#This Row],[Teams]])</f>
        <v>2</v>
      </c>
      <c r="C53">
        <f>COUNTIF(Matches[Winner],Teams[[#This Row],[Teams]])</f>
        <v>0</v>
      </c>
      <c r="D53" s="9">
        <f>Teams[[#This Row],[Wins]]/Teams[[#This Row],[Matches]]</f>
        <v>0</v>
      </c>
      <c r="E53" s="1">
        <f>SUMIF(Matches[Team A],Teams[[#This Row],[Teams]],Matches[Score])</f>
        <v>0.30000000000000004</v>
      </c>
    </row>
    <row r="54" spans="1:5" x14ac:dyDescent="0.25">
      <c r="A54" t="s">
        <v>196</v>
      </c>
      <c r="B54">
        <f>COUNTIF(Matches[[Team A]:[Team B]], Teams[[#This Row],[Teams]])</f>
        <v>3</v>
      </c>
      <c r="C54">
        <f>COUNTIF(Matches[Winner],Teams[[#This Row],[Teams]])</f>
        <v>1</v>
      </c>
      <c r="D54" s="9">
        <f>Teams[[#This Row],[Wins]]/Teams[[#This Row],[Matches]]</f>
        <v>0.33333333333333331</v>
      </c>
      <c r="E54" s="1">
        <f>SUMIF(Matches[Team A],Teams[[#This Row],[Teams]],Matches[Score])</f>
        <v>0.7850877192982455</v>
      </c>
    </row>
    <row r="55" spans="1:5" x14ac:dyDescent="0.25">
      <c r="A55" t="s">
        <v>11</v>
      </c>
      <c r="B55">
        <f>COUNTIF(Matches[[Team A]:[Team B]], Teams[[#This Row],[Teams]])</f>
        <v>6</v>
      </c>
      <c r="C55">
        <f>COUNTIF(Matches[Winner],Teams[[#This Row],[Teams]])</f>
        <v>3</v>
      </c>
      <c r="D55" s="9">
        <f>Teams[[#This Row],[Wins]]/Teams[[#This Row],[Matches]]</f>
        <v>0.5</v>
      </c>
      <c r="E55" s="1">
        <f>SUMIF(Matches[Team A],Teams[[#This Row],[Teams]],Matches[Score])</f>
        <v>3.3583333333333334</v>
      </c>
    </row>
    <row r="56" spans="1:5" x14ac:dyDescent="0.25">
      <c r="A56" t="s">
        <v>161</v>
      </c>
      <c r="B56">
        <f>COUNTIF(Matches[[Team A]:[Team B]], Teams[[#This Row],[Teams]])</f>
        <v>6</v>
      </c>
      <c r="C56">
        <f>COUNTIF(Matches[Winner],Teams[[#This Row],[Teams]])</f>
        <v>4</v>
      </c>
      <c r="D56" s="9">
        <f>Teams[[#This Row],[Wins]]/Teams[[#This Row],[Matches]]</f>
        <v>0.66666666666666663</v>
      </c>
      <c r="E56" s="1">
        <f>SUMIF(Matches[Team A],Teams[[#This Row],[Teams]],Matches[Score])</f>
        <v>1.3267543859649122</v>
      </c>
    </row>
    <row r="57" spans="1:5" x14ac:dyDescent="0.25">
      <c r="A57" t="s">
        <v>191</v>
      </c>
      <c r="B57">
        <f>COUNTIF(Matches[[Team A]:[Team B]], Teams[[#This Row],[Teams]])</f>
        <v>3</v>
      </c>
      <c r="C57">
        <f>COUNTIF(Matches[Winner],Teams[[#This Row],[Teams]])</f>
        <v>1</v>
      </c>
      <c r="D57" s="9">
        <f>Teams[[#This Row],[Wins]]/Teams[[#This Row],[Matches]]</f>
        <v>0.33333333333333331</v>
      </c>
      <c r="E57" s="1">
        <f>SUMIF(Matches[Team A],Teams[[#This Row],[Teams]],Matches[Score])</f>
        <v>0</v>
      </c>
    </row>
    <row r="58" spans="1:5" x14ac:dyDescent="0.25">
      <c r="A58" t="s">
        <v>210</v>
      </c>
      <c r="B58" s="11">
        <f>COUNTIF(Matches[[Team A]:[Team B]], Teams[[#This Row],[Teams]])</f>
        <v>5</v>
      </c>
      <c r="C58" s="11">
        <f>COUNTIF(Matches[Winner],Teams[[#This Row],[Teams]])</f>
        <v>2</v>
      </c>
      <c r="D58" s="9">
        <f>Teams[[#This Row],[Wins]]/Teams[[#This Row],[Matches]]</f>
        <v>0.4</v>
      </c>
      <c r="E58" s="1">
        <f>SUMIF(Matches[Team A],Teams[[#This Row],[Teams]],Matches[Score])</f>
        <v>2.333333333333333</v>
      </c>
    </row>
    <row r="59" spans="1:5" x14ac:dyDescent="0.25">
      <c r="A59" t="s">
        <v>9</v>
      </c>
      <c r="B59" s="11">
        <f>COUNTIF(Matches[[Team A]:[Team B]], Teams[[#This Row],[Teams]])</f>
        <v>3</v>
      </c>
      <c r="C59" s="11">
        <f>COUNTIF(Matches[Winner],Teams[[#This Row],[Teams]])</f>
        <v>1</v>
      </c>
      <c r="D59" s="9">
        <f>Teams[[#This Row],[Wins]]/Teams[[#This Row],[Matches]]</f>
        <v>0.33333333333333331</v>
      </c>
      <c r="E59" s="1">
        <f>SUMIF(Matches[Team A],Teams[[#This Row],[Teams]],Matches[Score])</f>
        <v>0.33333333333333326</v>
      </c>
    </row>
    <row r="60" spans="1:5" x14ac:dyDescent="0.25">
      <c r="A60" t="s">
        <v>211</v>
      </c>
      <c r="B60" s="11">
        <f>COUNTIF(Matches[[Team A]:[Team B]], Teams[[#This Row],[Teams]])</f>
        <v>2</v>
      </c>
      <c r="C60" s="11">
        <f>COUNTIF(Matches[Winner],Teams[[#This Row],[Teams]])</f>
        <v>0</v>
      </c>
      <c r="D60" s="9">
        <f>Teams[[#This Row],[Wins]]/Teams[[#This Row],[Matches]]</f>
        <v>0</v>
      </c>
      <c r="E60" s="1">
        <f>SUMIF(Matches[Team A],Teams[[#This Row],[Teams]],Matches[Score])</f>
        <v>0.52941176470588225</v>
      </c>
    </row>
    <row r="61" spans="1:5" x14ac:dyDescent="0.25">
      <c r="E61" s="1"/>
    </row>
    <row r="62" spans="1:5" x14ac:dyDescent="0.25">
      <c r="E62" s="1"/>
    </row>
    <row r="63" spans="1:5" x14ac:dyDescent="0.25">
      <c r="E63" s="1"/>
    </row>
    <row r="64" spans="1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9DCB-0610-4E6A-A796-84D5BBB243AB}">
  <dimension ref="A1:P223"/>
  <sheetViews>
    <sheetView tabSelected="1" topLeftCell="A22" zoomScale="130" zoomScaleNormal="130" workbookViewId="0">
      <selection activeCell="A47" sqref="A47"/>
    </sheetView>
  </sheetViews>
  <sheetFormatPr defaultRowHeight="15" x14ac:dyDescent="0.25"/>
  <cols>
    <col min="1" max="1" width="41.5703125" bestFit="1" customWidth="1"/>
    <col min="2" max="2" width="9" bestFit="1" customWidth="1"/>
    <col min="3" max="3" width="16.28515625" style="1" bestFit="1" customWidth="1"/>
    <col min="4" max="5" width="18.5703125" bestFit="1" customWidth="1"/>
    <col min="6" max="6" width="9.85546875" bestFit="1" customWidth="1"/>
    <col min="7" max="7" width="9.7109375" bestFit="1" customWidth="1"/>
    <col min="8" max="8" width="9.42578125" bestFit="1" customWidth="1"/>
    <col min="9" max="9" width="18.5703125" bestFit="1" customWidth="1"/>
    <col min="10" max="10" width="18.5703125" style="5" bestFit="1" customWidth="1"/>
    <col min="11" max="11" width="8.140625" bestFit="1" customWidth="1"/>
    <col min="12" max="14" width="8.7109375" customWidth="1"/>
    <col min="15" max="15" width="8.7109375" style="1" customWidth="1"/>
  </cols>
  <sheetData>
    <row r="1" spans="1:16" x14ac:dyDescent="0.25">
      <c r="A1" t="s">
        <v>4</v>
      </c>
      <c r="B1" t="s">
        <v>170</v>
      </c>
      <c r="C1" s="1" t="s">
        <v>25</v>
      </c>
      <c r="D1" t="s">
        <v>0</v>
      </c>
      <c r="E1" t="s">
        <v>1</v>
      </c>
      <c r="F1" t="s">
        <v>5</v>
      </c>
      <c r="G1" t="s">
        <v>6</v>
      </c>
      <c r="H1" t="s">
        <v>3</v>
      </c>
      <c r="I1" t="s">
        <v>2</v>
      </c>
      <c r="J1" t="s">
        <v>40</v>
      </c>
      <c r="K1" s="5" t="s">
        <v>26</v>
      </c>
      <c r="O1"/>
      <c r="P1" s="1"/>
    </row>
    <row r="2" spans="1:16" x14ac:dyDescent="0.25">
      <c r="A2" t="s">
        <v>206</v>
      </c>
      <c r="B2" t="s">
        <v>203</v>
      </c>
      <c r="C2" s="2">
        <v>45322</v>
      </c>
      <c r="D2" t="s">
        <v>38</v>
      </c>
      <c r="E2" t="s">
        <v>210</v>
      </c>
      <c r="F2">
        <v>10</v>
      </c>
      <c r="G2">
        <v>13</v>
      </c>
      <c r="H2">
        <f>IF(MAX(Matches[[#This Row],[A Score]:[B Score]])&lt;3,3,1)</f>
        <v>1</v>
      </c>
      <c r="I2" s="11" t="str">
        <f>IF(Matches[[#This Row],[A Score]]&gt;Matches[[#This Row],[B Score]],Matches[[#This Row],[Team A]],Matches[[#This Row],[Team B]])</f>
        <v>Rebels Gaming</v>
      </c>
      <c r="J2" s="11" t="str">
        <f>IF(Matches[[#This Row],[A Score]]&lt;Matches[[#This Row],[B Score]],Matches[[#This Row],[Team A]],Matches[[#This Row],[Team B]])</f>
        <v>C9</v>
      </c>
      <c r="K2" s="5">
        <f>(MAX(Matches[[#This Row],[A Score]:[B Score]]) / SUM(Matches[[#This Row],[A Score]:[B Score]])-0.5)*2</f>
        <v>0.13043478260869557</v>
      </c>
      <c r="O2"/>
      <c r="P2" s="1"/>
    </row>
    <row r="3" spans="1:16" x14ac:dyDescent="0.25">
      <c r="A3" t="s">
        <v>206</v>
      </c>
      <c r="B3" t="s">
        <v>203</v>
      </c>
      <c r="C3" s="2">
        <v>45322</v>
      </c>
      <c r="D3" t="s">
        <v>164</v>
      </c>
      <c r="E3" t="s">
        <v>167</v>
      </c>
      <c r="F3">
        <v>13</v>
      </c>
      <c r="G3">
        <v>1</v>
      </c>
      <c r="H3">
        <f>IF(MAX(Matches[[#This Row],[A Score]:[B Score]])&lt;3,3,1)</f>
        <v>1</v>
      </c>
      <c r="I3" s="11" t="str">
        <f>IF(Matches[[#This Row],[A Score]]&gt;Matches[[#This Row],[B Score]],Matches[[#This Row],[Team A]],Matches[[#This Row],[Team B]])</f>
        <v>EF</v>
      </c>
      <c r="J3" s="11" t="str">
        <f>IF(Matches[[#This Row],[A Score]]&lt;Matches[[#This Row],[B Score]],Matches[[#This Row],[Team A]],Matches[[#This Row],[Team B]])</f>
        <v>BetBoom</v>
      </c>
      <c r="K3" s="5">
        <f>(MAX(Matches[[#This Row],[A Score]:[B Score]]) / SUM(Matches[[#This Row],[A Score]:[B Score]])-0.5)*2</f>
        <v>0.85714285714285721</v>
      </c>
      <c r="O3"/>
      <c r="P3" s="1"/>
    </row>
    <row r="4" spans="1:16" x14ac:dyDescent="0.25">
      <c r="A4" t="s">
        <v>206</v>
      </c>
      <c r="B4" t="s">
        <v>203</v>
      </c>
      <c r="C4" s="2">
        <v>45322</v>
      </c>
      <c r="D4" t="s">
        <v>21</v>
      </c>
      <c r="E4" t="s">
        <v>146</v>
      </c>
      <c r="F4">
        <v>13</v>
      </c>
      <c r="G4">
        <v>11</v>
      </c>
      <c r="H4">
        <f>IF(MAX(Matches[[#This Row],[A Score]:[B Score]])&lt;3,3,1)</f>
        <v>1</v>
      </c>
      <c r="I4" s="11" t="str">
        <f>IF(Matches[[#This Row],[A Score]]&gt;Matches[[#This Row],[B Score]],Matches[[#This Row],[Team A]],Matches[[#This Row],[Team B]])</f>
        <v>HEROIC</v>
      </c>
      <c r="J4" s="11" t="str">
        <f>IF(Matches[[#This Row],[A Score]]&lt;Matches[[#This Row],[B Score]],Matches[[#This Row],[Team A]],Matches[[#This Row],[Team B]])</f>
        <v>Astralis</v>
      </c>
      <c r="K4" s="5">
        <f>(MAX(Matches[[#This Row],[A Score]:[B Score]]) / SUM(Matches[[#This Row],[A Score]:[B Score]])-0.5)*2</f>
        <v>8.3333333333333259E-2</v>
      </c>
      <c r="O4"/>
      <c r="P4" s="1"/>
    </row>
    <row r="5" spans="1:16" x14ac:dyDescent="0.25">
      <c r="A5" t="s">
        <v>206</v>
      </c>
      <c r="B5" t="s">
        <v>203</v>
      </c>
      <c r="C5" s="2">
        <v>45322</v>
      </c>
      <c r="D5" t="s">
        <v>20</v>
      </c>
      <c r="E5" t="s">
        <v>9</v>
      </c>
      <c r="F5">
        <v>9</v>
      </c>
      <c r="G5">
        <v>13</v>
      </c>
      <c r="H5">
        <f>IF(MAX(Matches[[#This Row],[A Score]:[B Score]])&lt;3,3,1)</f>
        <v>1</v>
      </c>
      <c r="I5" s="11" t="str">
        <f>IF(Matches[[#This Row],[A Score]]&gt;Matches[[#This Row],[B Score]],Matches[[#This Row],[Team A]],Matches[[#This Row],[Team B]])</f>
        <v>BIG</v>
      </c>
      <c r="J5" s="11" t="str">
        <f>IF(Matches[[#This Row],[A Score]]&lt;Matches[[#This Row],[B Score]],Matches[[#This Row],[Team A]],Matches[[#This Row],[Team B]])</f>
        <v>ENCE</v>
      </c>
      <c r="K5" s="5">
        <f>(MAX(Matches[[#This Row],[A Score]:[B Score]]) / SUM(Matches[[#This Row],[A Score]:[B Score]])-0.5)*2</f>
        <v>0.18181818181818188</v>
      </c>
      <c r="O5"/>
      <c r="P5" s="1"/>
    </row>
    <row r="6" spans="1:16" x14ac:dyDescent="0.25">
      <c r="A6" t="s">
        <v>206</v>
      </c>
      <c r="B6" t="s">
        <v>203</v>
      </c>
      <c r="C6" s="2">
        <v>45322</v>
      </c>
      <c r="D6" t="s">
        <v>10</v>
      </c>
      <c r="E6" t="s">
        <v>194</v>
      </c>
      <c r="F6">
        <v>14</v>
      </c>
      <c r="G6">
        <v>16</v>
      </c>
      <c r="H6">
        <f>IF(MAX(Matches[[#This Row],[A Score]:[B Score]])&lt;3,3,1)</f>
        <v>1</v>
      </c>
      <c r="I6" s="11" t="str">
        <f>IF(Matches[[#This Row],[A Score]]&gt;Matches[[#This Row],[B Score]],Matches[[#This Row],[Team A]],Matches[[#This Row],[Team B]])</f>
        <v>The MongolZ</v>
      </c>
      <c r="J6" s="11" t="str">
        <f>IF(Matches[[#This Row],[A Score]]&lt;Matches[[#This Row],[B Score]],Matches[[#This Row],[Team A]],Matches[[#This Row],[Team B]])</f>
        <v>FURIA</v>
      </c>
      <c r="K6" s="5">
        <f>(MAX(Matches[[#This Row],[A Score]:[B Score]]) / SUM(Matches[[#This Row],[A Score]:[B Score]])-0.5)*2</f>
        <v>6.6666666666666652E-2</v>
      </c>
      <c r="O6"/>
      <c r="P6" s="1"/>
    </row>
    <row r="7" spans="1:16" x14ac:dyDescent="0.25">
      <c r="A7" t="s">
        <v>206</v>
      </c>
      <c r="B7" t="s">
        <v>203</v>
      </c>
      <c r="C7" s="2">
        <v>45322</v>
      </c>
      <c r="D7" t="s">
        <v>42</v>
      </c>
      <c r="E7" t="s">
        <v>180</v>
      </c>
      <c r="F7">
        <v>13</v>
      </c>
      <c r="G7">
        <v>0</v>
      </c>
      <c r="H7">
        <f>IF(MAX(Matches[[#This Row],[A Score]:[B Score]])&lt;3,3,1)</f>
        <v>1</v>
      </c>
      <c r="I7" s="11" t="str">
        <f>IF(Matches[[#This Row],[A Score]]&gt;Matches[[#This Row],[B Score]],Matches[[#This Row],[Team A]],Matches[[#This Row],[Team B]])</f>
        <v>Spirit</v>
      </c>
      <c r="J7" s="11" t="str">
        <f>IF(Matches[[#This Row],[A Score]]&lt;Matches[[#This Row],[B Score]],Matches[[#This Row],[Team A]],Matches[[#This Row],[Team B]])</f>
        <v>Apeks</v>
      </c>
      <c r="K7" s="5">
        <f>(MAX(Matches[[#This Row],[A Score]:[B Score]]) / SUM(Matches[[#This Row],[A Score]:[B Score]])-0.5)*2</f>
        <v>1</v>
      </c>
      <c r="O7"/>
      <c r="P7" s="1"/>
    </row>
    <row r="8" spans="1:16" x14ac:dyDescent="0.25">
      <c r="A8" t="s">
        <v>206</v>
      </c>
      <c r="B8" t="s">
        <v>203</v>
      </c>
      <c r="C8" s="2">
        <v>45322</v>
      </c>
      <c r="D8" t="s">
        <v>31</v>
      </c>
      <c r="E8" t="s">
        <v>186</v>
      </c>
      <c r="F8">
        <v>13</v>
      </c>
      <c r="G8">
        <v>10</v>
      </c>
      <c r="H8">
        <f>IF(MAX(Matches[[#This Row],[A Score]:[B Score]])&lt;3,3,1)</f>
        <v>1</v>
      </c>
      <c r="I8" s="11" t="str">
        <f>IF(Matches[[#This Row],[A Score]]&gt;Matches[[#This Row],[B Score]],Matches[[#This Row],[Team A]],Matches[[#This Row],[Team B]])</f>
        <v>GL</v>
      </c>
      <c r="J8" s="11" t="str">
        <f>IF(Matches[[#This Row],[A Score]]&lt;Matches[[#This Row],[B Score]],Matches[[#This Row],[Team A]],Matches[[#This Row],[Team B]])</f>
        <v>M80</v>
      </c>
      <c r="K8" s="5">
        <f>(MAX(Matches[[#This Row],[A Score]:[B Score]]) / SUM(Matches[[#This Row],[A Score]:[B Score]])-0.5)*2</f>
        <v>0.13043478260869557</v>
      </c>
      <c r="O8"/>
      <c r="P8" s="1"/>
    </row>
    <row r="9" spans="1:16" x14ac:dyDescent="0.25">
      <c r="A9" t="s">
        <v>206</v>
      </c>
      <c r="B9" t="s">
        <v>203</v>
      </c>
      <c r="C9" s="2">
        <v>45322</v>
      </c>
      <c r="D9" t="s">
        <v>211</v>
      </c>
      <c r="E9" t="s">
        <v>161</v>
      </c>
      <c r="F9">
        <v>4</v>
      </c>
      <c r="G9">
        <v>13</v>
      </c>
      <c r="H9">
        <f>IF(MAX(Matches[[#This Row],[A Score]:[B Score]])&lt;3,3,1)</f>
        <v>1</v>
      </c>
      <c r="I9" s="11" t="str">
        <f>IF(Matches[[#This Row],[A Score]]&gt;Matches[[#This Row],[B Score]],Matches[[#This Row],[Team A]],Matches[[#This Row],[Team B]])</f>
        <v>VP</v>
      </c>
      <c r="J9" s="11" t="str">
        <f>IF(Matches[[#This Row],[A Score]]&lt;Matches[[#This Row],[B Score]],Matches[[#This Row],[Team A]],Matches[[#This Row],[Team B]])</f>
        <v>Rooster</v>
      </c>
      <c r="K9" s="5">
        <f>(MAX(Matches[[#This Row],[A Score]:[B Score]]) / SUM(Matches[[#This Row],[A Score]:[B Score]])-0.5)*2</f>
        <v>0.52941176470588225</v>
      </c>
      <c r="O9"/>
      <c r="P9" s="1"/>
    </row>
    <row r="10" spans="1:16" x14ac:dyDescent="0.25">
      <c r="A10" t="s">
        <v>206</v>
      </c>
      <c r="B10" t="s">
        <v>204</v>
      </c>
      <c r="C10" s="2">
        <v>45323</v>
      </c>
      <c r="D10" t="s">
        <v>38</v>
      </c>
      <c r="E10" t="s">
        <v>167</v>
      </c>
      <c r="F10">
        <v>2</v>
      </c>
      <c r="G10">
        <v>1</v>
      </c>
      <c r="H10">
        <f>IF(MAX(Matches[[#This Row],[A Score]:[B Score]])&lt;3,3,1)</f>
        <v>3</v>
      </c>
      <c r="I10" s="11" t="str">
        <f>IF(Matches[[#This Row],[A Score]]&gt;Matches[[#This Row],[B Score]],Matches[[#This Row],[Team A]],Matches[[#This Row],[Team B]])</f>
        <v>C9</v>
      </c>
      <c r="J10" s="11" t="str">
        <f>IF(Matches[[#This Row],[A Score]]&lt;Matches[[#This Row],[B Score]],Matches[[#This Row],[Team A]],Matches[[#This Row],[Team B]])</f>
        <v>BetBoom</v>
      </c>
      <c r="K10" s="5">
        <f>(MAX(Matches[[#This Row],[A Score]:[B Score]]) / SUM(Matches[[#This Row],[A Score]:[B Score]])-0.5)*2</f>
        <v>0.33333333333333326</v>
      </c>
      <c r="O10"/>
      <c r="P10" s="1"/>
    </row>
    <row r="11" spans="1:16" x14ac:dyDescent="0.25">
      <c r="A11" t="s">
        <v>206</v>
      </c>
      <c r="B11" t="s">
        <v>204</v>
      </c>
      <c r="C11" s="2">
        <v>45323</v>
      </c>
      <c r="D11" t="s">
        <v>146</v>
      </c>
      <c r="E11" t="s">
        <v>20</v>
      </c>
      <c r="F11">
        <v>0</v>
      </c>
      <c r="G11">
        <v>2</v>
      </c>
      <c r="H11">
        <f>IF(MAX(Matches[[#This Row],[A Score]:[B Score]])&lt;3,3,1)</f>
        <v>3</v>
      </c>
      <c r="I11" s="11" t="str">
        <f>IF(Matches[[#This Row],[A Score]]&gt;Matches[[#This Row],[B Score]],Matches[[#This Row],[Team A]],Matches[[#This Row],[Team B]])</f>
        <v>ENCE</v>
      </c>
      <c r="J11" s="11" t="str">
        <f>IF(Matches[[#This Row],[A Score]]&lt;Matches[[#This Row],[B Score]],Matches[[#This Row],[Team A]],Matches[[#This Row],[Team B]])</f>
        <v>Astralis</v>
      </c>
      <c r="K11" s="5">
        <f>(MAX(Matches[[#This Row],[A Score]:[B Score]]) / SUM(Matches[[#This Row],[A Score]:[B Score]])-0.5)*2</f>
        <v>1</v>
      </c>
      <c r="O11"/>
      <c r="P11" s="1"/>
    </row>
    <row r="12" spans="1:16" x14ac:dyDescent="0.25">
      <c r="A12" t="s">
        <v>206</v>
      </c>
      <c r="B12" t="s">
        <v>204</v>
      </c>
      <c r="C12" s="2">
        <v>45323</v>
      </c>
      <c r="D12" t="s">
        <v>10</v>
      </c>
      <c r="E12" t="s">
        <v>180</v>
      </c>
      <c r="F12">
        <v>1</v>
      </c>
      <c r="G12">
        <v>2</v>
      </c>
      <c r="H12">
        <f>IF(MAX(Matches[[#This Row],[A Score]:[B Score]])&lt;3,3,1)</f>
        <v>3</v>
      </c>
      <c r="I12" s="11" t="str">
        <f>IF(Matches[[#This Row],[A Score]]&gt;Matches[[#This Row],[B Score]],Matches[[#This Row],[Team A]],Matches[[#This Row],[Team B]])</f>
        <v>Apeks</v>
      </c>
      <c r="J12" s="11" t="str">
        <f>IF(Matches[[#This Row],[A Score]]&lt;Matches[[#This Row],[B Score]],Matches[[#This Row],[Team A]],Matches[[#This Row],[Team B]])</f>
        <v>FURIA</v>
      </c>
      <c r="K12" s="5">
        <f>(MAX(Matches[[#This Row],[A Score]:[B Score]]) / SUM(Matches[[#This Row],[A Score]:[B Score]])-0.5)*2</f>
        <v>0.33333333333333326</v>
      </c>
      <c r="O12"/>
      <c r="P12" s="1"/>
    </row>
    <row r="13" spans="1:16" x14ac:dyDescent="0.25">
      <c r="A13" t="s">
        <v>206</v>
      </c>
      <c r="B13" t="s">
        <v>204</v>
      </c>
      <c r="C13" s="2">
        <v>45323</v>
      </c>
      <c r="D13" t="s">
        <v>186</v>
      </c>
      <c r="E13" t="s">
        <v>211</v>
      </c>
      <c r="F13">
        <v>2</v>
      </c>
      <c r="G13">
        <v>0</v>
      </c>
      <c r="H13">
        <f>IF(MAX(Matches[[#This Row],[A Score]:[B Score]])&lt;3,3,1)</f>
        <v>3</v>
      </c>
      <c r="I13" s="11" t="str">
        <f>IF(Matches[[#This Row],[A Score]]&gt;Matches[[#This Row],[B Score]],Matches[[#This Row],[Team A]],Matches[[#This Row],[Team B]])</f>
        <v>M80</v>
      </c>
      <c r="J13" s="11" t="str">
        <f>IF(Matches[[#This Row],[A Score]]&lt;Matches[[#This Row],[B Score]],Matches[[#This Row],[Team A]],Matches[[#This Row],[Team B]])</f>
        <v>Rooster</v>
      </c>
      <c r="K13" s="5">
        <f>(MAX(Matches[[#This Row],[A Score]:[B Score]]) / SUM(Matches[[#This Row],[A Score]:[B Score]])-0.5)*2</f>
        <v>1</v>
      </c>
      <c r="O13"/>
      <c r="P13" s="1"/>
    </row>
    <row r="14" spans="1:16" x14ac:dyDescent="0.25">
      <c r="A14" t="s">
        <v>206</v>
      </c>
      <c r="B14" t="s">
        <v>171</v>
      </c>
      <c r="C14" s="2">
        <v>45322</v>
      </c>
      <c r="D14" t="s">
        <v>210</v>
      </c>
      <c r="E14" t="s">
        <v>164</v>
      </c>
      <c r="F14">
        <v>0</v>
      </c>
      <c r="G14">
        <v>2</v>
      </c>
      <c r="H14">
        <f>IF(MAX(Matches[[#This Row],[A Score]:[B Score]])&lt;3,3,1)</f>
        <v>3</v>
      </c>
      <c r="I14" s="11" t="str">
        <f>IF(Matches[[#This Row],[A Score]]&gt;Matches[[#This Row],[B Score]],Matches[[#This Row],[Team A]],Matches[[#This Row],[Team B]])</f>
        <v>EF</v>
      </c>
      <c r="J14" s="11" t="str">
        <f>IF(Matches[[#This Row],[A Score]]&lt;Matches[[#This Row],[B Score]],Matches[[#This Row],[Team A]],Matches[[#This Row],[Team B]])</f>
        <v>Rebels Gaming</v>
      </c>
      <c r="K14" s="5">
        <f>(MAX(Matches[[#This Row],[A Score]:[B Score]]) / SUM(Matches[[#This Row],[A Score]:[B Score]])-0.5)*2</f>
        <v>1</v>
      </c>
      <c r="O14"/>
      <c r="P14" s="1"/>
    </row>
    <row r="15" spans="1:16" x14ac:dyDescent="0.25">
      <c r="A15" t="s">
        <v>206</v>
      </c>
      <c r="B15" t="s">
        <v>171</v>
      </c>
      <c r="C15" s="2">
        <v>45322</v>
      </c>
      <c r="D15" t="s">
        <v>21</v>
      </c>
      <c r="E15" t="s">
        <v>9</v>
      </c>
      <c r="F15">
        <v>2</v>
      </c>
      <c r="G15">
        <v>1</v>
      </c>
      <c r="H15">
        <f>IF(MAX(Matches[[#This Row],[A Score]:[B Score]])&lt;3,3,1)</f>
        <v>3</v>
      </c>
      <c r="I15" s="11" t="str">
        <f>IF(Matches[[#This Row],[A Score]]&gt;Matches[[#This Row],[B Score]],Matches[[#This Row],[Team A]],Matches[[#This Row],[Team B]])</f>
        <v>HEROIC</v>
      </c>
      <c r="J15" s="11" t="str">
        <f>IF(Matches[[#This Row],[A Score]]&lt;Matches[[#This Row],[B Score]],Matches[[#This Row],[Team A]],Matches[[#This Row],[Team B]])</f>
        <v>BIG</v>
      </c>
      <c r="K15" s="5">
        <f>(MAX(Matches[[#This Row],[A Score]:[B Score]]) / SUM(Matches[[#This Row],[A Score]:[B Score]])-0.5)*2</f>
        <v>0.33333333333333326</v>
      </c>
      <c r="O15"/>
      <c r="P15" s="1"/>
    </row>
    <row r="16" spans="1:16" x14ac:dyDescent="0.25">
      <c r="A16" t="s">
        <v>206</v>
      </c>
      <c r="B16" t="s">
        <v>171</v>
      </c>
      <c r="C16" s="2">
        <v>45323</v>
      </c>
      <c r="D16" t="s">
        <v>194</v>
      </c>
      <c r="E16" t="s">
        <v>42</v>
      </c>
      <c r="F16">
        <v>0</v>
      </c>
      <c r="G16">
        <v>2</v>
      </c>
      <c r="H16">
        <f>IF(MAX(Matches[[#This Row],[A Score]:[B Score]])&lt;3,3,1)</f>
        <v>3</v>
      </c>
      <c r="I16" s="11" t="str">
        <f>IF(Matches[[#This Row],[A Score]]&gt;Matches[[#This Row],[B Score]],Matches[[#This Row],[Team A]],Matches[[#This Row],[Team B]])</f>
        <v>Spirit</v>
      </c>
      <c r="J16" s="11" t="str">
        <f>IF(Matches[[#This Row],[A Score]]&lt;Matches[[#This Row],[B Score]],Matches[[#This Row],[Team A]],Matches[[#This Row],[Team B]])</f>
        <v>The MongolZ</v>
      </c>
      <c r="K16" s="5">
        <f>(MAX(Matches[[#This Row],[A Score]:[B Score]]) / SUM(Matches[[#This Row],[A Score]:[B Score]])-0.5)*2</f>
        <v>1</v>
      </c>
      <c r="O16"/>
      <c r="P16" s="1"/>
    </row>
    <row r="17" spans="1:16" x14ac:dyDescent="0.25">
      <c r="A17" t="s">
        <v>206</v>
      </c>
      <c r="B17" t="s">
        <v>171</v>
      </c>
      <c r="C17" s="2">
        <v>45323</v>
      </c>
      <c r="D17" t="s">
        <v>31</v>
      </c>
      <c r="E17" t="s">
        <v>161</v>
      </c>
      <c r="F17">
        <v>2</v>
      </c>
      <c r="G17">
        <v>1</v>
      </c>
      <c r="H17">
        <f>IF(MAX(Matches[[#This Row],[A Score]:[B Score]])&lt;3,3,1)</f>
        <v>3</v>
      </c>
      <c r="I17" s="11" t="str">
        <f>IF(Matches[[#This Row],[A Score]]&gt;Matches[[#This Row],[B Score]],Matches[[#This Row],[Team A]],Matches[[#This Row],[Team B]])</f>
        <v>GL</v>
      </c>
      <c r="J17" s="11" t="str">
        <f>IF(Matches[[#This Row],[A Score]]&lt;Matches[[#This Row],[B Score]],Matches[[#This Row],[Team A]],Matches[[#This Row],[Team B]])</f>
        <v>VP</v>
      </c>
      <c r="K17" s="5">
        <f>(MAX(Matches[[#This Row],[A Score]:[B Score]]) / SUM(Matches[[#This Row],[A Score]:[B Score]])-0.5)*2</f>
        <v>0.33333333333333326</v>
      </c>
      <c r="O17"/>
      <c r="P17" s="1"/>
    </row>
    <row r="18" spans="1:16" x14ac:dyDescent="0.25">
      <c r="A18" t="s">
        <v>206</v>
      </c>
      <c r="B18" t="s">
        <v>172</v>
      </c>
      <c r="C18" s="2">
        <v>45324</v>
      </c>
      <c r="D18" t="s">
        <v>161</v>
      </c>
      <c r="E18" t="s">
        <v>38</v>
      </c>
      <c r="F18">
        <v>1</v>
      </c>
      <c r="G18">
        <v>2</v>
      </c>
      <c r="H18">
        <f>IF(MAX(Matches[[#This Row],[A Score]:[B Score]])&lt;3,3,1)</f>
        <v>3</v>
      </c>
      <c r="I18" s="11" t="str">
        <f>IF(Matches[[#This Row],[A Score]]&gt;Matches[[#This Row],[B Score]],Matches[[#This Row],[Team A]],Matches[[#This Row],[Team B]])</f>
        <v>C9</v>
      </c>
      <c r="J18" s="11" t="str">
        <f>IF(Matches[[#This Row],[A Score]]&lt;Matches[[#This Row],[B Score]],Matches[[#This Row],[Team A]],Matches[[#This Row],[Team B]])</f>
        <v>VP</v>
      </c>
      <c r="K18" s="5">
        <f>(MAX(Matches[[#This Row],[A Score]:[B Score]]) / SUM(Matches[[#This Row],[A Score]:[B Score]])-0.5)*2</f>
        <v>0.33333333333333326</v>
      </c>
      <c r="O18"/>
      <c r="P18" s="1"/>
    </row>
    <row r="19" spans="1:16" x14ac:dyDescent="0.25">
      <c r="A19" t="s">
        <v>206</v>
      </c>
      <c r="B19" t="s">
        <v>172</v>
      </c>
      <c r="C19" s="2">
        <v>45324</v>
      </c>
      <c r="D19" t="s">
        <v>194</v>
      </c>
      <c r="E19" t="s">
        <v>20</v>
      </c>
      <c r="F19">
        <v>1</v>
      </c>
      <c r="G19">
        <v>2</v>
      </c>
      <c r="H19">
        <f>IF(MAX(Matches[[#This Row],[A Score]:[B Score]])&lt;3,3,1)</f>
        <v>3</v>
      </c>
      <c r="I19" s="11" t="str">
        <f>IF(Matches[[#This Row],[A Score]]&gt;Matches[[#This Row],[B Score]],Matches[[#This Row],[Team A]],Matches[[#This Row],[Team B]])</f>
        <v>ENCE</v>
      </c>
      <c r="J19" s="11" t="str">
        <f>IF(Matches[[#This Row],[A Score]]&lt;Matches[[#This Row],[B Score]],Matches[[#This Row],[Team A]],Matches[[#This Row],[Team B]])</f>
        <v>The MongolZ</v>
      </c>
      <c r="K19" s="5">
        <f>(MAX(Matches[[#This Row],[A Score]:[B Score]]) / SUM(Matches[[#This Row],[A Score]:[B Score]])-0.5)*2</f>
        <v>0.33333333333333326</v>
      </c>
      <c r="O19"/>
      <c r="P19" s="1"/>
    </row>
    <row r="20" spans="1:16" x14ac:dyDescent="0.25">
      <c r="A20" t="s">
        <v>206</v>
      </c>
      <c r="B20" t="s">
        <v>172</v>
      </c>
      <c r="C20" s="2">
        <v>45324</v>
      </c>
      <c r="D20" t="s">
        <v>9</v>
      </c>
      <c r="E20" t="s">
        <v>180</v>
      </c>
      <c r="F20">
        <v>1</v>
      </c>
      <c r="G20">
        <v>2</v>
      </c>
      <c r="H20">
        <f>IF(MAX(Matches[[#This Row],[A Score]:[B Score]])&lt;3,3,1)</f>
        <v>3</v>
      </c>
      <c r="I20" s="11" t="str">
        <f>IF(Matches[[#This Row],[A Score]]&gt;Matches[[#This Row],[B Score]],Matches[[#This Row],[Team A]],Matches[[#This Row],[Team B]])</f>
        <v>Apeks</v>
      </c>
      <c r="J20" s="11" t="str">
        <f>IF(Matches[[#This Row],[A Score]]&lt;Matches[[#This Row],[B Score]],Matches[[#This Row],[Team A]],Matches[[#This Row],[Team B]])</f>
        <v>BIG</v>
      </c>
      <c r="K20" s="5">
        <f>(MAX(Matches[[#This Row],[A Score]:[B Score]]) / SUM(Matches[[#This Row],[A Score]:[B Score]])-0.5)*2</f>
        <v>0.33333333333333326</v>
      </c>
      <c r="O20"/>
      <c r="P20" s="1"/>
    </row>
    <row r="21" spans="1:16" x14ac:dyDescent="0.25">
      <c r="A21" t="s">
        <v>206</v>
      </c>
      <c r="B21" t="s">
        <v>172</v>
      </c>
      <c r="C21" s="2">
        <v>45324</v>
      </c>
      <c r="D21" t="s">
        <v>210</v>
      </c>
      <c r="E21" t="s">
        <v>186</v>
      </c>
      <c r="F21">
        <v>2</v>
      </c>
      <c r="G21">
        <v>0</v>
      </c>
      <c r="H21">
        <f>IF(MAX(Matches[[#This Row],[A Score]:[B Score]])&lt;3,3,1)</f>
        <v>3</v>
      </c>
      <c r="I21" s="11" t="str">
        <f>IF(Matches[[#This Row],[A Score]]&gt;Matches[[#This Row],[B Score]],Matches[[#This Row],[Team A]],Matches[[#This Row],[Team B]])</f>
        <v>Rebels Gaming</v>
      </c>
      <c r="J21" s="11" t="str">
        <f>IF(Matches[[#This Row],[A Score]]&lt;Matches[[#This Row],[B Score]],Matches[[#This Row],[Team A]],Matches[[#This Row],[Team B]])</f>
        <v>M80</v>
      </c>
      <c r="K21" s="5">
        <f>(MAX(Matches[[#This Row],[A Score]:[B Score]]) / SUM(Matches[[#This Row],[A Score]:[B Score]])-0.5)*2</f>
        <v>1</v>
      </c>
      <c r="O21"/>
      <c r="P21" s="1"/>
    </row>
    <row r="22" spans="1:16" x14ac:dyDescent="0.25">
      <c r="A22" t="s">
        <v>207</v>
      </c>
      <c r="B22" t="s">
        <v>203</v>
      </c>
      <c r="C22" s="2">
        <v>45325</v>
      </c>
      <c r="D22" t="s">
        <v>32</v>
      </c>
      <c r="E22" t="s">
        <v>210</v>
      </c>
      <c r="F22">
        <v>2</v>
      </c>
      <c r="G22">
        <v>0</v>
      </c>
      <c r="H22">
        <f>IF(MAX(Matches[[#This Row],[A Score]:[B Score]])&lt;3,3,1)</f>
        <v>3</v>
      </c>
      <c r="I22" s="11" t="str">
        <f>IF(Matches[[#This Row],[A Score]]&gt;Matches[[#This Row],[B Score]],Matches[[#This Row],[Team A]],Matches[[#This Row],[Team B]])</f>
        <v>FaZe</v>
      </c>
      <c r="J22" s="11" t="str">
        <f>IF(Matches[[#This Row],[A Score]]&lt;Matches[[#This Row],[B Score]],Matches[[#This Row],[Team A]],Matches[[#This Row],[Team B]])</f>
        <v>Rebels Gaming</v>
      </c>
      <c r="K22" s="5">
        <f>(MAX(Matches[[#This Row],[A Score]:[B Score]]) / SUM(Matches[[#This Row],[A Score]:[B Score]])-0.5)*2</f>
        <v>1</v>
      </c>
      <c r="O22"/>
      <c r="P22" s="1"/>
    </row>
    <row r="23" spans="1:16" x14ac:dyDescent="0.25">
      <c r="A23" t="s">
        <v>207</v>
      </c>
      <c r="B23" t="s">
        <v>203</v>
      </c>
      <c r="C23" s="2">
        <v>45325</v>
      </c>
      <c r="D23" t="s">
        <v>164</v>
      </c>
      <c r="E23" t="s">
        <v>148</v>
      </c>
      <c r="F23">
        <v>2</v>
      </c>
      <c r="G23">
        <v>0</v>
      </c>
      <c r="H23">
        <f>IF(MAX(Matches[[#This Row],[A Score]:[B Score]])&lt;3,3,1)</f>
        <v>3</v>
      </c>
      <c r="I23" s="11" t="str">
        <f>IF(Matches[[#This Row],[A Score]]&gt;Matches[[#This Row],[B Score]],Matches[[#This Row],[Team A]],Matches[[#This Row],[Team B]])</f>
        <v>EF</v>
      </c>
      <c r="J23" s="11" t="str">
        <f>IF(Matches[[#This Row],[A Score]]&lt;Matches[[#This Row],[B Score]],Matches[[#This Row],[Team A]],Matches[[#This Row],[Team B]])</f>
        <v>Falcons</v>
      </c>
      <c r="K23" s="5">
        <f>(MAX(Matches[[#This Row],[A Score]:[B Score]]) / SUM(Matches[[#This Row],[A Score]:[B Score]])-0.5)*2</f>
        <v>1</v>
      </c>
      <c r="O23"/>
      <c r="P23" s="1"/>
    </row>
    <row r="24" spans="1:16" x14ac:dyDescent="0.25">
      <c r="A24" t="s">
        <v>207</v>
      </c>
      <c r="B24" t="s">
        <v>203</v>
      </c>
      <c r="C24" s="2">
        <v>45325</v>
      </c>
      <c r="D24" t="s">
        <v>28</v>
      </c>
      <c r="E24" t="s">
        <v>42</v>
      </c>
      <c r="F24">
        <v>1</v>
      </c>
      <c r="G24">
        <v>2</v>
      </c>
      <c r="H24">
        <f>IF(MAX(Matches[[#This Row],[A Score]:[B Score]])&lt;3,3,1)</f>
        <v>3</v>
      </c>
      <c r="I24" s="11" t="str">
        <f>IF(Matches[[#This Row],[A Score]]&gt;Matches[[#This Row],[B Score]],Matches[[#This Row],[Team A]],Matches[[#This Row],[Team B]])</f>
        <v>Spirit</v>
      </c>
      <c r="J24" s="11" t="str">
        <f>IF(Matches[[#This Row],[A Score]]&lt;Matches[[#This Row],[B Score]],Matches[[#This Row],[Team A]],Matches[[#This Row],[Team B]])</f>
        <v>NAVI</v>
      </c>
      <c r="K24" s="5">
        <f>(MAX(Matches[[#This Row],[A Score]:[B Score]]) / SUM(Matches[[#This Row],[A Score]:[B Score]])-0.5)*2</f>
        <v>0.33333333333333326</v>
      </c>
      <c r="O24"/>
      <c r="P24" s="1"/>
    </row>
    <row r="25" spans="1:16" x14ac:dyDescent="0.25">
      <c r="A25" t="s">
        <v>207</v>
      </c>
      <c r="B25" t="s">
        <v>203</v>
      </c>
      <c r="C25" s="2">
        <v>45325</v>
      </c>
      <c r="D25" t="s">
        <v>180</v>
      </c>
      <c r="E25" t="s">
        <v>184</v>
      </c>
      <c r="F25">
        <v>0</v>
      </c>
      <c r="G25">
        <v>2</v>
      </c>
      <c r="H25">
        <f>IF(MAX(Matches[[#This Row],[A Score]:[B Score]])&lt;3,3,1)</f>
        <v>3</v>
      </c>
      <c r="I25" s="11" t="str">
        <f>IF(Matches[[#This Row],[A Score]]&gt;Matches[[#This Row],[B Score]],Matches[[#This Row],[Team A]],Matches[[#This Row],[Team B]])</f>
        <v>COL</v>
      </c>
      <c r="J25" s="11" t="str">
        <f>IF(Matches[[#This Row],[A Score]]&lt;Matches[[#This Row],[B Score]],Matches[[#This Row],[Team A]],Matches[[#This Row],[Team B]])</f>
        <v>Apeks</v>
      </c>
      <c r="K25" s="5">
        <f>(MAX(Matches[[#This Row],[A Score]:[B Score]]) / SUM(Matches[[#This Row],[A Score]:[B Score]])-0.5)*2</f>
        <v>1</v>
      </c>
      <c r="O25"/>
      <c r="P25" s="1"/>
    </row>
    <row r="26" spans="1:16" x14ac:dyDescent="0.25">
      <c r="A26" t="s">
        <v>207</v>
      </c>
      <c r="B26" t="s">
        <v>204</v>
      </c>
      <c r="C26" s="2">
        <v>45326</v>
      </c>
      <c r="D26" t="s">
        <v>210</v>
      </c>
      <c r="E26" t="s">
        <v>148</v>
      </c>
      <c r="F26">
        <v>1</v>
      </c>
      <c r="G26">
        <v>2</v>
      </c>
      <c r="H26">
        <f>IF(MAX(Matches[[#This Row],[A Score]:[B Score]])&lt;3,3,1)</f>
        <v>3</v>
      </c>
      <c r="I26" s="11" t="str">
        <f>IF(Matches[[#This Row],[A Score]]&gt;Matches[[#This Row],[B Score]],Matches[[#This Row],[Team A]],Matches[[#This Row],[Team B]])</f>
        <v>Falcons</v>
      </c>
      <c r="J26" s="11" t="str">
        <f>IF(Matches[[#This Row],[A Score]]&lt;Matches[[#This Row],[B Score]],Matches[[#This Row],[Team A]],Matches[[#This Row],[Team B]])</f>
        <v>Rebels Gaming</v>
      </c>
      <c r="K26" s="5">
        <f>(MAX(Matches[[#This Row],[A Score]:[B Score]]) / SUM(Matches[[#This Row],[A Score]:[B Score]])-0.5)*2</f>
        <v>0.33333333333333326</v>
      </c>
      <c r="O26"/>
      <c r="P26" s="1"/>
    </row>
    <row r="27" spans="1:16" x14ac:dyDescent="0.25">
      <c r="A27" t="s">
        <v>207</v>
      </c>
      <c r="B27" t="s">
        <v>204</v>
      </c>
      <c r="C27" s="2">
        <v>45326</v>
      </c>
      <c r="D27" t="s">
        <v>28</v>
      </c>
      <c r="E27" t="s">
        <v>180</v>
      </c>
      <c r="F27">
        <v>2</v>
      </c>
      <c r="G27">
        <v>1</v>
      </c>
      <c r="H27">
        <f>IF(MAX(Matches[[#This Row],[A Score]:[B Score]])&lt;3,3,1)</f>
        <v>3</v>
      </c>
      <c r="I27" s="11" t="str">
        <f>IF(Matches[[#This Row],[A Score]]&gt;Matches[[#This Row],[B Score]],Matches[[#This Row],[Team A]],Matches[[#This Row],[Team B]])</f>
        <v>NAVI</v>
      </c>
      <c r="J27" s="11" t="str">
        <f>IF(Matches[[#This Row],[A Score]]&lt;Matches[[#This Row],[B Score]],Matches[[#This Row],[Team A]],Matches[[#This Row],[Team B]])</f>
        <v>Apeks</v>
      </c>
      <c r="K27" s="5">
        <f>(MAX(Matches[[#This Row],[A Score]:[B Score]]) / SUM(Matches[[#This Row],[A Score]:[B Score]])-0.5)*2</f>
        <v>0.33333333333333326</v>
      </c>
      <c r="O27"/>
      <c r="P27" s="1"/>
    </row>
    <row r="28" spans="1:16" x14ac:dyDescent="0.25">
      <c r="A28" t="s">
        <v>207</v>
      </c>
      <c r="B28" t="s">
        <v>171</v>
      </c>
      <c r="C28" s="2">
        <v>45326</v>
      </c>
      <c r="D28" t="s">
        <v>32</v>
      </c>
      <c r="E28" t="s">
        <v>164</v>
      </c>
      <c r="F28">
        <v>2</v>
      </c>
      <c r="G28">
        <v>1</v>
      </c>
      <c r="H28">
        <f>IF(MAX(Matches[[#This Row],[A Score]:[B Score]])&lt;3,3,1)</f>
        <v>3</v>
      </c>
      <c r="I28" s="11" t="str">
        <f>IF(Matches[[#This Row],[A Score]]&gt;Matches[[#This Row],[B Score]],Matches[[#This Row],[Team A]],Matches[[#This Row],[Team B]])</f>
        <v>FaZe</v>
      </c>
      <c r="J28" s="11" t="str">
        <f>IF(Matches[[#This Row],[A Score]]&lt;Matches[[#This Row],[B Score]],Matches[[#This Row],[Team A]],Matches[[#This Row],[Team B]])</f>
        <v>EF</v>
      </c>
      <c r="K28" s="5">
        <f>(MAX(Matches[[#This Row],[A Score]:[B Score]]) / SUM(Matches[[#This Row],[A Score]:[B Score]])-0.5)*2</f>
        <v>0.33333333333333326</v>
      </c>
      <c r="O28"/>
      <c r="P28" s="1"/>
    </row>
    <row r="29" spans="1:16" x14ac:dyDescent="0.25">
      <c r="A29" t="s">
        <v>207</v>
      </c>
      <c r="B29" t="s">
        <v>171</v>
      </c>
      <c r="C29" s="2">
        <v>45326</v>
      </c>
      <c r="D29" t="s">
        <v>42</v>
      </c>
      <c r="E29" t="s">
        <v>184</v>
      </c>
      <c r="F29">
        <v>2</v>
      </c>
      <c r="G29">
        <v>0</v>
      </c>
      <c r="H29">
        <f>IF(MAX(Matches[[#This Row],[A Score]:[B Score]])&lt;3,3,1)</f>
        <v>3</v>
      </c>
      <c r="I29" s="11" t="str">
        <f>IF(Matches[[#This Row],[A Score]]&gt;Matches[[#This Row],[B Score]],Matches[[#This Row],[Team A]],Matches[[#This Row],[Team B]])</f>
        <v>Spirit</v>
      </c>
      <c r="J29" s="11" t="str">
        <f>IF(Matches[[#This Row],[A Score]]&lt;Matches[[#This Row],[B Score]],Matches[[#This Row],[Team A]],Matches[[#This Row],[Team B]])</f>
        <v>COL</v>
      </c>
      <c r="K29" s="5">
        <f>(MAX(Matches[[#This Row],[A Score]:[B Score]]) / SUM(Matches[[#This Row],[A Score]:[B Score]])-0.5)*2</f>
        <v>1</v>
      </c>
      <c r="O29"/>
      <c r="P29" s="1"/>
    </row>
    <row r="30" spans="1:16" x14ac:dyDescent="0.25">
      <c r="A30" t="s">
        <v>207</v>
      </c>
      <c r="B30" t="s">
        <v>172</v>
      </c>
      <c r="C30" s="2">
        <v>45327</v>
      </c>
      <c r="D30" t="s">
        <v>184</v>
      </c>
      <c r="E30" t="s">
        <v>148</v>
      </c>
      <c r="F30">
        <v>1</v>
      </c>
      <c r="G30">
        <v>2</v>
      </c>
      <c r="H30">
        <f>IF(MAX(Matches[[#This Row],[A Score]:[B Score]])&lt;3,3,1)</f>
        <v>3</v>
      </c>
      <c r="I30" s="11" t="str">
        <f>IF(Matches[[#This Row],[A Score]]&gt;Matches[[#This Row],[B Score]],Matches[[#This Row],[Team A]],Matches[[#This Row],[Team B]])</f>
        <v>Falcons</v>
      </c>
      <c r="J30" s="11" t="str">
        <f>IF(Matches[[#This Row],[A Score]]&lt;Matches[[#This Row],[B Score]],Matches[[#This Row],[Team A]],Matches[[#This Row],[Team B]])</f>
        <v>COL</v>
      </c>
      <c r="K30" s="5">
        <f>(MAX(Matches[[#This Row],[A Score]:[B Score]]) / SUM(Matches[[#This Row],[A Score]:[B Score]])-0.5)*2</f>
        <v>0.33333333333333326</v>
      </c>
      <c r="O30"/>
      <c r="P30" s="1"/>
    </row>
    <row r="31" spans="1:16" x14ac:dyDescent="0.25">
      <c r="A31" t="s">
        <v>207</v>
      </c>
      <c r="B31" t="s">
        <v>172</v>
      </c>
      <c r="C31" s="2">
        <v>45327</v>
      </c>
      <c r="D31" t="s">
        <v>164</v>
      </c>
      <c r="E31" t="s">
        <v>28</v>
      </c>
      <c r="F31">
        <v>1</v>
      </c>
      <c r="G31">
        <v>2</v>
      </c>
      <c r="H31">
        <f>IF(MAX(Matches[[#This Row],[A Score]:[B Score]])&lt;3,3,1)</f>
        <v>3</v>
      </c>
      <c r="I31" s="11" t="str">
        <f>IF(Matches[[#This Row],[A Score]]&gt;Matches[[#This Row],[B Score]],Matches[[#This Row],[Team A]],Matches[[#This Row],[Team B]])</f>
        <v>NAVI</v>
      </c>
      <c r="J31" s="11" t="str">
        <f>IF(Matches[[#This Row],[A Score]]&lt;Matches[[#This Row],[B Score]],Matches[[#This Row],[Team A]],Matches[[#This Row],[Team B]])</f>
        <v>EF</v>
      </c>
      <c r="K31" s="5">
        <f>(MAX(Matches[[#This Row],[A Score]:[B Score]]) / SUM(Matches[[#This Row],[A Score]:[B Score]])-0.5)*2</f>
        <v>0.33333333333333326</v>
      </c>
      <c r="O31"/>
      <c r="P31" s="1"/>
    </row>
    <row r="32" spans="1:16" x14ac:dyDescent="0.25">
      <c r="A32" t="s">
        <v>207</v>
      </c>
      <c r="B32" t="s">
        <v>173</v>
      </c>
      <c r="C32" s="2">
        <v>45328</v>
      </c>
      <c r="D32" t="s">
        <v>32</v>
      </c>
      <c r="E32" t="s">
        <v>42</v>
      </c>
      <c r="F32">
        <v>0</v>
      </c>
      <c r="G32">
        <v>2</v>
      </c>
      <c r="H32">
        <f>IF(MAX(Matches[[#This Row],[A Score]:[B Score]])&lt;3,3,1)</f>
        <v>3</v>
      </c>
      <c r="I32" s="11" t="str">
        <f>IF(Matches[[#This Row],[A Score]]&gt;Matches[[#This Row],[B Score]],Matches[[#This Row],[Team A]],Matches[[#This Row],[Team B]])</f>
        <v>Spirit</v>
      </c>
      <c r="J32" s="11" t="str">
        <f>IF(Matches[[#This Row],[A Score]]&lt;Matches[[#This Row],[B Score]],Matches[[#This Row],[Team A]],Matches[[#This Row],[Team B]])</f>
        <v>FaZe</v>
      </c>
      <c r="K32" s="5">
        <f>(MAX(Matches[[#This Row],[A Score]:[B Score]]) / SUM(Matches[[#This Row],[A Score]:[B Score]])-0.5)*2</f>
        <v>1</v>
      </c>
      <c r="O32"/>
      <c r="P32" s="1"/>
    </row>
    <row r="33" spans="1:16" x14ac:dyDescent="0.25">
      <c r="A33" t="s">
        <v>207</v>
      </c>
      <c r="B33" t="s">
        <v>175</v>
      </c>
      <c r="C33" s="2">
        <v>45328</v>
      </c>
      <c r="D33" t="s">
        <v>148</v>
      </c>
      <c r="E33" t="s">
        <v>28</v>
      </c>
      <c r="F33">
        <v>2</v>
      </c>
      <c r="G33">
        <v>0</v>
      </c>
      <c r="H33">
        <f>IF(MAX(Matches[[#This Row],[A Score]:[B Score]])&lt;3,3,1)</f>
        <v>3</v>
      </c>
      <c r="I33" s="11" t="str">
        <f>IF(Matches[[#This Row],[A Score]]&gt;Matches[[#This Row],[B Score]],Matches[[#This Row],[Team A]],Matches[[#This Row],[Team B]])</f>
        <v>Falcons</v>
      </c>
      <c r="J33" s="11" t="str">
        <f>IF(Matches[[#This Row],[A Score]]&lt;Matches[[#This Row],[B Score]],Matches[[#This Row],[Team A]],Matches[[#This Row],[Team B]])</f>
        <v>NAVI</v>
      </c>
      <c r="K33" s="5">
        <f>(MAX(Matches[[#This Row],[A Score]:[B Score]]) / SUM(Matches[[#This Row],[A Score]:[B Score]])-0.5)*2</f>
        <v>1</v>
      </c>
      <c r="O33"/>
      <c r="P33" s="1"/>
    </row>
    <row r="34" spans="1:16" x14ac:dyDescent="0.25">
      <c r="A34" t="s">
        <v>208</v>
      </c>
      <c r="B34" t="s">
        <v>203</v>
      </c>
      <c r="C34" s="2">
        <v>45325</v>
      </c>
      <c r="D34" t="s">
        <v>11</v>
      </c>
      <c r="E34" t="s">
        <v>20</v>
      </c>
      <c r="F34">
        <v>1</v>
      </c>
      <c r="G34">
        <v>2</v>
      </c>
      <c r="H34">
        <f>IF(MAX(Matches[[#This Row],[A Score]:[B Score]])&lt;3,3,1)</f>
        <v>3</v>
      </c>
      <c r="I34" s="11" t="str">
        <f>IF(Matches[[#This Row],[A Score]]&gt;Matches[[#This Row],[B Score]],Matches[[#This Row],[Team A]],Matches[[#This Row],[Team B]])</f>
        <v>ENCE</v>
      </c>
      <c r="J34" s="11" t="str">
        <f>IF(Matches[[#This Row],[A Score]]&lt;Matches[[#This Row],[B Score]],Matches[[#This Row],[Team A]],Matches[[#This Row],[Team B]])</f>
        <v>Vitality</v>
      </c>
      <c r="K34" s="5">
        <f>(MAX(Matches[[#This Row],[A Score]:[B Score]]) / SUM(Matches[[#This Row],[A Score]:[B Score]])-0.5)*2</f>
        <v>0.33333333333333326</v>
      </c>
      <c r="O34"/>
      <c r="P34" s="1"/>
    </row>
    <row r="35" spans="1:16" x14ac:dyDescent="0.25">
      <c r="A35" t="s">
        <v>208</v>
      </c>
      <c r="B35" t="s">
        <v>203</v>
      </c>
      <c r="C35" s="2">
        <v>45325</v>
      </c>
      <c r="D35" t="s">
        <v>21</v>
      </c>
      <c r="E35" t="s">
        <v>144</v>
      </c>
      <c r="F35">
        <v>1</v>
      </c>
      <c r="G35">
        <v>2</v>
      </c>
      <c r="H35">
        <f>IF(MAX(Matches[[#This Row],[A Score]:[B Score]])&lt;3,3,1)</f>
        <v>3</v>
      </c>
      <c r="I35" s="11" t="str">
        <f>IF(Matches[[#This Row],[A Score]]&gt;Matches[[#This Row],[B Score]],Matches[[#This Row],[Team A]],Matches[[#This Row],[Team B]])</f>
        <v>G2</v>
      </c>
      <c r="J35" s="11" t="str">
        <f>IF(Matches[[#This Row],[A Score]]&lt;Matches[[#This Row],[B Score]],Matches[[#This Row],[Team A]],Matches[[#This Row],[Team B]])</f>
        <v>HEROIC</v>
      </c>
      <c r="K35" s="5">
        <f>(MAX(Matches[[#This Row],[A Score]:[B Score]]) / SUM(Matches[[#This Row],[A Score]:[B Score]])-0.5)*2</f>
        <v>0.33333333333333326</v>
      </c>
      <c r="O35"/>
      <c r="P35" s="1"/>
    </row>
    <row r="36" spans="1:16" x14ac:dyDescent="0.25">
      <c r="A36" t="s">
        <v>208</v>
      </c>
      <c r="B36" t="s">
        <v>203</v>
      </c>
      <c r="C36" s="2">
        <v>45325</v>
      </c>
      <c r="D36" t="s">
        <v>147</v>
      </c>
      <c r="E36" t="s">
        <v>31</v>
      </c>
      <c r="F36">
        <v>0</v>
      </c>
      <c r="G36">
        <v>2</v>
      </c>
      <c r="H36">
        <f>IF(MAX(Matches[[#This Row],[A Score]:[B Score]])&lt;3,3,1)</f>
        <v>3</v>
      </c>
      <c r="I36" s="11" t="str">
        <f>IF(Matches[[#This Row],[A Score]]&gt;Matches[[#This Row],[B Score]],Matches[[#This Row],[Team A]],Matches[[#This Row],[Team B]])</f>
        <v>GL</v>
      </c>
      <c r="J36" s="11" t="str">
        <f>IF(Matches[[#This Row],[A Score]]&lt;Matches[[#This Row],[B Score]],Matches[[#This Row],[Team A]],Matches[[#This Row],[Team B]])</f>
        <v>Monte</v>
      </c>
      <c r="K36" s="5">
        <f>(MAX(Matches[[#This Row],[A Score]:[B Score]]) / SUM(Matches[[#This Row],[A Score]:[B Score]])-0.5)*2</f>
        <v>1</v>
      </c>
      <c r="O36"/>
      <c r="P36" s="1"/>
    </row>
    <row r="37" spans="1:16" x14ac:dyDescent="0.25">
      <c r="A37" t="s">
        <v>208</v>
      </c>
      <c r="B37" t="s">
        <v>203</v>
      </c>
      <c r="C37" s="2">
        <v>45325</v>
      </c>
      <c r="D37" t="s">
        <v>38</v>
      </c>
      <c r="E37" t="s">
        <v>178</v>
      </c>
      <c r="F37">
        <v>1</v>
      </c>
      <c r="G37">
        <v>2</v>
      </c>
      <c r="H37">
        <f>IF(MAX(Matches[[#This Row],[A Score]:[B Score]])&lt;3,3,1)</f>
        <v>3</v>
      </c>
      <c r="I37" s="11" t="str">
        <f>IF(Matches[[#This Row],[A Score]]&gt;Matches[[#This Row],[B Score]],Matches[[#This Row],[Team A]],Matches[[#This Row],[Team B]])</f>
        <v>Mouz</v>
      </c>
      <c r="J37" s="11" t="str">
        <f>IF(Matches[[#This Row],[A Score]]&lt;Matches[[#This Row],[B Score]],Matches[[#This Row],[Team A]],Matches[[#This Row],[Team B]])</f>
        <v>C9</v>
      </c>
      <c r="K37" s="5">
        <f>(MAX(Matches[[#This Row],[A Score]:[B Score]]) / SUM(Matches[[#This Row],[A Score]:[B Score]])-0.5)*2</f>
        <v>0.33333333333333326</v>
      </c>
      <c r="O37"/>
      <c r="P37" s="1"/>
    </row>
    <row r="38" spans="1:16" x14ac:dyDescent="0.25">
      <c r="A38" t="s">
        <v>208</v>
      </c>
      <c r="B38" t="s">
        <v>204</v>
      </c>
      <c r="C38" s="2">
        <v>45326</v>
      </c>
      <c r="D38" t="s">
        <v>11</v>
      </c>
      <c r="E38" t="s">
        <v>21</v>
      </c>
      <c r="F38">
        <v>1</v>
      </c>
      <c r="G38">
        <v>2</v>
      </c>
      <c r="H38">
        <f>IF(MAX(Matches[[#This Row],[A Score]:[B Score]])&lt;3,3,1)</f>
        <v>3</v>
      </c>
      <c r="I38" s="11" t="str">
        <f>IF(Matches[[#This Row],[A Score]]&gt;Matches[[#This Row],[B Score]],Matches[[#This Row],[Team A]],Matches[[#This Row],[Team B]])</f>
        <v>HEROIC</v>
      </c>
      <c r="J38" s="11" t="str">
        <f>IF(Matches[[#This Row],[A Score]]&lt;Matches[[#This Row],[B Score]],Matches[[#This Row],[Team A]],Matches[[#This Row],[Team B]])</f>
        <v>Vitality</v>
      </c>
      <c r="K38" s="5">
        <f>(MAX(Matches[[#This Row],[A Score]:[B Score]]) / SUM(Matches[[#This Row],[A Score]:[B Score]])-0.5)*2</f>
        <v>0.33333333333333326</v>
      </c>
      <c r="O38"/>
      <c r="P38" s="1"/>
    </row>
    <row r="39" spans="1:16" x14ac:dyDescent="0.25">
      <c r="A39" t="s">
        <v>208</v>
      </c>
      <c r="B39" t="s">
        <v>204</v>
      </c>
      <c r="C39" s="2">
        <v>45326</v>
      </c>
      <c r="D39" t="s">
        <v>147</v>
      </c>
      <c r="E39" t="s">
        <v>38</v>
      </c>
      <c r="F39">
        <v>2</v>
      </c>
      <c r="G39">
        <v>0</v>
      </c>
      <c r="H39">
        <f>IF(MAX(Matches[[#This Row],[A Score]:[B Score]])&lt;3,3,1)</f>
        <v>3</v>
      </c>
      <c r="I39" s="11" t="str">
        <f>IF(Matches[[#This Row],[A Score]]&gt;Matches[[#This Row],[B Score]],Matches[[#This Row],[Team A]],Matches[[#This Row],[Team B]])</f>
        <v>Monte</v>
      </c>
      <c r="J39" s="11" t="str">
        <f>IF(Matches[[#This Row],[A Score]]&lt;Matches[[#This Row],[B Score]],Matches[[#This Row],[Team A]],Matches[[#This Row],[Team B]])</f>
        <v>C9</v>
      </c>
      <c r="K39" s="5">
        <f>(MAX(Matches[[#This Row],[A Score]:[B Score]]) / SUM(Matches[[#This Row],[A Score]:[B Score]])-0.5)*2</f>
        <v>1</v>
      </c>
      <c r="O39"/>
      <c r="P39" s="1"/>
    </row>
    <row r="40" spans="1:16" x14ac:dyDescent="0.25">
      <c r="A40" t="s">
        <v>208</v>
      </c>
      <c r="B40" t="s">
        <v>171</v>
      </c>
      <c r="C40" s="2">
        <v>45326</v>
      </c>
      <c r="D40" t="s">
        <v>20</v>
      </c>
      <c r="E40" t="s">
        <v>144</v>
      </c>
      <c r="F40">
        <v>2</v>
      </c>
      <c r="G40">
        <v>0</v>
      </c>
      <c r="H40">
        <f>IF(MAX(Matches[[#This Row],[A Score]:[B Score]])&lt;3,3,1)</f>
        <v>3</v>
      </c>
      <c r="I40" s="11" t="str">
        <f>IF(Matches[[#This Row],[A Score]]&gt;Matches[[#This Row],[B Score]],Matches[[#This Row],[Team A]],Matches[[#This Row],[Team B]])</f>
        <v>ENCE</v>
      </c>
      <c r="J40" s="11" t="str">
        <f>IF(Matches[[#This Row],[A Score]]&lt;Matches[[#This Row],[B Score]],Matches[[#This Row],[Team A]],Matches[[#This Row],[Team B]])</f>
        <v>G2</v>
      </c>
      <c r="K40" s="5">
        <f>(MAX(Matches[[#This Row],[A Score]:[B Score]]) / SUM(Matches[[#This Row],[A Score]:[B Score]])-0.5)*2</f>
        <v>1</v>
      </c>
      <c r="O40"/>
      <c r="P40" s="1"/>
    </row>
    <row r="41" spans="1:16" x14ac:dyDescent="0.25">
      <c r="A41" t="s">
        <v>208</v>
      </c>
      <c r="B41" t="s">
        <v>171</v>
      </c>
      <c r="C41" s="2">
        <v>45326</v>
      </c>
      <c r="D41" t="s">
        <v>31</v>
      </c>
      <c r="E41" t="s">
        <v>178</v>
      </c>
      <c r="F41">
        <v>0</v>
      </c>
      <c r="G41">
        <v>2</v>
      </c>
      <c r="H41">
        <f>IF(MAX(Matches[[#This Row],[A Score]:[B Score]])&lt;3,3,1)</f>
        <v>3</v>
      </c>
      <c r="I41" s="11" t="str">
        <f>IF(Matches[[#This Row],[A Score]]&gt;Matches[[#This Row],[B Score]],Matches[[#This Row],[Team A]],Matches[[#This Row],[Team B]])</f>
        <v>Mouz</v>
      </c>
      <c r="J41" s="11" t="str">
        <f>IF(Matches[[#This Row],[A Score]]&lt;Matches[[#This Row],[B Score]],Matches[[#This Row],[Team A]],Matches[[#This Row],[Team B]])</f>
        <v>GL</v>
      </c>
      <c r="K41" s="5">
        <f>(MAX(Matches[[#This Row],[A Score]:[B Score]]) / SUM(Matches[[#This Row],[A Score]:[B Score]])-0.5)*2</f>
        <v>1</v>
      </c>
      <c r="O41"/>
      <c r="P41" s="1"/>
    </row>
    <row r="42" spans="1:16" x14ac:dyDescent="0.25">
      <c r="A42" t="s">
        <v>208</v>
      </c>
      <c r="B42" t="s">
        <v>172</v>
      </c>
      <c r="C42" s="2">
        <v>45327</v>
      </c>
      <c r="D42" t="s">
        <v>31</v>
      </c>
      <c r="E42" t="s">
        <v>21</v>
      </c>
      <c r="F42">
        <v>1</v>
      </c>
      <c r="G42">
        <v>2</v>
      </c>
      <c r="H42">
        <f>IF(MAX(Matches[[#This Row],[A Score]:[B Score]])&lt;3,3,1)</f>
        <v>3</v>
      </c>
      <c r="I42" s="11" t="str">
        <f>IF(Matches[[#This Row],[A Score]]&gt;Matches[[#This Row],[B Score]],Matches[[#This Row],[Team A]],Matches[[#This Row],[Team B]])</f>
        <v>HEROIC</v>
      </c>
      <c r="J42" s="11" t="str">
        <f>IF(Matches[[#This Row],[A Score]]&lt;Matches[[#This Row],[B Score]],Matches[[#This Row],[Team A]],Matches[[#This Row],[Team B]])</f>
        <v>GL</v>
      </c>
      <c r="K42" s="5">
        <f>(MAX(Matches[[#This Row],[A Score]:[B Score]]) / SUM(Matches[[#This Row],[A Score]:[B Score]])-0.5)*2</f>
        <v>0.33333333333333326</v>
      </c>
      <c r="O42"/>
      <c r="P42" s="1"/>
    </row>
    <row r="43" spans="1:16" x14ac:dyDescent="0.25">
      <c r="A43" t="s">
        <v>208</v>
      </c>
      <c r="B43" t="s">
        <v>172</v>
      </c>
      <c r="C43" s="2">
        <v>45327</v>
      </c>
      <c r="D43" t="s">
        <v>144</v>
      </c>
      <c r="E43" t="s">
        <v>147</v>
      </c>
      <c r="F43">
        <v>2</v>
      </c>
      <c r="G43">
        <v>1</v>
      </c>
      <c r="H43">
        <f>IF(MAX(Matches[[#This Row],[A Score]:[B Score]])&lt;3,3,1)</f>
        <v>3</v>
      </c>
      <c r="I43" s="11" t="str">
        <f>IF(Matches[[#This Row],[A Score]]&gt;Matches[[#This Row],[B Score]],Matches[[#This Row],[Team A]],Matches[[#This Row],[Team B]])</f>
        <v>G2</v>
      </c>
      <c r="J43" s="11" t="str">
        <f>IF(Matches[[#This Row],[A Score]]&lt;Matches[[#This Row],[B Score]],Matches[[#This Row],[Team A]],Matches[[#This Row],[Team B]])</f>
        <v>Monte</v>
      </c>
      <c r="K43" s="5">
        <f>(MAX(Matches[[#This Row],[A Score]:[B Score]]) / SUM(Matches[[#This Row],[A Score]:[B Score]])-0.5)*2</f>
        <v>0.33333333333333326</v>
      </c>
      <c r="O43"/>
      <c r="P43" s="1"/>
    </row>
    <row r="44" spans="1:16" x14ac:dyDescent="0.25">
      <c r="A44" t="s">
        <v>208</v>
      </c>
      <c r="B44" t="s">
        <v>173</v>
      </c>
      <c r="C44" s="2">
        <v>45328</v>
      </c>
      <c r="D44" t="s">
        <v>20</v>
      </c>
      <c r="E44" t="s">
        <v>178</v>
      </c>
      <c r="F44">
        <v>0</v>
      </c>
      <c r="G44">
        <v>2</v>
      </c>
      <c r="H44">
        <f>IF(MAX(Matches[[#This Row],[A Score]:[B Score]])&lt;3,3,1)</f>
        <v>3</v>
      </c>
      <c r="I44" s="11" t="str">
        <f>IF(Matches[[#This Row],[A Score]]&gt;Matches[[#This Row],[B Score]],Matches[[#This Row],[Team A]],Matches[[#This Row],[Team B]])</f>
        <v>Mouz</v>
      </c>
      <c r="J44" s="11" t="str">
        <f>IF(Matches[[#This Row],[A Score]]&lt;Matches[[#This Row],[B Score]],Matches[[#This Row],[Team A]],Matches[[#This Row],[Team B]])</f>
        <v>ENCE</v>
      </c>
      <c r="K44" s="5">
        <f>(MAX(Matches[[#This Row],[A Score]:[B Score]]) / SUM(Matches[[#This Row],[A Score]:[B Score]])-0.5)*2</f>
        <v>1</v>
      </c>
      <c r="O44"/>
      <c r="P44" s="1"/>
    </row>
    <row r="45" spans="1:16" x14ac:dyDescent="0.25">
      <c r="A45" t="s">
        <v>208</v>
      </c>
      <c r="B45" t="s">
        <v>175</v>
      </c>
      <c r="C45" s="2">
        <v>45328</v>
      </c>
      <c r="D45" t="s">
        <v>21</v>
      </c>
      <c r="E45" t="s">
        <v>144</v>
      </c>
      <c r="F45">
        <v>0</v>
      </c>
      <c r="G45">
        <v>2</v>
      </c>
      <c r="H45">
        <f>IF(MAX(Matches[[#This Row],[A Score]:[B Score]])&lt;3,3,1)</f>
        <v>3</v>
      </c>
      <c r="I45" s="11" t="str">
        <f>IF(Matches[[#This Row],[A Score]]&gt;Matches[[#This Row],[B Score]],Matches[[#This Row],[Team A]],Matches[[#This Row],[Team B]])</f>
        <v>G2</v>
      </c>
      <c r="J45" s="11" t="str">
        <f>IF(Matches[[#This Row],[A Score]]&lt;Matches[[#This Row],[B Score]],Matches[[#This Row],[Team A]],Matches[[#This Row],[Team B]])</f>
        <v>HEROIC</v>
      </c>
      <c r="K45" s="5">
        <f>(MAX(Matches[[#This Row],[A Score]:[B Score]]) / SUM(Matches[[#This Row],[A Score]:[B Score]])-0.5)*2</f>
        <v>1</v>
      </c>
      <c r="O45"/>
      <c r="P45" s="1"/>
    </row>
    <row r="46" spans="1:16" x14ac:dyDescent="0.25">
      <c r="A46" t="s">
        <v>209</v>
      </c>
      <c r="B46">
        <v>1</v>
      </c>
      <c r="C46" s="2">
        <v>45331</v>
      </c>
      <c r="D46" t="s">
        <v>20</v>
      </c>
      <c r="E46" t="s">
        <v>148</v>
      </c>
      <c r="F46">
        <v>1</v>
      </c>
      <c r="G46">
        <v>2</v>
      </c>
      <c r="H46">
        <f>IF(MAX(Matches[[#This Row],[A Score]:[B Score]])&lt;3,3,1)</f>
        <v>3</v>
      </c>
      <c r="I46" s="11" t="str">
        <f>IF(Matches[[#This Row],[A Score]]&gt;Matches[[#This Row],[B Score]],Matches[[#This Row],[Team A]],Matches[[#This Row],[Team B]])</f>
        <v>Falcons</v>
      </c>
      <c r="J46" s="11" t="str">
        <f>IF(Matches[[#This Row],[A Score]]&lt;Matches[[#This Row],[B Score]],Matches[[#This Row],[Team A]],Matches[[#This Row],[Team B]])</f>
        <v>ENCE</v>
      </c>
      <c r="K46" s="5">
        <f>(MAX(Matches[[#This Row],[A Score]:[B Score]]) / SUM(Matches[[#This Row],[A Score]:[B Score]])-0.5)*2</f>
        <v>0.33333333333333326</v>
      </c>
      <c r="O46"/>
      <c r="P46" s="1"/>
    </row>
    <row r="47" spans="1:16" x14ac:dyDescent="0.25">
      <c r="A47" t="s">
        <v>209</v>
      </c>
      <c r="B47">
        <v>1</v>
      </c>
      <c r="C47" s="2">
        <v>45331</v>
      </c>
      <c r="D47" t="s">
        <v>32</v>
      </c>
      <c r="E47" t="s">
        <v>144</v>
      </c>
      <c r="F47">
        <v>2</v>
      </c>
      <c r="G47">
        <v>0</v>
      </c>
      <c r="H47">
        <f>IF(MAX(Matches[[#This Row],[A Score]:[B Score]])&lt;3,3,1)</f>
        <v>3</v>
      </c>
      <c r="I47" s="11" t="str">
        <f>IF(Matches[[#This Row],[A Score]]&gt;Matches[[#This Row],[B Score]],Matches[[#This Row],[Team A]],Matches[[#This Row],[Team B]])</f>
        <v>FaZe</v>
      </c>
      <c r="J47" s="11" t="str">
        <f>IF(Matches[[#This Row],[A Score]]&lt;Matches[[#This Row],[B Score]],Matches[[#This Row],[Team A]],Matches[[#This Row],[Team B]])</f>
        <v>G2</v>
      </c>
      <c r="K47" s="5">
        <f>(MAX(Matches[[#This Row],[A Score]:[B Score]]) / SUM(Matches[[#This Row],[A Score]:[B Score]])-0.5)*2</f>
        <v>1</v>
      </c>
      <c r="O47"/>
      <c r="P47" s="1"/>
    </row>
    <row r="48" spans="1:16" x14ac:dyDescent="0.25">
      <c r="A48" t="s">
        <v>209</v>
      </c>
      <c r="B48">
        <v>2</v>
      </c>
      <c r="C48" s="2">
        <v>45332</v>
      </c>
      <c r="D48" t="s">
        <v>42</v>
      </c>
      <c r="E48" t="s">
        <v>148</v>
      </c>
      <c r="F48">
        <v>2</v>
      </c>
      <c r="G48">
        <v>0</v>
      </c>
      <c r="H48">
        <f>IF(MAX(Matches[[#This Row],[A Score]:[B Score]])&lt;3,3,1)</f>
        <v>3</v>
      </c>
      <c r="I48" s="11" t="str">
        <f>IF(Matches[[#This Row],[A Score]]&gt;Matches[[#This Row],[B Score]],Matches[[#This Row],[Team A]],Matches[[#This Row],[Team B]])</f>
        <v>Spirit</v>
      </c>
      <c r="J48" s="11" t="str">
        <f>IF(Matches[[#This Row],[A Score]]&lt;Matches[[#This Row],[B Score]],Matches[[#This Row],[Team A]],Matches[[#This Row],[Team B]])</f>
        <v>Falcons</v>
      </c>
      <c r="K48" s="5">
        <f>(MAX(Matches[[#This Row],[A Score]:[B Score]]) / SUM(Matches[[#This Row],[A Score]:[B Score]])-0.5)*2</f>
        <v>1</v>
      </c>
      <c r="O48"/>
      <c r="P48" s="1"/>
    </row>
    <row r="49" spans="1:16" x14ac:dyDescent="0.25">
      <c r="A49" t="s">
        <v>209</v>
      </c>
      <c r="B49">
        <v>2</v>
      </c>
      <c r="C49" s="2">
        <v>45332</v>
      </c>
      <c r="D49" t="s">
        <v>178</v>
      </c>
      <c r="E49" t="s">
        <v>32</v>
      </c>
      <c r="F49">
        <v>0</v>
      </c>
      <c r="G49">
        <v>2</v>
      </c>
      <c r="H49">
        <f>IF(MAX(Matches[[#This Row],[A Score]:[B Score]])&lt;3,3,1)</f>
        <v>3</v>
      </c>
      <c r="I49" s="11" t="str">
        <f>IF(Matches[[#This Row],[A Score]]&gt;Matches[[#This Row],[B Score]],Matches[[#This Row],[Team A]],Matches[[#This Row],[Team B]])</f>
        <v>FaZe</v>
      </c>
      <c r="J49" s="11" t="str">
        <f>IF(Matches[[#This Row],[A Score]]&lt;Matches[[#This Row],[B Score]],Matches[[#This Row],[Team A]],Matches[[#This Row],[Team B]])</f>
        <v>Mouz</v>
      </c>
      <c r="K49" s="5">
        <f>(MAX(Matches[[#This Row],[A Score]:[B Score]]) / SUM(Matches[[#This Row],[A Score]:[B Score]])-0.5)*2</f>
        <v>1</v>
      </c>
      <c r="O49"/>
      <c r="P49" s="1"/>
    </row>
    <row r="50" spans="1:16" x14ac:dyDescent="0.25">
      <c r="A50" t="s">
        <v>209</v>
      </c>
      <c r="B50">
        <v>3</v>
      </c>
      <c r="C50" s="2">
        <v>45333</v>
      </c>
      <c r="D50" t="s">
        <v>42</v>
      </c>
      <c r="E50" t="s">
        <v>32</v>
      </c>
      <c r="F50">
        <v>3</v>
      </c>
      <c r="G50">
        <v>0</v>
      </c>
      <c r="H50">
        <f>IF(MAX(Matches[[#This Row],[A Score]:[B Score]])&lt;3,3,1)</f>
        <v>1</v>
      </c>
      <c r="I50" s="11" t="str">
        <f>IF(Matches[[#This Row],[A Score]]&gt;Matches[[#This Row],[B Score]],Matches[[#This Row],[Team A]],Matches[[#This Row],[Team B]])</f>
        <v>Spirit</v>
      </c>
      <c r="J50" s="11" t="str">
        <f>IF(Matches[[#This Row],[A Score]]&lt;Matches[[#This Row],[B Score]],Matches[[#This Row],[Team A]],Matches[[#This Row],[Team B]])</f>
        <v>FaZe</v>
      </c>
      <c r="K50" s="5">
        <f>(MAX(Matches[[#This Row],[A Score]:[B Score]]) / SUM(Matches[[#This Row],[A Score]:[B Score]])-0.5)*2</f>
        <v>1</v>
      </c>
      <c r="O50"/>
      <c r="P50" s="1"/>
    </row>
    <row r="51" spans="1:16" x14ac:dyDescent="0.25">
      <c r="A51" t="s">
        <v>157</v>
      </c>
      <c r="B51">
        <v>1</v>
      </c>
      <c r="C51" s="2">
        <v>45336</v>
      </c>
      <c r="D51" t="s">
        <v>32</v>
      </c>
      <c r="E51" t="s">
        <v>160</v>
      </c>
      <c r="F51">
        <v>13</v>
      </c>
      <c r="G51">
        <v>6</v>
      </c>
      <c r="H51">
        <f>IF(MAX(Matches[[#This Row],[A Score]:[B Score]])&lt;3,3,1)</f>
        <v>1</v>
      </c>
      <c r="I51" t="str">
        <f>IF(Matches[[#This Row],[A Score]]&gt;Matches[[#This Row],[B Score]],Matches[[#This Row],[Team A]],Matches[[#This Row],[Team B]])</f>
        <v>FaZe</v>
      </c>
      <c r="J51" s="8" t="str">
        <f>IF(Matches[[#This Row],[A Score]]&lt;Matches[[#This Row],[B Score]],Matches[[#This Row],[Team A]],Matches[[#This Row],[Team B]])</f>
        <v>9Pandas</v>
      </c>
      <c r="K51" s="5">
        <f>(MAX(Matches[[#This Row],[A Score]:[B Score]]) / SUM(Matches[[#This Row],[A Score]:[B Score]])-0.5)*2</f>
        <v>0.36842105263157898</v>
      </c>
      <c r="O51"/>
      <c r="P51" s="1"/>
    </row>
    <row r="52" spans="1:16" x14ac:dyDescent="0.25">
      <c r="A52" t="s">
        <v>157</v>
      </c>
      <c r="B52">
        <v>1</v>
      </c>
      <c r="C52" s="2">
        <v>45336</v>
      </c>
      <c r="D52" t="s">
        <v>161</v>
      </c>
      <c r="E52" t="s">
        <v>149</v>
      </c>
      <c r="F52">
        <v>13</v>
      </c>
      <c r="G52">
        <v>6</v>
      </c>
      <c r="H52">
        <f>IF(MAX(Matches[[#This Row],[A Score]:[B Score]])&lt;3,3,1)</f>
        <v>1</v>
      </c>
      <c r="I52" t="str">
        <f>IF(Matches[[#This Row],[A Score]]&gt;Matches[[#This Row],[B Score]],Matches[[#This Row],[Team A]],Matches[[#This Row],[Team B]])</f>
        <v>VP</v>
      </c>
      <c r="J52" s="8" t="str">
        <f>IF(Matches[[#This Row],[A Score]]&lt;Matches[[#This Row],[B Score]],Matches[[#This Row],[Team A]],Matches[[#This Row],[Team B]])</f>
        <v>SAW</v>
      </c>
      <c r="K52" s="5">
        <f>(MAX(Matches[[#This Row],[A Score]:[B Score]]) / SUM(Matches[[#This Row],[A Score]:[B Score]])-0.5)*2</f>
        <v>0.36842105263157898</v>
      </c>
      <c r="O52"/>
      <c r="P52" s="1"/>
    </row>
    <row r="53" spans="1:16" x14ac:dyDescent="0.25">
      <c r="A53" t="s">
        <v>157</v>
      </c>
      <c r="B53">
        <v>1</v>
      </c>
      <c r="C53" s="2">
        <v>45336</v>
      </c>
      <c r="D53" t="s">
        <v>28</v>
      </c>
      <c r="E53" t="s">
        <v>162</v>
      </c>
      <c r="F53">
        <v>13</v>
      </c>
      <c r="G53">
        <v>8</v>
      </c>
      <c r="H53">
        <f>IF(MAX(Matches[[#This Row],[A Score]:[B Score]])&lt;3,3,1)</f>
        <v>1</v>
      </c>
      <c r="I53" t="str">
        <f>IF(Matches[[#This Row],[A Score]]&gt;Matches[[#This Row],[B Score]],Matches[[#This Row],[Team A]],Matches[[#This Row],[Team B]])</f>
        <v>NAVI</v>
      </c>
      <c r="J53" s="8" t="str">
        <f>IF(Matches[[#This Row],[A Score]]&lt;Matches[[#This Row],[B Score]],Matches[[#This Row],[Team A]],Matches[[#This Row],[Team B]])</f>
        <v>KOI</v>
      </c>
      <c r="K53" s="5">
        <f>(MAX(Matches[[#This Row],[A Score]:[B Score]]) / SUM(Matches[[#This Row],[A Score]:[B Score]])-0.5)*2</f>
        <v>0.23809523809523814</v>
      </c>
      <c r="O53"/>
      <c r="P53" s="1"/>
    </row>
    <row r="54" spans="1:16" x14ac:dyDescent="0.25">
      <c r="A54" t="s">
        <v>157</v>
      </c>
      <c r="B54">
        <v>1</v>
      </c>
      <c r="C54" s="2">
        <v>45336</v>
      </c>
      <c r="D54" t="s">
        <v>144</v>
      </c>
      <c r="E54" t="s">
        <v>163</v>
      </c>
      <c r="F54">
        <v>13</v>
      </c>
      <c r="G54">
        <v>3</v>
      </c>
      <c r="H54">
        <f>IF(MAX(Matches[[#This Row],[A Score]:[B Score]])&lt;3,3,1)</f>
        <v>1</v>
      </c>
      <c r="I54" t="str">
        <f>IF(Matches[[#This Row],[A Score]]&gt;Matches[[#This Row],[B Score]],Matches[[#This Row],[Team A]],Matches[[#This Row],[Team B]])</f>
        <v>G2</v>
      </c>
      <c r="J54" s="8" t="str">
        <f>IF(Matches[[#This Row],[A Score]]&lt;Matches[[#This Row],[B Score]],Matches[[#This Row],[Team A]],Matches[[#This Row],[Team B]])</f>
        <v>ITB</v>
      </c>
      <c r="K54" s="5">
        <f>(MAX(Matches[[#This Row],[A Score]:[B Score]]) / SUM(Matches[[#This Row],[A Score]:[B Score]])-0.5)*2</f>
        <v>0.625</v>
      </c>
      <c r="O54"/>
      <c r="P54" s="1"/>
    </row>
    <row r="55" spans="1:16" x14ac:dyDescent="0.25">
      <c r="A55" t="s">
        <v>157</v>
      </c>
      <c r="B55">
        <v>1</v>
      </c>
      <c r="C55" s="2">
        <v>45336</v>
      </c>
      <c r="D55" t="s">
        <v>164</v>
      </c>
      <c r="E55" t="s">
        <v>19</v>
      </c>
      <c r="F55">
        <v>13</v>
      </c>
      <c r="G55">
        <v>11</v>
      </c>
      <c r="H55">
        <f>IF(MAX(Matches[[#This Row],[A Score]:[B Score]])&lt;3,3,1)</f>
        <v>1</v>
      </c>
      <c r="I55" t="str">
        <f>IF(Matches[[#This Row],[A Score]]&gt;Matches[[#This Row],[B Score]],Matches[[#This Row],[Team A]],Matches[[#This Row],[Team B]])</f>
        <v>EF</v>
      </c>
      <c r="J55" s="8" t="str">
        <f>IF(Matches[[#This Row],[A Score]]&lt;Matches[[#This Row],[B Score]],Matches[[#This Row],[Team A]],Matches[[#This Row],[Team B]])</f>
        <v>NIP</v>
      </c>
      <c r="K55" s="5">
        <f>(MAX(Matches[[#This Row],[A Score]:[B Score]]) / SUM(Matches[[#This Row],[A Score]:[B Score]])-0.5)*2</f>
        <v>8.3333333333333259E-2</v>
      </c>
      <c r="O55"/>
      <c r="P55" s="1"/>
    </row>
    <row r="56" spans="1:16" x14ac:dyDescent="0.25">
      <c r="A56" t="s">
        <v>157</v>
      </c>
      <c r="B56">
        <v>1</v>
      </c>
      <c r="C56" s="2">
        <v>45336</v>
      </c>
      <c r="D56" t="s">
        <v>165</v>
      </c>
      <c r="E56" t="s">
        <v>166</v>
      </c>
      <c r="F56">
        <v>9</v>
      </c>
      <c r="G56">
        <v>13</v>
      </c>
      <c r="H56">
        <f>IF(MAX(Matches[[#This Row],[A Score]:[B Score]])&lt;3,3,1)</f>
        <v>1</v>
      </c>
      <c r="I56" t="str">
        <f>IF(Matches[[#This Row],[A Score]]&gt;Matches[[#This Row],[B Score]],Matches[[#This Row],[Team A]],Matches[[#This Row],[Team B]])</f>
        <v>ENTERPRISE</v>
      </c>
      <c r="J56" s="8" t="str">
        <f>IF(Matches[[#This Row],[A Score]]&lt;Matches[[#This Row],[B Score]],Matches[[#This Row],[Team A]],Matches[[#This Row],[Team B]])</f>
        <v>AMKAL</v>
      </c>
      <c r="K56" s="5">
        <f>(MAX(Matches[[#This Row],[A Score]:[B Score]]) / SUM(Matches[[#This Row],[A Score]:[B Score]])-0.5)*2</f>
        <v>0.18181818181818188</v>
      </c>
      <c r="O56"/>
      <c r="P56" s="1"/>
    </row>
    <row r="57" spans="1:16" x14ac:dyDescent="0.25">
      <c r="A57" t="s">
        <v>157</v>
      </c>
      <c r="B57">
        <v>1</v>
      </c>
      <c r="C57" s="2">
        <v>45336</v>
      </c>
      <c r="D57" t="s">
        <v>167</v>
      </c>
      <c r="E57" t="s">
        <v>168</v>
      </c>
      <c r="F57">
        <v>6</v>
      </c>
      <c r="G57">
        <v>13</v>
      </c>
      <c r="H57">
        <f>IF(MAX(Matches[[#This Row],[A Score]:[B Score]])&lt;3,3,1)</f>
        <v>1</v>
      </c>
      <c r="I57" t="str">
        <f>IF(Matches[[#This Row],[A Score]]&gt;Matches[[#This Row],[B Score]],Matches[[#This Row],[Team A]],Matches[[#This Row],[Team B]])</f>
        <v>Fnatic</v>
      </c>
      <c r="J57" s="8" t="str">
        <f>IF(Matches[[#This Row],[A Score]]&lt;Matches[[#This Row],[B Score]],Matches[[#This Row],[Team A]],Matches[[#This Row],[Team B]])</f>
        <v>BetBoom</v>
      </c>
      <c r="K57" s="5">
        <f>(MAX(Matches[[#This Row],[A Score]:[B Score]]) / SUM(Matches[[#This Row],[A Score]:[B Score]])-0.5)*2</f>
        <v>0.36842105263157898</v>
      </c>
      <c r="O57"/>
      <c r="P57" s="1"/>
    </row>
    <row r="58" spans="1:16" x14ac:dyDescent="0.25">
      <c r="A58" t="s">
        <v>157</v>
      </c>
      <c r="B58">
        <v>1</v>
      </c>
      <c r="C58" s="2">
        <v>45336</v>
      </c>
      <c r="D58" t="s">
        <v>169</v>
      </c>
      <c r="E58" t="s">
        <v>148</v>
      </c>
      <c r="F58">
        <v>8</v>
      </c>
      <c r="G58">
        <v>13</v>
      </c>
      <c r="H58">
        <f>IF(MAX(Matches[[#This Row],[A Score]:[B Score]])&lt;3,3,1)</f>
        <v>1</v>
      </c>
      <c r="I58" t="str">
        <f>IF(Matches[[#This Row],[A Score]]&gt;Matches[[#This Row],[B Score]],Matches[[#This Row],[Team A]],Matches[[#This Row],[Team B]])</f>
        <v>Falcons</v>
      </c>
      <c r="J58" s="8" t="str">
        <f>IF(Matches[[#This Row],[A Score]]&lt;Matches[[#This Row],[B Score]],Matches[[#This Row],[Team A]],Matches[[#This Row],[Team B]])</f>
        <v>3DMAX</v>
      </c>
      <c r="K58" s="5">
        <f>(MAX(Matches[[#This Row],[A Score]:[B Score]]) / SUM(Matches[[#This Row],[A Score]:[B Score]])-0.5)*2</f>
        <v>0.23809523809523814</v>
      </c>
      <c r="O58"/>
      <c r="P58" s="1"/>
    </row>
    <row r="59" spans="1:16" x14ac:dyDescent="0.25">
      <c r="A59" t="s">
        <v>157</v>
      </c>
      <c r="B59" t="s">
        <v>171</v>
      </c>
      <c r="C59" s="2">
        <v>45336</v>
      </c>
      <c r="D59" t="s">
        <v>32</v>
      </c>
      <c r="E59" t="s">
        <v>148</v>
      </c>
      <c r="F59">
        <v>13</v>
      </c>
      <c r="G59">
        <v>7</v>
      </c>
      <c r="H59">
        <f>IF(MAX(Matches[[#This Row],[A Score]:[B Score]])&lt;3,3,1)</f>
        <v>1</v>
      </c>
      <c r="I59" t="str">
        <f>IF(Matches[[#This Row],[A Score]]&gt;Matches[[#This Row],[B Score]],Matches[[#This Row],[Team A]],Matches[[#This Row],[Team B]])</f>
        <v>FaZe</v>
      </c>
      <c r="J59" s="8" t="str">
        <f>IF(Matches[[#This Row],[A Score]]&lt;Matches[[#This Row],[B Score]],Matches[[#This Row],[Team A]],Matches[[#This Row],[Team B]])</f>
        <v>Falcons</v>
      </c>
      <c r="K59" s="5">
        <f>(MAX(Matches[[#This Row],[A Score]:[B Score]]) / SUM(Matches[[#This Row],[A Score]:[B Score]])-0.5)*2</f>
        <v>0.30000000000000004</v>
      </c>
      <c r="O59"/>
      <c r="P59" s="1"/>
    </row>
    <row r="60" spans="1:16" x14ac:dyDescent="0.25">
      <c r="A60" t="s">
        <v>157</v>
      </c>
      <c r="B60" t="s">
        <v>171</v>
      </c>
      <c r="C60" s="2">
        <v>45336</v>
      </c>
      <c r="D60" t="s">
        <v>144</v>
      </c>
      <c r="E60" t="s">
        <v>164</v>
      </c>
      <c r="F60">
        <v>16</v>
      </c>
      <c r="G60">
        <v>13</v>
      </c>
      <c r="H60">
        <f>IF(MAX(Matches[[#This Row],[A Score]:[B Score]])&lt;3,3,1)</f>
        <v>1</v>
      </c>
      <c r="I60" t="str">
        <f>IF(Matches[[#This Row],[A Score]]&gt;Matches[[#This Row],[B Score]],Matches[[#This Row],[Team A]],Matches[[#This Row],[Team B]])</f>
        <v>G2</v>
      </c>
      <c r="J60" s="8" t="str">
        <f>IF(Matches[[#This Row],[A Score]]&lt;Matches[[#This Row],[B Score]],Matches[[#This Row],[Team A]],Matches[[#This Row],[Team B]])</f>
        <v>EF</v>
      </c>
      <c r="K60" s="5">
        <f>(MAX(Matches[[#This Row],[A Score]:[B Score]]) / SUM(Matches[[#This Row],[A Score]:[B Score]])-0.5)*2</f>
        <v>0.10344827586206895</v>
      </c>
      <c r="O60"/>
      <c r="P60" s="1"/>
    </row>
    <row r="61" spans="1:16" x14ac:dyDescent="0.25">
      <c r="A61" t="s">
        <v>157</v>
      </c>
      <c r="B61" t="s">
        <v>171</v>
      </c>
      <c r="C61" s="2">
        <v>45336</v>
      </c>
      <c r="D61" t="s">
        <v>161</v>
      </c>
      <c r="E61" t="s">
        <v>168</v>
      </c>
      <c r="F61">
        <v>13</v>
      </c>
      <c r="G61">
        <v>3</v>
      </c>
      <c r="H61">
        <f>IF(MAX(Matches[[#This Row],[A Score]:[B Score]])&lt;3,3,1)</f>
        <v>1</v>
      </c>
      <c r="I61" t="str">
        <f>IF(Matches[[#This Row],[A Score]]&gt;Matches[[#This Row],[B Score]],Matches[[#This Row],[Team A]],Matches[[#This Row],[Team B]])</f>
        <v>VP</v>
      </c>
      <c r="J61" s="8" t="str">
        <f>IF(Matches[[#This Row],[A Score]]&lt;Matches[[#This Row],[B Score]],Matches[[#This Row],[Team A]],Matches[[#This Row],[Team B]])</f>
        <v>Fnatic</v>
      </c>
      <c r="K61" s="5">
        <f>(MAX(Matches[[#This Row],[A Score]:[B Score]]) / SUM(Matches[[#This Row],[A Score]:[B Score]])-0.5)*2</f>
        <v>0.625</v>
      </c>
      <c r="O61"/>
      <c r="P61" s="1"/>
    </row>
    <row r="62" spans="1:16" x14ac:dyDescent="0.25">
      <c r="A62" t="s">
        <v>157</v>
      </c>
      <c r="B62" t="s">
        <v>171</v>
      </c>
      <c r="C62" s="2">
        <v>45336</v>
      </c>
      <c r="D62" t="s">
        <v>28</v>
      </c>
      <c r="E62" t="s">
        <v>166</v>
      </c>
      <c r="F62">
        <v>13</v>
      </c>
      <c r="G62">
        <v>6</v>
      </c>
      <c r="H62">
        <f>IF(MAX(Matches[[#This Row],[A Score]:[B Score]])&lt;3,3,1)</f>
        <v>1</v>
      </c>
      <c r="I62" t="str">
        <f>IF(Matches[[#This Row],[A Score]]&gt;Matches[[#This Row],[B Score]],Matches[[#This Row],[Team A]],Matches[[#This Row],[Team B]])</f>
        <v>NAVI</v>
      </c>
      <c r="J62" s="8" t="str">
        <f>IF(Matches[[#This Row],[A Score]]&lt;Matches[[#This Row],[B Score]],Matches[[#This Row],[Team A]],Matches[[#This Row],[Team B]])</f>
        <v>ENTERPRISE</v>
      </c>
      <c r="K62" s="5">
        <f>(MAX(Matches[[#This Row],[A Score]:[B Score]]) / SUM(Matches[[#This Row],[A Score]:[B Score]])-0.5)*2</f>
        <v>0.36842105263157898</v>
      </c>
      <c r="O62"/>
      <c r="P62" s="1"/>
    </row>
    <row r="63" spans="1:16" x14ac:dyDescent="0.25">
      <c r="A63" t="s">
        <v>157</v>
      </c>
      <c r="B63" t="s">
        <v>172</v>
      </c>
      <c r="C63" s="2">
        <v>45336</v>
      </c>
      <c r="D63" t="s">
        <v>165</v>
      </c>
      <c r="E63" t="s">
        <v>19</v>
      </c>
      <c r="F63">
        <v>22</v>
      </c>
      <c r="G63">
        <v>20</v>
      </c>
      <c r="H63">
        <f>IF(MAX(Matches[[#This Row],[A Score]:[B Score]])&lt;3,3,1)</f>
        <v>1</v>
      </c>
      <c r="I63" t="str">
        <f>IF(Matches[[#This Row],[A Score]]&gt;Matches[[#This Row],[B Score]],Matches[[#This Row],[Team A]],Matches[[#This Row],[Team B]])</f>
        <v>AMKAL</v>
      </c>
      <c r="J63" s="8" t="str">
        <f>IF(Matches[[#This Row],[A Score]]&lt;Matches[[#This Row],[B Score]],Matches[[#This Row],[Team A]],Matches[[#This Row],[Team B]])</f>
        <v>NIP</v>
      </c>
      <c r="K63" s="5">
        <f>(MAX(Matches[[#This Row],[A Score]:[B Score]]) / SUM(Matches[[#This Row],[A Score]:[B Score]])-0.5)*2</f>
        <v>4.7619047619047672E-2</v>
      </c>
      <c r="O63"/>
      <c r="P63" s="1"/>
    </row>
    <row r="64" spans="1:16" x14ac:dyDescent="0.25">
      <c r="A64" t="s">
        <v>157</v>
      </c>
      <c r="B64" t="s">
        <v>172</v>
      </c>
      <c r="C64" s="2">
        <v>45336</v>
      </c>
      <c r="D64" t="s">
        <v>160</v>
      </c>
      <c r="E64" t="s">
        <v>149</v>
      </c>
      <c r="F64">
        <v>13</v>
      </c>
      <c r="G64">
        <v>1</v>
      </c>
      <c r="H64">
        <f>IF(MAX(Matches[[#This Row],[A Score]:[B Score]])&lt;3,3,1)</f>
        <v>1</v>
      </c>
      <c r="I64" t="str">
        <f>IF(Matches[[#This Row],[A Score]]&gt;Matches[[#This Row],[B Score]],Matches[[#This Row],[Team A]],Matches[[#This Row],[Team B]])</f>
        <v>9Pandas</v>
      </c>
      <c r="J64" s="8" t="str">
        <f>IF(Matches[[#This Row],[A Score]]&lt;Matches[[#This Row],[B Score]],Matches[[#This Row],[Team A]],Matches[[#This Row],[Team B]])</f>
        <v>SAW</v>
      </c>
      <c r="K64" s="5">
        <f>(MAX(Matches[[#This Row],[A Score]:[B Score]]) / SUM(Matches[[#This Row],[A Score]:[B Score]])-0.5)*2</f>
        <v>0.85714285714285721</v>
      </c>
      <c r="O64"/>
      <c r="P64" s="1"/>
    </row>
    <row r="65" spans="1:16" x14ac:dyDescent="0.25">
      <c r="A65" t="s">
        <v>157</v>
      </c>
      <c r="B65" t="s">
        <v>172</v>
      </c>
      <c r="C65" s="2">
        <v>45336</v>
      </c>
      <c r="D65" t="s">
        <v>167</v>
      </c>
      <c r="E65" t="s">
        <v>163</v>
      </c>
      <c r="F65">
        <v>13</v>
      </c>
      <c r="G65">
        <v>1</v>
      </c>
      <c r="H65">
        <f>IF(MAX(Matches[[#This Row],[A Score]:[B Score]])&lt;3,3,1)</f>
        <v>1</v>
      </c>
      <c r="I65" t="str">
        <f>IF(Matches[[#This Row],[A Score]]&gt;Matches[[#This Row],[B Score]],Matches[[#This Row],[Team A]],Matches[[#This Row],[Team B]])</f>
        <v>BetBoom</v>
      </c>
      <c r="J65" s="8" t="str">
        <f>IF(Matches[[#This Row],[A Score]]&lt;Matches[[#This Row],[B Score]],Matches[[#This Row],[Team A]],Matches[[#This Row],[Team B]])</f>
        <v>ITB</v>
      </c>
      <c r="K65" s="5">
        <f>(MAX(Matches[[#This Row],[A Score]:[B Score]]) / SUM(Matches[[#This Row],[A Score]:[B Score]])-0.5)*2</f>
        <v>0.85714285714285721</v>
      </c>
      <c r="O65"/>
      <c r="P65" s="1"/>
    </row>
    <row r="66" spans="1:16" x14ac:dyDescent="0.25">
      <c r="A66" t="s">
        <v>157</v>
      </c>
      <c r="B66" t="s">
        <v>172</v>
      </c>
      <c r="C66" s="2">
        <v>45336</v>
      </c>
      <c r="D66" t="s">
        <v>169</v>
      </c>
      <c r="E66" t="s">
        <v>162</v>
      </c>
      <c r="F66">
        <v>8</v>
      </c>
      <c r="G66">
        <v>13</v>
      </c>
      <c r="H66">
        <f>IF(MAX(Matches[[#This Row],[A Score]:[B Score]])&lt;3,3,1)</f>
        <v>1</v>
      </c>
      <c r="I66" t="str">
        <f>IF(Matches[[#This Row],[A Score]]&gt;Matches[[#This Row],[B Score]],Matches[[#This Row],[Team A]],Matches[[#This Row],[Team B]])</f>
        <v>KOI</v>
      </c>
      <c r="J66" s="8" t="str">
        <f>IF(Matches[[#This Row],[A Score]]&lt;Matches[[#This Row],[B Score]],Matches[[#This Row],[Team A]],Matches[[#This Row],[Team B]])</f>
        <v>3DMAX</v>
      </c>
      <c r="K66" s="5">
        <f>(MAX(Matches[[#This Row],[A Score]:[B Score]]) / SUM(Matches[[#This Row],[A Score]:[B Score]])-0.5)*2</f>
        <v>0.23809523809523814</v>
      </c>
      <c r="O66"/>
      <c r="P66" s="1"/>
    </row>
    <row r="67" spans="1:16" x14ac:dyDescent="0.25">
      <c r="A67" t="s">
        <v>157</v>
      </c>
      <c r="B67" t="s">
        <v>173</v>
      </c>
      <c r="C67" s="2">
        <v>45337</v>
      </c>
      <c r="D67" t="s">
        <v>32</v>
      </c>
      <c r="E67" t="s">
        <v>144</v>
      </c>
      <c r="F67">
        <v>0</v>
      </c>
      <c r="G67">
        <v>2</v>
      </c>
      <c r="H67">
        <f>IF(MAX(Matches[[#This Row],[A Score]:[B Score]])&lt;3,3,1)</f>
        <v>3</v>
      </c>
      <c r="I67" t="str">
        <f>IF(Matches[[#This Row],[A Score]]&gt;Matches[[#This Row],[B Score]],Matches[[#This Row],[Team A]],Matches[[#This Row],[Team B]])</f>
        <v>G2</v>
      </c>
      <c r="J67" s="8" t="str">
        <f>IF(Matches[[#This Row],[A Score]]&lt;Matches[[#This Row],[B Score]],Matches[[#This Row],[Team A]],Matches[[#This Row],[Team B]])</f>
        <v>FaZe</v>
      </c>
      <c r="K67" s="5">
        <f>(MAX(Matches[[#This Row],[A Score]:[B Score]]) / SUM(Matches[[#This Row],[A Score]:[B Score]])-0.5)*2</f>
        <v>1</v>
      </c>
      <c r="O67"/>
      <c r="P67" s="1"/>
    </row>
    <row r="68" spans="1:16" x14ac:dyDescent="0.25">
      <c r="A68" t="s">
        <v>157</v>
      </c>
      <c r="B68" t="s">
        <v>173</v>
      </c>
      <c r="C68" s="2">
        <v>45337</v>
      </c>
      <c r="D68" t="s">
        <v>28</v>
      </c>
      <c r="E68" t="s">
        <v>161</v>
      </c>
      <c r="F68">
        <v>0</v>
      </c>
      <c r="G68">
        <v>2</v>
      </c>
      <c r="H68">
        <f>IF(MAX(Matches[[#This Row],[A Score]:[B Score]])&lt;3,3,1)</f>
        <v>3</v>
      </c>
      <c r="I68" t="str">
        <f>IF(Matches[[#This Row],[A Score]]&gt;Matches[[#This Row],[B Score]],Matches[[#This Row],[Team A]],Matches[[#This Row],[Team B]])</f>
        <v>VP</v>
      </c>
      <c r="J68" s="8" t="str">
        <f>IF(Matches[[#This Row],[A Score]]&lt;Matches[[#This Row],[B Score]],Matches[[#This Row],[Team A]],Matches[[#This Row],[Team B]])</f>
        <v>NAVI</v>
      </c>
      <c r="K68" s="5">
        <f>(MAX(Matches[[#This Row],[A Score]:[B Score]]) / SUM(Matches[[#This Row],[A Score]:[B Score]])-0.5)*2</f>
        <v>1</v>
      </c>
      <c r="O68"/>
      <c r="P68" s="1"/>
    </row>
    <row r="69" spans="1:16" x14ac:dyDescent="0.25">
      <c r="A69" t="s">
        <v>157</v>
      </c>
      <c r="B69" t="s">
        <v>174</v>
      </c>
      <c r="C69" s="2">
        <v>45337</v>
      </c>
      <c r="D69" t="s">
        <v>164</v>
      </c>
      <c r="E69" t="s">
        <v>148</v>
      </c>
      <c r="F69">
        <v>13</v>
      </c>
      <c r="G69">
        <v>5</v>
      </c>
      <c r="H69">
        <f>IF(MAX(Matches[[#This Row],[A Score]:[B Score]])&lt;3,3,1)</f>
        <v>1</v>
      </c>
      <c r="I69" t="str">
        <f>IF(Matches[[#This Row],[A Score]]&gt;Matches[[#This Row],[B Score]],Matches[[#This Row],[Team A]],Matches[[#This Row],[Team B]])</f>
        <v>EF</v>
      </c>
      <c r="J69" s="8" t="str">
        <f>IF(Matches[[#This Row],[A Score]]&lt;Matches[[#This Row],[B Score]],Matches[[#This Row],[Team A]],Matches[[#This Row],[Team B]])</f>
        <v>Falcons</v>
      </c>
      <c r="K69" s="5">
        <f>(MAX(Matches[[#This Row],[A Score]:[B Score]]) / SUM(Matches[[#This Row],[A Score]:[B Score]])-0.5)*2</f>
        <v>0.44444444444444442</v>
      </c>
      <c r="O69"/>
      <c r="P69" s="1"/>
    </row>
    <row r="70" spans="1:16" x14ac:dyDescent="0.25">
      <c r="A70" t="s">
        <v>157</v>
      </c>
      <c r="B70" t="s">
        <v>174</v>
      </c>
      <c r="C70" s="2">
        <v>45337</v>
      </c>
      <c r="D70" t="s">
        <v>160</v>
      </c>
      <c r="E70" t="s">
        <v>162</v>
      </c>
      <c r="F70">
        <v>11</v>
      </c>
      <c r="G70">
        <v>13</v>
      </c>
      <c r="H70">
        <f>IF(MAX(Matches[[#This Row],[A Score]:[B Score]])&lt;3,3,1)</f>
        <v>1</v>
      </c>
      <c r="I70" t="str">
        <f>IF(Matches[[#This Row],[A Score]]&gt;Matches[[#This Row],[B Score]],Matches[[#This Row],[Team A]],Matches[[#This Row],[Team B]])</f>
        <v>KOI</v>
      </c>
      <c r="J70" s="8" t="str">
        <f>IF(Matches[[#This Row],[A Score]]&lt;Matches[[#This Row],[B Score]],Matches[[#This Row],[Team A]],Matches[[#This Row],[Team B]])</f>
        <v>9Pandas</v>
      </c>
      <c r="K70" s="5">
        <f>(MAX(Matches[[#This Row],[A Score]:[B Score]]) / SUM(Matches[[#This Row],[A Score]:[B Score]])-0.5)*2</f>
        <v>8.3333333333333259E-2</v>
      </c>
      <c r="O70"/>
      <c r="P70" s="1"/>
    </row>
    <row r="71" spans="1:16" x14ac:dyDescent="0.25">
      <c r="A71" t="s">
        <v>157</v>
      </c>
      <c r="B71" t="s">
        <v>174</v>
      </c>
      <c r="C71" s="2">
        <v>45337</v>
      </c>
      <c r="D71" t="s">
        <v>166</v>
      </c>
      <c r="E71" t="s">
        <v>167</v>
      </c>
      <c r="F71">
        <v>10</v>
      </c>
      <c r="G71">
        <v>13</v>
      </c>
      <c r="H71">
        <f>IF(MAX(Matches[[#This Row],[A Score]:[B Score]])&lt;3,3,1)</f>
        <v>1</v>
      </c>
      <c r="I71" t="str">
        <f>IF(Matches[[#This Row],[A Score]]&gt;Matches[[#This Row],[B Score]],Matches[[#This Row],[Team A]],Matches[[#This Row],[Team B]])</f>
        <v>BetBoom</v>
      </c>
      <c r="J71" s="8" t="str">
        <f>IF(Matches[[#This Row],[A Score]]&lt;Matches[[#This Row],[B Score]],Matches[[#This Row],[Team A]],Matches[[#This Row],[Team B]])</f>
        <v>ENTERPRISE</v>
      </c>
      <c r="K71" s="5">
        <f>(MAX(Matches[[#This Row],[A Score]:[B Score]]) / SUM(Matches[[#This Row],[A Score]:[B Score]])-0.5)*2</f>
        <v>0.13043478260869557</v>
      </c>
      <c r="O71"/>
      <c r="P71" s="1"/>
    </row>
    <row r="72" spans="1:16" x14ac:dyDescent="0.25">
      <c r="A72" t="s">
        <v>157</v>
      </c>
      <c r="B72" t="s">
        <v>174</v>
      </c>
      <c r="C72" s="2">
        <v>45337</v>
      </c>
      <c r="D72" t="s">
        <v>168</v>
      </c>
      <c r="E72" t="s">
        <v>165</v>
      </c>
      <c r="F72">
        <v>13</v>
      </c>
      <c r="G72">
        <v>11</v>
      </c>
      <c r="H72">
        <f>IF(MAX(Matches[[#This Row],[A Score]:[B Score]])&lt;3,3,1)</f>
        <v>1</v>
      </c>
      <c r="I72" t="str">
        <f>IF(Matches[[#This Row],[A Score]]&gt;Matches[[#This Row],[B Score]],Matches[[#This Row],[Team A]],Matches[[#This Row],[Team B]])</f>
        <v>Fnatic</v>
      </c>
      <c r="J72" s="8" t="str">
        <f>IF(Matches[[#This Row],[A Score]]&lt;Matches[[#This Row],[B Score]],Matches[[#This Row],[Team A]],Matches[[#This Row],[Team B]])</f>
        <v>AMKAL</v>
      </c>
      <c r="K72" s="5">
        <f>(MAX(Matches[[#This Row],[A Score]:[B Score]]) / SUM(Matches[[#This Row],[A Score]:[B Score]])-0.5)*2</f>
        <v>8.3333333333333259E-2</v>
      </c>
      <c r="O72"/>
      <c r="P72" s="1"/>
    </row>
    <row r="73" spans="1:16" x14ac:dyDescent="0.25">
      <c r="A73" t="s">
        <v>157</v>
      </c>
      <c r="B73" t="s">
        <v>175</v>
      </c>
      <c r="C73" s="2">
        <v>45337</v>
      </c>
      <c r="D73" t="s">
        <v>149</v>
      </c>
      <c r="E73" t="s">
        <v>19</v>
      </c>
      <c r="F73">
        <v>2</v>
      </c>
      <c r="G73">
        <v>0</v>
      </c>
      <c r="H73">
        <f>IF(MAX(Matches[[#This Row],[A Score]:[B Score]])&lt;3,3,1)</f>
        <v>3</v>
      </c>
      <c r="I73" t="str">
        <f>IF(Matches[[#This Row],[A Score]]&gt;Matches[[#This Row],[B Score]],Matches[[#This Row],[Team A]],Matches[[#This Row],[Team B]])</f>
        <v>SAW</v>
      </c>
      <c r="J73" s="8" t="str">
        <f>IF(Matches[[#This Row],[A Score]]&lt;Matches[[#This Row],[B Score]],Matches[[#This Row],[Team A]],Matches[[#This Row],[Team B]])</f>
        <v>NIP</v>
      </c>
      <c r="K73" s="5">
        <f>(MAX(Matches[[#This Row],[A Score]:[B Score]]) / SUM(Matches[[#This Row],[A Score]:[B Score]])-0.5)*2</f>
        <v>1</v>
      </c>
      <c r="O73"/>
      <c r="P73" s="1"/>
    </row>
    <row r="74" spans="1:16" x14ac:dyDescent="0.25">
      <c r="A74" t="s">
        <v>157</v>
      </c>
      <c r="B74" t="s">
        <v>175</v>
      </c>
      <c r="C74" s="2">
        <v>45337</v>
      </c>
      <c r="D74" t="s">
        <v>163</v>
      </c>
      <c r="E74" t="s">
        <v>169</v>
      </c>
      <c r="F74">
        <v>1</v>
      </c>
      <c r="G74">
        <v>2</v>
      </c>
      <c r="H74">
        <f>IF(MAX(Matches[[#This Row],[A Score]:[B Score]])&lt;3,3,1)</f>
        <v>3</v>
      </c>
      <c r="I74" t="str">
        <f>IF(Matches[[#This Row],[A Score]]&gt;Matches[[#This Row],[B Score]],Matches[[#This Row],[Team A]],Matches[[#This Row],[Team B]])</f>
        <v>3DMAX</v>
      </c>
      <c r="J74" s="8" t="str">
        <f>IF(Matches[[#This Row],[A Score]]&lt;Matches[[#This Row],[B Score]],Matches[[#This Row],[Team A]],Matches[[#This Row],[Team B]])</f>
        <v>ITB</v>
      </c>
      <c r="K74" s="5">
        <f>(MAX(Matches[[#This Row],[A Score]:[B Score]]) / SUM(Matches[[#This Row],[A Score]:[B Score]])-0.5)*2</f>
        <v>0.33333333333333326</v>
      </c>
      <c r="O74"/>
      <c r="P74" s="1"/>
    </row>
    <row r="75" spans="1:16" x14ac:dyDescent="0.25">
      <c r="A75" t="s">
        <v>157</v>
      </c>
      <c r="B75" t="s">
        <v>176</v>
      </c>
      <c r="C75" s="2">
        <v>45338</v>
      </c>
      <c r="D75" t="s">
        <v>168</v>
      </c>
      <c r="E75" t="s">
        <v>162</v>
      </c>
      <c r="F75">
        <v>0</v>
      </c>
      <c r="G75">
        <v>2</v>
      </c>
      <c r="H75">
        <f>IF(MAX(Matches[[#This Row],[A Score]:[B Score]])&lt;3,3,1)</f>
        <v>3</v>
      </c>
      <c r="I75" t="str">
        <f>IF(Matches[[#This Row],[A Score]]&gt;Matches[[#This Row],[B Score]],Matches[[#This Row],[Team A]],Matches[[#This Row],[Team B]])</f>
        <v>KOI</v>
      </c>
      <c r="J75" s="8" t="str">
        <f>IF(Matches[[#This Row],[A Score]]&lt;Matches[[#This Row],[B Score]],Matches[[#This Row],[Team A]],Matches[[#This Row],[Team B]])</f>
        <v>Fnatic</v>
      </c>
      <c r="K75" s="5">
        <f>(MAX(Matches[[#This Row],[A Score]:[B Score]]) / SUM(Matches[[#This Row],[A Score]:[B Score]])-0.5)*2</f>
        <v>1</v>
      </c>
      <c r="O75"/>
      <c r="P75" s="1"/>
    </row>
    <row r="76" spans="1:16" x14ac:dyDescent="0.25">
      <c r="A76" t="s">
        <v>157</v>
      </c>
      <c r="B76" t="s">
        <v>176</v>
      </c>
      <c r="C76" s="2">
        <v>45338</v>
      </c>
      <c r="D76" t="s">
        <v>32</v>
      </c>
      <c r="E76" t="s">
        <v>164</v>
      </c>
      <c r="F76">
        <v>2</v>
      </c>
      <c r="G76">
        <v>0</v>
      </c>
      <c r="H76">
        <f>IF(MAX(Matches[[#This Row],[A Score]:[B Score]])&lt;3,3,1)</f>
        <v>3</v>
      </c>
      <c r="I76" t="str">
        <f>IF(Matches[[#This Row],[A Score]]&gt;Matches[[#This Row],[B Score]],Matches[[#This Row],[Team A]],Matches[[#This Row],[Team B]])</f>
        <v>FaZe</v>
      </c>
      <c r="J76" s="8" t="str">
        <f>IF(Matches[[#This Row],[A Score]]&lt;Matches[[#This Row],[B Score]],Matches[[#This Row],[Team A]],Matches[[#This Row],[Team B]])</f>
        <v>EF</v>
      </c>
      <c r="K76" s="5">
        <f>(MAX(Matches[[#This Row],[A Score]:[B Score]]) / SUM(Matches[[#This Row],[A Score]:[B Score]])-0.5)*2</f>
        <v>1</v>
      </c>
      <c r="O76"/>
      <c r="P76" s="1"/>
    </row>
    <row r="77" spans="1:16" x14ac:dyDescent="0.25">
      <c r="A77" t="s">
        <v>157</v>
      </c>
      <c r="B77" t="s">
        <v>176</v>
      </c>
      <c r="C77" s="2">
        <v>45338</v>
      </c>
      <c r="D77" t="s">
        <v>28</v>
      </c>
      <c r="E77" t="s">
        <v>167</v>
      </c>
      <c r="F77">
        <v>2</v>
      </c>
      <c r="G77">
        <v>1</v>
      </c>
      <c r="H77">
        <f>IF(MAX(Matches[[#This Row],[A Score]:[B Score]])&lt;3,3,1)</f>
        <v>3</v>
      </c>
      <c r="I77" t="str">
        <f>IF(Matches[[#This Row],[A Score]]&gt;Matches[[#This Row],[B Score]],Matches[[#This Row],[Team A]],Matches[[#This Row],[Team B]])</f>
        <v>NAVI</v>
      </c>
      <c r="J77" s="8" t="str">
        <f>IF(Matches[[#This Row],[A Score]]&lt;Matches[[#This Row],[B Score]],Matches[[#This Row],[Team A]],Matches[[#This Row],[Team B]])</f>
        <v>BetBoom</v>
      </c>
      <c r="K77" s="5">
        <f>(MAX(Matches[[#This Row],[A Score]:[B Score]]) / SUM(Matches[[#This Row],[A Score]:[B Score]])-0.5)*2</f>
        <v>0.33333333333333326</v>
      </c>
      <c r="O77"/>
      <c r="P77" s="1"/>
    </row>
    <row r="78" spans="1:16" x14ac:dyDescent="0.25">
      <c r="A78" t="s">
        <v>157</v>
      </c>
      <c r="B78" t="s">
        <v>177</v>
      </c>
      <c r="C78" s="2">
        <v>45338</v>
      </c>
      <c r="D78" t="s">
        <v>148</v>
      </c>
      <c r="E78" t="s">
        <v>165</v>
      </c>
      <c r="F78">
        <v>1</v>
      </c>
      <c r="G78">
        <v>2</v>
      </c>
      <c r="H78">
        <f>IF(MAX(Matches[[#This Row],[A Score]:[B Score]])&lt;3,3,1)</f>
        <v>3</v>
      </c>
      <c r="I78" t="str">
        <f>IF(Matches[[#This Row],[A Score]]&gt;Matches[[#This Row],[B Score]],Matches[[#This Row],[Team A]],Matches[[#This Row],[Team B]])</f>
        <v>AMKAL</v>
      </c>
      <c r="J78" s="8" t="str">
        <f>IF(Matches[[#This Row],[A Score]]&lt;Matches[[#This Row],[B Score]],Matches[[#This Row],[Team A]],Matches[[#This Row],[Team B]])</f>
        <v>Falcons</v>
      </c>
      <c r="K78" s="5">
        <f>(MAX(Matches[[#This Row],[A Score]:[B Score]]) / SUM(Matches[[#This Row],[A Score]:[B Score]])-0.5)*2</f>
        <v>0.33333333333333326</v>
      </c>
      <c r="O78"/>
      <c r="P78" s="1"/>
    </row>
    <row r="79" spans="1:16" x14ac:dyDescent="0.25">
      <c r="A79" t="s">
        <v>157</v>
      </c>
      <c r="B79" t="s">
        <v>177</v>
      </c>
      <c r="C79" s="2">
        <v>45338</v>
      </c>
      <c r="D79" t="s">
        <v>160</v>
      </c>
      <c r="E79" t="s">
        <v>169</v>
      </c>
      <c r="F79">
        <v>2</v>
      </c>
      <c r="G79">
        <v>1</v>
      </c>
      <c r="H79">
        <f>IF(MAX(Matches[[#This Row],[A Score]:[B Score]])&lt;3,3,1)</f>
        <v>3</v>
      </c>
      <c r="I79" t="str">
        <f>IF(Matches[[#This Row],[A Score]]&gt;Matches[[#This Row],[B Score]],Matches[[#This Row],[Team A]],Matches[[#This Row],[Team B]])</f>
        <v>9Pandas</v>
      </c>
      <c r="J79" s="8" t="str">
        <f>IF(Matches[[#This Row],[A Score]]&lt;Matches[[#This Row],[B Score]],Matches[[#This Row],[Team A]],Matches[[#This Row],[Team B]])</f>
        <v>3DMAX</v>
      </c>
      <c r="K79" s="5">
        <f>(MAX(Matches[[#This Row],[A Score]:[B Score]]) / SUM(Matches[[#This Row],[A Score]:[B Score]])-0.5)*2</f>
        <v>0.33333333333333326</v>
      </c>
      <c r="O79"/>
      <c r="P79" s="1"/>
    </row>
    <row r="80" spans="1:16" x14ac:dyDescent="0.25">
      <c r="A80" t="s">
        <v>157</v>
      </c>
      <c r="B80" t="s">
        <v>177</v>
      </c>
      <c r="C80" s="2">
        <v>45338</v>
      </c>
      <c r="D80" t="s">
        <v>166</v>
      </c>
      <c r="E80" t="s">
        <v>149</v>
      </c>
      <c r="F80">
        <v>0</v>
      </c>
      <c r="G80">
        <v>2</v>
      </c>
      <c r="H80">
        <f>IF(MAX(Matches[[#This Row],[A Score]:[B Score]])&lt;3,3,1)</f>
        <v>3</v>
      </c>
      <c r="I80" t="str">
        <f>IF(Matches[[#This Row],[A Score]]&gt;Matches[[#This Row],[B Score]],Matches[[#This Row],[Team A]],Matches[[#This Row],[Team B]])</f>
        <v>SAW</v>
      </c>
      <c r="J80" s="8" t="str">
        <f>IF(Matches[[#This Row],[A Score]]&lt;Matches[[#This Row],[B Score]],Matches[[#This Row],[Team A]],Matches[[#This Row],[Team B]])</f>
        <v>ENTERPRISE</v>
      </c>
      <c r="K80" s="5">
        <f>(MAX(Matches[[#This Row],[A Score]:[B Score]]) / SUM(Matches[[#This Row],[A Score]:[B Score]])-0.5)*2</f>
        <v>1</v>
      </c>
      <c r="O80"/>
      <c r="P80" s="1"/>
    </row>
    <row r="81" spans="1:16" x14ac:dyDescent="0.25">
      <c r="A81" t="s">
        <v>157</v>
      </c>
      <c r="B81">
        <v>5</v>
      </c>
      <c r="C81" s="2">
        <v>45339</v>
      </c>
      <c r="D81" t="s">
        <v>160</v>
      </c>
      <c r="E81" t="s">
        <v>165</v>
      </c>
      <c r="F81">
        <v>1</v>
      </c>
      <c r="G81">
        <v>2</v>
      </c>
      <c r="H81">
        <f>IF(MAX(Matches[[#This Row],[A Score]:[B Score]])&lt;3,3,1)</f>
        <v>3</v>
      </c>
      <c r="I81" t="str">
        <f>IF(Matches[[#This Row],[A Score]]&gt;Matches[[#This Row],[B Score]],Matches[[#This Row],[Team A]],Matches[[#This Row],[Team B]])</f>
        <v>AMKAL</v>
      </c>
      <c r="J81" s="8" t="str">
        <f>IF(Matches[[#This Row],[A Score]]&lt;Matches[[#This Row],[B Score]],Matches[[#This Row],[Team A]],Matches[[#This Row],[Team B]])</f>
        <v>9Pandas</v>
      </c>
      <c r="K81" s="5">
        <f>(MAX(Matches[[#This Row],[A Score]:[B Score]]) / SUM(Matches[[#This Row],[A Score]:[B Score]])-0.5)*2</f>
        <v>0.33333333333333326</v>
      </c>
      <c r="O81"/>
      <c r="P81" s="1"/>
    </row>
    <row r="82" spans="1:16" x14ac:dyDescent="0.25">
      <c r="A82" t="s">
        <v>157</v>
      </c>
      <c r="B82">
        <v>5</v>
      </c>
      <c r="C82" s="2">
        <v>45339</v>
      </c>
      <c r="D82" t="s">
        <v>168</v>
      </c>
      <c r="E82" t="s">
        <v>149</v>
      </c>
      <c r="F82">
        <v>0</v>
      </c>
      <c r="G82">
        <v>2</v>
      </c>
      <c r="H82">
        <f>IF(MAX(Matches[[#This Row],[A Score]:[B Score]])&lt;3,3,1)</f>
        <v>3</v>
      </c>
      <c r="I82" t="str">
        <f>IF(Matches[[#This Row],[A Score]]&gt;Matches[[#This Row],[B Score]],Matches[[#This Row],[Team A]],Matches[[#This Row],[Team B]])</f>
        <v>SAW</v>
      </c>
      <c r="J82" s="8" t="str">
        <f>IF(Matches[[#This Row],[A Score]]&lt;Matches[[#This Row],[B Score]],Matches[[#This Row],[Team A]],Matches[[#This Row],[Team B]])</f>
        <v>Fnatic</v>
      </c>
      <c r="K82" s="5">
        <f>(MAX(Matches[[#This Row],[A Score]:[B Score]]) / SUM(Matches[[#This Row],[A Score]:[B Score]])-0.5)*2</f>
        <v>1</v>
      </c>
      <c r="O82"/>
      <c r="P82" s="1"/>
    </row>
    <row r="83" spans="1:16" x14ac:dyDescent="0.25">
      <c r="A83" t="s">
        <v>157</v>
      </c>
      <c r="B83">
        <v>5</v>
      </c>
      <c r="C83" s="2">
        <v>45339</v>
      </c>
      <c r="D83" t="s">
        <v>164</v>
      </c>
      <c r="E83" t="s">
        <v>167</v>
      </c>
      <c r="F83">
        <v>2</v>
      </c>
      <c r="G83">
        <v>0</v>
      </c>
      <c r="H83">
        <f>IF(MAX(Matches[[#This Row],[A Score]:[B Score]])&lt;3,3,1)</f>
        <v>3</v>
      </c>
      <c r="I83" t="str">
        <f>IF(Matches[[#This Row],[A Score]]&gt;Matches[[#This Row],[B Score]],Matches[[#This Row],[Team A]],Matches[[#This Row],[Team B]])</f>
        <v>EF</v>
      </c>
      <c r="J83" s="8" t="str">
        <f>IF(Matches[[#This Row],[A Score]]&lt;Matches[[#This Row],[B Score]],Matches[[#This Row],[Team A]],Matches[[#This Row],[Team B]])</f>
        <v>BetBoom</v>
      </c>
      <c r="K83" s="5">
        <f>(MAX(Matches[[#This Row],[A Score]:[B Score]]) / SUM(Matches[[#This Row],[A Score]:[B Score]])-0.5)*2</f>
        <v>1</v>
      </c>
      <c r="O83"/>
      <c r="P83" s="1"/>
    </row>
    <row r="84" spans="1:16" x14ac:dyDescent="0.25">
      <c r="A84" t="s">
        <v>158</v>
      </c>
      <c r="B84">
        <v>1</v>
      </c>
      <c r="C84" s="2">
        <v>45341</v>
      </c>
      <c r="D84" t="s">
        <v>11</v>
      </c>
      <c r="E84" t="s">
        <v>31</v>
      </c>
      <c r="F84">
        <v>13</v>
      </c>
      <c r="G84">
        <v>2</v>
      </c>
      <c r="H84">
        <f>IF(MAX(Matches[[#This Row],[A Score]:[B Score]])&lt;3,3,1)</f>
        <v>1</v>
      </c>
      <c r="I84" t="str">
        <f>IF(Matches[[#This Row],[A Score]]&gt;Matches[[#This Row],[B Score]],Matches[[#This Row],[Team A]],Matches[[#This Row],[Team B]])</f>
        <v>Vitality</v>
      </c>
      <c r="J84" s="8" t="str">
        <f>IF(Matches[[#This Row],[A Score]]&lt;Matches[[#This Row],[B Score]],Matches[[#This Row],[Team A]],Matches[[#This Row],[Team B]])</f>
        <v>GL</v>
      </c>
      <c r="K84" s="5">
        <f>(MAX(Matches[[#This Row],[A Score]:[B Score]]) / SUM(Matches[[#This Row],[A Score]:[B Score]])-0.5)*2</f>
        <v>0.73333333333333339</v>
      </c>
      <c r="O84"/>
      <c r="P84" s="1"/>
    </row>
    <row r="85" spans="1:16" x14ac:dyDescent="0.25">
      <c r="A85" t="s">
        <v>158</v>
      </c>
      <c r="B85">
        <v>1</v>
      </c>
      <c r="C85" s="2">
        <v>45341</v>
      </c>
      <c r="D85" t="s">
        <v>178</v>
      </c>
      <c r="E85" t="s">
        <v>179</v>
      </c>
      <c r="F85">
        <v>9</v>
      </c>
      <c r="G85">
        <v>13</v>
      </c>
      <c r="H85">
        <f>IF(MAX(Matches[[#This Row],[A Score]:[B Score]])&lt;3,3,1)</f>
        <v>1</v>
      </c>
      <c r="I85" t="str">
        <f>IF(Matches[[#This Row],[A Score]]&gt;Matches[[#This Row],[B Score]],Matches[[#This Row],[Team A]],Matches[[#This Row],[Team B]])</f>
        <v>Guild.E</v>
      </c>
      <c r="J85" s="8" t="str">
        <f>IF(Matches[[#This Row],[A Score]]&lt;Matches[[#This Row],[B Score]],Matches[[#This Row],[Team A]],Matches[[#This Row],[Team B]])</f>
        <v>Mouz</v>
      </c>
      <c r="K85" s="5">
        <f>(MAX(Matches[[#This Row],[A Score]:[B Score]]) / SUM(Matches[[#This Row],[A Score]:[B Score]])-0.5)*2</f>
        <v>0.18181818181818188</v>
      </c>
      <c r="O85"/>
      <c r="P85" s="1"/>
    </row>
    <row r="86" spans="1:16" x14ac:dyDescent="0.25">
      <c r="A86" t="s">
        <v>158</v>
      </c>
      <c r="B86">
        <v>1</v>
      </c>
      <c r="C86" s="2">
        <v>45341</v>
      </c>
      <c r="D86" t="s">
        <v>42</v>
      </c>
      <c r="E86" t="s">
        <v>20</v>
      </c>
      <c r="F86">
        <v>13</v>
      </c>
      <c r="G86">
        <v>0</v>
      </c>
      <c r="H86">
        <f>IF(MAX(Matches[[#This Row],[A Score]:[B Score]])&lt;3,3,1)</f>
        <v>1</v>
      </c>
      <c r="I86" t="str">
        <f>IF(Matches[[#This Row],[A Score]]&gt;Matches[[#This Row],[B Score]],Matches[[#This Row],[Team A]],Matches[[#This Row],[Team B]])</f>
        <v>Spirit</v>
      </c>
      <c r="J86" s="8" t="str">
        <f>IF(Matches[[#This Row],[A Score]]&lt;Matches[[#This Row],[B Score]],Matches[[#This Row],[Team A]],Matches[[#This Row],[Team B]])</f>
        <v>ENCE</v>
      </c>
      <c r="K86" s="5">
        <f>(MAX(Matches[[#This Row],[A Score]:[B Score]]) / SUM(Matches[[#This Row],[A Score]:[B Score]])-0.5)*2</f>
        <v>1</v>
      </c>
      <c r="O86"/>
      <c r="P86" s="1"/>
    </row>
    <row r="87" spans="1:16" x14ac:dyDescent="0.25">
      <c r="A87" t="s">
        <v>158</v>
      </c>
      <c r="B87">
        <v>1</v>
      </c>
      <c r="C87" s="2">
        <v>45341</v>
      </c>
      <c r="D87" t="s">
        <v>147</v>
      </c>
      <c r="E87" t="s">
        <v>145</v>
      </c>
      <c r="F87">
        <v>9</v>
      </c>
      <c r="G87">
        <v>13</v>
      </c>
      <c r="H87">
        <f>IF(MAX(Matches[[#This Row],[A Score]:[B Score]])&lt;3,3,1)</f>
        <v>1</v>
      </c>
      <c r="I87" t="str">
        <f>IF(Matches[[#This Row],[A Score]]&gt;Matches[[#This Row],[B Score]],Matches[[#This Row],[Team A]],Matches[[#This Row],[Team B]])</f>
        <v>ECSTATIC</v>
      </c>
      <c r="J87" s="8" t="str">
        <f>IF(Matches[[#This Row],[A Score]]&lt;Matches[[#This Row],[B Score]],Matches[[#This Row],[Team A]],Matches[[#This Row],[Team B]])</f>
        <v>Monte</v>
      </c>
      <c r="K87" s="5">
        <f>(MAX(Matches[[#This Row],[A Score]:[B Score]]) / SUM(Matches[[#This Row],[A Score]:[B Score]])-0.5)*2</f>
        <v>0.18181818181818188</v>
      </c>
      <c r="O87"/>
      <c r="P87" s="1"/>
    </row>
    <row r="88" spans="1:16" x14ac:dyDescent="0.25">
      <c r="A88" t="s">
        <v>158</v>
      </c>
      <c r="B88">
        <v>1</v>
      </c>
      <c r="C88" s="2">
        <v>45341</v>
      </c>
      <c r="D88" t="s">
        <v>180</v>
      </c>
      <c r="E88" t="s">
        <v>15</v>
      </c>
      <c r="F88">
        <v>13</v>
      </c>
      <c r="G88">
        <v>5</v>
      </c>
      <c r="H88">
        <f>IF(MAX(Matches[[#This Row],[A Score]:[B Score]])&lt;3,3,1)</f>
        <v>1</v>
      </c>
      <c r="I88" t="str">
        <f>IF(Matches[[#This Row],[A Score]]&gt;Matches[[#This Row],[B Score]],Matches[[#This Row],[Team A]],Matches[[#This Row],[Team B]])</f>
        <v>Apeks</v>
      </c>
      <c r="J88" s="8" t="str">
        <f>IF(Matches[[#This Row],[A Score]]&lt;Matches[[#This Row],[B Score]],Matches[[#This Row],[Team A]],Matches[[#This Row],[Team B]])</f>
        <v>OG</v>
      </c>
      <c r="K88" s="5">
        <f>(MAX(Matches[[#This Row],[A Score]:[B Score]]) / SUM(Matches[[#This Row],[A Score]:[B Score]])-0.5)*2</f>
        <v>0.44444444444444442</v>
      </c>
      <c r="O88"/>
      <c r="P88" s="1"/>
    </row>
    <row r="89" spans="1:16" x14ac:dyDescent="0.25">
      <c r="A89" t="s">
        <v>158</v>
      </c>
      <c r="B89">
        <v>1</v>
      </c>
      <c r="C89" s="2">
        <v>45341</v>
      </c>
      <c r="D89" t="s">
        <v>38</v>
      </c>
      <c r="E89" t="s">
        <v>181</v>
      </c>
      <c r="F89">
        <v>13</v>
      </c>
      <c r="G89">
        <v>3</v>
      </c>
      <c r="H89">
        <f>IF(MAX(Matches[[#This Row],[A Score]:[B Score]])&lt;3,3,1)</f>
        <v>1</v>
      </c>
      <c r="I89" t="str">
        <f>IF(Matches[[#This Row],[A Score]]&gt;Matches[[#This Row],[B Score]],Matches[[#This Row],[Team A]],Matches[[#This Row],[Team B]])</f>
        <v>C9</v>
      </c>
      <c r="J89" s="8" t="str">
        <f>IF(Matches[[#This Row],[A Score]]&lt;Matches[[#This Row],[B Score]],Matches[[#This Row],[Team A]],Matches[[#This Row],[Team B]])</f>
        <v>Pera</v>
      </c>
      <c r="K89" s="5">
        <f>(MAX(Matches[[#This Row],[A Score]:[B Score]]) / SUM(Matches[[#This Row],[A Score]:[B Score]])-0.5)*2</f>
        <v>0.625</v>
      </c>
      <c r="O89"/>
      <c r="P89" s="1"/>
    </row>
    <row r="90" spans="1:16" x14ac:dyDescent="0.25">
      <c r="A90" t="s">
        <v>158</v>
      </c>
      <c r="B90">
        <v>1</v>
      </c>
      <c r="C90" s="2">
        <v>45341</v>
      </c>
      <c r="D90" t="s">
        <v>146</v>
      </c>
      <c r="E90" t="s">
        <v>182</v>
      </c>
      <c r="F90">
        <v>13</v>
      </c>
      <c r="G90">
        <v>5</v>
      </c>
      <c r="H90">
        <f>IF(MAX(Matches[[#This Row],[A Score]:[B Score]])&lt;3,3,1)</f>
        <v>1</v>
      </c>
      <c r="I90" t="str">
        <f>IF(Matches[[#This Row],[A Score]]&gt;Matches[[#This Row],[B Score]],Matches[[#This Row],[Team A]],Matches[[#This Row],[Team B]])</f>
        <v>Astralis</v>
      </c>
      <c r="J90" s="8" t="str">
        <f>IF(Matches[[#This Row],[A Score]]&lt;Matches[[#This Row],[B Score]],Matches[[#This Row],[Team A]],Matches[[#This Row],[Team B]])</f>
        <v>Nexus</v>
      </c>
      <c r="K90" s="5">
        <f>(MAX(Matches[[#This Row],[A Score]:[B Score]]) / SUM(Matches[[#This Row],[A Score]:[B Score]])-0.5)*2</f>
        <v>0.44444444444444442</v>
      </c>
      <c r="O90"/>
      <c r="P90" s="1"/>
    </row>
    <row r="91" spans="1:16" x14ac:dyDescent="0.25">
      <c r="A91" t="s">
        <v>158</v>
      </c>
      <c r="B91">
        <v>1</v>
      </c>
      <c r="C91" s="2">
        <v>45341</v>
      </c>
      <c r="D91" t="s">
        <v>183</v>
      </c>
      <c r="E91" t="s">
        <v>21</v>
      </c>
      <c r="F91">
        <v>9</v>
      </c>
      <c r="G91">
        <v>13</v>
      </c>
      <c r="H91">
        <f>IF(MAX(Matches[[#This Row],[A Score]:[B Score]])&lt;3,3,1)</f>
        <v>1</v>
      </c>
      <c r="I91" t="str">
        <f>IF(Matches[[#This Row],[A Score]]&gt;Matches[[#This Row],[B Score]],Matches[[#This Row],[Team A]],Matches[[#This Row],[Team B]])</f>
        <v>HEROIC</v>
      </c>
      <c r="J91" s="8" t="str">
        <f>IF(Matches[[#This Row],[A Score]]&lt;Matches[[#This Row],[B Score]],Matches[[#This Row],[Team A]],Matches[[#This Row],[Team B]])</f>
        <v>Preasy</v>
      </c>
      <c r="K91" s="5">
        <f>(MAX(Matches[[#This Row],[A Score]:[B Score]]) / SUM(Matches[[#This Row],[A Score]:[B Score]])-0.5)*2</f>
        <v>0.18181818181818188</v>
      </c>
      <c r="O91"/>
      <c r="P91" s="1"/>
    </row>
    <row r="92" spans="1:16" x14ac:dyDescent="0.25">
      <c r="A92" t="s">
        <v>158</v>
      </c>
      <c r="B92" t="s">
        <v>171</v>
      </c>
      <c r="C92" s="2">
        <v>45341</v>
      </c>
      <c r="D92" t="s">
        <v>38</v>
      </c>
      <c r="E92" t="s">
        <v>180</v>
      </c>
      <c r="F92">
        <v>13</v>
      </c>
      <c r="G92">
        <v>10</v>
      </c>
      <c r="H92">
        <f>IF(MAX(Matches[[#This Row],[A Score]:[B Score]])&lt;3,3,1)</f>
        <v>1</v>
      </c>
      <c r="I92" t="str">
        <f>IF(Matches[[#This Row],[A Score]]&gt;Matches[[#This Row],[B Score]],Matches[[#This Row],[Team A]],Matches[[#This Row],[Team B]])</f>
        <v>C9</v>
      </c>
      <c r="J92" s="8" t="str">
        <f>IF(Matches[[#This Row],[A Score]]&lt;Matches[[#This Row],[B Score]],Matches[[#This Row],[Team A]],Matches[[#This Row],[Team B]])</f>
        <v>Apeks</v>
      </c>
      <c r="K92" s="5">
        <f>(MAX(Matches[[#This Row],[A Score]:[B Score]]) / SUM(Matches[[#This Row],[A Score]:[B Score]])-0.5)*2</f>
        <v>0.13043478260869557</v>
      </c>
      <c r="O92"/>
      <c r="P92" s="1"/>
    </row>
    <row r="93" spans="1:16" x14ac:dyDescent="0.25">
      <c r="A93" t="s">
        <v>158</v>
      </c>
      <c r="B93" t="s">
        <v>171</v>
      </c>
      <c r="C93" s="2">
        <v>45341</v>
      </c>
      <c r="D93" t="s">
        <v>178</v>
      </c>
      <c r="E93" t="s">
        <v>145</v>
      </c>
      <c r="F93">
        <v>13</v>
      </c>
      <c r="G93">
        <v>8</v>
      </c>
      <c r="H93">
        <f>IF(MAX(Matches[[#This Row],[A Score]:[B Score]])&lt;3,3,1)</f>
        <v>1</v>
      </c>
      <c r="I93" t="str">
        <f>IF(Matches[[#This Row],[A Score]]&gt;Matches[[#This Row],[B Score]],Matches[[#This Row],[Team A]],Matches[[#This Row],[Team B]])</f>
        <v>Mouz</v>
      </c>
      <c r="J93" s="8" t="str">
        <f>IF(Matches[[#This Row],[A Score]]&lt;Matches[[#This Row],[B Score]],Matches[[#This Row],[Team A]],Matches[[#This Row],[Team B]])</f>
        <v>ECSTATIC</v>
      </c>
      <c r="K93" s="5">
        <f>(MAX(Matches[[#This Row],[A Score]:[B Score]]) / SUM(Matches[[#This Row],[A Score]:[B Score]])-0.5)*2</f>
        <v>0.23809523809523814</v>
      </c>
      <c r="O93"/>
      <c r="P93" s="1"/>
    </row>
    <row r="94" spans="1:16" x14ac:dyDescent="0.25">
      <c r="A94" t="s">
        <v>158</v>
      </c>
      <c r="B94" t="s">
        <v>171</v>
      </c>
      <c r="C94" s="2">
        <v>45341</v>
      </c>
      <c r="D94" t="s">
        <v>11</v>
      </c>
      <c r="E94" t="s">
        <v>21</v>
      </c>
      <c r="F94">
        <v>13</v>
      </c>
      <c r="G94">
        <v>3</v>
      </c>
      <c r="H94">
        <f>IF(MAX(Matches[[#This Row],[A Score]:[B Score]])&lt;3,3,1)</f>
        <v>1</v>
      </c>
      <c r="I94" t="str">
        <f>IF(Matches[[#This Row],[A Score]]&gt;Matches[[#This Row],[B Score]],Matches[[#This Row],[Team A]],Matches[[#This Row],[Team B]])</f>
        <v>Vitality</v>
      </c>
      <c r="J94" s="8" t="str">
        <f>IF(Matches[[#This Row],[A Score]]&lt;Matches[[#This Row],[B Score]],Matches[[#This Row],[Team A]],Matches[[#This Row],[Team B]])</f>
        <v>HEROIC</v>
      </c>
      <c r="K94" s="5">
        <f>(MAX(Matches[[#This Row],[A Score]:[B Score]]) / SUM(Matches[[#This Row],[A Score]:[B Score]])-0.5)*2</f>
        <v>0.625</v>
      </c>
      <c r="O94"/>
      <c r="P94" s="1"/>
    </row>
    <row r="95" spans="1:16" x14ac:dyDescent="0.25">
      <c r="A95" t="s">
        <v>158</v>
      </c>
      <c r="B95" t="s">
        <v>171</v>
      </c>
      <c r="C95" s="2">
        <v>45341</v>
      </c>
      <c r="D95" t="s">
        <v>42</v>
      </c>
      <c r="E95" t="s">
        <v>146</v>
      </c>
      <c r="F95">
        <v>13</v>
      </c>
      <c r="G95">
        <v>11</v>
      </c>
      <c r="H95">
        <f>IF(MAX(Matches[[#This Row],[A Score]:[B Score]])&lt;3,3,1)</f>
        <v>1</v>
      </c>
      <c r="I95" t="str">
        <f>IF(Matches[[#This Row],[A Score]]&gt;Matches[[#This Row],[B Score]],Matches[[#This Row],[Team A]],Matches[[#This Row],[Team B]])</f>
        <v>Spirit</v>
      </c>
      <c r="J95" s="8" t="str">
        <f>IF(Matches[[#This Row],[A Score]]&lt;Matches[[#This Row],[B Score]],Matches[[#This Row],[Team A]],Matches[[#This Row],[Team B]])</f>
        <v>Astralis</v>
      </c>
      <c r="K95" s="5">
        <f>(MAX(Matches[[#This Row],[A Score]:[B Score]]) / SUM(Matches[[#This Row],[A Score]:[B Score]])-0.5)*2</f>
        <v>8.3333333333333259E-2</v>
      </c>
      <c r="O95"/>
      <c r="P95" s="1"/>
    </row>
    <row r="96" spans="1:16" x14ac:dyDescent="0.25">
      <c r="A96" t="s">
        <v>158</v>
      </c>
      <c r="B96" t="s">
        <v>172</v>
      </c>
      <c r="C96" s="2">
        <v>45341</v>
      </c>
      <c r="D96" t="s">
        <v>179</v>
      </c>
      <c r="E96" t="s">
        <v>20</v>
      </c>
      <c r="F96">
        <v>6</v>
      </c>
      <c r="G96">
        <v>13</v>
      </c>
      <c r="H96">
        <f>IF(MAX(Matches[[#This Row],[A Score]:[B Score]])&lt;3,3,1)</f>
        <v>1</v>
      </c>
      <c r="I96" t="str">
        <f>IF(Matches[[#This Row],[A Score]]&gt;Matches[[#This Row],[B Score]],Matches[[#This Row],[Team A]],Matches[[#This Row],[Team B]])</f>
        <v>ENCE</v>
      </c>
      <c r="J96" s="8" t="str">
        <f>IF(Matches[[#This Row],[A Score]]&lt;Matches[[#This Row],[B Score]],Matches[[#This Row],[Team A]],Matches[[#This Row],[Team B]])</f>
        <v>Guild.E</v>
      </c>
      <c r="K96" s="5">
        <f>(MAX(Matches[[#This Row],[A Score]:[B Score]]) / SUM(Matches[[#This Row],[A Score]:[B Score]])-0.5)*2</f>
        <v>0.36842105263157898</v>
      </c>
      <c r="O96"/>
      <c r="P96" s="1"/>
    </row>
    <row r="97" spans="1:16" x14ac:dyDescent="0.25">
      <c r="A97" t="s">
        <v>158</v>
      </c>
      <c r="B97" t="s">
        <v>172</v>
      </c>
      <c r="C97" s="2">
        <v>45341</v>
      </c>
      <c r="D97" t="s">
        <v>31</v>
      </c>
      <c r="E97" t="s">
        <v>181</v>
      </c>
      <c r="F97">
        <v>13</v>
      </c>
      <c r="G97">
        <v>6</v>
      </c>
      <c r="H97">
        <f>IF(MAX(Matches[[#This Row],[A Score]:[B Score]])&lt;3,3,1)</f>
        <v>1</v>
      </c>
      <c r="I97" t="str">
        <f>IF(Matches[[#This Row],[A Score]]&gt;Matches[[#This Row],[B Score]],Matches[[#This Row],[Team A]],Matches[[#This Row],[Team B]])</f>
        <v>GL</v>
      </c>
      <c r="J97" s="8" t="str">
        <f>IF(Matches[[#This Row],[A Score]]&lt;Matches[[#This Row],[B Score]],Matches[[#This Row],[Team A]],Matches[[#This Row],[Team B]])</f>
        <v>Pera</v>
      </c>
      <c r="K97" s="5">
        <f>(MAX(Matches[[#This Row],[A Score]:[B Score]]) / SUM(Matches[[#This Row],[A Score]:[B Score]])-0.5)*2</f>
        <v>0.36842105263157898</v>
      </c>
      <c r="O97"/>
      <c r="P97" s="1"/>
    </row>
    <row r="98" spans="1:16" x14ac:dyDescent="0.25">
      <c r="A98" t="s">
        <v>158</v>
      </c>
      <c r="B98" t="s">
        <v>172</v>
      </c>
      <c r="C98" s="2">
        <v>45341</v>
      </c>
      <c r="D98" t="s">
        <v>183</v>
      </c>
      <c r="E98" t="s">
        <v>15</v>
      </c>
      <c r="F98">
        <v>9</v>
      </c>
      <c r="G98">
        <v>13</v>
      </c>
      <c r="H98">
        <f>IF(MAX(Matches[[#This Row],[A Score]:[B Score]])&lt;3,3,1)</f>
        <v>1</v>
      </c>
      <c r="I98" t="str">
        <f>IF(Matches[[#This Row],[A Score]]&gt;Matches[[#This Row],[B Score]],Matches[[#This Row],[Team A]],Matches[[#This Row],[Team B]])</f>
        <v>OG</v>
      </c>
      <c r="J98" s="8" t="str">
        <f>IF(Matches[[#This Row],[A Score]]&lt;Matches[[#This Row],[B Score]],Matches[[#This Row],[Team A]],Matches[[#This Row],[Team B]])</f>
        <v>Preasy</v>
      </c>
      <c r="K98" s="5">
        <f>(MAX(Matches[[#This Row],[A Score]:[B Score]]) / SUM(Matches[[#This Row],[A Score]:[B Score]])-0.5)*2</f>
        <v>0.18181818181818188</v>
      </c>
      <c r="O98"/>
      <c r="P98" s="1"/>
    </row>
    <row r="99" spans="1:16" x14ac:dyDescent="0.25">
      <c r="A99" t="s">
        <v>158</v>
      </c>
      <c r="B99" t="s">
        <v>172</v>
      </c>
      <c r="C99" s="2">
        <v>45341</v>
      </c>
      <c r="D99" t="s">
        <v>147</v>
      </c>
      <c r="E99" t="s">
        <v>182</v>
      </c>
      <c r="F99">
        <v>13</v>
      </c>
      <c r="G99">
        <v>9</v>
      </c>
      <c r="H99">
        <f>IF(MAX(Matches[[#This Row],[A Score]:[B Score]])&lt;3,3,1)</f>
        <v>1</v>
      </c>
      <c r="I99" t="str">
        <f>IF(Matches[[#This Row],[A Score]]&gt;Matches[[#This Row],[B Score]],Matches[[#This Row],[Team A]],Matches[[#This Row],[Team B]])</f>
        <v>Monte</v>
      </c>
      <c r="J99" s="8" t="str">
        <f>IF(Matches[[#This Row],[A Score]]&lt;Matches[[#This Row],[B Score]],Matches[[#This Row],[Team A]],Matches[[#This Row],[Team B]])</f>
        <v>Nexus</v>
      </c>
      <c r="K99" s="5">
        <f>(MAX(Matches[[#This Row],[A Score]:[B Score]]) / SUM(Matches[[#This Row],[A Score]:[B Score]])-0.5)*2</f>
        <v>0.18181818181818188</v>
      </c>
      <c r="O99"/>
      <c r="P99" s="1"/>
    </row>
    <row r="100" spans="1:16" x14ac:dyDescent="0.25">
      <c r="A100" t="s">
        <v>158</v>
      </c>
      <c r="B100" t="s">
        <v>173</v>
      </c>
      <c r="C100" s="2">
        <v>45342</v>
      </c>
      <c r="D100" t="s">
        <v>11</v>
      </c>
      <c r="E100" t="s">
        <v>38</v>
      </c>
      <c r="F100">
        <v>1</v>
      </c>
      <c r="G100">
        <v>2</v>
      </c>
      <c r="H100">
        <f>IF(MAX(Matches[[#This Row],[A Score]:[B Score]])&lt;3,3,1)</f>
        <v>3</v>
      </c>
      <c r="I100" t="str">
        <f>IF(Matches[[#This Row],[A Score]]&gt;Matches[[#This Row],[B Score]],Matches[[#This Row],[Team A]],Matches[[#This Row],[Team B]])</f>
        <v>C9</v>
      </c>
      <c r="J100" s="8" t="str">
        <f>IF(Matches[[#This Row],[A Score]]&lt;Matches[[#This Row],[B Score]],Matches[[#This Row],[Team A]],Matches[[#This Row],[Team B]])</f>
        <v>Vitality</v>
      </c>
      <c r="K100" s="5">
        <f>(MAX(Matches[[#This Row],[A Score]:[B Score]]) / SUM(Matches[[#This Row],[A Score]:[B Score]])-0.5)*2</f>
        <v>0.33333333333333326</v>
      </c>
      <c r="O100"/>
      <c r="P100" s="1"/>
    </row>
    <row r="101" spans="1:16" x14ac:dyDescent="0.25">
      <c r="A101" t="s">
        <v>158</v>
      </c>
      <c r="B101" t="s">
        <v>173</v>
      </c>
      <c r="C101" s="2">
        <v>45342</v>
      </c>
      <c r="D101" t="s">
        <v>42</v>
      </c>
      <c r="E101" t="s">
        <v>178</v>
      </c>
      <c r="F101">
        <v>0</v>
      </c>
      <c r="G101">
        <v>2</v>
      </c>
      <c r="H101">
        <f>IF(MAX(Matches[[#This Row],[A Score]:[B Score]])&lt;3,3,1)</f>
        <v>3</v>
      </c>
      <c r="I101" t="str">
        <f>IF(Matches[[#This Row],[A Score]]&gt;Matches[[#This Row],[B Score]],Matches[[#This Row],[Team A]],Matches[[#This Row],[Team B]])</f>
        <v>Mouz</v>
      </c>
      <c r="J101" s="8" t="str">
        <f>IF(Matches[[#This Row],[A Score]]&lt;Matches[[#This Row],[B Score]],Matches[[#This Row],[Team A]],Matches[[#This Row],[Team B]])</f>
        <v>Spirit</v>
      </c>
      <c r="K101" s="5">
        <f>(MAX(Matches[[#This Row],[A Score]:[B Score]]) / SUM(Matches[[#This Row],[A Score]:[B Score]])-0.5)*2</f>
        <v>1</v>
      </c>
      <c r="O101"/>
      <c r="P101" s="1"/>
    </row>
    <row r="102" spans="1:16" x14ac:dyDescent="0.25">
      <c r="A102" t="s">
        <v>158</v>
      </c>
      <c r="B102" t="s">
        <v>174</v>
      </c>
      <c r="C102" s="2">
        <v>45342</v>
      </c>
      <c r="D102" t="s">
        <v>180</v>
      </c>
      <c r="E102" t="s">
        <v>147</v>
      </c>
      <c r="F102">
        <v>13</v>
      </c>
      <c r="G102">
        <v>5</v>
      </c>
      <c r="H102">
        <f>IF(MAX(Matches[[#This Row],[A Score]:[B Score]])&lt;3,3,1)</f>
        <v>1</v>
      </c>
      <c r="I102" t="str">
        <f>IF(Matches[[#This Row],[A Score]]&gt;Matches[[#This Row],[B Score]],Matches[[#This Row],[Team A]],Matches[[#This Row],[Team B]])</f>
        <v>Apeks</v>
      </c>
      <c r="J102" s="8" t="str">
        <f>IF(Matches[[#This Row],[A Score]]&lt;Matches[[#This Row],[B Score]],Matches[[#This Row],[Team A]],Matches[[#This Row],[Team B]])</f>
        <v>Monte</v>
      </c>
      <c r="K102" s="5">
        <f>(MAX(Matches[[#This Row],[A Score]:[B Score]]) / SUM(Matches[[#This Row],[A Score]:[B Score]])-0.5)*2</f>
        <v>0.44444444444444442</v>
      </c>
      <c r="O102"/>
      <c r="P102" s="1"/>
    </row>
    <row r="103" spans="1:16" x14ac:dyDescent="0.25">
      <c r="A103" t="s">
        <v>158</v>
      </c>
      <c r="B103" t="s">
        <v>174</v>
      </c>
      <c r="C103" s="2">
        <v>45342</v>
      </c>
      <c r="D103" t="s">
        <v>145</v>
      </c>
      <c r="E103" t="s">
        <v>15</v>
      </c>
      <c r="F103">
        <v>13</v>
      </c>
      <c r="G103">
        <v>11</v>
      </c>
      <c r="H103">
        <f>IF(MAX(Matches[[#This Row],[A Score]:[B Score]])&lt;3,3,1)</f>
        <v>1</v>
      </c>
      <c r="I103" t="str">
        <f>IF(Matches[[#This Row],[A Score]]&gt;Matches[[#This Row],[B Score]],Matches[[#This Row],[Team A]],Matches[[#This Row],[Team B]])</f>
        <v>ECSTATIC</v>
      </c>
      <c r="J103" s="8" t="str">
        <f>IF(Matches[[#This Row],[A Score]]&lt;Matches[[#This Row],[B Score]],Matches[[#This Row],[Team A]],Matches[[#This Row],[Team B]])</f>
        <v>OG</v>
      </c>
      <c r="K103" s="5">
        <f>(MAX(Matches[[#This Row],[A Score]:[B Score]]) / SUM(Matches[[#This Row],[A Score]:[B Score]])-0.5)*2</f>
        <v>8.3333333333333259E-2</v>
      </c>
      <c r="O103"/>
      <c r="P103" s="1"/>
    </row>
    <row r="104" spans="1:16" x14ac:dyDescent="0.25">
      <c r="A104" t="s">
        <v>158</v>
      </c>
      <c r="B104" t="s">
        <v>174</v>
      </c>
      <c r="C104" s="2">
        <v>45342</v>
      </c>
      <c r="D104" t="s">
        <v>31</v>
      </c>
      <c r="E104" t="s">
        <v>20</v>
      </c>
      <c r="F104">
        <v>14</v>
      </c>
      <c r="G104">
        <v>16</v>
      </c>
      <c r="H104">
        <f>IF(MAX(Matches[[#This Row],[A Score]:[B Score]])&lt;3,3,1)</f>
        <v>1</v>
      </c>
      <c r="I104" t="str">
        <f>IF(Matches[[#This Row],[A Score]]&gt;Matches[[#This Row],[B Score]],Matches[[#This Row],[Team A]],Matches[[#This Row],[Team B]])</f>
        <v>ENCE</v>
      </c>
      <c r="J104" s="8" t="str">
        <f>IF(Matches[[#This Row],[A Score]]&lt;Matches[[#This Row],[B Score]],Matches[[#This Row],[Team A]],Matches[[#This Row],[Team B]])</f>
        <v>GL</v>
      </c>
      <c r="K104" s="5">
        <f>(MAX(Matches[[#This Row],[A Score]:[B Score]]) / SUM(Matches[[#This Row],[A Score]:[B Score]])-0.5)*2</f>
        <v>6.6666666666666652E-2</v>
      </c>
      <c r="O104"/>
      <c r="P104" s="1"/>
    </row>
    <row r="105" spans="1:16" x14ac:dyDescent="0.25">
      <c r="A105" t="s">
        <v>158</v>
      </c>
      <c r="B105" t="s">
        <v>174</v>
      </c>
      <c r="C105" s="2">
        <v>45342</v>
      </c>
      <c r="D105" t="s">
        <v>146</v>
      </c>
      <c r="E105" t="s">
        <v>21</v>
      </c>
      <c r="F105">
        <v>7</v>
      </c>
      <c r="G105">
        <v>13</v>
      </c>
      <c r="H105">
        <f>IF(MAX(Matches[[#This Row],[A Score]:[B Score]])&lt;3,3,1)</f>
        <v>1</v>
      </c>
      <c r="I105" t="str">
        <f>IF(Matches[[#This Row],[A Score]]&gt;Matches[[#This Row],[B Score]],Matches[[#This Row],[Team A]],Matches[[#This Row],[Team B]])</f>
        <v>HEROIC</v>
      </c>
      <c r="J105" s="8" t="str">
        <f>IF(Matches[[#This Row],[A Score]]&lt;Matches[[#This Row],[B Score]],Matches[[#This Row],[Team A]],Matches[[#This Row],[Team B]])</f>
        <v>Astralis</v>
      </c>
      <c r="K105" s="5">
        <f>(MAX(Matches[[#This Row],[A Score]:[B Score]]) / SUM(Matches[[#This Row],[A Score]:[B Score]])-0.5)*2</f>
        <v>0.30000000000000004</v>
      </c>
      <c r="O105"/>
      <c r="P105" s="1"/>
    </row>
    <row r="106" spans="1:16" x14ac:dyDescent="0.25">
      <c r="A106" t="s">
        <v>158</v>
      </c>
      <c r="B106" t="s">
        <v>175</v>
      </c>
      <c r="C106" s="2">
        <v>45342</v>
      </c>
      <c r="D106" t="s">
        <v>179</v>
      </c>
      <c r="E106" t="s">
        <v>182</v>
      </c>
      <c r="F106">
        <v>2</v>
      </c>
      <c r="G106">
        <v>1</v>
      </c>
      <c r="H106">
        <f>IF(MAX(Matches[[#This Row],[A Score]:[B Score]])&lt;3,3,1)</f>
        <v>3</v>
      </c>
      <c r="I106" t="str">
        <f>IF(Matches[[#This Row],[A Score]]&gt;Matches[[#This Row],[B Score]],Matches[[#This Row],[Team A]],Matches[[#This Row],[Team B]])</f>
        <v>Guild.E</v>
      </c>
      <c r="J106" s="8" t="str">
        <f>IF(Matches[[#This Row],[A Score]]&lt;Matches[[#This Row],[B Score]],Matches[[#This Row],[Team A]],Matches[[#This Row],[Team B]])</f>
        <v>Nexus</v>
      </c>
      <c r="K106" s="5">
        <f>(MAX(Matches[[#This Row],[A Score]:[B Score]]) / SUM(Matches[[#This Row],[A Score]:[B Score]])-0.5)*2</f>
        <v>0.33333333333333326</v>
      </c>
      <c r="O106"/>
      <c r="P106" s="1"/>
    </row>
    <row r="107" spans="1:16" x14ac:dyDescent="0.25">
      <c r="A107" t="s">
        <v>158</v>
      </c>
      <c r="B107" t="s">
        <v>175</v>
      </c>
      <c r="C107" s="2">
        <v>45342</v>
      </c>
      <c r="D107" t="s">
        <v>181</v>
      </c>
      <c r="E107" t="s">
        <v>183</v>
      </c>
      <c r="F107">
        <v>1</v>
      </c>
      <c r="G107">
        <v>2</v>
      </c>
      <c r="H107">
        <f>IF(MAX(Matches[[#This Row],[A Score]:[B Score]])&lt;3,3,1)</f>
        <v>3</v>
      </c>
      <c r="I107" t="str">
        <f>IF(Matches[[#This Row],[A Score]]&gt;Matches[[#This Row],[B Score]],Matches[[#This Row],[Team A]],Matches[[#This Row],[Team B]])</f>
        <v>Preasy</v>
      </c>
      <c r="J107" s="8" t="str">
        <f>IF(Matches[[#This Row],[A Score]]&lt;Matches[[#This Row],[B Score]],Matches[[#This Row],[Team A]],Matches[[#This Row],[Team B]])</f>
        <v>Pera</v>
      </c>
      <c r="K107" s="5">
        <f>(MAX(Matches[[#This Row],[A Score]:[B Score]]) / SUM(Matches[[#This Row],[A Score]:[B Score]])-0.5)*2</f>
        <v>0.33333333333333326</v>
      </c>
      <c r="O107"/>
      <c r="P107" s="1"/>
    </row>
    <row r="108" spans="1:16" x14ac:dyDescent="0.25">
      <c r="A108" t="s">
        <v>158</v>
      </c>
      <c r="B108" t="s">
        <v>176</v>
      </c>
      <c r="C108" s="2">
        <v>45343</v>
      </c>
      <c r="D108" t="s">
        <v>180</v>
      </c>
      <c r="E108" t="s">
        <v>145</v>
      </c>
      <c r="F108">
        <v>2</v>
      </c>
      <c r="G108">
        <v>1</v>
      </c>
      <c r="H108">
        <f>IF(MAX(Matches[[#This Row],[A Score]:[B Score]])&lt;3,3,1)</f>
        <v>3</v>
      </c>
      <c r="I108" t="str">
        <f>IF(Matches[[#This Row],[A Score]]&gt;Matches[[#This Row],[B Score]],Matches[[#This Row],[Team A]],Matches[[#This Row],[Team B]])</f>
        <v>Apeks</v>
      </c>
      <c r="J108" s="8" t="str">
        <f>IF(Matches[[#This Row],[A Score]]&lt;Matches[[#This Row],[B Score]],Matches[[#This Row],[Team A]],Matches[[#This Row],[Team B]])</f>
        <v>ECSTATIC</v>
      </c>
      <c r="K108" s="5">
        <f>(MAX(Matches[[#This Row],[A Score]:[B Score]]) / SUM(Matches[[#This Row],[A Score]:[B Score]])-0.5)*2</f>
        <v>0.33333333333333326</v>
      </c>
    </row>
    <row r="109" spans="1:16" x14ac:dyDescent="0.25">
      <c r="A109" t="s">
        <v>158</v>
      </c>
      <c r="B109" t="s">
        <v>176</v>
      </c>
      <c r="C109" s="2">
        <v>45343</v>
      </c>
      <c r="D109" t="s">
        <v>11</v>
      </c>
      <c r="E109" t="s">
        <v>20</v>
      </c>
      <c r="F109">
        <v>2</v>
      </c>
      <c r="G109">
        <v>0</v>
      </c>
      <c r="H109">
        <f>IF(MAX(Matches[[#This Row],[A Score]:[B Score]])&lt;3,3,1)</f>
        <v>3</v>
      </c>
      <c r="I109" t="str">
        <f>IF(Matches[[#This Row],[A Score]]&gt;Matches[[#This Row],[B Score]],Matches[[#This Row],[Team A]],Matches[[#This Row],[Team B]])</f>
        <v>Vitality</v>
      </c>
      <c r="J109" s="8" t="str">
        <f>IF(Matches[[#This Row],[A Score]]&lt;Matches[[#This Row],[B Score]],Matches[[#This Row],[Team A]],Matches[[#This Row],[Team B]])</f>
        <v>ENCE</v>
      </c>
      <c r="K109" s="5">
        <f>(MAX(Matches[[#This Row],[A Score]:[B Score]]) / SUM(Matches[[#This Row],[A Score]:[B Score]])-0.5)*2</f>
        <v>1</v>
      </c>
    </row>
    <row r="110" spans="1:16" x14ac:dyDescent="0.25">
      <c r="A110" t="s">
        <v>158</v>
      </c>
      <c r="B110" t="s">
        <v>176</v>
      </c>
      <c r="C110" s="2">
        <v>45343</v>
      </c>
      <c r="D110" t="s">
        <v>42</v>
      </c>
      <c r="E110" t="s">
        <v>21</v>
      </c>
      <c r="F110">
        <v>2</v>
      </c>
      <c r="G110">
        <v>0</v>
      </c>
      <c r="H110">
        <f>IF(MAX(Matches[[#This Row],[A Score]:[B Score]])&lt;3,3,1)</f>
        <v>3</v>
      </c>
      <c r="I110" t="str">
        <f>IF(Matches[[#This Row],[A Score]]&gt;Matches[[#This Row],[B Score]],Matches[[#This Row],[Team A]],Matches[[#This Row],[Team B]])</f>
        <v>Spirit</v>
      </c>
      <c r="J110" s="8" t="str">
        <f>IF(Matches[[#This Row],[A Score]]&lt;Matches[[#This Row],[B Score]],Matches[[#This Row],[Team A]],Matches[[#This Row],[Team B]])</f>
        <v>HEROIC</v>
      </c>
      <c r="K110" s="5">
        <f>(MAX(Matches[[#This Row],[A Score]:[B Score]]) / SUM(Matches[[#This Row],[A Score]:[B Score]])-0.5)*2</f>
        <v>1</v>
      </c>
    </row>
    <row r="111" spans="1:16" x14ac:dyDescent="0.25">
      <c r="A111" t="s">
        <v>158</v>
      </c>
      <c r="B111" t="s">
        <v>177</v>
      </c>
      <c r="C111" s="2">
        <v>45343</v>
      </c>
      <c r="D111" t="s">
        <v>147</v>
      </c>
      <c r="E111" t="s">
        <v>146</v>
      </c>
      <c r="F111">
        <v>1</v>
      </c>
      <c r="G111">
        <v>2</v>
      </c>
      <c r="H111">
        <f>IF(MAX(Matches[[#This Row],[A Score]:[B Score]])&lt;3,3,1)</f>
        <v>3</v>
      </c>
      <c r="I111" t="str">
        <f>IF(Matches[[#This Row],[A Score]]&gt;Matches[[#This Row],[B Score]],Matches[[#This Row],[Team A]],Matches[[#This Row],[Team B]])</f>
        <v>Astralis</v>
      </c>
      <c r="J111" s="8" t="str">
        <f>IF(Matches[[#This Row],[A Score]]&lt;Matches[[#This Row],[B Score]],Matches[[#This Row],[Team A]],Matches[[#This Row],[Team B]])</f>
        <v>Monte</v>
      </c>
      <c r="K111" s="5">
        <f>(MAX(Matches[[#This Row],[A Score]:[B Score]]) / SUM(Matches[[#This Row],[A Score]:[B Score]])-0.5)*2</f>
        <v>0.33333333333333326</v>
      </c>
    </row>
    <row r="112" spans="1:16" x14ac:dyDescent="0.25">
      <c r="A112" t="s">
        <v>158</v>
      </c>
      <c r="B112" t="s">
        <v>177</v>
      </c>
      <c r="C112" s="2">
        <v>45343</v>
      </c>
      <c r="D112" t="s">
        <v>15</v>
      </c>
      <c r="E112" t="s">
        <v>31</v>
      </c>
      <c r="F112">
        <v>0</v>
      </c>
      <c r="G112">
        <v>2</v>
      </c>
      <c r="H112">
        <f>IF(MAX(Matches[[#This Row],[A Score]:[B Score]])&lt;3,3,1)</f>
        <v>3</v>
      </c>
      <c r="I112" t="str">
        <f>IF(Matches[[#This Row],[A Score]]&gt;Matches[[#This Row],[B Score]],Matches[[#This Row],[Team A]],Matches[[#This Row],[Team B]])</f>
        <v>GL</v>
      </c>
      <c r="J112" s="8" t="str">
        <f>IF(Matches[[#This Row],[A Score]]&lt;Matches[[#This Row],[B Score]],Matches[[#This Row],[Team A]],Matches[[#This Row],[Team B]])</f>
        <v>OG</v>
      </c>
      <c r="K112" s="5">
        <f>(MAX(Matches[[#This Row],[A Score]:[B Score]]) / SUM(Matches[[#This Row],[A Score]:[B Score]])-0.5)*2</f>
        <v>1</v>
      </c>
    </row>
    <row r="113" spans="1:11" x14ac:dyDescent="0.25">
      <c r="A113" t="s">
        <v>158</v>
      </c>
      <c r="B113" t="s">
        <v>177</v>
      </c>
      <c r="C113" s="2">
        <v>45343</v>
      </c>
      <c r="D113" t="s">
        <v>179</v>
      </c>
      <c r="E113" t="s">
        <v>183</v>
      </c>
      <c r="F113">
        <v>2</v>
      </c>
      <c r="G113">
        <v>1</v>
      </c>
      <c r="H113">
        <f>IF(MAX(Matches[[#This Row],[A Score]:[B Score]])&lt;3,3,1)</f>
        <v>3</v>
      </c>
      <c r="I113" t="str">
        <f>IF(Matches[[#This Row],[A Score]]&gt;Matches[[#This Row],[B Score]],Matches[[#This Row],[Team A]],Matches[[#This Row],[Team B]])</f>
        <v>Guild.E</v>
      </c>
      <c r="J113" s="8" t="str">
        <f>IF(Matches[[#This Row],[A Score]]&lt;Matches[[#This Row],[B Score]],Matches[[#This Row],[Team A]],Matches[[#This Row],[Team B]])</f>
        <v>Preasy</v>
      </c>
      <c r="K113" s="5">
        <f>(MAX(Matches[[#This Row],[A Score]:[B Score]]) / SUM(Matches[[#This Row],[A Score]:[B Score]])-0.5)*2</f>
        <v>0.33333333333333326</v>
      </c>
    </row>
    <row r="114" spans="1:11" x14ac:dyDescent="0.25">
      <c r="A114" t="s">
        <v>158</v>
      </c>
      <c r="B114">
        <v>5</v>
      </c>
      <c r="C114" s="2">
        <v>45344</v>
      </c>
      <c r="D114" t="s">
        <v>20</v>
      </c>
      <c r="E114" t="s">
        <v>146</v>
      </c>
      <c r="F114">
        <v>2</v>
      </c>
      <c r="G114">
        <v>0</v>
      </c>
      <c r="H114">
        <f>IF(MAX(Matches[[#This Row],[A Score]:[B Score]])&lt;3,3,1)</f>
        <v>3</v>
      </c>
      <c r="I114" t="str">
        <f>IF(Matches[[#This Row],[A Score]]&gt;Matches[[#This Row],[B Score]],Matches[[#This Row],[Team A]],Matches[[#This Row],[Team B]])</f>
        <v>ENCE</v>
      </c>
      <c r="J114" s="8" t="str">
        <f>IF(Matches[[#This Row],[A Score]]&lt;Matches[[#This Row],[B Score]],Matches[[#This Row],[Team A]],Matches[[#This Row],[Team B]])</f>
        <v>Astralis</v>
      </c>
      <c r="K114" s="5">
        <f>(MAX(Matches[[#This Row],[A Score]:[B Score]]) / SUM(Matches[[#This Row],[A Score]:[B Score]])-0.5)*2</f>
        <v>1</v>
      </c>
    </row>
    <row r="115" spans="1:11" x14ac:dyDescent="0.25">
      <c r="A115" t="s">
        <v>158</v>
      </c>
      <c r="B115">
        <v>5</v>
      </c>
      <c r="C115" s="2">
        <v>45344</v>
      </c>
      <c r="D115" t="s">
        <v>145</v>
      </c>
      <c r="E115" t="s">
        <v>179</v>
      </c>
      <c r="F115">
        <v>2</v>
      </c>
      <c r="G115">
        <v>1</v>
      </c>
      <c r="H115">
        <f>IF(MAX(Matches[[#This Row],[A Score]:[B Score]])&lt;3,3,1)</f>
        <v>3</v>
      </c>
      <c r="I115" t="str">
        <f>IF(Matches[[#This Row],[A Score]]&gt;Matches[[#This Row],[B Score]],Matches[[#This Row],[Team A]],Matches[[#This Row],[Team B]])</f>
        <v>ECSTATIC</v>
      </c>
      <c r="J115" s="8" t="str">
        <f>IF(Matches[[#This Row],[A Score]]&lt;Matches[[#This Row],[B Score]],Matches[[#This Row],[Team A]],Matches[[#This Row],[Team B]])</f>
        <v>Guild.E</v>
      </c>
      <c r="K115" s="5">
        <f>(MAX(Matches[[#This Row],[A Score]:[B Score]]) / SUM(Matches[[#This Row],[A Score]:[B Score]])-0.5)*2</f>
        <v>0.33333333333333326</v>
      </c>
    </row>
    <row r="116" spans="1:11" x14ac:dyDescent="0.25">
      <c r="A116" t="s">
        <v>158</v>
      </c>
      <c r="B116">
        <v>5</v>
      </c>
      <c r="C116" s="2">
        <v>45344</v>
      </c>
      <c r="D116" t="s">
        <v>21</v>
      </c>
      <c r="E116" t="s">
        <v>31</v>
      </c>
      <c r="F116">
        <v>2</v>
      </c>
      <c r="G116">
        <v>0</v>
      </c>
      <c r="H116">
        <f>IF(MAX(Matches[[#This Row],[A Score]:[B Score]])&lt;3,3,1)</f>
        <v>3</v>
      </c>
      <c r="I116" t="str">
        <f>IF(Matches[[#This Row],[A Score]]&gt;Matches[[#This Row],[B Score]],Matches[[#This Row],[Team A]],Matches[[#This Row],[Team B]])</f>
        <v>HEROIC</v>
      </c>
      <c r="J116" s="8" t="str">
        <f>IF(Matches[[#This Row],[A Score]]&lt;Matches[[#This Row],[B Score]],Matches[[#This Row],[Team A]],Matches[[#This Row],[Team B]])</f>
        <v>GL</v>
      </c>
      <c r="K116" s="5">
        <f>(MAX(Matches[[#This Row],[A Score]:[B Score]]) / SUM(Matches[[#This Row],[A Score]:[B Score]])-0.5)*2</f>
        <v>1</v>
      </c>
    </row>
    <row r="117" spans="1:11" x14ac:dyDescent="0.25">
      <c r="A117" t="s">
        <v>159</v>
      </c>
      <c r="B117">
        <v>1</v>
      </c>
      <c r="C117" s="2">
        <v>45352</v>
      </c>
      <c r="D117" t="s">
        <v>10</v>
      </c>
      <c r="E117" t="s">
        <v>154</v>
      </c>
      <c r="F117">
        <v>13</v>
      </c>
      <c r="G117">
        <v>9</v>
      </c>
      <c r="H117">
        <f>IF(MAX(Matches[[#This Row],[A Score]:[B Score]])&lt;3,3,1)</f>
        <v>1</v>
      </c>
      <c r="I117" t="str">
        <f>IF(Matches[[#This Row],[A Score]]&gt;Matches[[#This Row],[B Score]],Matches[[#This Row],[Team A]],Matches[[#This Row],[Team B]])</f>
        <v>FURIA</v>
      </c>
      <c r="J117" s="8" t="str">
        <f>IF(Matches[[#This Row],[A Score]]&lt;Matches[[#This Row],[B Score]],Matches[[#This Row],[Team A]],Matches[[#This Row],[Team B]])</f>
        <v>Nouns</v>
      </c>
      <c r="K117" s="5">
        <f>(MAX(Matches[[#This Row],[A Score]:[B Score]]) / SUM(Matches[[#This Row],[A Score]:[B Score]])-0.5)*2</f>
        <v>0.18181818181818188</v>
      </c>
    </row>
    <row r="118" spans="1:11" x14ac:dyDescent="0.25">
      <c r="A118" t="s">
        <v>159</v>
      </c>
      <c r="B118">
        <v>1</v>
      </c>
      <c r="C118" s="2">
        <v>45352</v>
      </c>
      <c r="D118" t="s">
        <v>184</v>
      </c>
      <c r="E118" t="s">
        <v>185</v>
      </c>
      <c r="F118">
        <v>13</v>
      </c>
      <c r="G118">
        <v>6</v>
      </c>
      <c r="H118">
        <f>IF(MAX(Matches[[#This Row],[A Score]:[B Score]])&lt;3,3,1)</f>
        <v>1</v>
      </c>
      <c r="I118" t="str">
        <f>IF(Matches[[#This Row],[A Score]]&gt;Matches[[#This Row],[B Score]],Matches[[#This Row],[Team A]],Matches[[#This Row],[Team B]])</f>
        <v>COL</v>
      </c>
      <c r="J118" s="8" t="str">
        <f>IF(Matches[[#This Row],[A Score]]&lt;Matches[[#This Row],[B Score]],Matches[[#This Row],[Team A]],Matches[[#This Row],[Team B]])</f>
        <v>Elevate</v>
      </c>
      <c r="K118" s="5">
        <f>(MAX(Matches[[#This Row],[A Score]:[B Score]]) / SUM(Matches[[#This Row],[A Score]:[B Score]])-0.5)*2</f>
        <v>0.36842105263157898</v>
      </c>
    </row>
    <row r="119" spans="1:11" x14ac:dyDescent="0.25">
      <c r="A119" t="s">
        <v>159</v>
      </c>
      <c r="B119">
        <v>1</v>
      </c>
      <c r="C119" s="2">
        <v>45352</v>
      </c>
      <c r="D119" t="s">
        <v>186</v>
      </c>
      <c r="E119" t="s">
        <v>187</v>
      </c>
      <c r="F119">
        <v>13</v>
      </c>
      <c r="G119">
        <v>10</v>
      </c>
      <c r="H119">
        <f>IF(MAX(Matches[[#This Row],[A Score]:[B Score]])&lt;3,3,1)</f>
        <v>1</v>
      </c>
      <c r="I119" t="str">
        <f>IF(Matches[[#This Row],[A Score]]&gt;Matches[[#This Row],[B Score]],Matches[[#This Row],[Team A]],Matches[[#This Row],[Team B]])</f>
        <v>M80</v>
      </c>
      <c r="J119" s="8" t="str">
        <f>IF(Matches[[#This Row],[A Score]]&lt;Matches[[#This Row],[B Score]],Matches[[#This Row],[Team A]],Matches[[#This Row],[Team B]])</f>
        <v>ODDIK</v>
      </c>
      <c r="K119" s="5">
        <f>(MAX(Matches[[#This Row],[A Score]:[B Score]]) / SUM(Matches[[#This Row],[A Score]:[B Score]])-0.5)*2</f>
        <v>0.13043478260869557</v>
      </c>
    </row>
    <row r="120" spans="1:11" x14ac:dyDescent="0.25">
      <c r="A120" t="s">
        <v>159</v>
      </c>
      <c r="B120">
        <v>1</v>
      </c>
      <c r="C120" s="2">
        <v>45352</v>
      </c>
      <c r="D120" t="s">
        <v>153</v>
      </c>
      <c r="E120" t="s">
        <v>188</v>
      </c>
      <c r="F120">
        <v>9</v>
      </c>
      <c r="G120">
        <v>13</v>
      </c>
      <c r="H120">
        <f>IF(MAX(Matches[[#This Row],[A Score]:[B Score]])&lt;3,3,1)</f>
        <v>1</v>
      </c>
      <c r="I120" t="str">
        <f>IF(Matches[[#This Row],[A Score]]&gt;Matches[[#This Row],[B Score]],Matches[[#This Row],[Team A]],Matches[[#This Row],[Team B]])</f>
        <v>BOSS</v>
      </c>
      <c r="J120" s="8" t="str">
        <f>IF(Matches[[#This Row],[A Score]]&lt;Matches[[#This Row],[B Score]],Matches[[#This Row],[Team A]],Matches[[#This Row],[Team B]])</f>
        <v>MIBR</v>
      </c>
      <c r="K120" s="5">
        <f>(MAX(Matches[[#This Row],[A Score]:[B Score]]) / SUM(Matches[[#This Row],[A Score]:[B Score]])-0.5)*2</f>
        <v>0.18181818181818188</v>
      </c>
    </row>
    <row r="121" spans="1:11" x14ac:dyDescent="0.25">
      <c r="A121" t="s">
        <v>159</v>
      </c>
      <c r="B121">
        <v>1</v>
      </c>
      <c r="C121" s="2">
        <v>45352</v>
      </c>
      <c r="D121" t="s">
        <v>152</v>
      </c>
      <c r="E121" t="s">
        <v>189</v>
      </c>
      <c r="F121">
        <v>13</v>
      </c>
      <c r="G121">
        <v>2</v>
      </c>
      <c r="H121">
        <f>IF(MAX(Matches[[#This Row],[A Score]:[B Score]])&lt;3,3,1)</f>
        <v>1</v>
      </c>
      <c r="I121" t="str">
        <f>IF(Matches[[#This Row],[A Score]]&gt;Matches[[#This Row],[B Score]],Matches[[#This Row],[Team A]],Matches[[#This Row],[Team B]])</f>
        <v>paiN</v>
      </c>
      <c r="J121" s="8" t="str">
        <f>IF(Matches[[#This Row],[A Score]]&lt;Matches[[#This Row],[B Score]],Matches[[#This Row],[Team A]],Matches[[#This Row],[Team B]])</f>
        <v>Legacy</v>
      </c>
      <c r="K121" s="5">
        <f>(MAX(Matches[[#This Row],[A Score]:[B Score]]) / SUM(Matches[[#This Row],[A Score]:[B Score]])-0.5)*2</f>
        <v>0.73333333333333339</v>
      </c>
    </row>
    <row r="122" spans="1:11" x14ac:dyDescent="0.25">
      <c r="A122" t="s">
        <v>159</v>
      </c>
      <c r="B122">
        <v>1</v>
      </c>
      <c r="C122" s="2">
        <v>45352</v>
      </c>
      <c r="D122" t="s">
        <v>190</v>
      </c>
      <c r="E122" t="s">
        <v>191</v>
      </c>
      <c r="F122">
        <v>13</v>
      </c>
      <c r="G122">
        <v>1</v>
      </c>
      <c r="H122">
        <f>IF(MAX(Matches[[#This Row],[A Score]:[B Score]])&lt;3,3,1)</f>
        <v>1</v>
      </c>
      <c r="I122" t="str">
        <f>IF(Matches[[#This Row],[A Score]]&gt;Matches[[#This Row],[B Score]],Matches[[#This Row],[Team A]],Matches[[#This Row],[Team B]])</f>
        <v>RED</v>
      </c>
      <c r="J122" s="8" t="str">
        <f>IF(Matches[[#This Row],[A Score]]&lt;Matches[[#This Row],[B Score]],Matches[[#This Row],[Team A]],Matches[[#This Row],[Team B]])</f>
        <v>Wildcard</v>
      </c>
      <c r="K122" s="5">
        <f>(MAX(Matches[[#This Row],[A Score]:[B Score]]) / SUM(Matches[[#This Row],[A Score]:[B Score]])-0.5)*2</f>
        <v>0.85714285714285721</v>
      </c>
    </row>
    <row r="123" spans="1:11" x14ac:dyDescent="0.25">
      <c r="A123" t="s">
        <v>159</v>
      </c>
      <c r="B123">
        <v>1</v>
      </c>
      <c r="C123" s="2">
        <v>45352</v>
      </c>
      <c r="D123" t="s">
        <v>192</v>
      </c>
      <c r="E123" t="s">
        <v>41</v>
      </c>
      <c r="F123">
        <v>11</v>
      </c>
      <c r="G123">
        <v>13</v>
      </c>
      <c r="H123">
        <f>IF(MAX(Matches[[#This Row],[A Score]:[B Score]])&lt;3,3,1)</f>
        <v>1</v>
      </c>
      <c r="I123" t="str">
        <f>IF(Matches[[#This Row],[A Score]]&gt;Matches[[#This Row],[B Score]],Matches[[#This Row],[Team A]],Matches[[#This Row],[Team B]])</f>
        <v>Liquid</v>
      </c>
      <c r="J123" s="8" t="str">
        <f>IF(Matches[[#This Row],[A Score]]&lt;Matches[[#This Row],[B Score]],Matches[[#This Row],[Team A]],Matches[[#This Row],[Team B]])</f>
        <v>BESTIA</v>
      </c>
      <c r="K123" s="5">
        <f>(MAX(Matches[[#This Row],[A Score]:[B Score]]) / SUM(Matches[[#This Row],[A Score]:[B Score]])-0.5)*2</f>
        <v>8.3333333333333259E-2</v>
      </c>
    </row>
    <row r="124" spans="1:11" x14ac:dyDescent="0.25">
      <c r="A124" t="s">
        <v>159</v>
      </c>
      <c r="B124">
        <v>1</v>
      </c>
      <c r="C124" s="2">
        <v>45352</v>
      </c>
      <c r="D124" t="s">
        <v>13</v>
      </c>
      <c r="E124" t="s">
        <v>193</v>
      </c>
      <c r="F124">
        <v>13</v>
      </c>
      <c r="G124">
        <v>2</v>
      </c>
      <c r="H124">
        <f>IF(MAX(Matches[[#This Row],[A Score]:[B Score]])&lt;3,3,1)</f>
        <v>1</v>
      </c>
      <c r="I124" t="str">
        <f>IF(Matches[[#This Row],[A Score]]&gt;Matches[[#This Row],[B Score]],Matches[[#This Row],[Team A]],Matches[[#This Row],[Team B]])</f>
        <v>Imperial</v>
      </c>
      <c r="J124" s="8" t="str">
        <f>IF(Matches[[#This Row],[A Score]]&lt;Matches[[#This Row],[B Score]],Matches[[#This Row],[Team A]],Matches[[#This Row],[Team B]])</f>
        <v>NRG</v>
      </c>
      <c r="K124" s="5">
        <f>(MAX(Matches[[#This Row],[A Score]:[B Score]]) / SUM(Matches[[#This Row],[A Score]:[B Score]])-0.5)*2</f>
        <v>0.73333333333333339</v>
      </c>
    </row>
    <row r="125" spans="1:11" x14ac:dyDescent="0.25">
      <c r="A125" t="s">
        <v>159</v>
      </c>
      <c r="B125" t="s">
        <v>171</v>
      </c>
      <c r="C125" s="2">
        <v>45353</v>
      </c>
      <c r="D125" t="s">
        <v>184</v>
      </c>
      <c r="E125" t="s">
        <v>188</v>
      </c>
      <c r="F125">
        <v>13</v>
      </c>
      <c r="G125">
        <v>10</v>
      </c>
      <c r="H125">
        <f>IF(MAX(Matches[[#This Row],[A Score]:[B Score]])&lt;3,3,1)</f>
        <v>1</v>
      </c>
      <c r="I125" t="str">
        <f>IF(Matches[[#This Row],[A Score]]&gt;Matches[[#This Row],[B Score]],Matches[[#This Row],[Team A]],Matches[[#This Row],[Team B]])</f>
        <v>COL</v>
      </c>
      <c r="J125" s="8" t="str">
        <f>IF(Matches[[#This Row],[A Score]]&lt;Matches[[#This Row],[B Score]],Matches[[#This Row],[Team A]],Matches[[#This Row],[Team B]])</f>
        <v>BOSS</v>
      </c>
      <c r="K125" s="5">
        <f>(MAX(Matches[[#This Row],[A Score]:[B Score]]) / SUM(Matches[[#This Row],[A Score]:[B Score]])-0.5)*2</f>
        <v>0.13043478260869557</v>
      </c>
    </row>
    <row r="126" spans="1:11" x14ac:dyDescent="0.25">
      <c r="A126" t="s">
        <v>159</v>
      </c>
      <c r="B126" t="s">
        <v>171</v>
      </c>
      <c r="C126" s="2">
        <v>45353</v>
      </c>
      <c r="D126" t="s">
        <v>152</v>
      </c>
      <c r="E126" t="s">
        <v>190</v>
      </c>
      <c r="F126">
        <v>13</v>
      </c>
      <c r="G126">
        <v>10</v>
      </c>
      <c r="H126">
        <f>IF(MAX(Matches[[#This Row],[A Score]:[B Score]])&lt;3,3,1)</f>
        <v>1</v>
      </c>
      <c r="I126" t="str">
        <f>IF(Matches[[#This Row],[A Score]]&gt;Matches[[#This Row],[B Score]],Matches[[#This Row],[Team A]],Matches[[#This Row],[Team B]])</f>
        <v>paiN</v>
      </c>
      <c r="J126" s="8" t="str">
        <f>IF(Matches[[#This Row],[A Score]]&lt;Matches[[#This Row],[B Score]],Matches[[#This Row],[Team A]],Matches[[#This Row],[Team B]])</f>
        <v>RED</v>
      </c>
      <c r="K126" s="5">
        <f>(MAX(Matches[[#This Row],[A Score]:[B Score]]) / SUM(Matches[[#This Row],[A Score]:[B Score]])-0.5)*2</f>
        <v>0.13043478260869557</v>
      </c>
    </row>
    <row r="127" spans="1:11" x14ac:dyDescent="0.25">
      <c r="A127" t="s">
        <v>159</v>
      </c>
      <c r="B127" t="s">
        <v>171</v>
      </c>
      <c r="C127" s="2">
        <v>45353</v>
      </c>
      <c r="D127" t="s">
        <v>10</v>
      </c>
      <c r="E127" t="s">
        <v>41</v>
      </c>
      <c r="F127">
        <v>13</v>
      </c>
      <c r="G127">
        <v>10</v>
      </c>
      <c r="H127">
        <f>IF(MAX(Matches[[#This Row],[A Score]:[B Score]])&lt;3,3,1)</f>
        <v>1</v>
      </c>
      <c r="I127" t="str">
        <f>IF(Matches[[#This Row],[A Score]]&gt;Matches[[#This Row],[B Score]],Matches[[#This Row],[Team A]],Matches[[#This Row],[Team B]])</f>
        <v>FURIA</v>
      </c>
      <c r="J127" s="8" t="str">
        <f>IF(Matches[[#This Row],[A Score]]&lt;Matches[[#This Row],[B Score]],Matches[[#This Row],[Team A]],Matches[[#This Row],[Team B]])</f>
        <v>Liquid</v>
      </c>
      <c r="K127" s="5">
        <f>(MAX(Matches[[#This Row],[A Score]:[B Score]]) / SUM(Matches[[#This Row],[A Score]:[B Score]])-0.5)*2</f>
        <v>0.13043478260869557</v>
      </c>
    </row>
    <row r="128" spans="1:11" x14ac:dyDescent="0.25">
      <c r="A128" t="s">
        <v>159</v>
      </c>
      <c r="B128" t="s">
        <v>171</v>
      </c>
      <c r="C128" s="2">
        <v>45353</v>
      </c>
      <c r="D128" t="s">
        <v>186</v>
      </c>
      <c r="E128" t="s">
        <v>13</v>
      </c>
      <c r="F128">
        <v>3</v>
      </c>
      <c r="G128">
        <v>13</v>
      </c>
      <c r="H128">
        <f>IF(MAX(Matches[[#This Row],[A Score]:[B Score]])&lt;3,3,1)</f>
        <v>1</v>
      </c>
      <c r="I128" t="str">
        <f>IF(Matches[[#This Row],[A Score]]&gt;Matches[[#This Row],[B Score]],Matches[[#This Row],[Team A]],Matches[[#This Row],[Team B]])</f>
        <v>Imperial</v>
      </c>
      <c r="J128" s="8" t="str">
        <f>IF(Matches[[#This Row],[A Score]]&lt;Matches[[#This Row],[B Score]],Matches[[#This Row],[Team A]],Matches[[#This Row],[Team B]])</f>
        <v>M80</v>
      </c>
      <c r="K128" s="5">
        <f>(MAX(Matches[[#This Row],[A Score]:[B Score]]) / SUM(Matches[[#This Row],[A Score]:[B Score]])-0.5)*2</f>
        <v>0.625</v>
      </c>
    </row>
    <row r="129" spans="1:11" x14ac:dyDescent="0.25">
      <c r="A129" t="s">
        <v>159</v>
      </c>
      <c r="B129" t="s">
        <v>172</v>
      </c>
      <c r="C129" s="2">
        <v>45353</v>
      </c>
      <c r="D129" t="s">
        <v>153</v>
      </c>
      <c r="E129" t="s">
        <v>193</v>
      </c>
      <c r="F129">
        <v>2</v>
      </c>
      <c r="G129">
        <v>0</v>
      </c>
      <c r="H129">
        <f>IF(MAX(Matches[[#This Row],[A Score]:[B Score]])&lt;3,3,1)</f>
        <v>3</v>
      </c>
      <c r="I129" t="str">
        <f>IF(Matches[[#This Row],[A Score]]&gt;Matches[[#This Row],[B Score]],Matches[[#This Row],[Team A]],Matches[[#This Row],[Team B]])</f>
        <v>MIBR</v>
      </c>
      <c r="J129" s="8" t="str">
        <f>IF(Matches[[#This Row],[A Score]]&lt;Matches[[#This Row],[B Score]],Matches[[#This Row],[Team A]],Matches[[#This Row],[Team B]])</f>
        <v>NRG</v>
      </c>
      <c r="K129" s="5">
        <f>(MAX(Matches[[#This Row],[A Score]:[B Score]]) / SUM(Matches[[#This Row],[A Score]:[B Score]])-0.5)*2</f>
        <v>1</v>
      </c>
    </row>
    <row r="130" spans="1:11" x14ac:dyDescent="0.25">
      <c r="A130" t="s">
        <v>159</v>
      </c>
      <c r="B130" t="s">
        <v>172</v>
      </c>
      <c r="C130" s="2">
        <v>45353</v>
      </c>
      <c r="D130" t="s">
        <v>192</v>
      </c>
      <c r="E130" t="s">
        <v>191</v>
      </c>
      <c r="F130">
        <v>0</v>
      </c>
      <c r="G130">
        <v>2</v>
      </c>
      <c r="H130">
        <f>IF(MAX(Matches[[#This Row],[A Score]:[B Score]])&lt;3,3,1)</f>
        <v>3</v>
      </c>
      <c r="I130" t="str">
        <f>IF(Matches[[#This Row],[A Score]]&gt;Matches[[#This Row],[B Score]],Matches[[#This Row],[Team A]],Matches[[#This Row],[Team B]])</f>
        <v>Wildcard</v>
      </c>
      <c r="J130" s="8" t="str">
        <f>IF(Matches[[#This Row],[A Score]]&lt;Matches[[#This Row],[B Score]],Matches[[#This Row],[Team A]],Matches[[#This Row],[Team B]])</f>
        <v>BESTIA</v>
      </c>
      <c r="K130" s="5">
        <f>(MAX(Matches[[#This Row],[A Score]:[B Score]]) / SUM(Matches[[#This Row],[A Score]:[B Score]])-0.5)*2</f>
        <v>1</v>
      </c>
    </row>
    <row r="131" spans="1:11" x14ac:dyDescent="0.25">
      <c r="A131" t="s">
        <v>159</v>
      </c>
      <c r="B131" t="s">
        <v>172</v>
      </c>
      <c r="C131" s="2">
        <v>45353</v>
      </c>
      <c r="D131" t="s">
        <v>154</v>
      </c>
      <c r="E131" t="s">
        <v>189</v>
      </c>
      <c r="F131">
        <v>1</v>
      </c>
      <c r="G131">
        <v>2</v>
      </c>
      <c r="H131">
        <f>IF(MAX(Matches[[#This Row],[A Score]:[B Score]])&lt;3,3,1)</f>
        <v>3</v>
      </c>
      <c r="I131" t="str">
        <f>IF(Matches[[#This Row],[A Score]]&gt;Matches[[#This Row],[B Score]],Matches[[#This Row],[Team A]],Matches[[#This Row],[Team B]])</f>
        <v>Legacy</v>
      </c>
      <c r="J131" s="8" t="str">
        <f>IF(Matches[[#This Row],[A Score]]&lt;Matches[[#This Row],[B Score]],Matches[[#This Row],[Team A]],Matches[[#This Row],[Team B]])</f>
        <v>Nouns</v>
      </c>
      <c r="K131" s="5">
        <f>(MAX(Matches[[#This Row],[A Score]:[B Score]]) / SUM(Matches[[#This Row],[A Score]:[B Score]])-0.5)*2</f>
        <v>0.33333333333333326</v>
      </c>
    </row>
    <row r="132" spans="1:11" x14ac:dyDescent="0.25">
      <c r="A132" t="s">
        <v>159</v>
      </c>
      <c r="B132" t="s">
        <v>172</v>
      </c>
      <c r="C132" s="2">
        <v>45353</v>
      </c>
      <c r="D132" t="s">
        <v>185</v>
      </c>
      <c r="E132" t="s">
        <v>187</v>
      </c>
      <c r="F132">
        <v>1</v>
      </c>
      <c r="G132">
        <v>2</v>
      </c>
      <c r="H132">
        <f>IF(MAX(Matches[[#This Row],[A Score]:[B Score]])&lt;3,3,1)</f>
        <v>3</v>
      </c>
      <c r="I132" t="str">
        <f>IF(Matches[[#This Row],[A Score]]&gt;Matches[[#This Row],[B Score]],Matches[[#This Row],[Team A]],Matches[[#This Row],[Team B]])</f>
        <v>ODDIK</v>
      </c>
      <c r="J132" s="8" t="str">
        <f>IF(Matches[[#This Row],[A Score]]&lt;Matches[[#This Row],[B Score]],Matches[[#This Row],[Team A]],Matches[[#This Row],[Team B]])</f>
        <v>Elevate</v>
      </c>
      <c r="K132" s="5">
        <f>(MAX(Matches[[#This Row],[A Score]:[B Score]]) / SUM(Matches[[#This Row],[A Score]:[B Score]])-0.5)*2</f>
        <v>0.33333333333333326</v>
      </c>
    </row>
    <row r="133" spans="1:11" x14ac:dyDescent="0.25">
      <c r="A133" t="s">
        <v>159</v>
      </c>
      <c r="B133" t="s">
        <v>173</v>
      </c>
      <c r="C133" s="2">
        <v>45354</v>
      </c>
      <c r="D133" t="s">
        <v>152</v>
      </c>
      <c r="E133" t="s">
        <v>13</v>
      </c>
      <c r="F133">
        <v>0</v>
      </c>
      <c r="G133">
        <v>2</v>
      </c>
      <c r="H133">
        <f>IF(MAX(Matches[[#This Row],[A Score]:[B Score]])&lt;3,3,1)</f>
        <v>3</v>
      </c>
      <c r="I133" t="str">
        <f>IF(Matches[[#This Row],[A Score]]&gt;Matches[[#This Row],[B Score]],Matches[[#This Row],[Team A]],Matches[[#This Row],[Team B]])</f>
        <v>Imperial</v>
      </c>
      <c r="J133" s="8" t="str">
        <f>IF(Matches[[#This Row],[A Score]]&lt;Matches[[#This Row],[B Score]],Matches[[#This Row],[Team A]],Matches[[#This Row],[Team B]])</f>
        <v>paiN</v>
      </c>
      <c r="K133" s="5">
        <f>(MAX(Matches[[#This Row],[A Score]:[B Score]]) / SUM(Matches[[#This Row],[A Score]:[B Score]])-0.5)*2</f>
        <v>1</v>
      </c>
    </row>
    <row r="134" spans="1:11" x14ac:dyDescent="0.25">
      <c r="A134" t="s">
        <v>159</v>
      </c>
      <c r="B134" t="s">
        <v>173</v>
      </c>
      <c r="C134" s="2">
        <v>45354</v>
      </c>
      <c r="D134" t="s">
        <v>10</v>
      </c>
      <c r="E134" t="s">
        <v>184</v>
      </c>
      <c r="F134">
        <v>2</v>
      </c>
      <c r="G134">
        <v>1</v>
      </c>
      <c r="H134">
        <f>IF(MAX(Matches[[#This Row],[A Score]:[B Score]])&lt;3,3,1)</f>
        <v>3</v>
      </c>
      <c r="I134" t="str">
        <f>IF(Matches[[#This Row],[A Score]]&gt;Matches[[#This Row],[B Score]],Matches[[#This Row],[Team A]],Matches[[#This Row],[Team B]])</f>
        <v>FURIA</v>
      </c>
      <c r="J134" s="8" t="str">
        <f>IF(Matches[[#This Row],[A Score]]&lt;Matches[[#This Row],[B Score]],Matches[[#This Row],[Team A]],Matches[[#This Row],[Team B]])</f>
        <v>COL</v>
      </c>
      <c r="K134" s="5">
        <f>(MAX(Matches[[#This Row],[A Score]:[B Score]]) / SUM(Matches[[#This Row],[A Score]:[B Score]])-0.5)*2</f>
        <v>0.33333333333333326</v>
      </c>
    </row>
    <row r="135" spans="1:11" x14ac:dyDescent="0.25">
      <c r="A135" t="s">
        <v>159</v>
      </c>
      <c r="B135" t="s">
        <v>175</v>
      </c>
      <c r="C135" s="2">
        <v>45354</v>
      </c>
      <c r="D135" t="s">
        <v>186</v>
      </c>
      <c r="E135" t="s">
        <v>191</v>
      </c>
      <c r="F135">
        <v>2</v>
      </c>
      <c r="G135">
        <v>1</v>
      </c>
      <c r="H135">
        <f>IF(MAX(Matches[[#This Row],[A Score]:[B Score]])&lt;3,3,1)</f>
        <v>3</v>
      </c>
      <c r="I135" t="str">
        <f>IF(Matches[[#This Row],[A Score]]&gt;Matches[[#This Row],[B Score]],Matches[[#This Row],[Team A]],Matches[[#This Row],[Team B]])</f>
        <v>M80</v>
      </c>
      <c r="J135" s="8" t="str">
        <f>IF(Matches[[#This Row],[A Score]]&lt;Matches[[#This Row],[B Score]],Matches[[#This Row],[Team A]],Matches[[#This Row],[Team B]])</f>
        <v>Wildcard</v>
      </c>
      <c r="K135" s="5">
        <f>(MAX(Matches[[#This Row],[A Score]:[B Score]]) / SUM(Matches[[#This Row],[A Score]:[B Score]])-0.5)*2</f>
        <v>0.33333333333333326</v>
      </c>
    </row>
    <row r="136" spans="1:11" x14ac:dyDescent="0.25">
      <c r="A136" t="s">
        <v>159</v>
      </c>
      <c r="B136" t="s">
        <v>175</v>
      </c>
      <c r="C136" s="2">
        <v>45354</v>
      </c>
      <c r="D136" t="s">
        <v>188</v>
      </c>
      <c r="E136" t="s">
        <v>41</v>
      </c>
      <c r="F136">
        <v>0</v>
      </c>
      <c r="G136">
        <v>2</v>
      </c>
      <c r="H136">
        <f>IF(MAX(Matches[[#This Row],[A Score]:[B Score]])&lt;3,3,1)</f>
        <v>3</v>
      </c>
      <c r="I136" t="str">
        <f>IF(Matches[[#This Row],[A Score]]&gt;Matches[[#This Row],[B Score]],Matches[[#This Row],[Team A]],Matches[[#This Row],[Team B]])</f>
        <v>Liquid</v>
      </c>
      <c r="J136" s="8" t="str">
        <f>IF(Matches[[#This Row],[A Score]]&lt;Matches[[#This Row],[B Score]],Matches[[#This Row],[Team A]],Matches[[#This Row],[Team B]])</f>
        <v>BOSS</v>
      </c>
      <c r="K136" s="5">
        <f>(MAX(Matches[[#This Row],[A Score]:[B Score]]) / SUM(Matches[[#This Row],[A Score]:[B Score]])-0.5)*2</f>
        <v>1</v>
      </c>
    </row>
    <row r="137" spans="1:11" x14ac:dyDescent="0.25">
      <c r="A137" t="s">
        <v>159</v>
      </c>
      <c r="B137" t="s">
        <v>175</v>
      </c>
      <c r="C137" s="2">
        <v>45354</v>
      </c>
      <c r="D137" t="s">
        <v>190</v>
      </c>
      <c r="E137" t="s">
        <v>187</v>
      </c>
      <c r="F137">
        <v>1</v>
      </c>
      <c r="G137">
        <v>2</v>
      </c>
      <c r="H137">
        <f>IF(MAX(Matches[[#This Row],[A Score]:[B Score]])&lt;3,3,1)</f>
        <v>3</v>
      </c>
      <c r="I137" t="str">
        <f>IF(Matches[[#This Row],[A Score]]&gt;Matches[[#This Row],[B Score]],Matches[[#This Row],[Team A]],Matches[[#This Row],[Team B]])</f>
        <v>ODDIK</v>
      </c>
      <c r="J137" s="8" t="str">
        <f>IF(Matches[[#This Row],[A Score]]&lt;Matches[[#This Row],[B Score]],Matches[[#This Row],[Team A]],Matches[[#This Row],[Team B]])</f>
        <v>RED</v>
      </c>
      <c r="K137" s="5">
        <f>(MAX(Matches[[#This Row],[A Score]:[B Score]]) / SUM(Matches[[#This Row],[A Score]:[B Score]])-0.5)*2</f>
        <v>0.33333333333333326</v>
      </c>
    </row>
    <row r="138" spans="1:11" x14ac:dyDescent="0.25">
      <c r="A138" t="s">
        <v>159</v>
      </c>
      <c r="B138" t="s">
        <v>175</v>
      </c>
      <c r="C138" s="2">
        <v>45354</v>
      </c>
      <c r="D138" t="s">
        <v>189</v>
      </c>
      <c r="E138" t="s">
        <v>153</v>
      </c>
      <c r="F138">
        <v>2</v>
      </c>
      <c r="G138">
        <v>0</v>
      </c>
      <c r="H138">
        <f>IF(MAX(Matches[[#This Row],[A Score]:[B Score]])&lt;3,3,1)</f>
        <v>3</v>
      </c>
      <c r="I138" t="str">
        <f>IF(Matches[[#This Row],[A Score]]&gt;Matches[[#This Row],[B Score]],Matches[[#This Row],[Team A]],Matches[[#This Row],[Team B]])</f>
        <v>Legacy</v>
      </c>
      <c r="J138" s="8" t="str">
        <f>IF(Matches[[#This Row],[A Score]]&lt;Matches[[#This Row],[B Score]],Matches[[#This Row],[Team A]],Matches[[#This Row],[Team B]])</f>
        <v>MIBR</v>
      </c>
      <c r="K138" s="5">
        <f>(MAX(Matches[[#This Row],[A Score]:[B Score]]) / SUM(Matches[[#This Row],[A Score]:[B Score]])-0.5)*2</f>
        <v>1</v>
      </c>
    </row>
    <row r="139" spans="1:11" x14ac:dyDescent="0.25">
      <c r="A139" t="s">
        <v>159</v>
      </c>
      <c r="B139">
        <v>4</v>
      </c>
      <c r="C139" s="2">
        <v>45355</v>
      </c>
      <c r="D139" t="s">
        <v>152</v>
      </c>
      <c r="E139" t="s">
        <v>187</v>
      </c>
      <c r="F139">
        <v>2</v>
      </c>
      <c r="G139">
        <v>0</v>
      </c>
      <c r="H139">
        <f>IF(MAX(Matches[[#This Row],[A Score]:[B Score]])&lt;3,3,1)</f>
        <v>3</v>
      </c>
      <c r="I139" t="str">
        <f>IF(Matches[[#This Row],[A Score]]&gt;Matches[[#This Row],[B Score]],Matches[[#This Row],[Team A]],Matches[[#This Row],[Team B]])</f>
        <v>paiN</v>
      </c>
      <c r="J139" s="8" t="str">
        <f>IF(Matches[[#This Row],[A Score]]&lt;Matches[[#This Row],[B Score]],Matches[[#This Row],[Team A]],Matches[[#This Row],[Team B]])</f>
        <v>ODDIK</v>
      </c>
      <c r="K139" s="5">
        <f>(MAX(Matches[[#This Row],[A Score]:[B Score]]) / SUM(Matches[[#This Row],[A Score]:[B Score]])-0.5)*2</f>
        <v>1</v>
      </c>
    </row>
    <row r="140" spans="1:11" x14ac:dyDescent="0.25">
      <c r="A140" t="s">
        <v>159</v>
      </c>
      <c r="B140">
        <v>4</v>
      </c>
      <c r="C140" s="2">
        <v>45355</v>
      </c>
      <c r="D140" t="s">
        <v>186</v>
      </c>
      <c r="E140" t="s">
        <v>189</v>
      </c>
      <c r="F140">
        <v>1</v>
      </c>
      <c r="G140">
        <v>2</v>
      </c>
      <c r="H140">
        <f>IF(MAX(Matches[[#This Row],[A Score]:[B Score]])&lt;3,3,1)</f>
        <v>3</v>
      </c>
      <c r="I140" t="str">
        <f>IF(Matches[[#This Row],[A Score]]&gt;Matches[[#This Row],[B Score]],Matches[[#This Row],[Team A]],Matches[[#This Row],[Team B]])</f>
        <v>Legacy</v>
      </c>
      <c r="J140" s="8" t="str">
        <f>IF(Matches[[#This Row],[A Score]]&lt;Matches[[#This Row],[B Score]],Matches[[#This Row],[Team A]],Matches[[#This Row],[Team B]])</f>
        <v>M80</v>
      </c>
      <c r="K140" s="5">
        <f>(MAX(Matches[[#This Row],[A Score]:[B Score]]) / SUM(Matches[[#This Row],[A Score]:[B Score]])-0.5)*2</f>
        <v>0.33333333333333326</v>
      </c>
    </row>
    <row r="141" spans="1:11" x14ac:dyDescent="0.25">
      <c r="A141" t="s">
        <v>159</v>
      </c>
      <c r="B141">
        <v>4</v>
      </c>
      <c r="C141" s="2">
        <v>45355</v>
      </c>
      <c r="D141" t="s">
        <v>184</v>
      </c>
      <c r="E141" t="s">
        <v>41</v>
      </c>
      <c r="F141">
        <v>2</v>
      </c>
      <c r="G141">
        <v>1</v>
      </c>
      <c r="H141">
        <f>IF(MAX(Matches[[#This Row],[A Score]:[B Score]])&lt;3,3,1)</f>
        <v>3</v>
      </c>
      <c r="I141" t="str">
        <f>IF(Matches[[#This Row],[A Score]]&gt;Matches[[#This Row],[B Score]],Matches[[#This Row],[Team A]],Matches[[#This Row],[Team B]])</f>
        <v>COL</v>
      </c>
      <c r="J141" s="8" t="str">
        <f>IF(Matches[[#This Row],[A Score]]&lt;Matches[[#This Row],[B Score]],Matches[[#This Row],[Team A]],Matches[[#This Row],[Team B]])</f>
        <v>Liquid</v>
      </c>
      <c r="K141" s="5">
        <f>(MAX(Matches[[#This Row],[A Score]:[B Score]]) / SUM(Matches[[#This Row],[A Score]:[B Score]])-0.5)*2</f>
        <v>0.33333333333333326</v>
      </c>
    </row>
    <row r="142" spans="1:11" x14ac:dyDescent="0.25">
      <c r="A142" t="s">
        <v>202</v>
      </c>
      <c r="B142" t="s">
        <v>203</v>
      </c>
      <c r="C142" s="2">
        <v>45348</v>
      </c>
      <c r="D142" t="s">
        <v>194</v>
      </c>
      <c r="E142" t="s">
        <v>201</v>
      </c>
      <c r="F142">
        <v>13</v>
      </c>
      <c r="G142">
        <v>4</v>
      </c>
      <c r="H142">
        <f>IF(MAX(Matches[[#This Row],[A Score]:[B Score]])&lt;3,3,1)</f>
        <v>1</v>
      </c>
      <c r="I142" t="str">
        <f>IF(Matches[[#This Row],[A Score]]&gt;Matches[[#This Row],[B Score]],Matches[[#This Row],[Team A]],Matches[[#This Row],[Team B]])</f>
        <v>The MongolZ</v>
      </c>
      <c r="J142" s="8" t="str">
        <f>IF(Matches[[#This Row],[A Score]]&lt;Matches[[#This Row],[B Score]],Matches[[#This Row],[Team A]],Matches[[#This Row],[Team B]])</f>
        <v>Myth Avenue</v>
      </c>
      <c r="K142" s="5">
        <f>(MAX(Matches[[#This Row],[A Score]:[B Score]]) / SUM(Matches[[#This Row],[A Score]:[B Score]])-0.5)*2</f>
        <v>0.52941176470588225</v>
      </c>
    </row>
    <row r="143" spans="1:11" x14ac:dyDescent="0.25">
      <c r="A143" t="s">
        <v>202</v>
      </c>
      <c r="B143" t="s">
        <v>203</v>
      </c>
      <c r="C143" s="2">
        <v>45348</v>
      </c>
      <c r="D143" t="s">
        <v>198</v>
      </c>
      <c r="E143" t="s">
        <v>197</v>
      </c>
      <c r="F143">
        <v>4</v>
      </c>
      <c r="G143">
        <v>13</v>
      </c>
      <c r="H143">
        <f>IF(MAX(Matches[[#This Row],[A Score]:[B Score]])&lt;3,3,1)</f>
        <v>1</v>
      </c>
      <c r="I143" t="str">
        <f>IF(Matches[[#This Row],[A Score]]&gt;Matches[[#This Row],[B Score]],Matches[[#This Row],[Team A]],Matches[[#This Row],[Team B]])</f>
        <v>Grayhound Gaming</v>
      </c>
      <c r="J143" s="8" t="str">
        <f>IF(Matches[[#This Row],[A Score]]&lt;Matches[[#This Row],[B Score]],Matches[[#This Row],[Team A]],Matches[[#This Row],[Team B]])</f>
        <v>ATOX Esports</v>
      </c>
      <c r="K143" s="5">
        <f>(MAX(Matches[[#This Row],[A Score]:[B Score]]) / SUM(Matches[[#This Row],[A Score]:[B Score]])-0.5)*2</f>
        <v>0.52941176470588225</v>
      </c>
    </row>
    <row r="144" spans="1:11" x14ac:dyDescent="0.25">
      <c r="A144" t="s">
        <v>202</v>
      </c>
      <c r="B144" t="s">
        <v>203</v>
      </c>
      <c r="C144" s="2">
        <v>45348</v>
      </c>
      <c r="D144" t="s">
        <v>196</v>
      </c>
      <c r="E144" t="s">
        <v>199</v>
      </c>
      <c r="F144">
        <v>13</v>
      </c>
      <c r="G144">
        <v>11</v>
      </c>
      <c r="H144">
        <f>IF(MAX(Matches[[#This Row],[A Score]:[B Score]])&lt;3,3,1)</f>
        <v>1</v>
      </c>
      <c r="I144" t="str">
        <f>IF(Matches[[#This Row],[A Score]]&gt;Matches[[#This Row],[B Score]],Matches[[#This Row],[Team A]],Matches[[#This Row],[Team B]])</f>
        <v>TYLOO</v>
      </c>
      <c r="J144" s="8" t="str">
        <f>IF(Matches[[#This Row],[A Score]]&lt;Matches[[#This Row],[B Score]],Matches[[#This Row],[Team A]],Matches[[#This Row],[Team B]])</f>
        <v>JiJieHao</v>
      </c>
      <c r="K144" s="5">
        <f>(MAX(Matches[[#This Row],[A Score]:[B Score]]) / SUM(Matches[[#This Row],[A Score]:[B Score]])-0.5)*2</f>
        <v>8.3333333333333259E-2</v>
      </c>
    </row>
    <row r="145" spans="1:11" x14ac:dyDescent="0.25">
      <c r="A145" t="s">
        <v>202</v>
      </c>
      <c r="B145" t="s">
        <v>203</v>
      </c>
      <c r="C145" s="2">
        <v>45348</v>
      </c>
      <c r="D145" t="s">
        <v>200</v>
      </c>
      <c r="E145" t="s">
        <v>195</v>
      </c>
      <c r="F145">
        <v>7</v>
      </c>
      <c r="G145">
        <v>13</v>
      </c>
      <c r="H145">
        <f>IF(MAX(Matches[[#This Row],[A Score]:[B Score]])&lt;3,3,1)</f>
        <v>1</v>
      </c>
      <c r="I145" t="str">
        <f>IF(Matches[[#This Row],[A Score]]&gt;Matches[[#This Row],[B Score]],Matches[[#This Row],[Team A]],Matches[[#This Row],[Team B]])</f>
        <v>Lynn Vision Gaming</v>
      </c>
      <c r="J145" s="8" t="str">
        <f>IF(Matches[[#This Row],[A Score]]&lt;Matches[[#This Row],[B Score]],Matches[[#This Row],[Team A]],Matches[[#This Row],[Team B]])</f>
        <v>Twisted Minds</v>
      </c>
      <c r="K145" s="5">
        <f>(MAX(Matches[[#This Row],[A Score]:[B Score]]) / SUM(Matches[[#This Row],[A Score]:[B Score]])-0.5)*2</f>
        <v>0.30000000000000004</v>
      </c>
    </row>
    <row r="146" spans="1:11" x14ac:dyDescent="0.25">
      <c r="A146" t="s">
        <v>202</v>
      </c>
      <c r="B146" s="10" t="s">
        <v>204</v>
      </c>
      <c r="C146" s="2">
        <v>45349</v>
      </c>
      <c r="D146" t="s">
        <v>201</v>
      </c>
      <c r="E146" t="s">
        <v>198</v>
      </c>
      <c r="F146">
        <v>0</v>
      </c>
      <c r="G146">
        <v>2</v>
      </c>
      <c r="H146">
        <f>IF(MAX(Matches[[#This Row],[A Score]:[B Score]])&lt;3,3,1)</f>
        <v>3</v>
      </c>
      <c r="I146" t="str">
        <f>IF(Matches[[#This Row],[A Score]]&gt;Matches[[#This Row],[B Score]],Matches[[#This Row],[Team A]],Matches[[#This Row],[Team B]])</f>
        <v>ATOX Esports</v>
      </c>
      <c r="J146" s="8" t="str">
        <f>IF(Matches[[#This Row],[A Score]]&lt;Matches[[#This Row],[B Score]],Matches[[#This Row],[Team A]],Matches[[#This Row],[Team B]])</f>
        <v>Myth Avenue</v>
      </c>
      <c r="K146" s="5">
        <f>(MAX(Matches[[#This Row],[A Score]:[B Score]]) / SUM(Matches[[#This Row],[A Score]:[B Score]])-0.5)*2</f>
        <v>1</v>
      </c>
    </row>
    <row r="147" spans="1:11" x14ac:dyDescent="0.25">
      <c r="A147" t="s">
        <v>202</v>
      </c>
      <c r="B147" s="10" t="s">
        <v>204</v>
      </c>
      <c r="C147" s="2">
        <v>45349</v>
      </c>
      <c r="D147" t="s">
        <v>199</v>
      </c>
      <c r="E147" t="s">
        <v>200</v>
      </c>
      <c r="F147">
        <v>2</v>
      </c>
      <c r="G147">
        <v>0</v>
      </c>
      <c r="H147">
        <f>IF(MAX(Matches[[#This Row],[A Score]:[B Score]])&lt;3,3,1)</f>
        <v>3</v>
      </c>
      <c r="I147" t="str">
        <f>IF(Matches[[#This Row],[A Score]]&gt;Matches[[#This Row],[B Score]],Matches[[#This Row],[Team A]],Matches[[#This Row],[Team B]])</f>
        <v>JiJieHao</v>
      </c>
      <c r="J147" s="8" t="str">
        <f>IF(Matches[[#This Row],[A Score]]&lt;Matches[[#This Row],[B Score]],Matches[[#This Row],[Team A]],Matches[[#This Row],[Team B]])</f>
        <v>Twisted Minds</v>
      </c>
      <c r="K147" s="5">
        <f>(MAX(Matches[[#This Row],[A Score]:[B Score]]) / SUM(Matches[[#This Row],[A Score]:[B Score]])-0.5)*2</f>
        <v>1</v>
      </c>
    </row>
    <row r="148" spans="1:11" x14ac:dyDescent="0.25">
      <c r="A148" t="s">
        <v>202</v>
      </c>
      <c r="B148" s="10" t="s">
        <v>171</v>
      </c>
      <c r="C148" s="2">
        <v>45348</v>
      </c>
      <c r="D148" t="s">
        <v>194</v>
      </c>
      <c r="E148" t="s">
        <v>197</v>
      </c>
      <c r="F148">
        <v>13</v>
      </c>
      <c r="G148">
        <v>4</v>
      </c>
      <c r="H148">
        <f>IF(MAX(Matches[[#This Row],[A Score]:[B Score]])&lt;3,3,1)</f>
        <v>1</v>
      </c>
      <c r="I148" t="str">
        <f>IF(Matches[[#This Row],[A Score]]&gt;Matches[[#This Row],[B Score]],Matches[[#This Row],[Team A]],Matches[[#This Row],[Team B]])</f>
        <v>The MongolZ</v>
      </c>
      <c r="J148" s="8" t="str">
        <f>IF(Matches[[#This Row],[A Score]]&lt;Matches[[#This Row],[B Score]],Matches[[#This Row],[Team A]],Matches[[#This Row],[Team B]])</f>
        <v>Grayhound Gaming</v>
      </c>
      <c r="K148" s="5">
        <f>(MAX(Matches[[#This Row],[A Score]:[B Score]]) / SUM(Matches[[#This Row],[A Score]:[B Score]])-0.5)*2</f>
        <v>0.52941176470588225</v>
      </c>
    </row>
    <row r="149" spans="1:11" x14ac:dyDescent="0.25">
      <c r="A149" t="s">
        <v>202</v>
      </c>
      <c r="B149" s="10" t="s">
        <v>171</v>
      </c>
      <c r="C149" s="2">
        <v>45348</v>
      </c>
      <c r="D149" t="s">
        <v>196</v>
      </c>
      <c r="E149" t="s">
        <v>195</v>
      </c>
      <c r="F149">
        <v>6</v>
      </c>
      <c r="G149">
        <v>13</v>
      </c>
      <c r="H149">
        <f>IF(MAX(Matches[[#This Row],[A Score]:[B Score]])&lt;3,3,1)</f>
        <v>1</v>
      </c>
      <c r="I149" t="str">
        <f>IF(Matches[[#This Row],[A Score]]&gt;Matches[[#This Row],[B Score]],Matches[[#This Row],[Team A]],Matches[[#This Row],[Team B]])</f>
        <v>Lynn Vision Gaming</v>
      </c>
      <c r="J149" s="8" t="str">
        <f>IF(Matches[[#This Row],[A Score]]&lt;Matches[[#This Row],[B Score]],Matches[[#This Row],[Team A]],Matches[[#This Row],[Team B]])</f>
        <v>TYLOO</v>
      </c>
      <c r="K149" s="5">
        <f>(MAX(Matches[[#This Row],[A Score]:[B Score]]) / SUM(Matches[[#This Row],[A Score]:[B Score]])-0.5)*2</f>
        <v>0.36842105263157898</v>
      </c>
    </row>
    <row r="150" spans="1:11" x14ac:dyDescent="0.25">
      <c r="A150" t="s">
        <v>202</v>
      </c>
      <c r="B150" t="s">
        <v>172</v>
      </c>
      <c r="C150" s="2">
        <v>45349</v>
      </c>
      <c r="D150" t="s">
        <v>196</v>
      </c>
      <c r="E150" t="s">
        <v>198</v>
      </c>
      <c r="F150">
        <v>1</v>
      </c>
      <c r="G150">
        <v>2</v>
      </c>
      <c r="H150">
        <f>IF(MAX(Matches[[#This Row],[A Score]:[B Score]])&lt;3,3,1)</f>
        <v>3</v>
      </c>
      <c r="I150" t="str">
        <f>IF(Matches[[#This Row],[A Score]]&gt;Matches[[#This Row],[B Score]],Matches[[#This Row],[Team A]],Matches[[#This Row],[Team B]])</f>
        <v>ATOX Esports</v>
      </c>
      <c r="J150" s="8" t="str">
        <f>IF(Matches[[#This Row],[A Score]]&lt;Matches[[#This Row],[B Score]],Matches[[#This Row],[Team A]],Matches[[#This Row],[Team B]])</f>
        <v>TYLOO</v>
      </c>
      <c r="K150" s="5">
        <f>(MAX(Matches[[#This Row],[A Score]:[B Score]]) / SUM(Matches[[#This Row],[A Score]:[B Score]])-0.5)*2</f>
        <v>0.33333333333333326</v>
      </c>
    </row>
    <row r="151" spans="1:11" x14ac:dyDescent="0.25">
      <c r="A151" t="s">
        <v>202</v>
      </c>
      <c r="B151" t="s">
        <v>172</v>
      </c>
      <c r="C151" s="2">
        <v>45349</v>
      </c>
      <c r="D151" t="s">
        <v>197</v>
      </c>
      <c r="E151" t="s">
        <v>199</v>
      </c>
      <c r="F151">
        <v>2</v>
      </c>
      <c r="G151">
        <v>0</v>
      </c>
      <c r="H151">
        <f>IF(MAX(Matches[[#This Row],[A Score]:[B Score]])&lt;3,3,1)</f>
        <v>3</v>
      </c>
      <c r="I151" t="str">
        <f>IF(Matches[[#This Row],[A Score]]&gt;Matches[[#This Row],[B Score]],Matches[[#This Row],[Team A]],Matches[[#This Row],[Team B]])</f>
        <v>Grayhound Gaming</v>
      </c>
      <c r="J151" s="8" t="str">
        <f>IF(Matches[[#This Row],[A Score]]&lt;Matches[[#This Row],[B Score]],Matches[[#This Row],[Team A]],Matches[[#This Row],[Team B]])</f>
        <v>JiJieHao</v>
      </c>
      <c r="K151" s="5">
        <f>(MAX(Matches[[#This Row],[A Score]:[B Score]]) / SUM(Matches[[#This Row],[A Score]:[B Score]])-0.5)*2</f>
        <v>1</v>
      </c>
    </row>
    <row r="152" spans="1:11" x14ac:dyDescent="0.25">
      <c r="A152" t="s">
        <v>202</v>
      </c>
      <c r="B152" t="s">
        <v>205</v>
      </c>
      <c r="C152" s="2">
        <v>45350</v>
      </c>
      <c r="D152" t="s">
        <v>198</v>
      </c>
      <c r="E152" t="s">
        <v>197</v>
      </c>
      <c r="F152">
        <v>1</v>
      </c>
      <c r="G152">
        <v>2</v>
      </c>
      <c r="H152">
        <f>IF(MAX(Matches[[#This Row],[A Score]:[B Score]])&lt;3,3,1)</f>
        <v>3</v>
      </c>
      <c r="I152" t="str">
        <f>IF(Matches[[#This Row],[A Score]]&gt;Matches[[#This Row],[B Score]],Matches[[#This Row],[Team A]],Matches[[#This Row],[Team B]])</f>
        <v>Grayhound Gaming</v>
      </c>
      <c r="J152" s="8" t="str">
        <f>IF(Matches[[#This Row],[A Score]]&lt;Matches[[#This Row],[B Score]],Matches[[#This Row],[Team A]],Matches[[#This Row],[Team B]])</f>
        <v>ATOX Esports</v>
      </c>
      <c r="K152" s="5">
        <f>(MAX(Matches[[#This Row],[A Score]:[B Score]]) / SUM(Matches[[#This Row],[A Score]:[B Score]])-0.5)*2</f>
        <v>0.33333333333333326</v>
      </c>
    </row>
    <row r="153" spans="1:11" x14ac:dyDescent="0.25">
      <c r="A153" t="s">
        <v>202</v>
      </c>
      <c r="B153" t="s">
        <v>173</v>
      </c>
      <c r="C153" s="2">
        <v>45350</v>
      </c>
      <c r="D153" t="s">
        <v>194</v>
      </c>
      <c r="E153" t="s">
        <v>195</v>
      </c>
      <c r="F153">
        <v>2</v>
      </c>
      <c r="G153">
        <v>0</v>
      </c>
      <c r="H153">
        <f>IF(MAX(Matches[[#This Row],[A Score]:[B Score]])&lt;3,3,1)</f>
        <v>3</v>
      </c>
      <c r="I153" t="str">
        <f>IF(Matches[[#This Row],[A Score]]&gt;Matches[[#This Row],[B Score]],Matches[[#This Row],[Team A]],Matches[[#This Row],[Team B]])</f>
        <v>The MongolZ</v>
      </c>
      <c r="J153" s="8" t="str">
        <f>IF(Matches[[#This Row],[A Score]]&lt;Matches[[#This Row],[B Score]],Matches[[#This Row],[Team A]],Matches[[#This Row],[Team B]])</f>
        <v>Lynn Vision Gaming</v>
      </c>
      <c r="K153" s="5">
        <f>(MAX(Matches[[#This Row],[A Score]:[B Score]]) / SUM(Matches[[#This Row],[A Score]:[B Score]])-0.5)*2</f>
        <v>1</v>
      </c>
    </row>
    <row r="154" spans="1:11" x14ac:dyDescent="0.25">
      <c r="A154" t="s">
        <v>202</v>
      </c>
      <c r="B154" s="10" t="s">
        <v>175</v>
      </c>
      <c r="C154" s="2">
        <v>45350</v>
      </c>
      <c r="D154" t="s">
        <v>195</v>
      </c>
      <c r="E154" t="s">
        <v>197</v>
      </c>
      <c r="F154">
        <v>2</v>
      </c>
      <c r="G154">
        <v>1</v>
      </c>
      <c r="H154">
        <f>IF(MAX(Matches[[#This Row],[A Score]:[B Score]])&lt;3,3,1)</f>
        <v>3</v>
      </c>
      <c r="I154" t="str">
        <f>IF(Matches[[#This Row],[A Score]]&gt;Matches[[#This Row],[B Score]],Matches[[#This Row],[Team A]],Matches[[#This Row],[Team B]])</f>
        <v>Lynn Vision Gaming</v>
      </c>
      <c r="J154" s="8" t="str">
        <f>IF(Matches[[#This Row],[A Score]]&lt;Matches[[#This Row],[B Score]],Matches[[#This Row],[Team A]],Matches[[#This Row],[Team B]])</f>
        <v>Grayhound Gaming</v>
      </c>
      <c r="K154" s="5">
        <f>(MAX(Matches[[#This Row],[A Score]:[B Score]]) / SUM(Matches[[#This Row],[A Score]:[B Score]])-0.5)*2</f>
        <v>0.33333333333333326</v>
      </c>
    </row>
    <row r="155" spans="1:11" x14ac:dyDescent="0.25">
      <c r="A155" s="10"/>
      <c r="B155" s="10"/>
      <c r="C155" s="2"/>
      <c r="J155" s="8"/>
      <c r="K155" s="5"/>
    </row>
    <row r="156" spans="1:11" x14ac:dyDescent="0.25">
      <c r="A156" s="10"/>
      <c r="B156" s="10"/>
      <c r="C156" s="2"/>
      <c r="J156" s="8"/>
      <c r="K156" s="5"/>
    </row>
    <row r="157" spans="1:11" x14ac:dyDescent="0.25">
      <c r="C157" s="2"/>
      <c r="J157"/>
      <c r="K157" s="5"/>
    </row>
    <row r="158" spans="1:11" x14ac:dyDescent="0.25">
      <c r="C158" s="2"/>
      <c r="J158"/>
      <c r="K158" s="5"/>
    </row>
    <row r="159" spans="1:11" x14ac:dyDescent="0.25">
      <c r="C159" s="2"/>
      <c r="J159"/>
      <c r="K159" s="5"/>
    </row>
    <row r="160" spans="1:11" x14ac:dyDescent="0.25">
      <c r="C160" s="2"/>
      <c r="J160"/>
      <c r="K160" s="5"/>
    </row>
    <row r="161" spans="3:11" x14ac:dyDescent="0.25">
      <c r="C161" s="2"/>
      <c r="J161"/>
      <c r="K161" s="5"/>
    </row>
    <row r="162" spans="3:11" x14ac:dyDescent="0.25">
      <c r="C162" s="2"/>
      <c r="J162"/>
      <c r="K162" s="5"/>
    </row>
    <row r="163" spans="3:11" x14ac:dyDescent="0.25">
      <c r="C163" s="2"/>
      <c r="J163"/>
      <c r="K163" s="5"/>
    </row>
    <row r="164" spans="3:11" x14ac:dyDescent="0.25">
      <c r="C164" s="2"/>
      <c r="J164"/>
      <c r="K164" s="5"/>
    </row>
    <row r="165" spans="3:11" x14ac:dyDescent="0.25">
      <c r="C165" s="2"/>
      <c r="J165"/>
      <c r="K165" s="5"/>
    </row>
    <row r="166" spans="3:11" x14ac:dyDescent="0.25">
      <c r="C166" s="2"/>
      <c r="J166"/>
      <c r="K166" s="5"/>
    </row>
    <row r="167" spans="3:11" x14ac:dyDescent="0.25">
      <c r="C167" s="2"/>
      <c r="J167"/>
      <c r="K167" s="5"/>
    </row>
    <row r="168" spans="3:11" x14ac:dyDescent="0.25">
      <c r="C168" s="2"/>
      <c r="J168"/>
      <c r="K168" s="5"/>
    </row>
    <row r="169" spans="3:11" x14ac:dyDescent="0.25">
      <c r="C169" s="2"/>
      <c r="J169"/>
      <c r="K169" s="5"/>
    </row>
    <row r="170" spans="3:11" x14ac:dyDescent="0.25">
      <c r="C170" s="2"/>
      <c r="J170"/>
      <c r="K170" s="5"/>
    </row>
    <row r="171" spans="3:11" x14ac:dyDescent="0.25">
      <c r="C171" s="2"/>
      <c r="J171"/>
      <c r="K171" s="5"/>
    </row>
    <row r="172" spans="3:11" x14ac:dyDescent="0.25">
      <c r="C172" s="2"/>
      <c r="J172"/>
      <c r="K172" s="5"/>
    </row>
    <row r="173" spans="3:11" x14ac:dyDescent="0.25">
      <c r="C173" s="2"/>
      <c r="J173"/>
      <c r="K173" s="5"/>
    </row>
    <row r="174" spans="3:11" x14ac:dyDescent="0.25">
      <c r="C174" s="2"/>
      <c r="J174"/>
      <c r="K174" s="5"/>
    </row>
    <row r="175" spans="3:11" x14ac:dyDescent="0.25">
      <c r="C175" s="2"/>
      <c r="J175"/>
      <c r="K175" s="5"/>
    </row>
    <row r="176" spans="3:11" x14ac:dyDescent="0.25">
      <c r="C176" s="2"/>
      <c r="J176"/>
      <c r="K176" s="5"/>
    </row>
    <row r="177" spans="3:11" x14ac:dyDescent="0.25">
      <c r="C177" s="2"/>
      <c r="J177"/>
      <c r="K177" s="5"/>
    </row>
    <row r="178" spans="3:11" x14ac:dyDescent="0.25">
      <c r="C178" s="2"/>
      <c r="J178"/>
      <c r="K178" s="5"/>
    </row>
    <row r="179" spans="3:11" x14ac:dyDescent="0.25">
      <c r="C179" s="2"/>
      <c r="J179"/>
      <c r="K179" s="5"/>
    </row>
    <row r="180" spans="3:11" x14ac:dyDescent="0.25">
      <c r="C180" s="2"/>
      <c r="J180"/>
      <c r="K180" s="5"/>
    </row>
    <row r="181" spans="3:11" x14ac:dyDescent="0.25">
      <c r="C181" s="2"/>
      <c r="J181"/>
      <c r="K181" s="5"/>
    </row>
    <row r="182" spans="3:11" x14ac:dyDescent="0.25">
      <c r="C182" s="2"/>
      <c r="J182"/>
      <c r="K182" s="5"/>
    </row>
    <row r="183" spans="3:11" x14ac:dyDescent="0.25">
      <c r="C183" s="2"/>
      <c r="J183"/>
      <c r="K183" s="5"/>
    </row>
    <row r="184" spans="3:11" x14ac:dyDescent="0.25">
      <c r="C184" s="2"/>
      <c r="J184"/>
      <c r="K184" s="5"/>
    </row>
    <row r="185" spans="3:11" x14ac:dyDescent="0.25">
      <c r="C185" s="2"/>
      <c r="J185"/>
      <c r="K185" s="5"/>
    </row>
    <row r="186" spans="3:11" x14ac:dyDescent="0.25">
      <c r="C186" s="2"/>
      <c r="J186"/>
      <c r="K186" s="5"/>
    </row>
    <row r="187" spans="3:11" x14ac:dyDescent="0.25">
      <c r="C187" s="2"/>
      <c r="J187"/>
      <c r="K187" s="5"/>
    </row>
    <row r="188" spans="3:11" x14ac:dyDescent="0.25">
      <c r="C188" s="2"/>
      <c r="J188"/>
      <c r="K188" s="5"/>
    </row>
    <row r="189" spans="3:11" x14ac:dyDescent="0.25">
      <c r="C189" s="2"/>
      <c r="J189"/>
      <c r="K189" s="5"/>
    </row>
    <row r="190" spans="3:11" x14ac:dyDescent="0.25">
      <c r="C190" s="2"/>
      <c r="J190"/>
      <c r="K190" s="5"/>
    </row>
    <row r="191" spans="3:11" x14ac:dyDescent="0.25">
      <c r="C191" s="2"/>
      <c r="J191"/>
      <c r="K191" s="5"/>
    </row>
    <row r="192" spans="3:11" x14ac:dyDescent="0.25">
      <c r="C192" s="2"/>
      <c r="J192"/>
      <c r="K192" s="5"/>
    </row>
    <row r="193" spans="3:11" x14ac:dyDescent="0.25">
      <c r="C193" s="2"/>
      <c r="J193"/>
      <c r="K193" s="5"/>
    </row>
    <row r="194" spans="3:11" x14ac:dyDescent="0.25">
      <c r="C194" s="2"/>
      <c r="J194"/>
      <c r="K194" s="5"/>
    </row>
    <row r="195" spans="3:11" x14ac:dyDescent="0.25">
      <c r="C195" s="2"/>
      <c r="J195"/>
      <c r="K195" s="5"/>
    </row>
    <row r="196" spans="3:11" x14ac:dyDescent="0.25">
      <c r="C196" s="2"/>
      <c r="J196"/>
      <c r="K196" s="5"/>
    </row>
    <row r="197" spans="3:11" x14ac:dyDescent="0.25">
      <c r="C197" s="2"/>
      <c r="J197"/>
      <c r="K197" s="5"/>
    </row>
    <row r="198" spans="3:11" x14ac:dyDescent="0.25">
      <c r="C198" s="2"/>
      <c r="J198"/>
      <c r="K198" s="5"/>
    </row>
    <row r="199" spans="3:11" x14ac:dyDescent="0.25">
      <c r="C199" s="2"/>
      <c r="J199"/>
      <c r="K199" s="5"/>
    </row>
    <row r="200" spans="3:11" x14ac:dyDescent="0.25">
      <c r="C200" s="2"/>
      <c r="J200"/>
      <c r="K200" s="5"/>
    </row>
    <row r="201" spans="3:11" x14ac:dyDescent="0.25">
      <c r="C201" s="2"/>
      <c r="J201"/>
      <c r="K201" s="5"/>
    </row>
    <row r="202" spans="3:11" x14ac:dyDescent="0.25">
      <c r="C202" s="2"/>
      <c r="J202"/>
      <c r="K202" s="5"/>
    </row>
    <row r="203" spans="3:11" x14ac:dyDescent="0.25">
      <c r="C203" s="2"/>
      <c r="J203"/>
      <c r="K203" s="5"/>
    </row>
    <row r="204" spans="3:11" x14ac:dyDescent="0.25">
      <c r="C204" s="2"/>
      <c r="J204"/>
      <c r="K204" s="5"/>
    </row>
    <row r="205" spans="3:11" x14ac:dyDescent="0.25">
      <c r="C205" s="2"/>
      <c r="J205"/>
      <c r="K205" s="5"/>
    </row>
    <row r="206" spans="3:11" x14ac:dyDescent="0.25">
      <c r="C206" s="2"/>
      <c r="J206"/>
      <c r="K206" s="5"/>
    </row>
    <row r="207" spans="3:11" x14ac:dyDescent="0.25">
      <c r="C207" s="2"/>
      <c r="J207"/>
      <c r="K207" s="5"/>
    </row>
    <row r="208" spans="3:11" x14ac:dyDescent="0.25">
      <c r="C208" s="2"/>
      <c r="J208"/>
      <c r="K208" s="5"/>
    </row>
    <row r="209" spans="1:11" x14ac:dyDescent="0.25">
      <c r="C209" s="2"/>
      <c r="J209"/>
      <c r="K209" s="5"/>
    </row>
    <row r="210" spans="1:11" x14ac:dyDescent="0.25">
      <c r="C210" s="2"/>
      <c r="J210"/>
      <c r="K210" s="5"/>
    </row>
    <row r="211" spans="1:11" x14ac:dyDescent="0.25">
      <c r="C211" s="2"/>
      <c r="J211"/>
      <c r="K211" s="5"/>
    </row>
    <row r="212" spans="1:11" x14ac:dyDescent="0.25">
      <c r="C212" s="2"/>
      <c r="J212" s="8"/>
      <c r="K212" s="5"/>
    </row>
    <row r="213" spans="1:11" x14ac:dyDescent="0.25">
      <c r="C213" s="2"/>
      <c r="J213" s="8"/>
      <c r="K213" s="5"/>
    </row>
    <row r="214" spans="1:11" x14ac:dyDescent="0.25">
      <c r="C214" s="2"/>
      <c r="J214" s="8"/>
      <c r="K214" s="5"/>
    </row>
    <row r="215" spans="1:11" x14ac:dyDescent="0.25">
      <c r="C215" s="2"/>
      <c r="J215" s="8"/>
      <c r="K215" s="5"/>
    </row>
    <row r="216" spans="1:11" x14ac:dyDescent="0.25">
      <c r="C216" s="2"/>
      <c r="J216" s="8"/>
      <c r="K216" s="5"/>
    </row>
    <row r="217" spans="1:11" x14ac:dyDescent="0.25">
      <c r="C217" s="2"/>
      <c r="J217" s="8"/>
      <c r="K217" s="5"/>
    </row>
    <row r="218" spans="1:11" x14ac:dyDescent="0.25">
      <c r="C218" s="2"/>
      <c r="J218" s="8"/>
      <c r="K218" s="5"/>
    </row>
    <row r="219" spans="1:11" x14ac:dyDescent="0.25">
      <c r="C219" s="2"/>
      <c r="J219" s="8"/>
      <c r="K219" s="5"/>
    </row>
    <row r="220" spans="1:11" x14ac:dyDescent="0.25">
      <c r="C220" s="2"/>
      <c r="J220" s="8"/>
      <c r="K220" s="5"/>
    </row>
    <row r="221" spans="1:11" x14ac:dyDescent="0.25">
      <c r="C221" s="2"/>
      <c r="J221" s="8"/>
      <c r="K221" s="5"/>
    </row>
    <row r="222" spans="1:11" x14ac:dyDescent="0.25">
      <c r="A222" s="10"/>
      <c r="B222" s="10"/>
      <c r="C222" s="2"/>
      <c r="J222" s="8"/>
      <c r="K222" s="5"/>
    </row>
    <row r="223" spans="1:11" x14ac:dyDescent="0.25">
      <c r="A223" s="10"/>
      <c r="B223" s="10"/>
      <c r="C223" s="2"/>
      <c r="J223" s="8"/>
      <c r="K223" s="5"/>
    </row>
  </sheetData>
  <dataValidations count="1">
    <dataValidation type="whole" allowBlank="1" showInputMessage="1" showErrorMessage="1" sqref="H2:H154" xr:uid="{DE25F8EF-D2F5-4312-838F-3D4636B1E56C}">
      <formula1>1</formula1>
      <formula2>3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B7C9C9-81AE-4A45-AB89-7469F1302569}">
          <x14:formula1>
            <xm:f>Stages!$A$2:$A$11</xm:f>
          </x14:formula1>
          <xm:sqref>A2:A154</xm:sqref>
        </x14:dataValidation>
        <x14:dataValidation type="list" allowBlank="1" showInputMessage="1" showErrorMessage="1" xr:uid="{B4070CFB-BA2B-439A-92F7-7DEE1DCE81D3}">
          <x14:formula1>
            <xm:f>Teams!$A$2:$A$67</xm:f>
          </x14:formula1>
          <xm:sqref>D2:E222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A26F-8810-4FC8-9782-64FC973C35D1}">
  <dimension ref="A1:C47"/>
  <sheetViews>
    <sheetView workbookViewId="0">
      <selection activeCell="F22" sqref="F22"/>
    </sheetView>
  </sheetViews>
  <sheetFormatPr defaultRowHeight="15" x14ac:dyDescent="0.25"/>
  <cols>
    <col min="1" max="2" width="9.85546875" bestFit="1" customWidth="1"/>
    <col min="3" max="3" width="8.28515625" bestFit="1" customWidth="1"/>
  </cols>
  <sheetData>
    <row r="1" spans="1:3" x14ac:dyDescent="0.25">
      <c r="A1" t="s">
        <v>2</v>
      </c>
      <c r="B1" t="s">
        <v>40</v>
      </c>
      <c r="C1" t="s">
        <v>143</v>
      </c>
    </row>
    <row r="2" spans="1:3" x14ac:dyDescent="0.25">
      <c r="A2" t="s">
        <v>8</v>
      </c>
      <c r="B2" t="s">
        <v>12</v>
      </c>
      <c r="C2">
        <v>1</v>
      </c>
    </row>
    <row r="3" spans="1:3" x14ac:dyDescent="0.25">
      <c r="A3" t="s">
        <v>27</v>
      </c>
      <c r="B3" t="s">
        <v>33</v>
      </c>
      <c r="C3">
        <v>1</v>
      </c>
    </row>
    <row r="4" spans="1:3" x14ac:dyDescent="0.25">
      <c r="A4" t="s">
        <v>9</v>
      </c>
      <c r="B4" t="s">
        <v>10</v>
      </c>
      <c r="C4">
        <v>1</v>
      </c>
    </row>
    <row r="5" spans="1:3" x14ac:dyDescent="0.25">
      <c r="A5" t="s">
        <v>11</v>
      </c>
      <c r="B5" t="s">
        <v>13</v>
      </c>
      <c r="C5">
        <v>1</v>
      </c>
    </row>
    <row r="6" spans="1:3" x14ac:dyDescent="0.25">
      <c r="A6" t="s">
        <v>10</v>
      </c>
      <c r="B6" t="s">
        <v>33</v>
      </c>
      <c r="C6">
        <v>1</v>
      </c>
    </row>
    <row r="7" spans="1:3" x14ac:dyDescent="0.25">
      <c r="A7" t="s">
        <v>31</v>
      </c>
      <c r="B7" t="s">
        <v>14</v>
      </c>
      <c r="C7">
        <v>1</v>
      </c>
    </row>
    <row r="8" spans="1:3" x14ac:dyDescent="0.25">
      <c r="A8" t="s">
        <v>15</v>
      </c>
      <c r="B8" t="s">
        <v>16</v>
      </c>
      <c r="C8">
        <v>1</v>
      </c>
    </row>
    <row r="9" spans="1:3" x14ac:dyDescent="0.25">
      <c r="A9" t="s">
        <v>30</v>
      </c>
      <c r="B9" t="s">
        <v>17</v>
      </c>
      <c r="C9">
        <v>1</v>
      </c>
    </row>
    <row r="10" spans="1:3" x14ac:dyDescent="0.25">
      <c r="A10" t="s">
        <v>18</v>
      </c>
      <c r="B10" t="s">
        <v>38</v>
      </c>
      <c r="C10">
        <v>1</v>
      </c>
    </row>
    <row r="11" spans="1:3" x14ac:dyDescent="0.25">
      <c r="A11" t="s">
        <v>12</v>
      </c>
      <c r="B11" t="s">
        <v>17</v>
      </c>
      <c r="C11">
        <v>1</v>
      </c>
    </row>
    <row r="12" spans="1:3" x14ac:dyDescent="0.25">
      <c r="A12" t="s">
        <v>8</v>
      </c>
      <c r="B12" t="s">
        <v>30</v>
      </c>
      <c r="C12">
        <v>1</v>
      </c>
    </row>
    <row r="13" spans="1:3" x14ac:dyDescent="0.25">
      <c r="A13" t="s">
        <v>14</v>
      </c>
      <c r="B13" t="s">
        <v>13</v>
      </c>
      <c r="C13">
        <v>1</v>
      </c>
    </row>
    <row r="14" spans="1:3" x14ac:dyDescent="0.25">
      <c r="A14" t="s">
        <v>18</v>
      </c>
      <c r="B14" t="s">
        <v>15</v>
      </c>
      <c r="C14">
        <v>1</v>
      </c>
    </row>
    <row r="15" spans="1:3" x14ac:dyDescent="0.25">
      <c r="A15" t="s">
        <v>14</v>
      </c>
      <c r="B15" t="s">
        <v>30</v>
      </c>
      <c r="C15">
        <v>1</v>
      </c>
    </row>
    <row r="16" spans="1:3" x14ac:dyDescent="0.25">
      <c r="A16" t="s">
        <v>9</v>
      </c>
      <c r="B16" t="s">
        <v>16</v>
      </c>
      <c r="C16">
        <v>1</v>
      </c>
    </row>
    <row r="17" spans="1:3" x14ac:dyDescent="0.25">
      <c r="A17" t="s">
        <v>8</v>
      </c>
      <c r="B17" t="s">
        <v>18</v>
      </c>
      <c r="C17">
        <v>1</v>
      </c>
    </row>
    <row r="18" spans="1:3" x14ac:dyDescent="0.25">
      <c r="A18" t="s">
        <v>27</v>
      </c>
      <c r="B18" t="s">
        <v>31</v>
      </c>
      <c r="C18">
        <v>1</v>
      </c>
    </row>
    <row r="19" spans="1:3" x14ac:dyDescent="0.25">
      <c r="A19" t="s">
        <v>27</v>
      </c>
      <c r="B19" t="s">
        <v>9</v>
      </c>
      <c r="C19">
        <v>1</v>
      </c>
    </row>
    <row r="20" spans="1:3" x14ac:dyDescent="0.25">
      <c r="A20" t="s">
        <v>31</v>
      </c>
      <c r="B20" t="s">
        <v>11</v>
      </c>
      <c r="C20">
        <v>1</v>
      </c>
    </row>
    <row r="21" spans="1:3" x14ac:dyDescent="0.25">
      <c r="A21" t="s">
        <v>16</v>
      </c>
      <c r="B21" t="s">
        <v>38</v>
      </c>
      <c r="C21">
        <v>1</v>
      </c>
    </row>
    <row r="22" spans="1:3" x14ac:dyDescent="0.25">
      <c r="A22" t="s">
        <v>12</v>
      </c>
      <c r="B22" t="s">
        <v>11</v>
      </c>
      <c r="C22">
        <v>1</v>
      </c>
    </row>
    <row r="23" spans="1:3" x14ac:dyDescent="0.25">
      <c r="A23" t="s">
        <v>10</v>
      </c>
      <c r="B23" t="s">
        <v>15</v>
      </c>
      <c r="C23">
        <v>1</v>
      </c>
    </row>
    <row r="24" spans="1:3" x14ac:dyDescent="0.25">
      <c r="A24" t="s">
        <v>17</v>
      </c>
      <c r="B24" t="s">
        <v>33</v>
      </c>
      <c r="C24">
        <v>1</v>
      </c>
    </row>
    <row r="25" spans="1:3" x14ac:dyDescent="0.25">
      <c r="A25" t="s">
        <v>38</v>
      </c>
      <c r="B25" t="s">
        <v>13</v>
      </c>
      <c r="C25">
        <v>1</v>
      </c>
    </row>
    <row r="26" spans="1:3" x14ac:dyDescent="0.25">
      <c r="A26" t="s">
        <v>15</v>
      </c>
      <c r="B26" t="s">
        <v>17</v>
      </c>
      <c r="C26">
        <v>1</v>
      </c>
    </row>
    <row r="27" spans="1:3" x14ac:dyDescent="0.25">
      <c r="A27" t="s">
        <v>12</v>
      </c>
      <c r="B27" t="s">
        <v>18</v>
      </c>
      <c r="C27">
        <v>1</v>
      </c>
    </row>
    <row r="28" spans="1:3" x14ac:dyDescent="0.25">
      <c r="A28" t="s">
        <v>38</v>
      </c>
      <c r="B28" t="s">
        <v>30</v>
      </c>
      <c r="C28">
        <v>1</v>
      </c>
    </row>
    <row r="29" spans="1:3" x14ac:dyDescent="0.25">
      <c r="A29" t="s">
        <v>9</v>
      </c>
      <c r="B29" t="s">
        <v>14</v>
      </c>
      <c r="C29">
        <v>1</v>
      </c>
    </row>
    <row r="30" spans="1:3" x14ac:dyDescent="0.25">
      <c r="A30" t="s">
        <v>11</v>
      </c>
      <c r="B30" t="s">
        <v>16</v>
      </c>
      <c r="C30">
        <v>1</v>
      </c>
    </row>
    <row r="31" spans="1:3" x14ac:dyDescent="0.25">
      <c r="A31" t="s">
        <v>10</v>
      </c>
      <c r="B31" t="s">
        <v>31</v>
      </c>
      <c r="C31">
        <v>1</v>
      </c>
    </row>
    <row r="32" spans="1:3" x14ac:dyDescent="0.25">
      <c r="A32" t="s">
        <v>11</v>
      </c>
      <c r="B32" t="s">
        <v>15</v>
      </c>
      <c r="C32">
        <v>1</v>
      </c>
    </row>
    <row r="33" spans="1:3" x14ac:dyDescent="0.25">
      <c r="A33" t="s">
        <v>18</v>
      </c>
      <c r="B33" t="s">
        <v>14</v>
      </c>
      <c r="C33">
        <v>1</v>
      </c>
    </row>
    <row r="34" spans="1:3" x14ac:dyDescent="0.25">
      <c r="A34" t="s">
        <v>38</v>
      </c>
      <c r="B34" t="s">
        <v>31</v>
      </c>
      <c r="C34">
        <v>1</v>
      </c>
    </row>
    <row r="35" spans="1:3" x14ac:dyDescent="0.25">
      <c r="A35" t="s">
        <v>8</v>
      </c>
      <c r="B35" t="s">
        <v>41</v>
      </c>
      <c r="C35">
        <v>1</v>
      </c>
    </row>
    <row r="36" spans="1:3" x14ac:dyDescent="0.25">
      <c r="A36" t="s">
        <v>38</v>
      </c>
      <c r="B36" t="s">
        <v>32</v>
      </c>
      <c r="C36">
        <v>1</v>
      </c>
    </row>
    <row r="37" spans="1:3" x14ac:dyDescent="0.25">
      <c r="A37" t="s">
        <v>28</v>
      </c>
      <c r="B37" t="s">
        <v>11</v>
      </c>
      <c r="C37">
        <v>1</v>
      </c>
    </row>
    <row r="38" spans="1:3" x14ac:dyDescent="0.25">
      <c r="A38" t="s">
        <v>18</v>
      </c>
      <c r="B38" t="s">
        <v>19</v>
      </c>
      <c r="C38">
        <v>1</v>
      </c>
    </row>
    <row r="39" spans="1:3" x14ac:dyDescent="0.25">
      <c r="A39" t="s">
        <v>9</v>
      </c>
      <c r="B39" t="s">
        <v>8</v>
      </c>
      <c r="C39">
        <v>1</v>
      </c>
    </row>
    <row r="40" spans="1:3" x14ac:dyDescent="0.25">
      <c r="A40" t="s">
        <v>38</v>
      </c>
      <c r="B40" t="s">
        <v>28</v>
      </c>
      <c r="C40">
        <v>1</v>
      </c>
    </row>
    <row r="41" spans="1:3" x14ac:dyDescent="0.25">
      <c r="A41" t="s">
        <v>42</v>
      </c>
      <c r="B41" t="s">
        <v>27</v>
      </c>
      <c r="C41">
        <v>1</v>
      </c>
    </row>
    <row r="42" spans="1:3" x14ac:dyDescent="0.25">
      <c r="A42" t="s">
        <v>9</v>
      </c>
      <c r="B42" t="s">
        <v>43</v>
      </c>
      <c r="C42">
        <v>1</v>
      </c>
    </row>
    <row r="43" spans="1:3" x14ac:dyDescent="0.25">
      <c r="A43" t="s">
        <v>44</v>
      </c>
      <c r="B43" t="s">
        <v>12</v>
      </c>
      <c r="C43">
        <v>1</v>
      </c>
    </row>
    <row r="44" spans="1:3" x14ac:dyDescent="0.25">
      <c r="A44" t="s">
        <v>10</v>
      </c>
      <c r="B44" t="s">
        <v>20</v>
      </c>
      <c r="C44">
        <v>1</v>
      </c>
    </row>
    <row r="45" spans="1:3" x14ac:dyDescent="0.25">
      <c r="A45" t="s">
        <v>41</v>
      </c>
      <c r="B45" t="s">
        <v>43</v>
      </c>
      <c r="C45">
        <v>1</v>
      </c>
    </row>
    <row r="46" spans="1:3" x14ac:dyDescent="0.25">
      <c r="A46" t="s">
        <v>11</v>
      </c>
      <c r="B46" t="s">
        <v>32</v>
      </c>
      <c r="C46">
        <v>1</v>
      </c>
    </row>
    <row r="47" spans="1:3" x14ac:dyDescent="0.25">
      <c r="A47" t="s">
        <v>37</v>
      </c>
      <c r="B47" t="s">
        <v>29</v>
      </c>
      <c r="C4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8D66-45F6-4D48-9366-068A2C2A7B58}">
  <dimension ref="A1:J56"/>
  <sheetViews>
    <sheetView workbookViewId="0"/>
  </sheetViews>
  <sheetFormatPr defaultRowHeight="15" x14ac:dyDescent="0.25"/>
  <cols>
    <col min="1" max="1" width="32.28515625" bestFit="1" customWidth="1"/>
    <col min="2" max="2" width="15.7109375" bestFit="1" customWidth="1"/>
    <col min="3" max="3" width="9.5703125" bestFit="1" customWidth="1"/>
    <col min="4" max="4" width="9.85546875" bestFit="1" customWidth="1"/>
    <col min="5" max="5" width="9" bestFit="1" customWidth="1"/>
    <col min="6" max="6" width="9.5703125" bestFit="1" customWidth="1"/>
    <col min="7" max="7" width="9.42578125" bestFit="1" customWidth="1"/>
    <col min="8" max="9" width="9.85546875" bestFit="1" customWidth="1"/>
    <col min="10" max="10" width="12" bestFit="1" customWidth="1"/>
  </cols>
  <sheetData>
    <row r="1" spans="1:10" x14ac:dyDescent="0.25">
      <c r="A1" t="s">
        <v>4</v>
      </c>
      <c r="B1" t="s">
        <v>25</v>
      </c>
      <c r="C1" t="s">
        <v>0</v>
      </c>
      <c r="D1" t="s">
        <v>1</v>
      </c>
      <c r="E1" t="s">
        <v>3</v>
      </c>
      <c r="F1" t="s">
        <v>5</v>
      </c>
      <c r="G1" t="s">
        <v>6</v>
      </c>
      <c r="H1" t="s">
        <v>2</v>
      </c>
      <c r="I1" t="s">
        <v>40</v>
      </c>
      <c r="J1" t="s">
        <v>26</v>
      </c>
    </row>
    <row r="2" spans="1:10" x14ac:dyDescent="0.25">
      <c r="A2" t="s">
        <v>23</v>
      </c>
      <c r="B2" s="7">
        <v>44865</v>
      </c>
      <c r="C2" t="s">
        <v>8</v>
      </c>
      <c r="D2" t="s">
        <v>12</v>
      </c>
      <c r="E2">
        <v>1</v>
      </c>
      <c r="F2">
        <v>16</v>
      </c>
      <c r="G2">
        <v>6</v>
      </c>
      <c r="H2" t="s">
        <v>8</v>
      </c>
      <c r="I2" t="s">
        <v>12</v>
      </c>
      <c r="J2">
        <v>0.45454545454545459</v>
      </c>
    </row>
    <row r="3" spans="1:10" x14ac:dyDescent="0.25">
      <c r="A3" t="s">
        <v>23</v>
      </c>
      <c r="B3" s="7">
        <v>44865</v>
      </c>
      <c r="C3" t="s">
        <v>27</v>
      </c>
      <c r="D3" t="s">
        <v>33</v>
      </c>
      <c r="E3">
        <v>1</v>
      </c>
      <c r="F3">
        <v>16</v>
      </c>
      <c r="G3">
        <v>3</v>
      </c>
      <c r="H3" t="s">
        <v>27</v>
      </c>
      <c r="I3" t="s">
        <v>33</v>
      </c>
      <c r="J3">
        <v>0.68421052631578938</v>
      </c>
    </row>
    <row r="4" spans="1:10" x14ac:dyDescent="0.25">
      <c r="A4" t="s">
        <v>23</v>
      </c>
      <c r="B4" s="7">
        <v>44865</v>
      </c>
      <c r="C4" t="s">
        <v>9</v>
      </c>
      <c r="D4" t="s">
        <v>10</v>
      </c>
      <c r="E4">
        <v>1</v>
      </c>
      <c r="F4">
        <v>19</v>
      </c>
      <c r="G4">
        <v>16</v>
      </c>
      <c r="H4" t="s">
        <v>9</v>
      </c>
      <c r="I4" t="s">
        <v>10</v>
      </c>
      <c r="J4">
        <v>8.5714285714285632E-2</v>
      </c>
    </row>
    <row r="5" spans="1:10" x14ac:dyDescent="0.25">
      <c r="A5" t="s">
        <v>23</v>
      </c>
      <c r="B5" s="7">
        <v>44865</v>
      </c>
      <c r="C5" t="s">
        <v>11</v>
      </c>
      <c r="D5" t="s">
        <v>13</v>
      </c>
      <c r="E5">
        <v>1</v>
      </c>
      <c r="F5">
        <v>16</v>
      </c>
      <c r="G5">
        <v>9</v>
      </c>
      <c r="H5" t="s">
        <v>11</v>
      </c>
      <c r="I5" t="s">
        <v>13</v>
      </c>
      <c r="J5">
        <v>0.28000000000000003</v>
      </c>
    </row>
    <row r="6" spans="1:10" x14ac:dyDescent="0.25">
      <c r="A6" t="s">
        <v>23</v>
      </c>
      <c r="B6" s="7">
        <v>44865</v>
      </c>
      <c r="C6" t="s">
        <v>33</v>
      </c>
      <c r="D6" t="s">
        <v>10</v>
      </c>
      <c r="E6">
        <v>1</v>
      </c>
      <c r="F6">
        <v>6</v>
      </c>
      <c r="G6">
        <v>16</v>
      </c>
      <c r="H6" t="s">
        <v>10</v>
      </c>
      <c r="I6" t="s">
        <v>33</v>
      </c>
      <c r="J6">
        <v>0.45454545454545459</v>
      </c>
    </row>
    <row r="7" spans="1:10" x14ac:dyDescent="0.25">
      <c r="A7" t="s">
        <v>23</v>
      </c>
      <c r="B7" s="7">
        <v>44865</v>
      </c>
      <c r="C7" t="s">
        <v>14</v>
      </c>
      <c r="D7" t="s">
        <v>31</v>
      </c>
      <c r="E7">
        <v>1</v>
      </c>
      <c r="F7">
        <v>6</v>
      </c>
      <c r="G7">
        <v>16</v>
      </c>
      <c r="H7" t="s">
        <v>31</v>
      </c>
      <c r="I7" t="s">
        <v>14</v>
      </c>
      <c r="J7">
        <v>0.45454545454545459</v>
      </c>
    </row>
    <row r="8" spans="1:10" x14ac:dyDescent="0.25">
      <c r="A8" t="s">
        <v>23</v>
      </c>
      <c r="B8" s="7">
        <v>44865</v>
      </c>
      <c r="C8" t="s">
        <v>15</v>
      </c>
      <c r="D8" t="s">
        <v>16</v>
      </c>
      <c r="E8">
        <v>1</v>
      </c>
      <c r="F8">
        <v>16</v>
      </c>
      <c r="G8">
        <v>5</v>
      </c>
      <c r="H8" t="s">
        <v>15</v>
      </c>
      <c r="I8" t="s">
        <v>16</v>
      </c>
      <c r="J8">
        <v>0.52380952380952372</v>
      </c>
    </row>
    <row r="9" spans="1:10" x14ac:dyDescent="0.25">
      <c r="A9" t="s">
        <v>23</v>
      </c>
      <c r="B9" s="7">
        <v>44865</v>
      </c>
      <c r="C9" t="s">
        <v>30</v>
      </c>
      <c r="D9" t="s">
        <v>17</v>
      </c>
      <c r="E9">
        <v>1</v>
      </c>
      <c r="F9">
        <v>16</v>
      </c>
      <c r="G9">
        <v>9</v>
      </c>
      <c r="H9" t="s">
        <v>30</v>
      </c>
      <c r="I9" t="s">
        <v>17</v>
      </c>
      <c r="J9">
        <v>0.28000000000000003</v>
      </c>
    </row>
    <row r="10" spans="1:10" x14ac:dyDescent="0.25">
      <c r="A10" t="s">
        <v>23</v>
      </c>
      <c r="B10" s="7">
        <v>44865</v>
      </c>
      <c r="C10" t="s">
        <v>38</v>
      </c>
      <c r="D10" t="s">
        <v>18</v>
      </c>
      <c r="E10">
        <v>1</v>
      </c>
      <c r="F10">
        <v>17</v>
      </c>
      <c r="G10">
        <v>19</v>
      </c>
      <c r="H10" t="s">
        <v>18</v>
      </c>
      <c r="I10" t="s">
        <v>38</v>
      </c>
      <c r="J10">
        <v>5.555555555555558E-2</v>
      </c>
    </row>
    <row r="11" spans="1:10" x14ac:dyDescent="0.25">
      <c r="A11" t="s">
        <v>23</v>
      </c>
      <c r="B11" s="7">
        <v>44865</v>
      </c>
      <c r="C11" t="s">
        <v>12</v>
      </c>
      <c r="D11" t="s">
        <v>17</v>
      </c>
      <c r="E11">
        <v>1</v>
      </c>
      <c r="F11">
        <v>16</v>
      </c>
      <c r="G11">
        <v>12</v>
      </c>
      <c r="H11" t="s">
        <v>12</v>
      </c>
      <c r="I11" t="s">
        <v>17</v>
      </c>
      <c r="J11">
        <v>0.14285714285714279</v>
      </c>
    </row>
    <row r="12" spans="1:10" x14ac:dyDescent="0.25">
      <c r="A12" t="s">
        <v>23</v>
      </c>
      <c r="B12" s="7">
        <v>44865</v>
      </c>
      <c r="C12" t="s">
        <v>30</v>
      </c>
      <c r="D12" t="s">
        <v>8</v>
      </c>
      <c r="E12">
        <v>1</v>
      </c>
      <c r="F12">
        <v>10</v>
      </c>
      <c r="G12">
        <v>16</v>
      </c>
      <c r="H12" t="s">
        <v>8</v>
      </c>
      <c r="I12" t="s">
        <v>30</v>
      </c>
      <c r="J12">
        <v>0.23076923076923084</v>
      </c>
    </row>
    <row r="13" spans="1:10" x14ac:dyDescent="0.25">
      <c r="A13" t="s">
        <v>23</v>
      </c>
      <c r="B13" s="7">
        <v>44865</v>
      </c>
      <c r="C13" t="s">
        <v>14</v>
      </c>
      <c r="D13" t="s">
        <v>13</v>
      </c>
      <c r="E13">
        <v>1</v>
      </c>
      <c r="F13">
        <v>16</v>
      </c>
      <c r="G13">
        <v>11</v>
      </c>
      <c r="H13" t="s">
        <v>14</v>
      </c>
      <c r="I13" t="s">
        <v>13</v>
      </c>
      <c r="J13">
        <v>0.18518518518518512</v>
      </c>
    </row>
    <row r="14" spans="1:10" x14ac:dyDescent="0.25">
      <c r="A14" t="s">
        <v>23</v>
      </c>
      <c r="B14" s="7">
        <v>44865</v>
      </c>
      <c r="C14" t="s">
        <v>15</v>
      </c>
      <c r="D14" t="s">
        <v>18</v>
      </c>
      <c r="E14">
        <v>1</v>
      </c>
      <c r="F14">
        <v>13</v>
      </c>
      <c r="G14">
        <v>16</v>
      </c>
      <c r="H14" t="s">
        <v>18</v>
      </c>
      <c r="I14" t="s">
        <v>15</v>
      </c>
      <c r="J14">
        <v>0.10344827586206895</v>
      </c>
    </row>
    <row r="15" spans="1:10" x14ac:dyDescent="0.25">
      <c r="A15" t="s">
        <v>23</v>
      </c>
      <c r="B15" s="7">
        <v>44865</v>
      </c>
      <c r="C15" t="s">
        <v>30</v>
      </c>
      <c r="D15" t="s">
        <v>14</v>
      </c>
      <c r="E15">
        <v>1</v>
      </c>
      <c r="F15">
        <v>17</v>
      </c>
      <c r="G15">
        <v>19</v>
      </c>
      <c r="H15" t="s">
        <v>14</v>
      </c>
      <c r="I15" t="s">
        <v>30</v>
      </c>
      <c r="J15">
        <v>5.555555555555558E-2</v>
      </c>
    </row>
    <row r="16" spans="1:10" x14ac:dyDescent="0.25">
      <c r="A16" t="s">
        <v>23</v>
      </c>
      <c r="B16" s="7">
        <v>44865</v>
      </c>
      <c r="C16" t="s">
        <v>9</v>
      </c>
      <c r="D16" t="s">
        <v>16</v>
      </c>
      <c r="E16">
        <v>1</v>
      </c>
      <c r="F16">
        <v>16</v>
      </c>
      <c r="G16">
        <v>6</v>
      </c>
      <c r="H16" t="s">
        <v>9</v>
      </c>
      <c r="I16" t="s">
        <v>16</v>
      </c>
      <c r="J16">
        <v>0.45454545454545459</v>
      </c>
    </row>
    <row r="17" spans="1:10" x14ac:dyDescent="0.25">
      <c r="A17" t="s">
        <v>23</v>
      </c>
      <c r="B17" s="7">
        <v>44865</v>
      </c>
      <c r="C17" t="s">
        <v>8</v>
      </c>
      <c r="D17" t="s">
        <v>18</v>
      </c>
      <c r="E17">
        <v>3</v>
      </c>
      <c r="F17">
        <v>2</v>
      </c>
      <c r="G17">
        <v>1</v>
      </c>
      <c r="H17" t="s">
        <v>8</v>
      </c>
      <c r="I17" t="s">
        <v>18</v>
      </c>
      <c r="J17">
        <v>0.33333333333333326</v>
      </c>
    </row>
    <row r="18" spans="1:10" x14ac:dyDescent="0.25">
      <c r="A18" t="s">
        <v>23</v>
      </c>
      <c r="B18" s="7">
        <v>44865</v>
      </c>
      <c r="C18" t="s">
        <v>31</v>
      </c>
      <c r="D18" t="s">
        <v>27</v>
      </c>
      <c r="E18">
        <v>3</v>
      </c>
      <c r="F18">
        <v>0</v>
      </c>
      <c r="G18">
        <v>2</v>
      </c>
      <c r="H18" t="s">
        <v>27</v>
      </c>
      <c r="I18" t="s">
        <v>31</v>
      </c>
      <c r="J18">
        <v>1</v>
      </c>
    </row>
    <row r="19" spans="1:10" x14ac:dyDescent="0.25">
      <c r="A19" t="s">
        <v>23</v>
      </c>
      <c r="B19" s="7">
        <v>44865</v>
      </c>
      <c r="C19" t="s">
        <v>9</v>
      </c>
      <c r="D19" t="s">
        <v>27</v>
      </c>
      <c r="E19">
        <v>1</v>
      </c>
      <c r="F19">
        <v>11</v>
      </c>
      <c r="G19">
        <v>16</v>
      </c>
      <c r="H19" t="s">
        <v>27</v>
      </c>
      <c r="I19" t="s">
        <v>9</v>
      </c>
      <c r="J19">
        <v>0.18518518518518512</v>
      </c>
    </row>
    <row r="20" spans="1:10" x14ac:dyDescent="0.25">
      <c r="A20" t="s">
        <v>23</v>
      </c>
      <c r="B20" s="7">
        <v>44865</v>
      </c>
      <c r="C20" t="s">
        <v>11</v>
      </c>
      <c r="D20" t="s">
        <v>31</v>
      </c>
      <c r="E20">
        <v>1</v>
      </c>
      <c r="F20">
        <v>10</v>
      </c>
      <c r="G20">
        <v>16</v>
      </c>
      <c r="H20" t="s">
        <v>31</v>
      </c>
      <c r="I20" t="s">
        <v>11</v>
      </c>
      <c r="J20">
        <v>0.23076923076923084</v>
      </c>
    </row>
    <row r="21" spans="1:10" x14ac:dyDescent="0.25">
      <c r="A21" t="s">
        <v>23</v>
      </c>
      <c r="B21" s="7">
        <v>44865</v>
      </c>
      <c r="C21" t="s">
        <v>38</v>
      </c>
      <c r="D21" t="s">
        <v>16</v>
      </c>
      <c r="E21">
        <v>1</v>
      </c>
      <c r="F21">
        <v>17</v>
      </c>
      <c r="G21">
        <v>19</v>
      </c>
      <c r="H21" t="s">
        <v>16</v>
      </c>
      <c r="I21" t="s">
        <v>38</v>
      </c>
      <c r="J21">
        <v>5.555555555555558E-2</v>
      </c>
    </row>
    <row r="22" spans="1:10" x14ac:dyDescent="0.25">
      <c r="A22" t="s">
        <v>23</v>
      </c>
      <c r="B22" s="7">
        <v>44865</v>
      </c>
      <c r="C22" t="s">
        <v>11</v>
      </c>
      <c r="D22" t="s">
        <v>12</v>
      </c>
      <c r="E22">
        <v>1</v>
      </c>
      <c r="F22">
        <v>12</v>
      </c>
      <c r="G22">
        <v>16</v>
      </c>
      <c r="H22" t="s">
        <v>12</v>
      </c>
      <c r="I22" t="s">
        <v>11</v>
      </c>
      <c r="J22">
        <v>0.14285714285714279</v>
      </c>
    </row>
    <row r="23" spans="1:10" x14ac:dyDescent="0.25">
      <c r="A23" t="s">
        <v>23</v>
      </c>
      <c r="B23" s="7">
        <v>44865</v>
      </c>
      <c r="C23" t="s">
        <v>15</v>
      </c>
      <c r="D23" t="s">
        <v>10</v>
      </c>
      <c r="E23">
        <v>1</v>
      </c>
      <c r="F23">
        <v>16</v>
      </c>
      <c r="G23">
        <v>19</v>
      </c>
      <c r="H23" t="s">
        <v>10</v>
      </c>
      <c r="I23" t="s">
        <v>15</v>
      </c>
      <c r="J23">
        <v>8.5714285714285632E-2</v>
      </c>
    </row>
    <row r="24" spans="1:10" x14ac:dyDescent="0.25">
      <c r="A24" t="s">
        <v>23</v>
      </c>
      <c r="B24" s="7">
        <v>44865</v>
      </c>
      <c r="C24" t="s">
        <v>33</v>
      </c>
      <c r="D24" t="s">
        <v>17</v>
      </c>
      <c r="E24">
        <v>3</v>
      </c>
      <c r="F24">
        <v>1</v>
      </c>
      <c r="G24">
        <v>2</v>
      </c>
      <c r="H24" t="s">
        <v>17</v>
      </c>
      <c r="I24" t="s">
        <v>33</v>
      </c>
      <c r="J24">
        <v>0.33333333333333326</v>
      </c>
    </row>
    <row r="25" spans="1:10" x14ac:dyDescent="0.25">
      <c r="A25" t="s">
        <v>23</v>
      </c>
      <c r="B25" s="7">
        <v>44866</v>
      </c>
      <c r="C25" t="s">
        <v>38</v>
      </c>
      <c r="D25" t="s">
        <v>13</v>
      </c>
      <c r="E25">
        <v>3</v>
      </c>
      <c r="F25">
        <v>2</v>
      </c>
      <c r="G25">
        <v>0</v>
      </c>
      <c r="H25" t="s">
        <v>38</v>
      </c>
      <c r="I25" t="s">
        <v>13</v>
      </c>
      <c r="J25">
        <v>1</v>
      </c>
    </row>
    <row r="26" spans="1:10" x14ac:dyDescent="0.25">
      <c r="A26" t="s">
        <v>23</v>
      </c>
      <c r="B26" s="7">
        <v>44866</v>
      </c>
      <c r="C26" t="s">
        <v>15</v>
      </c>
      <c r="D26" t="s">
        <v>17</v>
      </c>
      <c r="E26">
        <v>3</v>
      </c>
      <c r="F26">
        <v>2</v>
      </c>
      <c r="G26">
        <v>0</v>
      </c>
      <c r="H26" t="s">
        <v>15</v>
      </c>
      <c r="I26" t="s">
        <v>17</v>
      </c>
      <c r="J26">
        <v>1</v>
      </c>
    </row>
    <row r="27" spans="1:10" x14ac:dyDescent="0.25">
      <c r="A27" t="s">
        <v>23</v>
      </c>
      <c r="B27" s="7">
        <v>44866</v>
      </c>
      <c r="C27" t="s">
        <v>12</v>
      </c>
      <c r="D27" t="s">
        <v>18</v>
      </c>
      <c r="E27">
        <v>3</v>
      </c>
      <c r="F27">
        <v>2</v>
      </c>
      <c r="G27">
        <v>0</v>
      </c>
      <c r="H27" t="s">
        <v>12</v>
      </c>
      <c r="I27" t="s">
        <v>18</v>
      </c>
      <c r="J27">
        <v>1</v>
      </c>
    </row>
    <row r="28" spans="1:10" x14ac:dyDescent="0.25">
      <c r="A28" t="s">
        <v>23</v>
      </c>
      <c r="B28" s="7">
        <v>44866</v>
      </c>
      <c r="C28" t="s">
        <v>30</v>
      </c>
      <c r="D28" t="s">
        <v>38</v>
      </c>
      <c r="E28">
        <v>3</v>
      </c>
      <c r="F28">
        <v>0</v>
      </c>
      <c r="G28">
        <v>2</v>
      </c>
      <c r="H28" t="s">
        <v>38</v>
      </c>
      <c r="I28" t="s">
        <v>30</v>
      </c>
      <c r="J28">
        <v>1</v>
      </c>
    </row>
    <row r="29" spans="1:10" x14ac:dyDescent="0.25">
      <c r="A29" t="s">
        <v>23</v>
      </c>
      <c r="B29" s="7">
        <v>44866</v>
      </c>
      <c r="C29" t="s">
        <v>9</v>
      </c>
      <c r="D29" t="s">
        <v>14</v>
      </c>
      <c r="E29">
        <v>3</v>
      </c>
      <c r="F29">
        <v>2</v>
      </c>
      <c r="G29">
        <v>0</v>
      </c>
      <c r="H29" t="s">
        <v>9</v>
      </c>
      <c r="I29" t="s">
        <v>14</v>
      </c>
      <c r="J29">
        <v>1</v>
      </c>
    </row>
    <row r="30" spans="1:10" x14ac:dyDescent="0.25">
      <c r="A30" t="s">
        <v>23</v>
      </c>
      <c r="B30" s="7">
        <v>44866</v>
      </c>
      <c r="C30" t="s">
        <v>11</v>
      </c>
      <c r="D30" t="s">
        <v>16</v>
      </c>
      <c r="E30">
        <v>3</v>
      </c>
      <c r="F30">
        <v>2</v>
      </c>
      <c r="G30">
        <v>0</v>
      </c>
      <c r="H30" t="s">
        <v>11</v>
      </c>
      <c r="I30" t="s">
        <v>16</v>
      </c>
      <c r="J30">
        <v>1</v>
      </c>
    </row>
    <row r="31" spans="1:10" x14ac:dyDescent="0.25">
      <c r="A31" t="s">
        <v>23</v>
      </c>
      <c r="B31" s="7">
        <v>44866</v>
      </c>
      <c r="C31" t="s">
        <v>31</v>
      </c>
      <c r="D31" t="s">
        <v>10</v>
      </c>
      <c r="E31">
        <v>3</v>
      </c>
      <c r="F31">
        <v>0</v>
      </c>
      <c r="G31">
        <v>2</v>
      </c>
      <c r="H31" t="s">
        <v>10</v>
      </c>
      <c r="I31" t="s">
        <v>31</v>
      </c>
      <c r="J31">
        <v>1</v>
      </c>
    </row>
    <row r="32" spans="1:10" x14ac:dyDescent="0.25">
      <c r="A32" t="s">
        <v>23</v>
      </c>
      <c r="B32" s="7">
        <v>44868</v>
      </c>
      <c r="C32" t="s">
        <v>15</v>
      </c>
      <c r="D32" t="s">
        <v>11</v>
      </c>
      <c r="E32">
        <v>3</v>
      </c>
      <c r="F32">
        <v>1</v>
      </c>
      <c r="G32">
        <v>2</v>
      </c>
      <c r="H32" t="s">
        <v>11</v>
      </c>
      <c r="I32" t="s">
        <v>15</v>
      </c>
      <c r="J32">
        <v>0.33333333333333326</v>
      </c>
    </row>
    <row r="33" spans="1:10" x14ac:dyDescent="0.25">
      <c r="A33" t="s">
        <v>23</v>
      </c>
      <c r="B33" s="7">
        <v>44868</v>
      </c>
      <c r="C33" t="s">
        <v>18</v>
      </c>
      <c r="D33" t="s">
        <v>14</v>
      </c>
      <c r="E33">
        <v>3</v>
      </c>
      <c r="F33">
        <v>2</v>
      </c>
      <c r="G33">
        <v>0</v>
      </c>
      <c r="H33" t="s">
        <v>18</v>
      </c>
      <c r="I33" t="s">
        <v>14</v>
      </c>
      <c r="J33">
        <v>1</v>
      </c>
    </row>
    <row r="34" spans="1:10" x14ac:dyDescent="0.25">
      <c r="A34" t="s">
        <v>23</v>
      </c>
      <c r="B34" s="7">
        <v>44868</v>
      </c>
      <c r="C34" t="s">
        <v>31</v>
      </c>
      <c r="D34" t="s">
        <v>38</v>
      </c>
      <c r="E34">
        <v>3</v>
      </c>
      <c r="F34">
        <v>0</v>
      </c>
      <c r="G34">
        <v>2</v>
      </c>
      <c r="H34" t="s">
        <v>38</v>
      </c>
      <c r="I34" t="s">
        <v>31</v>
      </c>
      <c r="J34">
        <v>1</v>
      </c>
    </row>
    <row r="35" spans="1:10" x14ac:dyDescent="0.25">
      <c r="A35" t="s">
        <v>24</v>
      </c>
      <c r="B35" s="7">
        <v>44870</v>
      </c>
      <c r="C35" t="s">
        <v>8</v>
      </c>
      <c r="D35" t="s">
        <v>41</v>
      </c>
      <c r="E35">
        <v>1</v>
      </c>
      <c r="F35">
        <v>16</v>
      </c>
      <c r="G35">
        <v>2</v>
      </c>
      <c r="H35" t="s">
        <v>8</v>
      </c>
      <c r="I35" t="s">
        <v>41</v>
      </c>
      <c r="J35">
        <v>0.77777777777777768</v>
      </c>
    </row>
    <row r="36" spans="1:10" x14ac:dyDescent="0.25">
      <c r="A36" t="s">
        <v>24</v>
      </c>
      <c r="B36" s="7">
        <v>44870</v>
      </c>
      <c r="C36" t="s">
        <v>32</v>
      </c>
      <c r="D36" t="s">
        <v>38</v>
      </c>
      <c r="E36">
        <v>1</v>
      </c>
      <c r="F36">
        <v>14</v>
      </c>
      <c r="G36">
        <v>16</v>
      </c>
      <c r="H36" t="s">
        <v>38</v>
      </c>
      <c r="I36" t="s">
        <v>32</v>
      </c>
      <c r="J36">
        <v>6.6666666666666652E-2</v>
      </c>
    </row>
    <row r="37" spans="1:10" x14ac:dyDescent="0.25">
      <c r="A37" t="s">
        <v>24</v>
      </c>
      <c r="B37" s="7">
        <v>44870</v>
      </c>
      <c r="C37" t="s">
        <v>11</v>
      </c>
      <c r="D37" t="s">
        <v>28</v>
      </c>
      <c r="E37">
        <v>1</v>
      </c>
      <c r="F37">
        <v>21</v>
      </c>
      <c r="G37">
        <v>25</v>
      </c>
      <c r="H37" t="s">
        <v>28</v>
      </c>
      <c r="I37" t="s">
        <v>11</v>
      </c>
      <c r="J37">
        <v>8.6956521739130377E-2</v>
      </c>
    </row>
    <row r="38" spans="1:10" x14ac:dyDescent="0.25">
      <c r="A38" t="s">
        <v>24</v>
      </c>
      <c r="B38" s="7">
        <v>44870</v>
      </c>
      <c r="C38" t="s">
        <v>19</v>
      </c>
      <c r="D38" t="s">
        <v>18</v>
      </c>
      <c r="E38">
        <v>1</v>
      </c>
      <c r="F38">
        <v>13</v>
      </c>
      <c r="G38">
        <v>16</v>
      </c>
      <c r="H38" t="s">
        <v>18</v>
      </c>
      <c r="I38" t="s">
        <v>19</v>
      </c>
      <c r="J38">
        <v>0.10344827586206895</v>
      </c>
    </row>
    <row r="39" spans="1:10" x14ac:dyDescent="0.25">
      <c r="A39" t="s">
        <v>24</v>
      </c>
      <c r="B39" s="7">
        <v>44870</v>
      </c>
      <c r="C39" t="s">
        <v>8</v>
      </c>
      <c r="D39" t="s">
        <v>9</v>
      </c>
      <c r="E39">
        <v>1</v>
      </c>
      <c r="F39">
        <v>7</v>
      </c>
      <c r="G39">
        <v>16</v>
      </c>
      <c r="H39" t="s">
        <v>9</v>
      </c>
      <c r="I39" t="s">
        <v>8</v>
      </c>
      <c r="J39">
        <v>0.39130434782608692</v>
      </c>
    </row>
    <row r="40" spans="1:10" x14ac:dyDescent="0.25">
      <c r="A40" t="s">
        <v>24</v>
      </c>
      <c r="B40" s="7">
        <v>44870</v>
      </c>
      <c r="C40" t="s">
        <v>28</v>
      </c>
      <c r="D40" t="s">
        <v>38</v>
      </c>
      <c r="E40">
        <v>1</v>
      </c>
      <c r="F40">
        <v>14</v>
      </c>
      <c r="G40">
        <v>16</v>
      </c>
      <c r="H40" t="s">
        <v>38</v>
      </c>
      <c r="I40" t="s">
        <v>28</v>
      </c>
      <c r="J40">
        <v>6.6666666666666652E-2</v>
      </c>
    </row>
    <row r="41" spans="1:10" x14ac:dyDescent="0.25">
      <c r="A41" t="s">
        <v>24</v>
      </c>
      <c r="B41" s="7">
        <v>44870</v>
      </c>
      <c r="C41" t="s">
        <v>42</v>
      </c>
      <c r="D41" t="s">
        <v>27</v>
      </c>
      <c r="E41">
        <v>1</v>
      </c>
      <c r="F41">
        <v>16</v>
      </c>
      <c r="G41">
        <v>8</v>
      </c>
      <c r="H41" t="s">
        <v>42</v>
      </c>
      <c r="I41" t="s">
        <v>27</v>
      </c>
      <c r="J41">
        <v>0.33333333333333326</v>
      </c>
    </row>
    <row r="42" spans="1:10" x14ac:dyDescent="0.25">
      <c r="A42" t="s">
        <v>24</v>
      </c>
      <c r="B42" s="7">
        <v>44870</v>
      </c>
      <c r="C42" t="s">
        <v>43</v>
      </c>
      <c r="D42" t="s">
        <v>9</v>
      </c>
      <c r="E42">
        <v>1</v>
      </c>
      <c r="F42">
        <v>11</v>
      </c>
      <c r="G42">
        <v>16</v>
      </c>
      <c r="H42" t="s">
        <v>9</v>
      </c>
      <c r="I42" t="s">
        <v>43</v>
      </c>
      <c r="J42">
        <v>0.18518518518518512</v>
      </c>
    </row>
    <row r="43" spans="1:10" x14ac:dyDescent="0.25">
      <c r="A43" t="s">
        <v>24</v>
      </c>
      <c r="B43" s="7">
        <v>44870</v>
      </c>
      <c r="C43" t="s">
        <v>12</v>
      </c>
      <c r="D43" t="s">
        <v>44</v>
      </c>
      <c r="E43">
        <v>1</v>
      </c>
      <c r="F43">
        <v>9</v>
      </c>
      <c r="G43">
        <v>16</v>
      </c>
      <c r="H43" t="s">
        <v>44</v>
      </c>
      <c r="I43" t="s">
        <v>12</v>
      </c>
      <c r="J43">
        <v>0.28000000000000003</v>
      </c>
    </row>
    <row r="44" spans="1:10" x14ac:dyDescent="0.25">
      <c r="A44" t="s">
        <v>24</v>
      </c>
      <c r="B44" s="7">
        <v>44870</v>
      </c>
      <c r="C44" t="s">
        <v>10</v>
      </c>
      <c r="D44" t="s">
        <v>20</v>
      </c>
      <c r="E44">
        <v>1</v>
      </c>
      <c r="F44">
        <v>16</v>
      </c>
      <c r="G44">
        <v>6</v>
      </c>
      <c r="H44" t="s">
        <v>10</v>
      </c>
      <c r="I44" t="s">
        <v>20</v>
      </c>
      <c r="J44">
        <v>0.45454545454545459</v>
      </c>
    </row>
    <row r="45" spans="1:10" x14ac:dyDescent="0.25">
      <c r="A45" t="s">
        <v>24</v>
      </c>
      <c r="B45" s="7">
        <v>44870</v>
      </c>
      <c r="C45" t="s">
        <v>43</v>
      </c>
      <c r="D45" t="s">
        <v>41</v>
      </c>
      <c r="E45">
        <v>1</v>
      </c>
      <c r="F45">
        <v>5</v>
      </c>
      <c r="G45">
        <v>16</v>
      </c>
      <c r="H45" t="s">
        <v>41</v>
      </c>
      <c r="I45" t="s">
        <v>43</v>
      </c>
      <c r="J45">
        <v>0.52380952380952372</v>
      </c>
    </row>
    <row r="46" spans="1:10" x14ac:dyDescent="0.25">
      <c r="A46" t="s">
        <v>24</v>
      </c>
      <c r="B46" s="7">
        <v>44870</v>
      </c>
      <c r="C46" t="s">
        <v>32</v>
      </c>
      <c r="D46" t="s">
        <v>11</v>
      </c>
      <c r="E46">
        <v>1</v>
      </c>
      <c r="F46">
        <v>6</v>
      </c>
      <c r="G46">
        <v>16</v>
      </c>
      <c r="H46" t="s">
        <v>11</v>
      </c>
      <c r="I46" t="s">
        <v>32</v>
      </c>
      <c r="J46">
        <v>0.45454545454545459</v>
      </c>
    </row>
    <row r="47" spans="1:10" x14ac:dyDescent="0.25">
      <c r="A47" t="s">
        <v>24</v>
      </c>
      <c r="B47" s="7">
        <v>44870</v>
      </c>
      <c r="C47" t="s">
        <v>29</v>
      </c>
      <c r="D47" t="s">
        <v>37</v>
      </c>
      <c r="E47">
        <v>1</v>
      </c>
      <c r="F47">
        <v>13</v>
      </c>
      <c r="G47">
        <v>16</v>
      </c>
      <c r="H47" t="s">
        <v>37</v>
      </c>
      <c r="I47" t="s">
        <v>29</v>
      </c>
      <c r="J47">
        <v>0.10344827586206895</v>
      </c>
    </row>
    <row r="48" spans="1:10" x14ac:dyDescent="0.25">
      <c r="A48" t="s">
        <v>24</v>
      </c>
      <c r="B48" s="7">
        <v>44870</v>
      </c>
      <c r="E48">
        <v>1</v>
      </c>
      <c r="H48">
        <v>0</v>
      </c>
      <c r="I48">
        <v>0</v>
      </c>
    </row>
    <row r="49" spans="1:9" x14ac:dyDescent="0.25">
      <c r="A49" t="s">
        <v>24</v>
      </c>
      <c r="B49" s="7">
        <v>44870</v>
      </c>
      <c r="H49">
        <v>0</v>
      </c>
      <c r="I49">
        <v>0</v>
      </c>
    </row>
    <row r="50" spans="1:9" x14ac:dyDescent="0.25">
      <c r="A50" t="s">
        <v>24</v>
      </c>
      <c r="B50" s="7">
        <v>44870</v>
      </c>
      <c r="H50">
        <v>0</v>
      </c>
      <c r="I50">
        <v>0</v>
      </c>
    </row>
    <row r="51" spans="1:9" x14ac:dyDescent="0.25">
      <c r="A51" t="s">
        <v>24</v>
      </c>
      <c r="B51" s="7">
        <v>44870</v>
      </c>
      <c r="H51">
        <v>0</v>
      </c>
      <c r="I51">
        <v>0</v>
      </c>
    </row>
    <row r="52" spans="1:9" x14ac:dyDescent="0.25">
      <c r="A52" t="s">
        <v>24</v>
      </c>
      <c r="B52" s="7">
        <v>44870</v>
      </c>
      <c r="H52">
        <v>0</v>
      </c>
      <c r="I52">
        <v>0</v>
      </c>
    </row>
    <row r="53" spans="1:9" x14ac:dyDescent="0.25">
      <c r="A53" t="s">
        <v>24</v>
      </c>
      <c r="B53" s="7">
        <v>44870</v>
      </c>
      <c r="H53">
        <v>0</v>
      </c>
      <c r="I53">
        <v>0</v>
      </c>
    </row>
    <row r="54" spans="1:9" x14ac:dyDescent="0.25">
      <c r="B54" s="7"/>
      <c r="H54">
        <v>0</v>
      </c>
      <c r="I54">
        <v>0</v>
      </c>
    </row>
    <row r="55" spans="1:9" x14ac:dyDescent="0.25">
      <c r="B55" s="7"/>
      <c r="H55">
        <v>0</v>
      </c>
      <c r="I55">
        <v>0</v>
      </c>
    </row>
    <row r="56" spans="1:9" x14ac:dyDescent="0.25">
      <c r="B56" s="7"/>
      <c r="H56">
        <v>0</v>
      </c>
      <c r="I56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402F-874B-4987-B2FF-E5641637F9CE}">
  <dimension ref="A11:O27"/>
  <sheetViews>
    <sheetView workbookViewId="0">
      <selection activeCell="L22" sqref="L22"/>
    </sheetView>
  </sheetViews>
  <sheetFormatPr defaultRowHeight="15" x14ac:dyDescent="0.25"/>
  <cols>
    <col min="1" max="1" width="15" bestFit="1" customWidth="1"/>
    <col min="2" max="2" width="8.7109375" bestFit="1" customWidth="1"/>
    <col min="3" max="3" width="2.7109375" bestFit="1" customWidth="1"/>
    <col min="4" max="4" width="3.85546875" bestFit="1" customWidth="1"/>
    <col min="5" max="5" width="4.42578125" bestFit="1" customWidth="1"/>
    <col min="6" max="6" width="3.140625" bestFit="1" customWidth="1"/>
    <col min="7" max="7" width="3.28515625" bestFit="1" customWidth="1"/>
    <col min="8" max="8" width="5.7109375" bestFit="1" customWidth="1"/>
    <col min="9" max="9" width="3.140625" bestFit="1" customWidth="1"/>
    <col min="10" max="10" width="6.42578125" bestFit="1" customWidth="1"/>
    <col min="11" max="11" width="3.5703125" bestFit="1" customWidth="1"/>
    <col min="12" max="12" width="8.85546875" bestFit="1" customWidth="1"/>
    <col min="13" max="13" width="6.85546875" bestFit="1" customWidth="1"/>
    <col min="14" max="14" width="7" bestFit="1" customWidth="1"/>
    <col min="15" max="15" width="10.7109375" bestFit="1" customWidth="1"/>
  </cols>
  <sheetData>
    <row r="11" spans="1:15" x14ac:dyDescent="0.25">
      <c r="A11" s="3" t="s">
        <v>39</v>
      </c>
    </row>
    <row r="12" spans="1:15" x14ac:dyDescent="0.25">
      <c r="B12" t="s">
        <v>33</v>
      </c>
      <c r="C12" t="s">
        <v>14</v>
      </c>
      <c r="D12" t="s">
        <v>9</v>
      </c>
      <c r="E12" t="s">
        <v>27</v>
      </c>
      <c r="F12" t="s">
        <v>38</v>
      </c>
      <c r="G12" t="s">
        <v>30</v>
      </c>
      <c r="H12" t="s">
        <v>18</v>
      </c>
      <c r="I12" t="s">
        <v>31</v>
      </c>
      <c r="J12" t="s">
        <v>8</v>
      </c>
      <c r="K12" t="s">
        <v>15</v>
      </c>
      <c r="L12" t="s">
        <v>12</v>
      </c>
      <c r="M12" t="s">
        <v>11</v>
      </c>
      <c r="N12" t="s">
        <v>35</v>
      </c>
      <c r="O12" t="s">
        <v>36</v>
      </c>
    </row>
    <row r="13" spans="1:15" x14ac:dyDescent="0.25">
      <c r="A13" s="4" t="s">
        <v>33</v>
      </c>
      <c r="E13">
        <v>1</v>
      </c>
      <c r="O13">
        <v>1</v>
      </c>
    </row>
    <row r="14" spans="1:15" x14ac:dyDescent="0.25">
      <c r="A14" s="4" t="s">
        <v>14</v>
      </c>
      <c r="D14">
        <v>1</v>
      </c>
      <c r="G14">
        <v>1</v>
      </c>
      <c r="H14">
        <v>1</v>
      </c>
      <c r="O14">
        <v>3</v>
      </c>
    </row>
    <row r="15" spans="1:15" x14ac:dyDescent="0.25">
      <c r="A15" s="4" t="s">
        <v>27</v>
      </c>
      <c r="D15">
        <v>1</v>
      </c>
      <c r="I15">
        <v>1</v>
      </c>
      <c r="O15">
        <v>2</v>
      </c>
    </row>
    <row r="16" spans="1:15" x14ac:dyDescent="0.25">
      <c r="A16" s="4" t="s">
        <v>38</v>
      </c>
      <c r="G16">
        <v>1</v>
      </c>
      <c r="I16">
        <v>1</v>
      </c>
      <c r="O16">
        <v>2</v>
      </c>
    </row>
    <row r="17" spans="1:15" x14ac:dyDescent="0.25">
      <c r="A17" s="4" t="s">
        <v>18</v>
      </c>
      <c r="F17">
        <v>1</v>
      </c>
      <c r="J17">
        <v>1</v>
      </c>
      <c r="K17">
        <v>1</v>
      </c>
      <c r="L17">
        <v>1</v>
      </c>
      <c r="O17">
        <v>4</v>
      </c>
    </row>
    <row r="18" spans="1:15" x14ac:dyDescent="0.25">
      <c r="A18" s="4" t="s">
        <v>10</v>
      </c>
      <c r="B18">
        <v>1</v>
      </c>
      <c r="D18">
        <v>1</v>
      </c>
      <c r="I18">
        <v>1</v>
      </c>
      <c r="K18">
        <v>1</v>
      </c>
      <c r="O18">
        <v>4</v>
      </c>
    </row>
    <row r="19" spans="1:15" x14ac:dyDescent="0.25">
      <c r="A19" s="4" t="s">
        <v>31</v>
      </c>
      <c r="C19">
        <v>1</v>
      </c>
      <c r="M19">
        <v>1</v>
      </c>
      <c r="O19">
        <v>2</v>
      </c>
    </row>
    <row r="20" spans="1:15" x14ac:dyDescent="0.25">
      <c r="A20" s="4" t="s">
        <v>16</v>
      </c>
      <c r="D20">
        <v>1</v>
      </c>
      <c r="F20">
        <v>1</v>
      </c>
      <c r="K20">
        <v>1</v>
      </c>
      <c r="M20">
        <v>1</v>
      </c>
      <c r="O20">
        <v>4</v>
      </c>
    </row>
    <row r="21" spans="1:15" x14ac:dyDescent="0.25">
      <c r="A21" s="4" t="s">
        <v>17</v>
      </c>
      <c r="B21">
        <v>1</v>
      </c>
      <c r="G21">
        <v>1</v>
      </c>
      <c r="K21">
        <v>1</v>
      </c>
      <c r="L21">
        <v>1</v>
      </c>
      <c r="O21">
        <v>4</v>
      </c>
    </row>
    <row r="22" spans="1:15" x14ac:dyDescent="0.25">
      <c r="A22" s="4" t="s">
        <v>13</v>
      </c>
      <c r="C22">
        <v>1</v>
      </c>
      <c r="F22">
        <v>1</v>
      </c>
      <c r="M22">
        <v>1</v>
      </c>
      <c r="O22">
        <v>3</v>
      </c>
    </row>
    <row r="23" spans="1:15" x14ac:dyDescent="0.25">
      <c r="A23" s="4" t="s">
        <v>8</v>
      </c>
      <c r="G23">
        <v>1</v>
      </c>
      <c r="O23">
        <v>1</v>
      </c>
    </row>
    <row r="24" spans="1:15" x14ac:dyDescent="0.25">
      <c r="A24" s="4" t="s">
        <v>12</v>
      </c>
      <c r="J24">
        <v>1</v>
      </c>
      <c r="M24">
        <v>1</v>
      </c>
      <c r="O24">
        <v>2</v>
      </c>
    </row>
    <row r="25" spans="1:15" x14ac:dyDescent="0.25">
      <c r="A25" s="4" t="s">
        <v>11</v>
      </c>
      <c r="K25">
        <v>1</v>
      </c>
      <c r="O25">
        <v>1</v>
      </c>
    </row>
    <row r="26" spans="1:15" x14ac:dyDescent="0.25">
      <c r="A26" s="4" t="s">
        <v>35</v>
      </c>
      <c r="N26">
        <v>4</v>
      </c>
      <c r="O26">
        <v>4</v>
      </c>
    </row>
    <row r="27" spans="1:15" x14ac:dyDescent="0.25">
      <c r="A27" s="4" t="s">
        <v>36</v>
      </c>
      <c r="B27">
        <v>2</v>
      </c>
      <c r="C27">
        <v>2</v>
      </c>
      <c r="D27">
        <v>4</v>
      </c>
      <c r="E27">
        <v>1</v>
      </c>
      <c r="F27">
        <v>3</v>
      </c>
      <c r="G27">
        <v>4</v>
      </c>
      <c r="H27">
        <v>1</v>
      </c>
      <c r="I27">
        <v>3</v>
      </c>
      <c r="J27">
        <v>2</v>
      </c>
      <c r="K27">
        <v>5</v>
      </c>
      <c r="L27">
        <v>2</v>
      </c>
      <c r="M27">
        <v>4</v>
      </c>
      <c r="N27">
        <v>4</v>
      </c>
      <c r="O27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5 b 1 a e e - c b 4 e - 4 9 1 5 - b f 3 7 - 1 2 d 8 1 6 3 4 a d d f "   x m l n s = " h t t p : / / s c h e m a s . m i c r o s o f t . c o m / D a t a M a s h u p " > A A A A A K 0 E A A B Q S w M E F A A C A A g A m J x o V f 5 p j I i l A A A A 9 g A A A B I A H A B D b 2 5 m a W c v U G F j a 2 F n Z S 5 4 b W w g o h g A K K A U A A A A A A A A A A A A A A A A A A A A A A A A A A A A h Y 9 N C s I w F I S v U r J v / t x I e Y 2 g C z c W B E H c h j S 2 w f Z V m t T 2 b i 4 8 k l e w o l V 3 L m f m G 5 i 5 X 2 + w G O o q u t j W u w Z T I i g n k U X T 5 A 6 L l H T h G M / J Q s F W m 5 M u b D T C 6 J P B u 5 S U I Z w T x v q + p / 2 M N m 3 B J O e C H b L N z p S 2 1 r F D H z Q a S z 6 t / H + L K N i / x i h J h e B U S k k 5 s M m E z O E X k O P e Z / p j w q q r Q t d a Z T F e L 4 F N E t j 7 g 3 o A U E s D B B Q A A g A I A J i c a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n G h V O r 0 H 4 a Y B A A C a A w A A E w A c A E Z v c m 1 1 b G F z L 1 N l Y 3 R p b 2 4 x L m 0 g o h g A K K A U A A A A A A A A A A A A A A A A A A A A A A A A A A A A r Z J N b 9 p A E I b v S P y H 1 e Z i S 5 Z N U N V D o x y C m 1 a V S F Q B E g e E 0 G I m e I W 9 Q 3 f H L Z H l / 9 7 x B 4 R A e q s v X j 3 v 7 r z z 5 S A h j U Z M 2 / / t X b / X 7 7 l U W d i I G z l T 6 w z E Q I p 7 k Q H 1 e 4 K / K R Y 2 A S Z z W I c / 1 R a 8 + h C j I T D k P J k S 7 d 2 X K M r 0 r 0 L v Y a N V a I C i B A u + Y R 1 Z v Y P o B 5 + z 1 e O B L O S w e l K u l q L h Y D i M J h q j M W z B b N x q S h x f + n 7 Q W n 9 V p A b s 3 K Z Q D q p F T Z b 9 n j Z n F 8 5 L e F K U p O A + z P / x k E A W x o W 1 n P g c 7 W 6 N u P P 8 c v G s c r i X 3 V O 5 r B Z d c c s u j R s Z p 8 p s O f z s d Q 9 1 c 5 o + h T O r j H t B m 8 e Y F b m p R e e 1 d k F Z y r a Y Q B B z Q X C g K h C l 5 J R P c M N n 0 j k 0 w g x U L h 6 u 7 j d 4 d I V H 4 E j g C 3 N u 7 e d P Y W 3 e C A 9 i m q C F a 2 H 0 L 2 G u j Q F 7 d F D m t a F j d N f w G O E E K / 9 t G B d t O h / L N 7 1 N 6 b 9 P 5 b v F g h d O T P C P e 5 t K Q 4 9 j O C + v K 6 k u p J R x v Z 4 M Q S V p 9 5 D D N N R b + e 9 6 V P k n x w n k + J s d R 0 i E + Y V x K 4 5 5 t 5 + 9 i + S C 2 3 d 9 + i j M 3 V 9 Q S w E C L Q A U A A I A C A C Y n G h V / m m M i K U A A A D 2 A A A A E g A A A A A A A A A A A A A A A A A A A A A A Q 2 9 u Z m l n L 1 B h Y 2 t h Z 2 U u e G 1 s U E s B A i 0 A F A A C A A g A m J x o V Q / K 6 a u k A A A A 6 Q A A A B M A A A A A A A A A A A A A A A A A 8 Q A A A F t D b 2 5 0 Z W 5 0 X 1 R 5 c G V z X S 5 4 b W x Q S w E C L Q A U A A I A C A C Y n G h V O r 0 H 4 a Y B A A C a A w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I A A A A A A A A F M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x O T o y N T o 0 N C 4 x N j Q 5 M j M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I y Z x d W 9 0 O y w m c X V v d D t U Z W F t J n F 1 b 3 Q 7 L C Z x d W 9 0 O 0 1 h d G N o Z X M m c X V v d D s s J n F 1 b 3 Q 7 U m 9 1 b m R z J n F 1 b 3 Q 7 L C Z x d W 9 0 O 1 J E J n F 1 b 3 Q 7 L C Z x d W 9 0 O 0 J V J n F 1 b 3 Q 7 L C Z x d W 9 0 O 1 J v d W 5 k I D E m c X V v d D s s J n F 1 b 3 Q 7 U m 9 1 b m Q g M i Z x d W 9 0 O y w m c X V v d D t S b 3 V u Z C A z J n F 1 b 3 Q 7 L C Z x d W 9 0 O 1 J v d W 5 k I D Q m c X V v d D s s J n F 1 b 3 Q 7 U m 9 1 b m Q g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R h d G E w L n s j L D B 9 J n F 1 b 3 Q 7 L C Z x d W 9 0 O 1 N l Y 3 R p b 2 4 x L 1 R h Y m x l I D A v R G F 0 Y T A u e 1 R l Y W 0 s M X 0 m c X V v d D s s J n F 1 b 3 Q 7 U 2 V j d G l v b j E v V G F i b G U g M C 9 E Y X R h M C 5 7 T W F 0 Y 2 h l c y w y f S Z x d W 9 0 O y w m c X V v d D t T Z W N 0 a W 9 u M S 9 U Y W J s Z S A w L 0 R h d G E w L n t S b 3 V u Z H M s M 3 0 m c X V v d D s s J n F 1 b 3 Q 7 U 2 V j d G l v b j E v V G F i b G U g M C 9 E Y X R h M C 5 7 U k Q s N H 0 m c X V v d D s s J n F 1 b 3 Q 7 U 2 V j d G l v b j E v V G F i b G U g M C 9 E Y X R h M C 5 7 Q l U s N X 0 m c X V v d D s s J n F 1 b 3 Q 7 U 2 V j d G l v b j E v V G F i b G U g M C 9 E Y X R h M C 5 7 U m 9 1 b m Q g M S w 2 f S Z x d W 9 0 O y w m c X V v d D t T Z W N 0 a W 9 u M S 9 U Y W J s Z S A w L 0 R h d G E w L n t S b 3 V u Z C A y L D d 9 J n F 1 b 3 Q 7 L C Z x d W 9 0 O 1 N l Y 3 R p b 2 4 x L 1 R h Y m x l I D A v R G F 0 Y T A u e 1 J v d W 5 k I D M s O H 0 m c X V v d D s s J n F 1 b 3 Q 7 U 2 V j d G l v b j E v V G F i b G U g M C 9 E Y X R h M C 5 7 U m 9 1 b m Q g N C w 5 f S Z x d W 9 0 O y w m c X V v d D t T Z W N 0 a W 9 u M S 9 U Y W J s Z S A w L 0 R h d G E w L n t S b 3 V u Z C A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C 9 E Y X R h M C 5 7 I y w w f S Z x d W 9 0 O y w m c X V v d D t T Z W N 0 a W 9 u M S 9 U Y W J s Z S A w L 0 R h d G E w L n t U Z W F t L D F 9 J n F 1 b 3 Q 7 L C Z x d W 9 0 O 1 N l Y 3 R p b 2 4 x L 1 R h Y m x l I D A v R G F 0 Y T A u e 0 1 h d G N o Z X M s M n 0 m c X V v d D s s J n F 1 b 3 Q 7 U 2 V j d G l v b j E v V G F i b G U g M C 9 E Y X R h M C 5 7 U m 9 1 b m R z L D N 9 J n F 1 b 3 Q 7 L C Z x d W 9 0 O 1 N l Y 3 R p b 2 4 x L 1 R h Y m x l I D A v R G F 0 Y T A u e 1 J E L D R 9 J n F 1 b 3 Q 7 L C Z x d W 9 0 O 1 N l Y 3 R p b 2 4 x L 1 R h Y m x l I D A v R G F 0 Y T A u e 0 J V L D V 9 J n F 1 b 3 Q 7 L C Z x d W 9 0 O 1 N l Y 3 R p b 2 4 x L 1 R h Y m x l I D A v R G F 0 Y T A u e 1 J v d W 5 k I D E s N n 0 m c X V v d D s s J n F 1 b 3 Q 7 U 2 V j d G l v b j E v V G F i b G U g M C 9 E Y X R h M C 5 7 U m 9 1 b m Q g M i w 3 f S Z x d W 9 0 O y w m c X V v d D t T Z W N 0 a W 9 u M S 9 U Y W J s Z S A w L 0 R h d G E w L n t S b 3 V u Z C A z L D h 9 J n F 1 b 3 Q 7 L C Z x d W 9 0 O 1 N l Y 3 R p b 2 4 x L 1 R h Y m x l I D A v R G F 0 Y T A u e 1 J v d W 5 k I D Q s O X 0 m c X V v d D s s J n F 1 b 3 Q 7 U 2 V j d G l v b j E v V G F i b G U g M C 9 E Y X R h M C 5 7 U m 9 1 b m Q g N S w x M H 0 m c X V v d D t d L C Z x d W 9 0 O 1 J l b G F 0 a W 9 u c 2 h p c E l u Z m 8 m c X V v d D s 6 W 1 1 9 I i A v P j x F b n R y e S B U e X B l P S J R d W V y e U l E I i B W Y W x 1 Z T 0 i c 2 Y 4 O T E w N T Z m L T Y 4 N T U t N D l l N S 0 5 N m E 1 L W U 2 O G J i Z W U 3 N D h m Z i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h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X R j a G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O S I g L z 4 8 R W 5 0 c n k g V H l w Z T 0 i R m l s b E x h c 3 R V c G R h d G V k I i B W Y W x 1 Z T 0 i Z D I w M j I t M T E t M D h U M T k 6 M z U 6 N T Y u N D k 1 M z U 1 M l o i I C 8 + P E V u d H J 5 I F R 5 c G U 9 I k Z p b G x D b 2 x 1 b W 5 U e X B l c y I g V m F s d W U 9 I n N C Z 2 N H Q m d N R E F 3 Q U F B Q T 0 9 I i A v P j x F b n R y e S B U e X B l P S J G a W x s Q 2 9 s d W 1 u T m F t Z X M i I F Z h b H V l P S J z W y Z x d W 9 0 O 1 N 0 Y W d l J n F 1 b 3 Q 7 L C Z x d W 9 0 O 0 R h d G U m c X V v d D s s J n F 1 b 3 Q 7 V G V h b S B B J n F 1 b 3 Q 7 L C Z x d W 9 0 O 1 R l Y W 0 g Q i Z x d W 9 0 O y w m c X V v d D t C Z X N 0 I G 9 m J n F 1 b 3 Q 7 L C Z x d W 9 0 O 0 E g U 2 N v c m U m c X V v d D s s J n F 1 b 3 Q 7 Q i B T Y 2 9 y Z S Z x d W 9 0 O y w m c X V v d D t X a W 5 u Z X I m c X V v d D s s J n F 1 b 3 Q 7 T G 9 z Z X I m c X V v d D s s J n F 1 b 3 Q 7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Y 2 h l c y 9 D a G F u Z 2 V k I F R 5 c G U u e 1 N 0 Y W d l L D B 9 J n F 1 b 3 Q 7 L C Z x d W 9 0 O 1 N l Y 3 R p b 2 4 x L 0 1 h d G N o Z X M v Q 2 h h b m d l Z C B U e X B l L n t E Y X R l L D F 9 J n F 1 b 3 Q 7 L C Z x d W 9 0 O 1 N l Y 3 R p b 2 4 x L 0 1 h d G N o Z X M v Q 2 h h b m d l Z C B U e X B l L n t U Z W F t I E E s M n 0 m c X V v d D s s J n F 1 b 3 Q 7 U 2 V j d G l v b j E v T W F 0 Y 2 h l c y 9 D a G F u Z 2 V k I F R 5 c G U u e 1 R l Y W 0 g Q i w z f S Z x d W 9 0 O y w m c X V v d D t T Z W N 0 a W 9 u M S 9 N Y X R j a G V z L 0 N o Y W 5 n Z W Q g V H l w Z S 5 7 Q m V z d C B v Z i w 0 f S Z x d W 9 0 O y w m c X V v d D t T Z W N 0 a W 9 u M S 9 N Y X R j a G V z L 0 N o Y W 5 n Z W Q g V H l w Z S 5 7 Q S B T Y 2 9 y Z S w 1 f S Z x d W 9 0 O y w m c X V v d D t T Z W N 0 a W 9 u M S 9 N Y X R j a G V z L 0 N o Y W 5 n Z W Q g V H l w Z S 5 7 Q i B T Y 2 9 y Z S w 2 f S Z x d W 9 0 O y w m c X V v d D t T Z W N 0 a W 9 u M S 9 N Y X R j a G V z L 0 N o Y W 5 n Z W Q g V H l w Z S 5 7 V 2 l u b m V y L D d 9 J n F 1 b 3 Q 7 L C Z x d W 9 0 O 1 N l Y 3 R p b 2 4 x L 0 1 h d G N o Z X M v Q 2 h h b m d l Z C B U e X B l L n t M b 3 N l c i w 4 f S Z x d W 9 0 O y w m c X V v d D t T Z W N 0 a W 9 u M S 9 N Y X R j a G V z L 0 N o Y W 5 n Z W Q g V H l w Z S 5 7 U 2 N v c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N o Z X M v Q 2 h h b m d l Z C B U e X B l L n t T d G F n Z S w w f S Z x d W 9 0 O y w m c X V v d D t T Z W N 0 a W 9 u M S 9 N Y X R j a G V z L 0 N o Y W 5 n Z W Q g V H l w Z S 5 7 R G F 0 Z S w x f S Z x d W 9 0 O y w m c X V v d D t T Z W N 0 a W 9 u M S 9 N Y X R j a G V z L 0 N o Y W 5 n Z W Q g V H l w Z S 5 7 V G V h b S B B L D J 9 J n F 1 b 3 Q 7 L C Z x d W 9 0 O 1 N l Y 3 R p b 2 4 x L 0 1 h d G N o Z X M v Q 2 h h b m d l Z C B U e X B l L n t U Z W F t I E I s M 3 0 m c X V v d D s s J n F 1 b 3 Q 7 U 2 V j d G l v b j E v T W F 0 Y 2 h l c y 9 D a G F u Z 2 V k I F R 5 c G U u e 0 J l c 3 Q g b 2 Y s N H 0 m c X V v d D s s J n F 1 b 3 Q 7 U 2 V j d G l v b j E v T W F 0 Y 2 h l c y 9 D a G F u Z 2 V k I F R 5 c G U u e 0 E g U 2 N v c m U s N X 0 m c X V v d D s s J n F 1 b 3 Q 7 U 2 V j d G l v b j E v T W F 0 Y 2 h l c y 9 D a G F u Z 2 V k I F R 5 c G U u e 0 I g U 2 N v c m U s N n 0 m c X V v d D s s J n F 1 b 3 Q 7 U 2 V j d G l v b j E v T W F 0 Y 2 h l c y 9 D a G F u Z 2 V k I F R 5 c G U u e 1 d p b m 5 l c i w 3 f S Z x d W 9 0 O y w m c X V v d D t T Z W N 0 a W 9 u M S 9 N Y X R j a G V z L 0 N o Y W 5 n Z W Q g V H l w Z S 5 7 T G 9 z Z X I s O H 0 m c X V v d D s s J n F 1 b 3 Q 7 U 2 V j d G l v b j E v T W F 0 Y 2 h l c y 9 D a G F u Z 2 V k I F R 5 c G U u e 1 N j b 3 J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H M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G a W d o d H M i I C 8 + P E V u d H J 5 I F R 5 c G U 9 I k x v Y W R l Z F R v Q W 5 h b H l z a X N T Z X J 2 a W N l c y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h U M T k 6 M z Y 6 N D g u N z E y N T I 5 O F o i I C 8 + P E V u d H J 5 I F R 5 c G U 9 I k Z p b G x D b 2 x 1 b W 5 U e X B l c y I g V m F s d W U 9 I n N B Q U F E I i A v P j x F b n R y e S B U e X B l P S J G a W x s Q 2 9 s d W 1 u T m F t Z X M i I F Z h b H V l P S J z W y Z x d W 9 0 O 1 d p b m 5 l c i Z x d W 9 0 O y w m c X V v d D t M b 3 N l c i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d p b m 5 l c i Z x d W 9 0 O y w m c X V v d D t M b 3 N l c i Z x d W 9 0 O 1 0 s J n F 1 b 3 Q 7 c X V l c n l S Z W x h d G l v b n N o a X B z J n F 1 b 3 Q 7 O l t d L C Z x d W 9 0 O 2 N v b H V t b k l k Z W 5 0 a X R p Z X M m c X V v d D s 6 W y Z x d W 9 0 O 1 N l Y 3 R p b 2 4 x L 0 Z p Z 2 h 0 c y 9 S Z W 1 v d m V k I E J v d H R v b S B S b 3 d z L n t X a W 5 u Z X I s M H 0 m c X V v d D s s J n F 1 b 3 Q 7 U 2 V j d G l v b j E v R m l n a H R z L 1 J l b W 9 2 Z W Q g Q m 9 0 d G 9 t I F J v d 3 M u e 0 x v c 2 V y L D F 9 J n F 1 b 3 Q 7 L C Z x d W 9 0 O 1 N l Y 3 R p b 2 4 x L 0 Z p Z 2 h 0 c y 9 S Z W 1 v d m V k I E J v d H R v b S B S b 3 d z L n t D b 3 V u d C w y f S Z x d W 9 0 O 1 0 s J n F 1 b 3 Q 7 Q 2 9 s d W 1 u Q 2 9 1 b n Q m c X V v d D s 6 M y w m c X V v d D t L Z X l D b 2 x 1 b W 5 O Y W 1 l c y Z x d W 9 0 O z p b J n F 1 b 3 Q 7 V 2 l u b m V y J n F 1 b 3 Q 7 L C Z x d W 9 0 O 0 x v c 2 V y J n F 1 b 3 Q 7 X S w m c X V v d D t D b 2 x 1 b W 5 J Z G V u d G l 0 a W V z J n F 1 b 3 Q 7 O l s m c X V v d D t T Z W N 0 a W 9 u M S 9 G a W d o d H M v U m V t b 3 Z l Z C B C b 3 R 0 b 2 0 g U m 9 3 c y 5 7 V 2 l u b m V y L D B 9 J n F 1 b 3 Q 7 L C Z x d W 9 0 O 1 N l Y 3 R p b 2 4 x L 0 Z p Z 2 h 0 c y 9 S Z W 1 v d m V k I E J v d H R v b S B S b 3 d z L n t M b 3 N l c i w x f S Z x d W 9 0 O y w m c X V v d D t T Z W N 0 a W 9 u M S 9 G a W d o d H M v U m V t b 3 Z l Z C B C b 3 R 0 b 2 0 g U m 9 3 c y 5 7 Q 2 9 1 b n Q s M n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D U 2 N G I 3 N W U t O D E x N i 0 0 M j c w L W F j N m U t N m M y M 2 Q 4 N j l l N j J m I i A v P j w v U 3 R h Y m x l R W 5 0 c m l l c z 4 8 L 0 l 0 Z W 0 + P E l 0 Z W 0 + P E l 0 Z W 1 M b 2 N h d G l v b j 4 8 S X R l b V R 5 c G U + R m 9 y b X V s Y T w v S X R l b V R 5 c G U + P E l 0 Z W 1 Q Y X R o P l N l Y 3 R p b 2 4 x L 0 Z p Z 2 h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H M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7 4 6 T 1 k i M U K W L k V E o Q g + j w A A A A A C A A A A A A A Q Z g A A A A E A A C A A A A D T b A 5 8 8 s l X 3 E U j i X H U I A M 0 6 n m t w G c W F C 9 j W 4 v 8 j x F 1 z g A A A A A O g A A A A A I A A C A A A A C d / s I 7 + v 7 l P K n x b A 6 J z 3 x E h L M 2 9 D P L U 8 T O R K t Q E i W x 8 1 A A A A C U g I S z C T 4 H U V L Q V e e K b j S z z 2 7 M K u E + 0 3 K c w r 5 G 8 y y j k 8 9 b 0 G A s 0 A x W N 3 + A K K i 8 d r I l A p / 4 c N A T T H / G D g P V Q F y n L x 3 O K S k h x I u J E E 3 F I M b 7 m E A A A A C k k q / 5 H d 3 V / N L 4 2 h R x c n G C T K L q y 3 r e E 6 I U W V V 9 + M 3 3 R + Y T 7 j H m s W p z J 0 p C f 8 n t z 2 z h 8 Q z L W S P f s n M W 2 o 8 / 3 j f m < / D a t a M a s h u p > 
</file>

<file path=customXml/itemProps1.xml><?xml version="1.0" encoding="utf-8"?>
<ds:datastoreItem xmlns:ds="http://schemas.openxmlformats.org/officeDocument/2006/customXml" ds:itemID="{8FCADA73-950B-4272-A08F-5594F6082A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0</vt:lpstr>
      <vt:lpstr>Stages</vt:lpstr>
      <vt:lpstr>Teams</vt:lpstr>
      <vt:lpstr>Matches</vt:lpstr>
      <vt:lpstr>Fights</vt:lpstr>
      <vt:lpstr>Matches (2)</vt:lpstr>
      <vt:lpstr>Team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Hatesh Saini</dc:creator>
  <cp:lastModifiedBy>Hatesh Saini</cp:lastModifiedBy>
  <dcterms:created xsi:type="dcterms:W3CDTF">2022-11-08T18:22:01Z</dcterms:created>
  <dcterms:modified xsi:type="dcterms:W3CDTF">2024-03-15T17:17:36Z</dcterms:modified>
</cp:coreProperties>
</file>