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2445" windowWidth="16260" windowHeight="7065"/>
  </bookViews>
  <sheets>
    <sheet name="Animals" sheetId="1" r:id="rId1"/>
    <sheet name="Abilities" sheetId="5" r:id="rId2"/>
    <sheet name="Stats" sheetId="2" r:id="rId3"/>
    <sheet name="Damage Calc" sheetId="7" r:id="rId4"/>
    <sheet name="Islands" sheetId="3" r:id="rId5"/>
    <sheet name="AIs" sheetId="4" r:id="rId6"/>
    <sheet name="Weather" sheetId="6" r:id="rId7"/>
  </sheets>
  <calcPr calcId="145621"/>
  <fileRecoveryPr repairLoad="1"/>
</workbook>
</file>

<file path=xl/calcChain.xml><?xml version="1.0" encoding="utf-8"?>
<calcChain xmlns="http://schemas.openxmlformats.org/spreadsheetml/2006/main">
  <c r="G2" i="7" l="1"/>
  <c r="F2" i="7"/>
  <c r="H2" i="7" s="1"/>
  <c r="D7" i="7"/>
  <c r="C10" i="6" l="1"/>
  <c r="C11" i="6" s="1"/>
  <c r="D10" i="6"/>
  <c r="D11" i="6" s="1"/>
  <c r="E10" i="6"/>
  <c r="E11" i="6" s="1"/>
  <c r="F10" i="6"/>
  <c r="F11" i="6" s="1"/>
  <c r="G10" i="6"/>
  <c r="G11" i="6" s="1"/>
  <c r="B10" i="6"/>
  <c r="B11" i="6" s="1"/>
  <c r="H3" i="6"/>
  <c r="H4" i="6"/>
  <c r="H5" i="6"/>
  <c r="H6" i="6"/>
  <c r="H7" i="6"/>
  <c r="H8" i="6"/>
  <c r="H2" i="6"/>
  <c r="A4" i="2"/>
  <c r="A5" i="2" s="1"/>
  <c r="D3" i="2"/>
  <c r="G3" i="2" s="1"/>
  <c r="C3" i="2"/>
  <c r="F3" i="2" s="1"/>
  <c r="A3" i="2"/>
  <c r="C2" i="2"/>
  <c r="D2" i="2" s="1"/>
  <c r="G2" i="2" s="1"/>
  <c r="E68" i="1"/>
  <c r="D68" i="1"/>
  <c r="C68" i="1"/>
  <c r="B68" i="1"/>
  <c r="E67" i="1"/>
  <c r="D67" i="1"/>
  <c r="C67" i="1"/>
  <c r="B67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C5" i="2" l="1"/>
  <c r="A6" i="2"/>
  <c r="B3" i="2"/>
  <c r="E3" i="2" s="1"/>
  <c r="C4" i="2"/>
  <c r="B2" i="2"/>
  <c r="E2" i="2" s="1"/>
  <c r="F2" i="2"/>
  <c r="H67" i="1"/>
  <c r="H10" i="6"/>
  <c r="H11" i="6" s="1"/>
  <c r="F4" i="2" l="1"/>
  <c r="B4" i="2"/>
  <c r="E4" i="2" s="1"/>
  <c r="D4" i="2"/>
  <c r="G4" i="2" s="1"/>
  <c r="A7" i="2"/>
  <c r="C6" i="2"/>
  <c r="F5" i="2"/>
  <c r="B5" i="2"/>
  <c r="E5" i="2" s="1"/>
  <c r="D5" i="2"/>
  <c r="G5" i="2" s="1"/>
  <c r="D6" i="2" l="1"/>
  <c r="G6" i="2" s="1"/>
  <c r="F6" i="2"/>
  <c r="B6" i="2"/>
  <c r="E6" i="2" s="1"/>
  <c r="A8" i="2"/>
  <c r="C7" i="2"/>
  <c r="A9" i="2" l="1"/>
  <c r="C8" i="2"/>
  <c r="D7" i="2"/>
  <c r="G7" i="2" s="1"/>
  <c r="F7" i="2"/>
  <c r="B7" i="2"/>
  <c r="E7" i="2" s="1"/>
  <c r="F8" i="2" l="1"/>
  <c r="B8" i="2"/>
  <c r="E8" i="2" s="1"/>
  <c r="D8" i="2"/>
  <c r="G8" i="2" s="1"/>
  <c r="C9" i="2"/>
  <c r="A10" i="2"/>
  <c r="F9" i="2" l="1"/>
  <c r="B9" i="2"/>
  <c r="E9" i="2" s="1"/>
  <c r="D9" i="2"/>
  <c r="G9" i="2" s="1"/>
  <c r="A11" i="2"/>
  <c r="C10" i="2"/>
  <c r="A12" i="2" l="1"/>
  <c r="C11" i="2"/>
  <c r="D10" i="2"/>
  <c r="G10" i="2" s="1"/>
  <c r="F10" i="2"/>
  <c r="B10" i="2"/>
  <c r="E10" i="2" s="1"/>
  <c r="D11" i="2" l="1"/>
  <c r="G11" i="2" s="1"/>
  <c r="F11" i="2"/>
  <c r="B11" i="2"/>
  <c r="E11" i="2" s="1"/>
  <c r="A13" i="2"/>
  <c r="C12" i="2"/>
  <c r="C13" i="2" l="1"/>
  <c r="A14" i="2"/>
  <c r="C14" i="2" s="1"/>
  <c r="F12" i="2"/>
  <c r="B12" i="2"/>
  <c r="E12" i="2" s="1"/>
  <c r="D12" i="2"/>
  <c r="G12" i="2" s="1"/>
  <c r="D14" i="2" l="1"/>
  <c r="G14" i="2" s="1"/>
  <c r="F14" i="2"/>
  <c r="B14" i="2"/>
  <c r="E14" i="2" s="1"/>
  <c r="F13" i="2"/>
  <c r="B13" i="2"/>
  <c r="E13" i="2" s="1"/>
  <c r="D13" i="2"/>
  <c r="G13" i="2" s="1"/>
</calcChain>
</file>

<file path=xl/sharedStrings.xml><?xml version="1.0" encoding="utf-8"?>
<sst xmlns="http://schemas.openxmlformats.org/spreadsheetml/2006/main" count="776" uniqueCount="546">
  <si>
    <t>alligator</t>
  </si>
  <si>
    <t>bat</t>
  </si>
  <si>
    <t>bear</t>
  </si>
  <si>
    <t>beaver</t>
  </si>
  <si>
    <t>bee</t>
  </si>
  <si>
    <t>bird</t>
  </si>
  <si>
    <t>brontosaurus</t>
  </si>
  <si>
    <t>bunny</t>
  </si>
  <si>
    <t>chicken</t>
  </si>
  <si>
    <t>cow</t>
  </si>
  <si>
    <t>dog</t>
  </si>
  <si>
    <t>duck</t>
  </si>
  <si>
    <t>eagle</t>
  </si>
  <si>
    <t>elephant</t>
  </si>
  <si>
    <t>elk</t>
  </si>
  <si>
    <t>fox</t>
  </si>
  <si>
    <t>frog</t>
  </si>
  <si>
    <t>ghost</t>
  </si>
  <si>
    <t>giraffe</t>
  </si>
  <si>
    <t>gnu</t>
  </si>
  <si>
    <t>goat</t>
  </si>
  <si>
    <t>grasshopper</t>
  </si>
  <si>
    <t>gray-cat</t>
  </si>
  <si>
    <t>hedgehog</t>
  </si>
  <si>
    <t>hen</t>
  </si>
  <si>
    <t>hippo</t>
  </si>
  <si>
    <t>horse</t>
  </si>
  <si>
    <t>kangaroo</t>
  </si>
  <si>
    <t>leopard</t>
  </si>
  <si>
    <t>llama</t>
  </si>
  <si>
    <t>monkey</t>
  </si>
  <si>
    <t>moose</t>
  </si>
  <si>
    <t>mouse</t>
  </si>
  <si>
    <t>ostrich</t>
  </si>
  <si>
    <t>panda</t>
  </si>
  <si>
    <t>peacock</t>
  </si>
  <si>
    <t>penguin</t>
  </si>
  <si>
    <t>pig</t>
  </si>
  <si>
    <t>plesiosaur</t>
  </si>
  <si>
    <t>polar-bear</t>
  </si>
  <si>
    <t>pterodactyl</t>
  </si>
  <si>
    <t>red-squirrel</t>
  </si>
  <si>
    <t>rhino</t>
  </si>
  <si>
    <t>sheep</t>
  </si>
  <si>
    <t>sheepdog</t>
  </si>
  <si>
    <t>snow-leopard</t>
  </si>
  <si>
    <t>squirrel</t>
  </si>
  <si>
    <t>t-rex</t>
  </si>
  <si>
    <t>triceratops</t>
  </si>
  <si>
    <t>turkey</t>
  </si>
  <si>
    <t>turtle</t>
  </si>
  <si>
    <t>walrus</t>
  </si>
  <si>
    <t>yak</t>
  </si>
  <si>
    <t>zebra</t>
  </si>
  <si>
    <t>tiger</t>
  </si>
  <si>
    <t>Atk</t>
  </si>
  <si>
    <t>Def</t>
  </si>
  <si>
    <t>HP</t>
  </si>
  <si>
    <t>Ability</t>
  </si>
  <si>
    <t>Name</t>
  </si>
  <si>
    <t>Ability Does</t>
  </si>
  <si>
    <t>Speed</t>
  </si>
  <si>
    <t>Medic</t>
  </si>
  <si>
    <t>Refresh</t>
  </si>
  <si>
    <t>Heals its own HP.</t>
  </si>
  <si>
    <t>Quack</t>
  </si>
  <si>
    <t>Sniper</t>
  </si>
  <si>
    <t>Range 2.</t>
  </si>
  <si>
    <t>Easter Egg</t>
  </si>
  <si>
    <t>Either hurts foe or heals them.</t>
  </si>
  <si>
    <t>Attackers get hurt.</t>
  </si>
  <si>
    <t>Vampire</t>
  </si>
  <si>
    <t>Drains HP.</t>
  </si>
  <si>
    <t>Kamikaze</t>
  </si>
  <si>
    <t>Does tons of damage, but kills user.</t>
  </si>
  <si>
    <t>Unassigned</t>
  </si>
  <si>
    <t>Sting</t>
  </si>
  <si>
    <t>Clutch</t>
  </si>
  <si>
    <t>Does more damage in a pinch.</t>
  </si>
  <si>
    <t>Spin Attack</t>
  </si>
  <si>
    <t>Lockdown</t>
  </si>
  <si>
    <t>Defense boost for few turns, but can't move.</t>
  </si>
  <si>
    <t>Reflex</t>
  </si>
  <si>
    <t>Opponents' abilities may rebound.</t>
  </si>
  <si>
    <t>Bamboomerang</t>
  </si>
  <si>
    <t>Attacks hit multiple times.</t>
  </si>
  <si>
    <t>Absorption</t>
  </si>
  <si>
    <t>Attacks may be absorbed and turned into HP.</t>
  </si>
  <si>
    <t>Teleport</t>
  </si>
  <si>
    <t>Shockwave</t>
  </si>
  <si>
    <t>Crushing</t>
  </si>
  <si>
    <t>Attack hurt foe's stats for a few turns</t>
  </si>
  <si>
    <t>Cripple</t>
  </si>
  <si>
    <t>Attack makes foe move slower for a few turns.</t>
  </si>
  <si>
    <t>Knight</t>
  </si>
  <si>
    <t>Leap</t>
  </si>
  <si>
    <t>Metronome</t>
  </si>
  <si>
    <t>Copy any other ability.</t>
  </si>
  <si>
    <t>Blowaway</t>
  </si>
  <si>
    <t>Attacked foes move back/away.</t>
  </si>
  <si>
    <t>Distracted</t>
  </si>
  <si>
    <t>Can't attack same foe twice in a row.</t>
  </si>
  <si>
    <t>Fatigue</t>
  </si>
  <si>
    <t>Stats weaken over time.</t>
  </si>
  <si>
    <t>Acceleration</t>
  </si>
  <si>
    <t>Stats strengthen over time.</t>
  </si>
  <si>
    <t>Slow Start</t>
  </si>
  <si>
    <t>Speed increases over time.</t>
  </si>
  <si>
    <t>Deceleration</t>
  </si>
  <si>
    <t>Speed decreases over time.</t>
  </si>
  <si>
    <t>Menacing</t>
  </si>
  <si>
    <t>Critical hits do more damage.</t>
  </si>
  <si>
    <t>Aura</t>
  </si>
  <si>
    <t>Foes who come near take damage.</t>
  </si>
  <si>
    <t>Miasma</t>
  </si>
  <si>
    <t>Trap</t>
  </si>
  <si>
    <t>Pestilence</t>
  </si>
  <si>
    <t>Poisons foe for a few turns; they lose damage each turn</t>
  </si>
  <si>
    <t>Steadfast</t>
  </si>
  <si>
    <t>Slows target for a few turns.</t>
  </si>
  <si>
    <t>Ice Blast</t>
  </si>
  <si>
    <t>Powerful attack with recoil.</t>
  </si>
  <si>
    <t>Ditto</t>
  </si>
  <si>
    <t>Copies stats of a foe.</t>
  </si>
  <si>
    <t>Fortitude</t>
  </si>
  <si>
    <t>Snappy</t>
  </si>
  <si>
    <t>Adds bonus damage to each attack.</t>
  </si>
  <si>
    <t>Desperation</t>
  </si>
  <si>
    <t>Low accuracy, high damage.</t>
  </si>
  <si>
    <t>Does more damage on weakened foes.</t>
  </si>
  <si>
    <t>Power Swap</t>
  </si>
  <si>
    <t>Switch attack and defense for a few turns.</t>
  </si>
  <si>
    <t>Stunning Strike</t>
  </si>
  <si>
    <t>Attacks may stun foe.</t>
  </si>
  <si>
    <t>Higher chance of critical hits.</t>
  </si>
  <si>
    <t>Camouflage</t>
  </si>
  <si>
    <t>Higher evasion.</t>
  </si>
  <si>
    <t>Dam</t>
  </si>
  <si>
    <t>Places block of wood (obstacle) next to you for a few turns.</t>
  </si>
  <si>
    <t>Immune to ranged attacks.</t>
  </si>
  <si>
    <t>Protective</t>
  </si>
  <si>
    <t>Counterattack</t>
  </si>
  <si>
    <t>owl</t>
  </si>
  <si>
    <t>hamster</t>
  </si>
  <si>
    <t>Bananarama</t>
  </si>
  <si>
    <t>Stealthy</t>
  </si>
  <si>
    <t>When activated, attacks any foe who comes near.</t>
  </si>
  <si>
    <t>Lays down spikes nearby that hurt any foe who steps on them.</t>
  </si>
  <si>
    <t>Stealth Acorn</t>
  </si>
  <si>
    <t>Sharp Eye</t>
  </si>
  <si>
    <t>Base</t>
  </si>
  <si>
    <t>Generator</t>
  </si>
  <si>
    <t>Each step regains HP.</t>
  </si>
  <si>
    <t>Powerful attack, but forces recharge unless you kill.</t>
  </si>
  <si>
    <t>Finisher</t>
  </si>
  <si>
    <t>Reduces effect of multipliers.</t>
  </si>
  <si>
    <t>0+</t>
  </si>
  <si>
    <t>25+</t>
  </si>
  <si>
    <t>0-</t>
  </si>
  <si>
    <t>25-</t>
  </si>
  <si>
    <t>0=</t>
  </si>
  <si>
    <t>25=</t>
  </si>
  <si>
    <t>pigeon</t>
  </si>
  <si>
    <t>Swamp</t>
  </si>
  <si>
    <t>Brontosaurus</t>
  </si>
  <si>
    <t>T-Rex</t>
  </si>
  <si>
    <t>Plesiosaur</t>
  </si>
  <si>
    <t>Pterodactyl</t>
  </si>
  <si>
    <t>Triceratops</t>
  </si>
  <si>
    <t>Duck</t>
  </si>
  <si>
    <t>Turtle</t>
  </si>
  <si>
    <t>Alligator</t>
  </si>
  <si>
    <t>Frog</t>
  </si>
  <si>
    <t>Beaver</t>
  </si>
  <si>
    <t>Savannah</t>
  </si>
  <si>
    <t>Lion</t>
  </si>
  <si>
    <t>Lion-Orange</t>
  </si>
  <si>
    <t>Zebra</t>
  </si>
  <si>
    <t>Gnu</t>
  </si>
  <si>
    <t>Giraffe</t>
  </si>
  <si>
    <t>Kangaroo</t>
  </si>
  <si>
    <t>Hippo</t>
  </si>
  <si>
    <t>Rhino</t>
  </si>
  <si>
    <t>Ostrich</t>
  </si>
  <si>
    <t>Leopard</t>
  </si>
  <si>
    <t>Farm</t>
  </si>
  <si>
    <t>Grasshopper</t>
  </si>
  <si>
    <t>Sheep</t>
  </si>
  <si>
    <t>Cow</t>
  </si>
  <si>
    <t>Rooster</t>
  </si>
  <si>
    <t>Horse</t>
  </si>
  <si>
    <t>Turkey</t>
  </si>
  <si>
    <t>Pig</t>
  </si>
  <si>
    <t>Sheepdog</t>
  </si>
  <si>
    <t>Cat</t>
  </si>
  <si>
    <t>Hen</t>
  </si>
  <si>
    <t>City</t>
  </si>
  <si>
    <t>Peacock</t>
  </si>
  <si>
    <t>Mouse</t>
  </si>
  <si>
    <t>Dog</t>
  </si>
  <si>
    <t>Bunny</t>
  </si>
  <si>
    <t>Hamster</t>
  </si>
  <si>
    <t>Pigeon</t>
  </si>
  <si>
    <t>Ghost</t>
  </si>
  <si>
    <t>Bat</t>
  </si>
  <si>
    <t>Squirrel</t>
  </si>
  <si>
    <t>Tundra</t>
  </si>
  <si>
    <t>Goat</t>
  </si>
  <si>
    <t>Elk</t>
  </si>
  <si>
    <t>Eagle</t>
  </si>
  <si>
    <t>Llama</t>
  </si>
  <si>
    <t>Snow-Leopard</t>
  </si>
  <si>
    <t>Polar-Bear</t>
  </si>
  <si>
    <t>Penguin</t>
  </si>
  <si>
    <t>Walrus</t>
  </si>
  <si>
    <t>Yak</t>
  </si>
  <si>
    <t>Intro</t>
  </si>
  <si>
    <t>Red-Squirrel</t>
  </si>
  <si>
    <t>Forest</t>
  </si>
  <si>
    <t>Monkey</t>
  </si>
  <si>
    <t>Tiger</t>
  </si>
  <si>
    <t>Fox</t>
  </si>
  <si>
    <t>Bear</t>
  </si>
  <si>
    <t>Bee</t>
  </si>
  <si>
    <t>Hedgehog</t>
  </si>
  <si>
    <t>Panda</t>
  </si>
  <si>
    <t>Bird</t>
  </si>
  <si>
    <t>Owl</t>
  </si>
  <si>
    <t>Gray-Cat</t>
  </si>
  <si>
    <t>brown-lion</t>
  </si>
  <si>
    <t>Warp</t>
  </si>
  <si>
    <t>-</t>
  </si>
  <si>
    <t>min ivs</t>
  </si>
  <si>
    <t>=</t>
  </si>
  <si>
    <t>normal ivs</t>
  </si>
  <si>
    <t>+</t>
  </si>
  <si>
    <t>max ivs</t>
  </si>
  <si>
    <t>no evs</t>
  </si>
  <si>
    <t>max evs</t>
  </si>
  <si>
    <t>Moves an adjacent friend anywhere.</t>
  </si>
  <si>
    <t>Eagle Eye</t>
  </si>
  <si>
    <t>Innate</t>
  </si>
  <si>
    <t>Invoked</t>
  </si>
  <si>
    <t>Action</t>
  </si>
  <si>
    <t>Moves and attacks in L-shape.</t>
  </si>
  <si>
    <t>Sum</t>
  </si>
  <si>
    <t>Average</t>
  </si>
  <si>
    <t>Nine Lives</t>
  </si>
  <si>
    <t>Can survive fatal attacks.</t>
  </si>
  <si>
    <t>Dire</t>
  </si>
  <si>
    <t>Egg Cannon</t>
  </si>
  <si>
    <t>Damages a foe in a straight line.</t>
  </si>
  <si>
    <t>Pride</t>
  </si>
  <si>
    <t>Attack increases with every kill.</t>
  </si>
  <si>
    <t>Boosts all animals' attack for a few turns.</t>
  </si>
  <si>
    <t>Invigorate</t>
  </si>
  <si>
    <t>Spiky Skin</t>
  </si>
  <si>
    <t>Soothe</t>
  </si>
  <si>
    <t>Heals all friends.</t>
  </si>
  <si>
    <t>Switch places with any friend.</t>
  </si>
  <si>
    <t>Heals any friend.</t>
  </si>
  <si>
    <t>Increases defense of all nearby friends.</t>
  </si>
  <si>
    <t>Can jump over other friends.</t>
  </si>
  <si>
    <t>Increases attack of all nearby friends.</t>
  </si>
  <si>
    <t>Damages all foes nearby.</t>
  </si>
  <si>
    <t>foes' special attacks sometimes fail.</t>
  </si>
  <si>
    <t>Foe's first strike is met with a weak counterattack.</t>
  </si>
  <si>
    <t>Friends who come near gain health.</t>
  </si>
  <si>
    <t>Resistant</t>
  </si>
  <si>
    <t>Immune to passive damage.</t>
  </si>
  <si>
    <t>Foes who come near can't flee.</t>
  </si>
  <si>
    <t>Mesmerize</t>
  </si>
  <si>
    <t>Freezes the foe for a few turns or until they're hit.</t>
  </si>
  <si>
    <t>Hurts all foes within a radius.</t>
  </si>
  <si>
    <t>Herd</t>
  </si>
  <si>
    <t>Attack power increases when surrounded by friends.</t>
  </si>
  <si>
    <t>Roar</t>
  </si>
  <si>
    <t>Pushes back nearby foes.</t>
  </si>
  <si>
    <t>Opportunistic</t>
  </si>
  <si>
    <t>Description</t>
  </si>
  <si>
    <t>On any turn, find the closest foe and move/attack</t>
  </si>
  <si>
    <t>Actions</t>
  </si>
  <si>
    <t>Find closest foe</t>
  </si>
  <si>
    <t>Move ? Attack</t>
  </si>
  <si>
    <t>Brave</t>
  </si>
  <si>
    <t>Annihilate</t>
  </si>
  <si>
    <t>Ethereal</t>
  </si>
  <si>
    <t>Immune to direct damage.</t>
  </si>
  <si>
    <t>--</t>
  </si>
  <si>
    <t>Desc</t>
  </si>
  <si>
    <t>Coded</t>
  </si>
  <si>
    <t>Attr 1</t>
  </si>
  <si>
    <t>Attr 2</t>
  </si>
  <si>
    <t>Attr 1 min/max</t>
  </si>
  <si>
    <t>Attr 2 min/max</t>
  </si>
  <si>
    <t>Times it hits</t>
  </si>
  <si>
    <t>More attack power when facing stronger (higher attack stat) foe.</t>
  </si>
  <si>
    <t>Length of effect</t>
  </si>
  <si>
    <t>Lifespan of wood</t>
  </si>
  <si>
    <t>Turns to lose 1pt of speed</t>
  </si>
  <si>
    <t>Max speed drop</t>
  </si>
  <si>
    <t>Turns to gain 1pt speed</t>
  </si>
  <si>
    <t>Max speed boost</t>
  </si>
  <si>
    <t>Accuracy</t>
  </si>
  <si>
    <t>HP% gained per step</t>
  </si>
  <si>
    <t>% chance of hurting</t>
  </si>
  <si>
    <t>Range</t>
  </si>
  <si>
    <t>% boost</t>
  </si>
  <si>
    <t>% less damage you take</t>
  </si>
  <si>
    <t>% attack drop per turn</t>
  </si>
  <si>
    <t>Max attack drop</t>
  </si>
  <si>
    <t>Damage boost for weak foes</t>
  </si>
  <si>
    <t>HP% threshold for "weakened" foe</t>
  </si>
  <si>
    <t>% chance of specials failing</t>
  </si>
  <si>
    <t>Speed points lost</t>
  </si>
  <si>
    <t>Attack boost</t>
  </si>
  <si>
    <t>Attack multiplier</t>
  </si>
  <si>
    <t>2.5/5</t>
  </si>
  <si>
    <t>Movement cost of jumping?</t>
  </si>
  <si>
    <t>% defense boost</t>
  </si>
  <si>
    <t>% HP gain</t>
  </si>
  <si>
    <t>Crit damage multiplier</t>
  </si>
  <si>
    <t>% chance of success</t>
  </si>
  <si>
    <t>Place</t>
  </si>
  <si>
    <t>Elephant</t>
  </si>
  <si>
    <t>Snail</t>
  </si>
  <si>
    <t>Lobster</t>
  </si>
  <si>
    <t>Crab</t>
  </si>
  <si>
    <t>Movement</t>
  </si>
  <si>
    <t>orange-cat</t>
  </si>
  <si>
    <t>Limber</t>
  </si>
  <si>
    <t>Increases this animal's attack.</t>
  </si>
  <si>
    <t>Sideswipe</t>
  </si>
  <si>
    <t>Harms foes as this animal moves by.</t>
  </si>
  <si>
    <t>Damages all foes in straight line.</t>
  </si>
  <si>
    <t>Hibernate</t>
  </si>
  <si>
    <t>Wring Out</t>
  </si>
  <si>
    <t>Sacrifice</t>
  </si>
  <si>
    <t>Kills self, but gives remaining HP to ally.</t>
  </si>
  <si>
    <t>Turns water into ice.</t>
  </si>
  <si>
    <t>Exoskeleton</t>
  </si>
  <si>
    <t>Never misses.</t>
  </si>
  <si>
    <t>Deep Freeze</t>
  </si>
  <si>
    <t>Does more damage when HP is low.</t>
  </si>
  <si>
    <t>Substitute</t>
  </si>
  <si>
    <t>Spends some HP to make a substitute.</t>
  </si>
  <si>
    <t>Uses min/max</t>
  </si>
  <si>
    <t>1/1</t>
  </si>
  <si>
    <t>% to heal friends</t>
  </si>
  <si>
    <t>Attacks lightly, then U-turns away.</t>
  </si>
  <si>
    <t>Power multiplier</t>
  </si>
  <si>
    <t>0.2/0.5</t>
  </si>
  <si>
    <t>yellow-lion</t>
  </si>
  <si>
    <t>snail</t>
  </si>
  <si>
    <t>crab</t>
  </si>
  <si>
    <t>lobster</t>
  </si>
  <si>
    <t>Molt</t>
  </si>
  <si>
    <t>Drops defense but boosts attack.</t>
  </si>
  <si>
    <t>Withdraw</t>
  </si>
  <si>
    <t>Protects from all attacks for a turn.</t>
  </si>
  <si>
    <t>Teeter Song</t>
  </si>
  <si>
    <t>Confuses the foe, making them perhaps hurt themselves.</t>
  </si>
  <si>
    <t>Hammer Claw</t>
  </si>
  <si>
    <t>Extremely powerful, but temp. reduces your attack.</t>
  </si>
  <si>
    <t>Damage multiplier</t>
  </si>
  <si>
    <t>5/3</t>
  </si>
  <si>
    <t>2/4</t>
  </si>
  <si>
    <t>0.8/0.9</t>
  </si>
  <si>
    <t>6/3</t>
  </si>
  <si>
    <t>Chance of absorption</t>
  </si>
  <si>
    <t>Frac of attack that's regained</t>
  </si>
  <si>
    <t>0.1/0.25</t>
  </si>
  <si>
    <t>0.25/0.5</t>
  </si>
  <si>
    <t>1.3/1.5</t>
  </si>
  <si>
    <t>Recoil as frac of damage</t>
  </si>
  <si>
    <t>0.5/0.4</t>
  </si>
  <si>
    <t>% to regain</t>
  </si>
  <si>
    <t>0.2/0.4</t>
  </si>
  <si>
    <t>0.6/0.8</t>
  </si>
  <si>
    <t>Distance to move away</t>
  </si>
  <si>
    <t>Multiplier for every kill (base; raised to power of # kills)</t>
  </si>
  <si>
    <t>1.1/1.2</t>
  </si>
  <si>
    <t>% of your HP given to ally</t>
  </si>
  <si>
    <t>0.75/1</t>
  </si>
  <si>
    <t>% damage done (as frac of full) if 2 spaces</t>
  </si>
  <si>
    <t>0.6/1</t>
  </si>
  <si>
    <t>Chance of shockwave</t>
  </si>
  <si>
    <t>Attack may make Shockwave, hurting and stunning all foes.</t>
  </si>
  <si>
    <t>0.05/0.1</t>
  </si>
  <si>
    <t>Damage as frac of your attack power (ie damage mult)</t>
  </si>
  <si>
    <t>StDev</t>
  </si>
  <si>
    <t>Sleeps for a few turns, but heals completely</t>
  </si>
  <si>
    <t>Roost</t>
  </si>
  <si>
    <t>% HP to regain</t>
  </si>
  <si>
    <t>25/50</t>
  </si>
  <si>
    <t>10/15</t>
  </si>
  <si>
    <t>10/20</t>
  </si>
  <si>
    <t>4/7</t>
  </si>
  <si>
    <t>% HP in sub</t>
  </si>
  <si>
    <t>25/25</t>
  </si>
  <si>
    <t>0.6/0.85</t>
  </si>
  <si>
    <t>3/5</t>
  </si>
  <si>
    <t>How close</t>
  </si>
  <si>
    <t>1/2</t>
  </si>
  <si>
    <t>.5/1</t>
  </si>
  <si>
    <t>.75/1</t>
  </si>
  <si>
    <t>% health gain</t>
  </si>
  <si>
    <t>2/3</t>
  </si>
  <si>
    <t>Evasion multiplier</t>
  </si>
  <si>
    <t>1.5/2</t>
  </si>
  <si>
    <t>1.2/1.3</t>
  </si>
  <si>
    <t>HP% threshold for "weakened"</t>
  </si>
  <si>
    <t>20/33</t>
  </si>
  <si>
    <t>3/6</t>
  </si>
  <si>
    <t>Speed mult</t>
  </si>
  <si>
    <t>Stat mult</t>
  </si>
  <si>
    <t>0.9/0.8</t>
  </si>
  <si>
    <t>0.8/0.6</t>
  </si>
  <si>
    <t>4/8</t>
  </si>
  <si>
    <t>Crit chance multiplier</t>
  </si>
  <si>
    <t>1.25/1.5</t>
  </si>
  <si>
    <t>Recovery time of attack</t>
  </si>
  <si>
    <t>This attack's damage mult</t>
  </si>
  <si>
    <t>Radius of effect</t>
  </si>
  <si>
    <t>1/3</t>
  </si>
  <si>
    <t>% multiplier per friend (powered)</t>
  </si>
  <si>
    <t>Sleep time</t>
  </si>
  <si>
    <t>4/2</t>
  </si>
  <si>
    <t>Rally</t>
  </si>
  <si>
    <t>multi when facing stronger foe</t>
  </si>
  <si>
    <t>percent difference in attack (foe/this)</t>
  </si>
  <si>
    <t>+30/+15</t>
  </si>
  <si>
    <t>counter damage multi</t>
  </si>
  <si>
    <t>0.1/0.2</t>
  </si>
  <si>
    <t xml:space="preserve">multi </t>
  </si>
  <si>
    <t>1.5/1.75</t>
  </si>
  <si>
    <t>0.5/0.5</t>
  </si>
  <si>
    <t>__</t>
  </si>
  <si>
    <t>increases accuracy (reduces enemy evasion)</t>
  </si>
  <si>
    <t>enemy evasion multi</t>
  </si>
  <si>
    <t>0.3/0</t>
  </si>
  <si>
    <t>power</t>
  </si>
  <si>
    <t>40/55</t>
  </si>
  <si>
    <t>60/80</t>
  </si>
  <si>
    <t>Power (special)</t>
  </si>
  <si>
    <t>5/8</t>
  </si>
  <si>
    <t>1.4/1.8</t>
  </si>
  <si>
    <t>4</t>
  </si>
  <si>
    <t>15/30</t>
  </si>
  <si>
    <t>75/90</t>
  </si>
  <si>
    <t>4/6</t>
  </si>
  <si>
    <t>% HP they lose passively per turn</t>
  </si>
  <si>
    <t>6/12</t>
  </si>
  <si>
    <t>defense multi</t>
  </si>
  <si>
    <t>attack multi</t>
  </si>
  <si>
    <t>0.6</t>
  </si>
  <si>
    <t>1.3/1.6</t>
  </si>
  <si>
    <t>8/15</t>
  </si>
  <si>
    <t xml:space="preserve">% HP they lose </t>
  </si>
  <si>
    <t>length of effect</t>
  </si>
  <si>
    <t xml:space="preserve">length of effect </t>
  </si>
  <si>
    <t>multi cap</t>
  </si>
  <si>
    <t>1.5/2.25</t>
  </si>
  <si>
    <t>effect radius</t>
  </si>
  <si>
    <t xml:space="preserve">radius </t>
  </si>
  <si>
    <t>% chance</t>
  </si>
  <si>
    <t>passive damage multi</t>
  </si>
  <si>
    <t>0.5/0</t>
  </si>
  <si>
    <t>distance to push</t>
  </si>
  <si>
    <t>% HP lost</t>
  </si>
  <si>
    <t>initial stat percent</t>
  </si>
  <si>
    <t>time to grow to normal</t>
  </si>
  <si>
    <t>0.5</t>
  </si>
  <si>
    <t>damage multi (after calculating attack and defense) hplevelaverage*x</t>
  </si>
  <si>
    <t>.02/.05</t>
  </si>
  <si>
    <t>damage multi</t>
  </si>
  <si>
    <t>radius</t>
  </si>
  <si>
    <t>5/10</t>
  </si>
  <si>
    <t>stun chance, %</t>
  </si>
  <si>
    <t>stun length</t>
  </si>
  <si>
    <t xml:space="preserve">power </t>
  </si>
  <si>
    <t>Heals its own HP and temporarily (2 turns) boosts all stats</t>
  </si>
  <si>
    <t>atk def multi, not stack able</t>
  </si>
  <si>
    <t>1.05/1.1</t>
  </si>
  <si>
    <t>Fleet Foot</t>
  </si>
  <si>
    <t>Can move again after killing.</t>
  </si>
  <si>
    <t>Can move again after killing</t>
  </si>
  <si>
    <t>Chance of activation</t>
  </si>
  <si>
    <t>0.6/1.0</t>
  </si>
  <si>
    <t>2/5</t>
  </si>
  <si>
    <t>Notes</t>
  </si>
  <si>
    <t>GET RID OF? - same as ice blast but also attack</t>
  </si>
  <si>
    <t>Drains HP (special attack.)</t>
  </si>
  <si>
    <t>20/30</t>
  </si>
  <si>
    <t>Heal</t>
  </si>
  <si>
    <t>Heals any adjacent teammate.</t>
  </si>
  <si>
    <t>Move in L shape and jump over obstacles</t>
  </si>
  <si>
    <t>Radius water can be in</t>
  </si>
  <si>
    <t>Clears all stat changes</t>
  </si>
  <si>
    <t>Mist</t>
  </si>
  <si>
    <t>Resets all stat changes.</t>
  </si>
  <si>
    <t>1/5</t>
  </si>
  <si>
    <t>0.75,0.95</t>
  </si>
  <si>
    <t>Swim</t>
  </si>
  <si>
    <t>Fly</t>
  </si>
  <si>
    <t>Snow</t>
  </si>
  <si>
    <t>Hardy</t>
  </si>
  <si>
    <t>Sunburst</t>
  </si>
  <si>
    <t>Downpour</t>
  </si>
  <si>
    <t>Flurry</t>
  </si>
  <si>
    <t>Stormcloud</t>
  </si>
  <si>
    <t>Side effect multiplier</t>
  </si>
  <si>
    <t>0.4/0</t>
  </si>
  <si>
    <t>Weather: Sun</t>
  </si>
  <si>
    <t>Weather: Rain</t>
  </si>
  <si>
    <t>Weather: Snow</t>
  </si>
  <si>
    <t>Weather: Storm</t>
  </si>
  <si>
    <t>1.15/1.3</t>
  </si>
  <si>
    <t>Does more damage to foes with more HP.</t>
  </si>
  <si>
    <t>35/50</t>
  </si>
  <si>
    <t>Reduces chance of enemies landing side effects on you.</t>
  </si>
  <si>
    <t>Sun</t>
  </si>
  <si>
    <t>Rain</t>
  </si>
  <si>
    <t>Storm</t>
  </si>
  <si>
    <t>Overcast</t>
  </si>
  <si>
    <t>Night</t>
  </si>
  <si>
    <t>Normal</t>
  </si>
  <si>
    <t>Percent</t>
  </si>
  <si>
    <t>25/35</t>
  </si>
  <si>
    <t>Attack boost when facing stronger foe.</t>
  </si>
  <si>
    <t>Att base</t>
  </si>
  <si>
    <t>Att EV</t>
  </si>
  <si>
    <t>Def base</t>
  </si>
  <si>
    <t>Def EV</t>
  </si>
  <si>
    <t>alpha</t>
  </si>
  <si>
    <t>beta</t>
  </si>
  <si>
    <t>delta</t>
  </si>
  <si>
    <t>gama</t>
  </si>
  <si>
    <t>Att Stat</t>
  </si>
  <si>
    <t>Def Stat</t>
  </si>
  <si>
    <t xml:space="preserve">Damage </t>
  </si>
  <si>
    <t>8/12</t>
  </si>
  <si>
    <t>% HP to lose</t>
  </si>
  <si>
    <t>5</t>
  </si>
  <si>
    <t>2.5/4</t>
  </si>
  <si>
    <t>Maybe make into sp atk?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</si>
</sst>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Open Sans"/>
      <family val="2"/>
    </font>
    <font>
      <b/>
      <sz val="12"/>
      <color theme="1"/>
      <name val="Open Sans"/>
      <family val="2"/>
    </font>
    <font>
      <b/>
      <sz val="11"/>
      <color theme="1"/>
      <name val="Open Sans"/>
      <family val="2"/>
    </font>
    <font>
      <b/>
      <sz val="11"/>
      <color theme="1"/>
      <name val="Calibri"/>
      <family val="2"/>
      <scheme val="minor"/>
    </font>
    <font>
      <sz val="11"/>
      <color rgb="FF000000"/>
      <name val="Open Sans"/>
    </font>
    <font>
      <sz val="11"/>
      <color rgb="FF000000"/>
      <name val="Open Sans"/>
      <family val="2"/>
    </font>
    <font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EBF6D0"/>
        <bgColor indexed="64"/>
      </patternFill>
    </fill>
    <fill>
      <patternFill patternType="solid">
        <fgColor rgb="FFFFF2C5"/>
        <bgColor indexed="64"/>
      </patternFill>
    </fill>
    <fill>
      <patternFill patternType="solid">
        <fgColor rgb="FFDDEFF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49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0" xfId="0" applyFont="1" applyFill="1"/>
    <xf numFmtId="0" fontId="1" fillId="3" borderId="0" xfId="0" applyFont="1" applyFill="1"/>
    <xf numFmtId="0" fontId="3" fillId="0" borderId="0" xfId="0" applyFont="1"/>
    <xf numFmtId="1" fontId="1" fillId="0" borderId="0" xfId="0" applyNumberFormat="1" applyFont="1"/>
    <xf numFmtId="0" fontId="3" fillId="4" borderId="0" xfId="0" applyFont="1" applyFill="1"/>
    <xf numFmtId="0" fontId="1" fillId="4" borderId="0" xfId="0" applyFont="1" applyFill="1"/>
    <xf numFmtId="1" fontId="1" fillId="4" borderId="0" xfId="0" applyNumberFormat="1" applyFont="1" applyFill="1"/>
    <xf numFmtId="1" fontId="1" fillId="5" borderId="0" xfId="0" applyNumberFormat="1" applyFont="1" applyFill="1"/>
    <xf numFmtId="0" fontId="3" fillId="6" borderId="0" xfId="0" applyFont="1" applyFill="1"/>
    <xf numFmtId="0" fontId="1" fillId="6" borderId="0" xfId="0" applyFont="1" applyFill="1"/>
    <xf numFmtId="1" fontId="1" fillId="6" borderId="0" xfId="0" applyNumberFormat="1" applyFont="1" applyFill="1"/>
    <xf numFmtId="0" fontId="4" fillId="0" borderId="0" xfId="0" applyFont="1"/>
    <xf numFmtId="0" fontId="1" fillId="7" borderId="0" xfId="0" applyFont="1" applyFill="1"/>
    <xf numFmtId="164" fontId="1" fillId="0" borderId="0" xfId="0" applyNumberFormat="1" applyFont="1"/>
    <xf numFmtId="0" fontId="1" fillId="0" borderId="0" xfId="0" quotePrefix="1" applyFont="1"/>
    <xf numFmtId="0" fontId="1" fillId="7" borderId="1" xfId="0" applyFont="1" applyFill="1" applyBorder="1" applyAlignment="1">
      <alignment wrapText="1"/>
    </xf>
    <xf numFmtId="0" fontId="1" fillId="0" borderId="0" xfId="0" applyFont="1" applyAlignment="1">
      <alignment horizontal="left" vertical="top" wrapText="1"/>
    </xf>
    <xf numFmtId="49" fontId="1" fillId="0" borderId="0" xfId="0" applyNumberFormat="1" applyFont="1"/>
    <xf numFmtId="0" fontId="1" fillId="0" borderId="0" xfId="0" applyFont="1" applyAlignment="1">
      <alignment horizontal="left" vertical="top"/>
    </xf>
    <xf numFmtId="0" fontId="1" fillId="0" borderId="0" xfId="0" applyFont="1" applyBorder="1" applyAlignment="1">
      <alignment horizontal="left" vertical="top"/>
    </xf>
    <xf numFmtId="0" fontId="1" fillId="0" borderId="0" xfId="0" applyFont="1" applyBorder="1"/>
    <xf numFmtId="0" fontId="5" fillId="0" borderId="0" xfId="0" applyFont="1" applyAlignment="1">
      <alignment horizontal="left" vertical="top" wrapText="1"/>
    </xf>
    <xf numFmtId="49" fontId="5" fillId="0" borderId="0" xfId="0" applyNumberFormat="1" applyFont="1" applyAlignment="1">
      <alignment horizontal="left" vertical="top"/>
    </xf>
    <xf numFmtId="0" fontId="5" fillId="8" borderId="1" xfId="0" applyFont="1" applyFill="1" applyBorder="1" applyAlignment="1">
      <alignment horizontal="left" vertical="top" wrapText="1"/>
    </xf>
    <xf numFmtId="49" fontId="5" fillId="0" borderId="0" xfId="0" applyNumberFormat="1" applyFont="1" applyBorder="1" applyAlignment="1">
      <alignment horizontal="left" vertical="top"/>
    </xf>
    <xf numFmtId="0" fontId="5" fillId="9" borderId="1" xfId="0" applyFont="1" applyFill="1" applyBorder="1" applyAlignment="1">
      <alignment horizontal="left" vertical="top" wrapText="1"/>
    </xf>
    <xf numFmtId="0" fontId="5" fillId="10" borderId="1" xfId="0" applyFont="1" applyFill="1" applyBorder="1" applyAlignment="1">
      <alignment horizontal="left" vertical="top" wrapText="1"/>
    </xf>
    <xf numFmtId="49" fontId="5" fillId="0" borderId="0" xfId="0" applyNumberFormat="1" applyFont="1" applyAlignment="1"/>
    <xf numFmtId="0" fontId="5" fillId="2" borderId="1" xfId="0" applyFont="1" applyFill="1" applyBorder="1" applyAlignment="1">
      <alignment horizontal="left" vertical="top" wrapText="1"/>
    </xf>
    <xf numFmtId="0" fontId="5" fillId="3" borderId="1" xfId="0" applyFont="1" applyFill="1" applyBorder="1" applyAlignment="1">
      <alignment horizontal="left" vertical="top" wrapText="1"/>
    </xf>
    <xf numFmtId="0" fontId="1" fillId="0" borderId="0" xfId="0" applyFont="1" applyAlignment="1">
      <alignment wrapText="1"/>
    </xf>
    <xf numFmtId="0" fontId="5" fillId="10" borderId="1" xfId="0" applyFont="1" applyFill="1" applyBorder="1" applyAlignment="1">
      <alignment wrapText="1"/>
    </xf>
    <xf numFmtId="0" fontId="5" fillId="10" borderId="1" xfId="0" quotePrefix="1" applyFont="1" applyFill="1" applyBorder="1" applyAlignment="1">
      <alignment horizontal="left" vertical="top" wrapText="1"/>
    </xf>
    <xf numFmtId="0" fontId="6" fillId="3" borderId="1" xfId="0" applyFont="1" applyFill="1" applyBorder="1" applyAlignment="1">
      <alignment horizontal="left" vertical="top" wrapText="1"/>
    </xf>
    <xf numFmtId="0" fontId="6" fillId="3" borderId="1" xfId="0" quotePrefix="1" applyFont="1" applyFill="1" applyBorder="1" applyAlignment="1">
      <alignment horizontal="left" vertical="top" wrapText="1"/>
    </xf>
    <xf numFmtId="49" fontId="6" fillId="0" borderId="0" xfId="0" applyNumberFormat="1" applyFont="1" applyBorder="1" applyAlignment="1">
      <alignment horizontal="left" vertical="top"/>
    </xf>
    <xf numFmtId="0" fontId="1" fillId="7" borderId="1" xfId="0" applyFont="1" applyFill="1" applyBorder="1" applyAlignment="1">
      <alignment horizontal="left" vertical="top" wrapText="1"/>
    </xf>
    <xf numFmtId="0" fontId="1" fillId="3" borderId="1" xfId="0" applyFont="1" applyFill="1" applyBorder="1" applyAlignment="1">
      <alignment horizontal="left" vertical="top" wrapText="1"/>
    </xf>
    <xf numFmtId="9" fontId="0" fillId="0" borderId="0" xfId="1" applyFont="1"/>
    <xf numFmtId="0" fontId="1" fillId="3" borderId="1" xfId="0" applyFont="1" applyFill="1" applyBorder="1"/>
    <xf numFmtId="0" fontId="6" fillId="8" borderId="1" xfId="0" applyFont="1" applyFill="1" applyBorder="1" applyAlignment="1">
      <alignment horizontal="left" vertical="top" wrapText="1"/>
    </xf>
    <xf numFmtId="0" fontId="1" fillId="2" borderId="1" xfId="0" applyFont="1" applyFill="1" applyBorder="1"/>
    <xf numFmtId="0" fontId="1" fillId="0" borderId="1" xfId="0" applyFont="1" applyFill="1" applyBorder="1"/>
    <xf numFmtId="0" fontId="1" fillId="7" borderId="1" xfId="0" applyFont="1" applyFill="1" applyBorder="1"/>
    <xf numFmtId="0" fontId="1" fillId="0" borderId="1" xfId="0" applyFont="1" applyFill="1" applyBorder="1" applyAlignment="1">
      <alignment horizontal="left" vertical="top" wrapText="1"/>
    </xf>
    <xf numFmtId="0" fontId="6" fillId="10" borderId="1" xfId="0" applyFont="1" applyFill="1" applyBorder="1" applyAlignment="1">
      <alignment horizontal="left" vertical="top" wrapText="1"/>
    </xf>
  </cellXfs>
  <cellStyles count="2">
    <cellStyle name="Normal" xfId="0" builtinId="0"/>
    <cellStyle name="Percent" xfId="1" builtinId="5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66FF3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Composite">
  <a:themeElements>
    <a:clrScheme name="Composite">
      <a:dk1>
        <a:sysClr val="windowText" lastClr="000000"/>
      </a:dk1>
      <a:lt1>
        <a:sysClr val="window" lastClr="FFFFFF"/>
      </a:lt1>
      <a:dk2>
        <a:srgbClr val="5B6973"/>
      </a:dk2>
      <a:lt2>
        <a:srgbClr val="E7ECED"/>
      </a:lt2>
      <a:accent1>
        <a:srgbClr val="98C723"/>
      </a:accent1>
      <a:accent2>
        <a:srgbClr val="59B0B9"/>
      </a:accent2>
      <a:accent3>
        <a:srgbClr val="DEAE00"/>
      </a:accent3>
      <a:accent4>
        <a:srgbClr val="B77BB4"/>
      </a:accent4>
      <a:accent5>
        <a:srgbClr val="E0773C"/>
      </a:accent5>
      <a:accent6>
        <a:srgbClr val="A98D63"/>
      </a:accent6>
      <a:hlink>
        <a:srgbClr val="26CBEC"/>
      </a:hlink>
      <a:folHlink>
        <a:srgbClr val="598C8C"/>
      </a:folHlink>
    </a:clrScheme>
    <a:fontScheme name="Composite">
      <a:maj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Composit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hade val="95000"/>
                <a:satMod val="300000"/>
              </a:schemeClr>
            </a:gs>
            <a:gs pos="12000">
              <a:schemeClr val="phClr">
                <a:tint val="50000"/>
                <a:shade val="90000"/>
                <a:satMod val="250000"/>
              </a:schemeClr>
            </a:gs>
            <a:gs pos="100000">
              <a:schemeClr val="phClr">
                <a:tint val="85000"/>
                <a:shade val="75000"/>
                <a:satMod val="1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75000"/>
                <a:shade val="95000"/>
                <a:satMod val="175000"/>
              </a:schemeClr>
            </a:gs>
            <a:gs pos="12000">
              <a:schemeClr val="phClr">
                <a:tint val="90000"/>
                <a:shade val="90000"/>
                <a:satMod val="150000"/>
              </a:schemeClr>
            </a:gs>
            <a:gs pos="100000">
              <a:schemeClr val="phClr">
                <a:tint val="100000"/>
                <a:shade val="75000"/>
                <a:satMod val="150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freezing" dir="t">
              <a:rot lat="0" lon="0" rev="6000000"/>
            </a:lightRig>
          </a:scene3d>
          <a:sp3d contourW="12700" prstMaterial="dkEdge">
            <a:bevelT w="44450" h="25400"/>
            <a:contourClr>
              <a:schemeClr val="phClr">
                <a:shade val="3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100000"/>
                <a:shade val="80000"/>
                <a:satMod val="110000"/>
                <a:lumMod val="80000"/>
              </a:schemeClr>
            </a:gs>
            <a:gs pos="79000">
              <a:schemeClr val="phClr">
                <a:tint val="100000"/>
                <a:shade val="90000"/>
                <a:satMod val="105000"/>
                <a:lumMod val="100000"/>
              </a:schemeClr>
            </a:gs>
            <a:gs pos="100000">
              <a:schemeClr val="phClr">
                <a:tint val="95000"/>
                <a:shade val="100000"/>
                <a:satMod val="110000"/>
                <a:lumMod val="11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shade val="100000"/>
                <a:satMod val="100000"/>
                <a:lumMod val="110000"/>
              </a:schemeClr>
            </a:gs>
            <a:gs pos="83000">
              <a:schemeClr val="phClr">
                <a:shade val="75000"/>
                <a:satMod val="200000"/>
              </a:schemeClr>
            </a:gs>
            <a:gs pos="100000">
              <a:schemeClr val="phClr">
                <a:shade val="90000"/>
                <a:satMod val="200000"/>
              </a:schemeClr>
            </a:gs>
          </a:gsLst>
          <a:path path="circle">
            <a:fillToRect l="75000" t="100000" b="30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4"/>
  <sheetViews>
    <sheetView tabSelected="1" workbookViewId="0">
      <pane ySplit="1" topLeftCell="A55" activePane="bottomLeft" state="frozen"/>
      <selection pane="bottomLeft" activeCell="C15" sqref="C15"/>
    </sheetView>
  </sheetViews>
  <sheetFormatPr defaultRowHeight="16.5" x14ac:dyDescent="0.3"/>
  <cols>
    <col min="1" max="1" width="17.85546875" style="1" customWidth="1"/>
    <col min="2" max="2" width="9.5703125" style="1" bestFit="1" customWidth="1"/>
    <col min="3" max="5" width="9.140625" style="1"/>
    <col min="6" max="6" width="17.5703125" style="1" customWidth="1"/>
    <col min="7" max="7" width="58.28515625" style="1" customWidth="1"/>
    <col min="8" max="8" width="9.140625" style="1"/>
    <col min="9" max="9" width="13.7109375" style="1" bestFit="1" customWidth="1"/>
    <col min="10" max="16384" width="9.140625" style="1"/>
  </cols>
  <sheetData>
    <row r="1" spans="1:12" s="2" customFormat="1" ht="18" x14ac:dyDescent="0.35">
      <c r="A1" s="2" t="s">
        <v>59</v>
      </c>
      <c r="B1" s="2" t="s">
        <v>55</v>
      </c>
      <c r="C1" s="2" t="s">
        <v>56</v>
      </c>
      <c r="D1" s="2" t="s">
        <v>57</v>
      </c>
      <c r="E1" s="2" t="s">
        <v>61</v>
      </c>
      <c r="F1" s="2" t="s">
        <v>58</v>
      </c>
      <c r="G1" s="2" t="s">
        <v>60</v>
      </c>
      <c r="H1" s="2" t="s">
        <v>245</v>
      </c>
      <c r="I1" s="2" t="s">
        <v>328</v>
      </c>
      <c r="J1" s="15" t="s">
        <v>241</v>
      </c>
      <c r="K1" s="4" t="s">
        <v>242</v>
      </c>
      <c r="L1" s="3" t="s">
        <v>243</v>
      </c>
    </row>
    <row r="2" spans="1:12" x14ac:dyDescent="0.3">
      <c r="A2" s="1" t="s">
        <v>0</v>
      </c>
      <c r="B2" s="1">
        <v>50</v>
      </c>
      <c r="C2" s="1">
        <v>35</v>
      </c>
      <c r="D2" s="1">
        <v>55</v>
      </c>
      <c r="E2" s="1">
        <v>6</v>
      </c>
      <c r="F2" s="42" t="s">
        <v>145</v>
      </c>
      <c r="G2" s="42" t="s">
        <v>146</v>
      </c>
      <c r="H2" s="1">
        <f t="shared" ref="H2:H33" si="0">SUM(B2:D2)</f>
        <v>140</v>
      </c>
      <c r="I2" s="1" t="s">
        <v>503</v>
      </c>
    </row>
    <row r="3" spans="1:12" x14ac:dyDescent="0.3">
      <c r="A3" s="1" t="s">
        <v>1</v>
      </c>
      <c r="B3" s="1">
        <v>30</v>
      </c>
      <c r="C3" s="1">
        <v>45</v>
      </c>
      <c r="D3" s="1">
        <v>50</v>
      </c>
      <c r="E3" s="1">
        <v>5</v>
      </c>
      <c r="F3" s="44" t="s">
        <v>71</v>
      </c>
      <c r="G3" s="44" t="s">
        <v>72</v>
      </c>
      <c r="H3" s="1">
        <f t="shared" si="0"/>
        <v>125</v>
      </c>
      <c r="I3" s="1" t="s">
        <v>504</v>
      </c>
    </row>
    <row r="4" spans="1:12" x14ac:dyDescent="0.3">
      <c r="A4" s="1" t="s">
        <v>2</v>
      </c>
      <c r="B4" s="1">
        <v>60</v>
      </c>
      <c r="C4" s="1">
        <v>55</v>
      </c>
      <c r="D4" s="1">
        <v>45</v>
      </c>
      <c r="E4" s="1">
        <v>4</v>
      </c>
      <c r="F4" s="42" t="s">
        <v>335</v>
      </c>
      <c r="G4" s="42" t="s">
        <v>391</v>
      </c>
      <c r="H4" s="1">
        <f t="shared" si="0"/>
        <v>160</v>
      </c>
    </row>
    <row r="5" spans="1:12" x14ac:dyDescent="0.3">
      <c r="A5" s="1" t="s">
        <v>3</v>
      </c>
      <c r="B5" s="1">
        <v>50</v>
      </c>
      <c r="C5" s="1">
        <v>45</v>
      </c>
      <c r="D5" s="1">
        <v>60</v>
      </c>
      <c r="E5" s="1">
        <v>4</v>
      </c>
      <c r="F5" s="42" t="s">
        <v>137</v>
      </c>
      <c r="G5" s="42" t="s">
        <v>138</v>
      </c>
      <c r="H5" s="1">
        <f t="shared" si="0"/>
        <v>155</v>
      </c>
      <c r="I5" s="1" t="s">
        <v>503</v>
      </c>
    </row>
    <row r="6" spans="1:12" x14ac:dyDescent="0.3">
      <c r="A6" s="1" t="s">
        <v>4</v>
      </c>
      <c r="B6" s="1">
        <v>55</v>
      </c>
      <c r="C6" s="1">
        <v>40</v>
      </c>
      <c r="D6" s="1">
        <v>50</v>
      </c>
      <c r="E6" s="1">
        <v>6</v>
      </c>
      <c r="F6" s="44" t="s">
        <v>76</v>
      </c>
      <c r="G6" s="44" t="s">
        <v>349</v>
      </c>
      <c r="H6" s="1">
        <f t="shared" si="0"/>
        <v>145</v>
      </c>
    </row>
    <row r="7" spans="1:12" x14ac:dyDescent="0.3">
      <c r="A7" s="1" t="s">
        <v>5</v>
      </c>
      <c r="B7" s="1">
        <v>40</v>
      </c>
      <c r="C7" s="1">
        <v>65</v>
      </c>
      <c r="D7" s="1">
        <v>60</v>
      </c>
      <c r="E7" s="1">
        <v>4</v>
      </c>
      <c r="F7" s="45"/>
      <c r="G7" s="45"/>
      <c r="H7" s="1">
        <f t="shared" si="0"/>
        <v>165</v>
      </c>
      <c r="I7" s="1" t="s">
        <v>504</v>
      </c>
    </row>
    <row r="8" spans="1:12" x14ac:dyDescent="0.3">
      <c r="A8" s="1" t="s">
        <v>6</v>
      </c>
      <c r="B8" s="1">
        <v>55</v>
      </c>
      <c r="C8" s="1">
        <v>50</v>
      </c>
      <c r="D8" s="1">
        <v>40</v>
      </c>
      <c r="E8" s="1">
        <v>6</v>
      </c>
      <c r="F8" s="46" t="s">
        <v>89</v>
      </c>
      <c r="G8" s="46" t="s">
        <v>387</v>
      </c>
      <c r="H8" s="1">
        <f t="shared" si="0"/>
        <v>145</v>
      </c>
    </row>
    <row r="9" spans="1:12" x14ac:dyDescent="0.3">
      <c r="A9" s="1" t="s">
        <v>229</v>
      </c>
      <c r="B9" s="1">
        <v>55</v>
      </c>
      <c r="C9" s="1">
        <v>40</v>
      </c>
      <c r="D9" s="1">
        <v>45</v>
      </c>
      <c r="E9" s="1">
        <v>6</v>
      </c>
      <c r="F9" s="46" t="s">
        <v>252</v>
      </c>
      <c r="G9" s="46" t="s">
        <v>253</v>
      </c>
      <c r="H9" s="1">
        <f t="shared" si="0"/>
        <v>140</v>
      </c>
    </row>
    <row r="10" spans="1:12" x14ac:dyDescent="0.3">
      <c r="A10" s="1" t="s">
        <v>7</v>
      </c>
      <c r="B10" s="1">
        <v>25</v>
      </c>
      <c r="C10" s="1">
        <v>45</v>
      </c>
      <c r="D10" s="1">
        <v>70</v>
      </c>
      <c r="E10" s="1">
        <v>5</v>
      </c>
      <c r="F10" s="44" t="s">
        <v>68</v>
      </c>
      <c r="G10" s="44" t="s">
        <v>69</v>
      </c>
      <c r="H10" s="1">
        <f t="shared" si="0"/>
        <v>140</v>
      </c>
    </row>
    <row r="11" spans="1:12" x14ac:dyDescent="0.3">
      <c r="A11" s="1" t="s">
        <v>8</v>
      </c>
      <c r="B11" s="1">
        <v>40</v>
      </c>
      <c r="C11" s="1">
        <v>50</v>
      </c>
      <c r="D11" s="1">
        <v>60</v>
      </c>
      <c r="E11" s="1">
        <v>5</v>
      </c>
      <c r="F11" s="42" t="s">
        <v>344</v>
      </c>
      <c r="G11" s="42" t="s">
        <v>345</v>
      </c>
      <c r="H11" s="1">
        <f t="shared" si="0"/>
        <v>150</v>
      </c>
    </row>
    <row r="12" spans="1:12" x14ac:dyDescent="0.3">
      <c r="A12" s="1" t="s">
        <v>9</v>
      </c>
      <c r="B12" s="1">
        <v>40</v>
      </c>
      <c r="C12" s="1">
        <v>55</v>
      </c>
      <c r="D12" s="1">
        <v>65</v>
      </c>
      <c r="E12" s="1">
        <v>5</v>
      </c>
      <c r="F12" s="42" t="s">
        <v>62</v>
      </c>
      <c r="G12" s="42" t="s">
        <v>260</v>
      </c>
      <c r="H12" s="1">
        <f t="shared" si="0"/>
        <v>160</v>
      </c>
    </row>
    <row r="13" spans="1:12" x14ac:dyDescent="0.3">
      <c r="A13" s="1" t="s">
        <v>354</v>
      </c>
      <c r="B13" s="1">
        <v>60</v>
      </c>
      <c r="C13" s="1">
        <v>45</v>
      </c>
      <c r="D13" s="1">
        <v>45</v>
      </c>
      <c r="E13" s="1">
        <v>4</v>
      </c>
      <c r="F13" s="45"/>
      <c r="G13" s="45"/>
      <c r="H13" s="1">
        <f t="shared" si="0"/>
        <v>150</v>
      </c>
    </row>
    <row r="14" spans="1:12" x14ac:dyDescent="0.3">
      <c r="A14" s="1" t="s">
        <v>10</v>
      </c>
      <c r="B14" s="1">
        <v>60</v>
      </c>
      <c r="C14" s="1">
        <v>40</v>
      </c>
      <c r="D14" s="1">
        <v>55</v>
      </c>
      <c r="E14" s="1">
        <v>6</v>
      </c>
      <c r="F14" s="42" t="s">
        <v>276</v>
      </c>
      <c r="G14" s="42" t="s">
        <v>277</v>
      </c>
      <c r="H14" s="1">
        <f t="shared" si="0"/>
        <v>155</v>
      </c>
    </row>
    <row r="15" spans="1:12" x14ac:dyDescent="0.3">
      <c r="A15" s="1" t="s">
        <v>11</v>
      </c>
      <c r="B15" s="1">
        <v>35</v>
      </c>
      <c r="C15" s="1">
        <v>40</v>
      </c>
      <c r="D15" s="1">
        <v>30</v>
      </c>
      <c r="E15" s="1">
        <v>4</v>
      </c>
      <c r="F15" s="42" t="s">
        <v>65</v>
      </c>
      <c r="G15" s="42" t="s">
        <v>273</v>
      </c>
      <c r="H15" s="1">
        <f t="shared" si="0"/>
        <v>105</v>
      </c>
    </row>
    <row r="16" spans="1:12" x14ac:dyDescent="0.3">
      <c r="A16" s="1" t="s">
        <v>12</v>
      </c>
      <c r="B16" s="1">
        <v>60</v>
      </c>
      <c r="C16" s="1">
        <v>50</v>
      </c>
      <c r="D16" s="1">
        <v>40</v>
      </c>
      <c r="E16" s="1">
        <v>6</v>
      </c>
      <c r="F16" s="46" t="s">
        <v>240</v>
      </c>
      <c r="G16" s="46" t="s">
        <v>341</v>
      </c>
      <c r="H16" s="1">
        <f t="shared" si="0"/>
        <v>150</v>
      </c>
      <c r="I16" s="1" t="s">
        <v>504</v>
      </c>
    </row>
    <row r="17" spans="1:9" x14ac:dyDescent="0.3">
      <c r="A17" s="1" t="s">
        <v>13</v>
      </c>
      <c r="B17" s="1">
        <v>55</v>
      </c>
      <c r="C17" s="1">
        <v>50</v>
      </c>
      <c r="D17" s="1">
        <v>55</v>
      </c>
      <c r="E17" s="1">
        <v>5</v>
      </c>
      <c r="F17" s="46" t="s">
        <v>77</v>
      </c>
      <c r="G17" s="46" t="s">
        <v>343</v>
      </c>
      <c r="H17" s="1">
        <f t="shared" si="0"/>
        <v>160</v>
      </c>
    </row>
    <row r="18" spans="1:9" x14ac:dyDescent="0.3">
      <c r="A18" s="1" t="s">
        <v>14</v>
      </c>
      <c r="B18" s="1">
        <v>35</v>
      </c>
      <c r="C18" s="1">
        <v>70</v>
      </c>
      <c r="D18" s="1">
        <v>55</v>
      </c>
      <c r="E18" s="1">
        <v>4</v>
      </c>
      <c r="F18" s="45"/>
      <c r="G18" s="45"/>
      <c r="H18" s="1">
        <f t="shared" si="0"/>
        <v>160</v>
      </c>
      <c r="I18" s="1" t="s">
        <v>505</v>
      </c>
    </row>
    <row r="19" spans="1:9" x14ac:dyDescent="0.3">
      <c r="A19" s="1" t="s">
        <v>15</v>
      </c>
      <c r="B19" s="1">
        <v>50</v>
      </c>
      <c r="C19" s="1">
        <v>45</v>
      </c>
      <c r="D19" s="1">
        <v>55</v>
      </c>
      <c r="E19" s="1">
        <v>6</v>
      </c>
      <c r="F19" s="43" t="s">
        <v>284</v>
      </c>
      <c r="G19" s="43" t="s">
        <v>529</v>
      </c>
      <c r="H19" s="1">
        <f t="shared" si="0"/>
        <v>150</v>
      </c>
    </row>
    <row r="20" spans="1:9" x14ac:dyDescent="0.3">
      <c r="A20" s="1" t="s">
        <v>16</v>
      </c>
      <c r="B20" s="1">
        <v>55</v>
      </c>
      <c r="C20" s="1">
        <v>35</v>
      </c>
      <c r="D20" s="1">
        <v>45</v>
      </c>
      <c r="E20" s="1">
        <v>5</v>
      </c>
      <c r="F20" s="46" t="s">
        <v>66</v>
      </c>
      <c r="G20" s="46" t="s">
        <v>67</v>
      </c>
      <c r="H20" s="1">
        <f t="shared" si="0"/>
        <v>135</v>
      </c>
    </row>
    <row r="21" spans="1:9" x14ac:dyDescent="0.3">
      <c r="A21" s="1" t="s">
        <v>17</v>
      </c>
      <c r="B21" s="1">
        <v>40</v>
      </c>
      <c r="C21" s="17" t="s">
        <v>288</v>
      </c>
      <c r="D21" s="17" t="s">
        <v>288</v>
      </c>
      <c r="E21" s="1">
        <v>3</v>
      </c>
      <c r="F21" s="46" t="s">
        <v>286</v>
      </c>
      <c r="G21" s="46" t="s">
        <v>287</v>
      </c>
      <c r="H21" s="1">
        <f t="shared" si="0"/>
        <v>40</v>
      </c>
      <c r="I21" s="1" t="s">
        <v>504</v>
      </c>
    </row>
    <row r="22" spans="1:9" x14ac:dyDescent="0.3">
      <c r="A22" s="1" t="s">
        <v>18</v>
      </c>
      <c r="B22" s="1">
        <v>45</v>
      </c>
      <c r="C22" s="1">
        <v>50</v>
      </c>
      <c r="D22" s="1">
        <v>55</v>
      </c>
      <c r="E22" s="1">
        <v>5</v>
      </c>
      <c r="F22" s="45"/>
      <c r="G22" s="45"/>
      <c r="H22" s="1">
        <f t="shared" si="0"/>
        <v>150</v>
      </c>
    </row>
    <row r="23" spans="1:9" x14ac:dyDescent="0.3">
      <c r="A23" s="1" t="s">
        <v>19</v>
      </c>
      <c r="B23" s="1">
        <v>50</v>
      </c>
      <c r="C23" s="1">
        <v>60</v>
      </c>
      <c r="D23" s="1">
        <v>50</v>
      </c>
      <c r="E23" s="1">
        <v>6</v>
      </c>
      <c r="F23" s="46" t="s">
        <v>274</v>
      </c>
      <c r="G23" s="46" t="s">
        <v>275</v>
      </c>
      <c r="H23" s="1">
        <f t="shared" si="0"/>
        <v>160</v>
      </c>
    </row>
    <row r="24" spans="1:9" x14ac:dyDescent="0.3">
      <c r="A24" s="1" t="s">
        <v>20</v>
      </c>
      <c r="B24" s="1">
        <v>65</v>
      </c>
      <c r="C24" s="1">
        <v>50</v>
      </c>
      <c r="D24" s="1">
        <v>35</v>
      </c>
      <c r="E24" s="1">
        <v>6</v>
      </c>
      <c r="F24" s="44" t="s">
        <v>79</v>
      </c>
      <c r="G24" s="44" t="s">
        <v>264</v>
      </c>
      <c r="H24" s="1">
        <f t="shared" si="0"/>
        <v>150</v>
      </c>
    </row>
    <row r="25" spans="1:9" x14ac:dyDescent="0.3">
      <c r="A25" s="1" t="s">
        <v>21</v>
      </c>
      <c r="B25" s="1">
        <v>45</v>
      </c>
      <c r="C25" s="1">
        <v>45</v>
      </c>
      <c r="D25" s="1">
        <v>55</v>
      </c>
      <c r="E25" s="1">
        <v>6</v>
      </c>
      <c r="F25" s="44" t="s">
        <v>360</v>
      </c>
      <c r="G25" s="44" t="s">
        <v>361</v>
      </c>
      <c r="H25" s="1">
        <f t="shared" si="0"/>
        <v>145</v>
      </c>
    </row>
    <row r="26" spans="1:9" x14ac:dyDescent="0.3">
      <c r="A26" s="1" t="s">
        <v>22</v>
      </c>
      <c r="B26" s="1">
        <v>55</v>
      </c>
      <c r="C26" s="1">
        <v>50</v>
      </c>
      <c r="D26" s="1">
        <v>45</v>
      </c>
      <c r="E26" s="1">
        <v>5</v>
      </c>
      <c r="F26" s="45"/>
      <c r="G26" s="45"/>
      <c r="H26" s="1">
        <f t="shared" si="0"/>
        <v>150</v>
      </c>
    </row>
    <row r="27" spans="1:9" x14ac:dyDescent="0.3">
      <c r="A27" s="1" t="s">
        <v>143</v>
      </c>
      <c r="B27" s="1">
        <v>45</v>
      </c>
      <c r="C27" s="1">
        <v>45</v>
      </c>
      <c r="D27" s="1">
        <v>60</v>
      </c>
      <c r="E27" s="1">
        <v>6</v>
      </c>
      <c r="F27" s="46" t="s">
        <v>151</v>
      </c>
      <c r="G27" s="46" t="s">
        <v>152</v>
      </c>
      <c r="H27" s="1">
        <f t="shared" si="0"/>
        <v>150</v>
      </c>
    </row>
    <row r="28" spans="1:9" x14ac:dyDescent="0.3">
      <c r="A28" s="1" t="s">
        <v>23</v>
      </c>
      <c r="B28" s="1">
        <v>45</v>
      </c>
      <c r="C28" s="1">
        <v>45</v>
      </c>
      <c r="D28" s="1">
        <v>60</v>
      </c>
      <c r="E28" s="1">
        <v>5</v>
      </c>
      <c r="F28" s="46" t="s">
        <v>256</v>
      </c>
      <c r="G28" s="46" t="s">
        <v>70</v>
      </c>
      <c r="H28" s="1">
        <f t="shared" si="0"/>
        <v>150</v>
      </c>
    </row>
    <row r="29" spans="1:9" x14ac:dyDescent="0.3">
      <c r="A29" s="1" t="s">
        <v>24</v>
      </c>
      <c r="B29" s="1">
        <v>45</v>
      </c>
      <c r="C29" s="1">
        <v>50</v>
      </c>
      <c r="D29" s="1">
        <v>45</v>
      </c>
      <c r="E29" s="1">
        <v>4</v>
      </c>
      <c r="F29" s="42" t="s">
        <v>88</v>
      </c>
      <c r="G29" s="42" t="s">
        <v>259</v>
      </c>
      <c r="H29" s="1">
        <f t="shared" si="0"/>
        <v>140</v>
      </c>
    </row>
    <row r="30" spans="1:9" x14ac:dyDescent="0.3">
      <c r="A30" s="1" t="s">
        <v>25</v>
      </c>
      <c r="B30" s="1">
        <v>55</v>
      </c>
      <c r="C30" s="1">
        <v>50</v>
      </c>
      <c r="D30" s="1">
        <v>60</v>
      </c>
      <c r="E30" s="1">
        <v>3</v>
      </c>
      <c r="F30" s="42" t="s">
        <v>257</v>
      </c>
      <c r="G30" s="42" t="s">
        <v>258</v>
      </c>
      <c r="H30" s="1">
        <f t="shared" si="0"/>
        <v>165</v>
      </c>
    </row>
    <row r="31" spans="1:9" x14ac:dyDescent="0.3">
      <c r="A31" s="1" t="s">
        <v>26</v>
      </c>
      <c r="B31" s="1">
        <v>60</v>
      </c>
      <c r="C31" s="1">
        <v>55</v>
      </c>
      <c r="D31" s="1">
        <v>30</v>
      </c>
      <c r="E31" s="1">
        <v>6</v>
      </c>
      <c r="F31" s="42" t="s">
        <v>94</v>
      </c>
      <c r="G31" s="42" t="s">
        <v>244</v>
      </c>
      <c r="H31" s="1">
        <f t="shared" si="0"/>
        <v>145</v>
      </c>
    </row>
    <row r="32" spans="1:9" x14ac:dyDescent="0.3">
      <c r="A32" s="1" t="s">
        <v>27</v>
      </c>
      <c r="B32" s="1">
        <v>30</v>
      </c>
      <c r="C32" s="1">
        <v>50</v>
      </c>
      <c r="D32" s="1">
        <v>75</v>
      </c>
      <c r="E32" s="1">
        <v>6</v>
      </c>
      <c r="F32" s="46" t="s">
        <v>140</v>
      </c>
      <c r="G32" s="46" t="s">
        <v>261</v>
      </c>
      <c r="H32" s="1">
        <f t="shared" si="0"/>
        <v>155</v>
      </c>
    </row>
    <row r="33" spans="1:9" x14ac:dyDescent="0.3">
      <c r="A33" s="1" t="s">
        <v>28</v>
      </c>
      <c r="B33" s="1">
        <v>55</v>
      </c>
      <c r="C33" s="1">
        <v>45</v>
      </c>
      <c r="D33" s="1">
        <v>35</v>
      </c>
      <c r="E33" s="1">
        <v>7</v>
      </c>
      <c r="F33" s="46" t="s">
        <v>82</v>
      </c>
      <c r="G33" s="46" t="s">
        <v>83</v>
      </c>
      <c r="H33" s="1">
        <f t="shared" si="0"/>
        <v>135</v>
      </c>
    </row>
    <row r="34" spans="1:9" x14ac:dyDescent="0.3">
      <c r="A34" s="1" t="s">
        <v>29</v>
      </c>
      <c r="B34" s="1">
        <v>35</v>
      </c>
      <c r="C34" s="1">
        <v>60</v>
      </c>
      <c r="D34" s="1">
        <v>65</v>
      </c>
      <c r="E34" s="1">
        <v>5</v>
      </c>
      <c r="F34" s="42" t="s">
        <v>130</v>
      </c>
      <c r="G34" s="42" t="s">
        <v>131</v>
      </c>
      <c r="H34" s="1">
        <f t="shared" ref="H34:H65" si="1">SUM(B34:D34)</f>
        <v>160</v>
      </c>
    </row>
    <row r="35" spans="1:9" x14ac:dyDescent="0.3">
      <c r="A35" s="1" t="s">
        <v>355</v>
      </c>
      <c r="B35" s="1">
        <v>45</v>
      </c>
      <c r="C35" s="1">
        <v>60</v>
      </c>
      <c r="D35" s="1">
        <v>45</v>
      </c>
      <c r="E35" s="1">
        <v>5</v>
      </c>
      <c r="F35" s="42" t="s">
        <v>356</v>
      </c>
      <c r="G35" s="42" t="s">
        <v>357</v>
      </c>
      <c r="H35" s="1">
        <f t="shared" si="1"/>
        <v>150</v>
      </c>
    </row>
    <row r="36" spans="1:9" x14ac:dyDescent="0.3">
      <c r="A36" s="1" t="s">
        <v>30</v>
      </c>
      <c r="B36" s="1">
        <v>65</v>
      </c>
      <c r="C36" s="1">
        <v>45</v>
      </c>
      <c r="D36" s="1">
        <v>40</v>
      </c>
      <c r="E36" s="1">
        <v>7</v>
      </c>
      <c r="F36" s="44" t="s">
        <v>144</v>
      </c>
      <c r="G36" s="44" t="s">
        <v>121</v>
      </c>
      <c r="H36" s="1">
        <f t="shared" si="1"/>
        <v>150</v>
      </c>
    </row>
    <row r="37" spans="1:9" x14ac:dyDescent="0.3">
      <c r="A37" s="1" t="s">
        <v>31</v>
      </c>
      <c r="B37" s="1">
        <v>40</v>
      </c>
      <c r="C37" s="1">
        <v>70</v>
      </c>
      <c r="D37" s="1">
        <v>45</v>
      </c>
      <c r="E37" s="1">
        <v>4</v>
      </c>
      <c r="F37" s="44" t="s">
        <v>92</v>
      </c>
      <c r="G37" s="44" t="s">
        <v>93</v>
      </c>
      <c r="H37" s="1">
        <f t="shared" si="1"/>
        <v>155</v>
      </c>
      <c r="I37" s="1" t="s">
        <v>505</v>
      </c>
    </row>
    <row r="38" spans="1:9" x14ac:dyDescent="0.3">
      <c r="A38" s="1" t="s">
        <v>32</v>
      </c>
      <c r="B38" s="1">
        <v>65</v>
      </c>
      <c r="C38" s="1">
        <v>25</v>
      </c>
      <c r="D38" s="1">
        <v>50</v>
      </c>
      <c r="E38" s="1">
        <v>5</v>
      </c>
      <c r="F38" s="44" t="s">
        <v>285</v>
      </c>
      <c r="G38" s="44" t="s">
        <v>153</v>
      </c>
      <c r="H38" s="1">
        <f t="shared" si="1"/>
        <v>140</v>
      </c>
    </row>
    <row r="39" spans="1:9" x14ac:dyDescent="0.3">
      <c r="A39" s="1" t="s">
        <v>329</v>
      </c>
      <c r="B39" s="1">
        <v>50</v>
      </c>
      <c r="C39" s="1">
        <v>55</v>
      </c>
      <c r="D39" s="1">
        <v>55</v>
      </c>
      <c r="E39" s="1">
        <v>5</v>
      </c>
      <c r="F39" s="46" t="s">
        <v>247</v>
      </c>
      <c r="G39" s="46" t="s">
        <v>248</v>
      </c>
      <c r="H39" s="1">
        <f t="shared" si="1"/>
        <v>160</v>
      </c>
    </row>
    <row r="40" spans="1:9" x14ac:dyDescent="0.3">
      <c r="A40" s="1" t="s">
        <v>33</v>
      </c>
      <c r="B40" s="1">
        <v>50</v>
      </c>
      <c r="C40" s="1">
        <v>55</v>
      </c>
      <c r="D40" s="1">
        <v>45</v>
      </c>
      <c r="E40" s="1">
        <v>4</v>
      </c>
      <c r="F40" s="42" t="s">
        <v>250</v>
      </c>
      <c r="G40" s="42" t="s">
        <v>334</v>
      </c>
      <c r="H40" s="1">
        <f t="shared" si="1"/>
        <v>150</v>
      </c>
    </row>
    <row r="41" spans="1:9" x14ac:dyDescent="0.3">
      <c r="A41" s="1" t="s">
        <v>142</v>
      </c>
      <c r="B41" s="1">
        <v>50</v>
      </c>
      <c r="C41" s="1">
        <v>50</v>
      </c>
      <c r="D41" s="1">
        <v>50</v>
      </c>
      <c r="E41" s="1">
        <v>5</v>
      </c>
      <c r="F41" s="42" t="s">
        <v>392</v>
      </c>
      <c r="G41" s="42" t="s">
        <v>64</v>
      </c>
      <c r="H41" s="1">
        <f t="shared" si="1"/>
        <v>150</v>
      </c>
      <c r="I41" s="1" t="s">
        <v>504</v>
      </c>
    </row>
    <row r="42" spans="1:9" x14ac:dyDescent="0.3">
      <c r="A42" s="1" t="s">
        <v>34</v>
      </c>
      <c r="B42" s="1">
        <v>40</v>
      </c>
      <c r="C42" s="1">
        <v>45</v>
      </c>
      <c r="D42" s="1">
        <v>55</v>
      </c>
      <c r="E42" s="1">
        <v>6</v>
      </c>
      <c r="F42" s="46" t="s">
        <v>84</v>
      </c>
      <c r="G42" s="46" t="s">
        <v>85</v>
      </c>
      <c r="H42" s="1">
        <f t="shared" si="1"/>
        <v>140</v>
      </c>
    </row>
    <row r="43" spans="1:9" x14ac:dyDescent="0.3">
      <c r="A43" s="1" t="s">
        <v>35</v>
      </c>
      <c r="B43" s="1">
        <v>45</v>
      </c>
      <c r="C43" s="1">
        <v>60</v>
      </c>
      <c r="D43" s="1">
        <v>40</v>
      </c>
      <c r="E43" s="1">
        <v>5</v>
      </c>
      <c r="F43" s="46" t="s">
        <v>86</v>
      </c>
      <c r="G43" s="46" t="s">
        <v>87</v>
      </c>
      <c r="H43" s="1">
        <f t="shared" si="1"/>
        <v>145</v>
      </c>
      <c r="I43" s="1" t="s">
        <v>504</v>
      </c>
    </row>
    <row r="44" spans="1:9" x14ac:dyDescent="0.3">
      <c r="A44" s="1" t="s">
        <v>36</v>
      </c>
      <c r="B44" s="1">
        <v>45</v>
      </c>
      <c r="C44" s="1">
        <v>55</v>
      </c>
      <c r="D44" s="1">
        <v>45</v>
      </c>
      <c r="E44" s="1">
        <v>4</v>
      </c>
      <c r="F44" s="45"/>
      <c r="G44" s="45"/>
      <c r="H44" s="1">
        <f t="shared" si="1"/>
        <v>145</v>
      </c>
      <c r="I44" s="1" t="s">
        <v>503</v>
      </c>
    </row>
    <row r="45" spans="1:9" x14ac:dyDescent="0.3">
      <c r="A45" s="1" t="s">
        <v>37</v>
      </c>
      <c r="B45" s="1">
        <v>40</v>
      </c>
      <c r="C45" s="1">
        <v>45</v>
      </c>
      <c r="D45" s="1">
        <v>70</v>
      </c>
      <c r="E45" s="1">
        <v>4</v>
      </c>
      <c r="F45" s="42" t="s">
        <v>63</v>
      </c>
      <c r="G45" s="42" t="s">
        <v>64</v>
      </c>
      <c r="H45" s="1">
        <f t="shared" si="1"/>
        <v>155</v>
      </c>
    </row>
    <row r="46" spans="1:9" x14ac:dyDescent="0.3">
      <c r="A46" s="1" t="s">
        <v>162</v>
      </c>
      <c r="B46" s="1">
        <v>55</v>
      </c>
      <c r="C46" s="1">
        <v>45</v>
      </c>
      <c r="D46" s="1">
        <v>45</v>
      </c>
      <c r="E46" s="1">
        <v>6</v>
      </c>
      <c r="F46" s="46" t="s">
        <v>132</v>
      </c>
      <c r="G46" s="46" t="s">
        <v>133</v>
      </c>
      <c r="H46" s="1">
        <f t="shared" si="1"/>
        <v>145</v>
      </c>
      <c r="I46" s="1" t="s">
        <v>504</v>
      </c>
    </row>
    <row r="47" spans="1:9" x14ac:dyDescent="0.3">
      <c r="A47" s="1" t="s">
        <v>38</v>
      </c>
      <c r="B47" s="1">
        <v>55</v>
      </c>
      <c r="C47" s="1">
        <v>40</v>
      </c>
      <c r="D47" s="1">
        <v>55</v>
      </c>
      <c r="E47" s="1">
        <v>4</v>
      </c>
      <c r="F47" s="45"/>
      <c r="G47" s="45"/>
      <c r="H47" s="1">
        <f t="shared" si="1"/>
        <v>150</v>
      </c>
      <c r="I47" s="1" t="s">
        <v>503</v>
      </c>
    </row>
    <row r="48" spans="1:9" x14ac:dyDescent="0.3">
      <c r="A48" s="1" t="s">
        <v>39</v>
      </c>
      <c r="B48" s="1">
        <v>55</v>
      </c>
      <c r="C48" s="1">
        <v>65</v>
      </c>
      <c r="D48" s="1">
        <v>35</v>
      </c>
      <c r="E48" s="1">
        <v>4</v>
      </c>
      <c r="F48" s="32" t="s">
        <v>499</v>
      </c>
      <c r="G48" s="36" t="s">
        <v>500</v>
      </c>
      <c r="H48" s="1">
        <f t="shared" si="1"/>
        <v>155</v>
      </c>
      <c r="I48" s="1" t="s">
        <v>505</v>
      </c>
    </row>
    <row r="49" spans="1:9" x14ac:dyDescent="0.3">
      <c r="A49" s="1" t="s">
        <v>40</v>
      </c>
      <c r="B49" s="1">
        <v>45</v>
      </c>
      <c r="C49" s="1">
        <v>50</v>
      </c>
      <c r="D49" s="1">
        <v>55</v>
      </c>
      <c r="E49" s="1">
        <v>7</v>
      </c>
      <c r="F49" s="45"/>
      <c r="G49" s="45"/>
      <c r="H49" s="1">
        <f t="shared" si="1"/>
        <v>150</v>
      </c>
      <c r="I49" s="1" t="s">
        <v>504</v>
      </c>
    </row>
    <row r="50" spans="1:9" x14ac:dyDescent="0.3">
      <c r="A50" s="1" t="s">
        <v>41</v>
      </c>
      <c r="B50" s="1">
        <v>50</v>
      </c>
      <c r="C50" s="1">
        <v>40</v>
      </c>
      <c r="D50" s="1">
        <v>65</v>
      </c>
      <c r="E50" s="1">
        <v>6</v>
      </c>
      <c r="F50" s="42" t="s">
        <v>148</v>
      </c>
      <c r="G50" s="42" t="s">
        <v>147</v>
      </c>
      <c r="H50" s="1">
        <f t="shared" si="1"/>
        <v>155</v>
      </c>
    </row>
    <row r="51" spans="1:9" x14ac:dyDescent="0.3">
      <c r="A51" s="1" t="s">
        <v>42</v>
      </c>
      <c r="B51" s="1">
        <v>60</v>
      </c>
      <c r="C51" s="1">
        <v>35</v>
      </c>
      <c r="D51" s="1">
        <v>55</v>
      </c>
      <c r="E51" s="1">
        <v>4</v>
      </c>
      <c r="F51" s="45"/>
      <c r="G51" s="45"/>
      <c r="H51" s="1">
        <f t="shared" si="1"/>
        <v>150</v>
      </c>
    </row>
    <row r="52" spans="1:9" x14ac:dyDescent="0.3">
      <c r="A52" s="1" t="s">
        <v>43</v>
      </c>
      <c r="B52" s="1">
        <v>50</v>
      </c>
      <c r="C52" s="1">
        <v>45</v>
      </c>
      <c r="D52" s="1">
        <v>45</v>
      </c>
      <c r="E52" s="1">
        <v>4</v>
      </c>
      <c r="F52" s="42" t="s">
        <v>337</v>
      </c>
      <c r="G52" s="42" t="s">
        <v>338</v>
      </c>
      <c r="H52" s="1">
        <f t="shared" si="1"/>
        <v>140</v>
      </c>
    </row>
    <row r="53" spans="1:9" x14ac:dyDescent="0.3">
      <c r="A53" s="1" t="s">
        <v>44</v>
      </c>
      <c r="B53" s="1">
        <v>50</v>
      </c>
      <c r="C53" s="1">
        <v>55</v>
      </c>
      <c r="D53" s="1">
        <v>40</v>
      </c>
      <c r="E53" s="1">
        <v>6</v>
      </c>
      <c r="F53" s="46" t="s">
        <v>428</v>
      </c>
      <c r="G53" s="46" t="s">
        <v>263</v>
      </c>
      <c r="H53" s="1">
        <f t="shared" si="1"/>
        <v>145</v>
      </c>
    </row>
    <row r="54" spans="1:9" x14ac:dyDescent="0.3">
      <c r="A54" s="1" t="s">
        <v>353</v>
      </c>
      <c r="B54" s="1">
        <v>50</v>
      </c>
      <c r="C54" s="1">
        <v>70</v>
      </c>
      <c r="D54" s="1">
        <v>40</v>
      </c>
      <c r="E54" s="1">
        <v>3</v>
      </c>
      <c r="F54" s="45"/>
      <c r="G54" s="45"/>
      <c r="H54" s="1">
        <f t="shared" si="1"/>
        <v>160</v>
      </c>
    </row>
    <row r="55" spans="1:9" x14ac:dyDescent="0.3">
      <c r="A55" s="1" t="s">
        <v>45</v>
      </c>
      <c r="B55" s="1">
        <v>45</v>
      </c>
      <c r="C55" s="1">
        <v>60</v>
      </c>
      <c r="D55" s="1">
        <v>40</v>
      </c>
      <c r="E55" s="1">
        <v>7</v>
      </c>
      <c r="F55" s="45"/>
      <c r="G55" s="45"/>
      <c r="H55" s="1">
        <f t="shared" si="1"/>
        <v>145</v>
      </c>
      <c r="I55" s="1" t="s">
        <v>505</v>
      </c>
    </row>
    <row r="56" spans="1:9" x14ac:dyDescent="0.3">
      <c r="A56" s="1" t="s">
        <v>46</v>
      </c>
      <c r="B56" s="1">
        <v>45</v>
      </c>
      <c r="C56" s="1">
        <v>50</v>
      </c>
      <c r="D56" s="1">
        <v>60</v>
      </c>
      <c r="E56" s="1">
        <v>5</v>
      </c>
      <c r="F56" s="46" t="s">
        <v>249</v>
      </c>
      <c r="G56" s="46" t="s">
        <v>134</v>
      </c>
      <c r="H56" s="1">
        <f t="shared" si="1"/>
        <v>155</v>
      </c>
    </row>
    <row r="57" spans="1:9" x14ac:dyDescent="0.3">
      <c r="A57" s="1" t="s">
        <v>54</v>
      </c>
      <c r="B57" s="1">
        <v>70</v>
      </c>
      <c r="C57" s="1">
        <v>35</v>
      </c>
      <c r="D57" s="1">
        <v>50</v>
      </c>
      <c r="E57" s="1">
        <v>6</v>
      </c>
      <c r="F57" s="46" t="s">
        <v>115</v>
      </c>
      <c r="G57" s="46" t="s">
        <v>270</v>
      </c>
      <c r="H57" s="1">
        <f t="shared" si="1"/>
        <v>155</v>
      </c>
    </row>
    <row r="58" spans="1:9" x14ac:dyDescent="0.3">
      <c r="A58" s="1" t="s">
        <v>47</v>
      </c>
      <c r="B58" s="1">
        <v>75</v>
      </c>
      <c r="C58" s="1">
        <v>30</v>
      </c>
      <c r="D58" s="1">
        <v>45</v>
      </c>
      <c r="E58" s="1">
        <v>5</v>
      </c>
      <c r="F58" s="44" t="s">
        <v>73</v>
      </c>
      <c r="G58" s="44" t="s">
        <v>74</v>
      </c>
      <c r="H58" s="1">
        <f t="shared" si="1"/>
        <v>150</v>
      </c>
    </row>
    <row r="59" spans="1:9" x14ac:dyDescent="0.3">
      <c r="A59" s="1" t="s">
        <v>48</v>
      </c>
      <c r="B59" s="1">
        <v>55</v>
      </c>
      <c r="C59" s="1">
        <v>50</v>
      </c>
      <c r="D59" s="1">
        <v>50</v>
      </c>
      <c r="E59" s="1">
        <v>5</v>
      </c>
      <c r="F59" s="42" t="s">
        <v>63</v>
      </c>
      <c r="G59" s="42" t="s">
        <v>64</v>
      </c>
      <c r="H59" s="1">
        <f t="shared" si="1"/>
        <v>155</v>
      </c>
    </row>
    <row r="60" spans="1:9" x14ac:dyDescent="0.3">
      <c r="A60" s="1" t="s">
        <v>49</v>
      </c>
      <c r="B60" s="1">
        <v>45</v>
      </c>
      <c r="C60" s="1">
        <v>45</v>
      </c>
      <c r="D60" s="1">
        <v>55</v>
      </c>
      <c r="E60" s="1">
        <v>4</v>
      </c>
      <c r="F60" s="42" t="s">
        <v>230</v>
      </c>
      <c r="G60" s="42" t="s">
        <v>239</v>
      </c>
      <c r="H60" s="1">
        <f t="shared" si="1"/>
        <v>145</v>
      </c>
    </row>
    <row r="61" spans="1:9" x14ac:dyDescent="0.3">
      <c r="A61" s="1" t="s">
        <v>50</v>
      </c>
      <c r="B61" s="1">
        <v>40</v>
      </c>
      <c r="C61" s="1">
        <v>70</v>
      </c>
      <c r="D61" s="1">
        <v>60</v>
      </c>
      <c r="E61" s="1">
        <v>3</v>
      </c>
      <c r="F61" s="42" t="s">
        <v>80</v>
      </c>
      <c r="G61" s="42" t="s">
        <v>81</v>
      </c>
      <c r="H61" s="1">
        <f t="shared" si="1"/>
        <v>170</v>
      </c>
      <c r="I61" s="1" t="s">
        <v>503</v>
      </c>
    </row>
    <row r="62" spans="1:9" x14ac:dyDescent="0.3">
      <c r="A62" s="1" t="s">
        <v>51</v>
      </c>
      <c r="B62" s="1">
        <v>65</v>
      </c>
      <c r="C62" s="1">
        <v>50</v>
      </c>
      <c r="D62" s="1">
        <v>30</v>
      </c>
      <c r="E62" s="1">
        <v>4</v>
      </c>
      <c r="F62" s="45"/>
      <c r="G62" s="45"/>
      <c r="H62" s="1">
        <f t="shared" si="1"/>
        <v>145</v>
      </c>
      <c r="I62" s="1" t="s">
        <v>505</v>
      </c>
    </row>
    <row r="63" spans="1:9" x14ac:dyDescent="0.3">
      <c r="A63" s="1" t="s">
        <v>52</v>
      </c>
      <c r="B63" s="1">
        <v>50</v>
      </c>
      <c r="C63" s="1">
        <v>55</v>
      </c>
      <c r="D63" s="1">
        <v>55</v>
      </c>
      <c r="E63" s="1">
        <v>5</v>
      </c>
      <c r="F63" s="47"/>
      <c r="G63" s="47"/>
      <c r="H63" s="1">
        <f t="shared" si="1"/>
        <v>160</v>
      </c>
      <c r="I63" s="1" t="s">
        <v>505</v>
      </c>
    </row>
    <row r="64" spans="1:9" x14ac:dyDescent="0.3">
      <c r="A64" s="1" t="s">
        <v>352</v>
      </c>
      <c r="B64" s="1">
        <v>60</v>
      </c>
      <c r="C64" s="1">
        <v>45</v>
      </c>
      <c r="D64" s="1">
        <v>45</v>
      </c>
      <c r="E64" s="1">
        <v>5</v>
      </c>
      <c r="F64" s="46" t="s">
        <v>484</v>
      </c>
      <c r="G64" s="46" t="s">
        <v>485</v>
      </c>
      <c r="H64" s="1">
        <f t="shared" si="1"/>
        <v>150</v>
      </c>
    </row>
    <row r="65" spans="1:8" x14ac:dyDescent="0.3">
      <c r="A65" s="1" t="s">
        <v>53</v>
      </c>
      <c r="B65" s="1">
        <v>45</v>
      </c>
      <c r="C65" s="1">
        <v>45</v>
      </c>
      <c r="D65" s="1">
        <v>60</v>
      </c>
      <c r="E65" s="1">
        <v>6</v>
      </c>
      <c r="F65" s="45"/>
      <c r="G65" s="45"/>
      <c r="H65" s="1">
        <f t="shared" si="1"/>
        <v>150</v>
      </c>
    </row>
    <row r="67" spans="1:8" x14ac:dyDescent="0.3">
      <c r="A67" s="1" t="s">
        <v>246</v>
      </c>
      <c r="B67" s="16">
        <f>AVERAGE(B2:B65)</f>
        <v>49.6875</v>
      </c>
      <c r="C67" s="16">
        <f>AVERAGE(C2:C65)</f>
        <v>49.206349206349209</v>
      </c>
      <c r="D67" s="16">
        <f>AVERAGE(D2:D65)</f>
        <v>50.396825396825399</v>
      </c>
      <c r="E67" s="16">
        <f>AVERAGE(E2:E65)</f>
        <v>5.03125</v>
      </c>
      <c r="F67" s="16"/>
      <c r="G67" s="16"/>
      <c r="H67" s="16">
        <f>SUM(B67:D67)</f>
        <v>149.29067460317461</v>
      </c>
    </row>
    <row r="68" spans="1:8" x14ac:dyDescent="0.3">
      <c r="A68" s="1" t="s">
        <v>390</v>
      </c>
      <c r="B68" s="16">
        <f>_xlfn.STDEV.S(B2:B65)</f>
        <v>9.875213479709755</v>
      </c>
      <c r="C68" s="16">
        <f>_xlfn.STDEV.S(C2:C65)</f>
        <v>9.5548648817419739</v>
      </c>
      <c r="D68" s="16">
        <f>_xlfn.STDEV.S(D2:D65)</f>
        <v>10.052346351907083</v>
      </c>
      <c r="E68" s="16">
        <f>_xlfn.STDEV.S(E2:E65)</f>
        <v>1.038447406406803</v>
      </c>
      <c r="F68" s="16"/>
      <c r="G68" s="16"/>
      <c r="H68" s="16"/>
    </row>
    <row r="69" spans="1:8" x14ac:dyDescent="0.3">
      <c r="B69" s="6"/>
      <c r="C69" s="6"/>
      <c r="D69" s="6"/>
      <c r="E69" s="6"/>
      <c r="F69" s="16"/>
      <c r="G69" s="16"/>
      <c r="H69" s="16"/>
    </row>
    <row r="70" spans="1:8" x14ac:dyDescent="0.3">
      <c r="E70" s="1" t="s">
        <v>75</v>
      </c>
    </row>
    <row r="71" spans="1:8" x14ac:dyDescent="0.3">
      <c r="F71" s="15" t="s">
        <v>90</v>
      </c>
      <c r="G71" s="15" t="s">
        <v>91</v>
      </c>
    </row>
    <row r="72" spans="1:8" x14ac:dyDescent="0.3">
      <c r="F72" s="3" t="s">
        <v>494</v>
      </c>
      <c r="G72" s="3" t="s">
        <v>495</v>
      </c>
    </row>
    <row r="73" spans="1:8" x14ac:dyDescent="0.3">
      <c r="F73" s="15" t="s">
        <v>95</v>
      </c>
      <c r="G73" s="15" t="s">
        <v>262</v>
      </c>
    </row>
    <row r="74" spans="1:8" x14ac:dyDescent="0.3">
      <c r="F74" s="4" t="s">
        <v>96</v>
      </c>
      <c r="G74" s="4" t="s">
        <v>97</v>
      </c>
    </row>
    <row r="75" spans="1:8" x14ac:dyDescent="0.3">
      <c r="F75" s="3" t="s">
        <v>499</v>
      </c>
      <c r="G75" s="3" t="s">
        <v>498</v>
      </c>
    </row>
    <row r="76" spans="1:8" x14ac:dyDescent="0.3">
      <c r="F76" s="15" t="s">
        <v>100</v>
      </c>
      <c r="G76" s="15" t="s">
        <v>101</v>
      </c>
    </row>
    <row r="78" spans="1:8" x14ac:dyDescent="0.3">
      <c r="F78" s="15" t="s">
        <v>106</v>
      </c>
      <c r="G78" s="15" t="s">
        <v>105</v>
      </c>
    </row>
    <row r="79" spans="1:8" x14ac:dyDescent="0.3">
      <c r="F79" s="15" t="s">
        <v>104</v>
      </c>
      <c r="G79" s="15" t="s">
        <v>107</v>
      </c>
    </row>
    <row r="80" spans="1:8" x14ac:dyDescent="0.3">
      <c r="F80" s="15" t="s">
        <v>108</v>
      </c>
      <c r="G80" s="15" t="s">
        <v>109</v>
      </c>
    </row>
    <row r="81" spans="6:7" x14ac:dyDescent="0.3">
      <c r="F81" s="15" t="s">
        <v>110</v>
      </c>
      <c r="G81" s="15" t="s">
        <v>111</v>
      </c>
    </row>
    <row r="82" spans="6:7" x14ac:dyDescent="0.3">
      <c r="F82" s="15" t="s">
        <v>114</v>
      </c>
      <c r="G82" s="15" t="s">
        <v>113</v>
      </c>
    </row>
    <row r="83" spans="6:7" x14ac:dyDescent="0.3">
      <c r="F83" s="18" t="s">
        <v>340</v>
      </c>
      <c r="G83" s="18" t="s">
        <v>155</v>
      </c>
    </row>
    <row r="84" spans="6:7" x14ac:dyDescent="0.3">
      <c r="F84" s="3" t="s">
        <v>116</v>
      </c>
      <c r="G84" s="3" t="s">
        <v>117</v>
      </c>
    </row>
    <row r="85" spans="6:7" x14ac:dyDescent="0.3">
      <c r="F85" s="3"/>
      <c r="G85" s="3"/>
    </row>
    <row r="86" spans="6:7" x14ac:dyDescent="0.3">
      <c r="F86" s="15" t="s">
        <v>124</v>
      </c>
      <c r="G86" s="15" t="s">
        <v>265</v>
      </c>
    </row>
    <row r="87" spans="6:7" x14ac:dyDescent="0.3">
      <c r="F87" s="15" t="s">
        <v>125</v>
      </c>
      <c r="G87" s="15" t="s">
        <v>126</v>
      </c>
    </row>
    <row r="88" spans="6:7" x14ac:dyDescent="0.3">
      <c r="F88" s="3" t="s">
        <v>127</v>
      </c>
      <c r="G88" s="3" t="s">
        <v>128</v>
      </c>
    </row>
    <row r="92" spans="6:7" x14ac:dyDescent="0.3">
      <c r="F92" s="15" t="s">
        <v>141</v>
      </c>
      <c r="G92" s="15" t="s">
        <v>266</v>
      </c>
    </row>
    <row r="93" spans="6:7" x14ac:dyDescent="0.3">
      <c r="F93" s="15" t="s">
        <v>149</v>
      </c>
      <c r="G93" s="15" t="s">
        <v>139</v>
      </c>
    </row>
    <row r="94" spans="6:7" x14ac:dyDescent="0.3">
      <c r="F94" s="15" t="s">
        <v>271</v>
      </c>
      <c r="G94" s="15" t="s">
        <v>272</v>
      </c>
    </row>
  </sheetData>
  <sortState ref="A2:L94">
    <sortCondition ref="A65"/>
  </sortState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6"/>
  <sheetViews>
    <sheetView zoomScaleNormal="100" workbookViewId="0">
      <pane ySplit="1" topLeftCell="A5" activePane="bottomLeft" state="frozen"/>
      <selection pane="bottomLeft" activeCell="I20" sqref="I20"/>
    </sheetView>
  </sheetViews>
  <sheetFormatPr defaultRowHeight="16.5" x14ac:dyDescent="0.3"/>
  <cols>
    <col min="1" max="1" width="17.5703125" style="19" bestFit="1" customWidth="1"/>
    <col min="2" max="2" width="41.7109375" style="19" customWidth="1"/>
    <col min="3" max="4" width="16.85546875" style="19" customWidth="1"/>
    <col min="5" max="5" width="13.140625" style="20" bestFit="1" customWidth="1"/>
    <col min="6" max="6" width="13.42578125" style="20" bestFit="1" customWidth="1"/>
    <col min="7" max="7" width="13.42578125" style="20" customWidth="1"/>
    <col min="8" max="8" width="12.28515625" style="1" customWidth="1"/>
    <col min="9" max="9" width="9.140625" style="1"/>
    <col min="10" max="10" width="15.28515625" style="33" customWidth="1"/>
    <col min="11" max="16384" width="9.140625" style="1"/>
  </cols>
  <sheetData>
    <row r="1" spans="1:13" x14ac:dyDescent="0.3">
      <c r="A1" s="24" t="s">
        <v>59</v>
      </c>
      <c r="B1" s="24" t="s">
        <v>289</v>
      </c>
      <c r="C1" s="24" t="s">
        <v>291</v>
      </c>
      <c r="D1" s="24" t="s">
        <v>292</v>
      </c>
      <c r="E1" s="25" t="s">
        <v>293</v>
      </c>
      <c r="F1" s="25" t="s">
        <v>294</v>
      </c>
      <c r="G1" s="25" t="s">
        <v>346</v>
      </c>
      <c r="H1" s="21"/>
      <c r="I1" s="1" t="s">
        <v>290</v>
      </c>
      <c r="J1" s="33" t="s">
        <v>490</v>
      </c>
      <c r="K1" s="15" t="s">
        <v>241</v>
      </c>
      <c r="L1" s="4" t="s">
        <v>242</v>
      </c>
      <c r="M1" s="3" t="s">
        <v>243</v>
      </c>
    </row>
    <row r="2" spans="1:13" ht="33" x14ac:dyDescent="0.3">
      <c r="A2" s="26" t="s">
        <v>86</v>
      </c>
      <c r="B2" s="26" t="s">
        <v>87</v>
      </c>
      <c r="C2" s="26" t="s">
        <v>369</v>
      </c>
      <c r="D2" s="26" t="s">
        <v>370</v>
      </c>
      <c r="E2" s="27" t="s">
        <v>371</v>
      </c>
      <c r="F2" s="27" t="s">
        <v>372</v>
      </c>
      <c r="G2" s="27"/>
      <c r="H2" s="22"/>
      <c r="I2" s="23">
        <v>1</v>
      </c>
    </row>
    <row r="3" spans="1:13" ht="33" x14ac:dyDescent="0.3">
      <c r="A3" s="26" t="s">
        <v>104</v>
      </c>
      <c r="B3" s="26" t="s">
        <v>107</v>
      </c>
      <c r="C3" s="26" t="s">
        <v>301</v>
      </c>
      <c r="D3" s="26" t="s">
        <v>302</v>
      </c>
      <c r="E3" s="27" t="s">
        <v>368</v>
      </c>
      <c r="F3" s="27" t="s">
        <v>366</v>
      </c>
      <c r="G3" s="27"/>
      <c r="H3" s="22"/>
      <c r="I3" s="23"/>
    </row>
    <row r="4" spans="1:13" ht="33" x14ac:dyDescent="0.3">
      <c r="A4" s="28" t="s">
        <v>285</v>
      </c>
      <c r="B4" s="28" t="s">
        <v>153</v>
      </c>
      <c r="C4" s="28" t="s">
        <v>364</v>
      </c>
      <c r="D4" s="28" t="s">
        <v>303</v>
      </c>
      <c r="E4" s="27" t="s">
        <v>366</v>
      </c>
      <c r="F4" s="27" t="s">
        <v>367</v>
      </c>
      <c r="G4" s="27"/>
      <c r="H4" s="22"/>
      <c r="I4" s="23">
        <v>1</v>
      </c>
    </row>
    <row r="5" spans="1:13" x14ac:dyDescent="0.3">
      <c r="A5" s="26" t="s">
        <v>112</v>
      </c>
      <c r="B5" s="26" t="s">
        <v>267</v>
      </c>
      <c r="C5" s="26" t="s">
        <v>406</v>
      </c>
      <c r="D5" s="26"/>
      <c r="E5" s="27" t="s">
        <v>403</v>
      </c>
      <c r="F5" s="27"/>
      <c r="G5" s="27"/>
      <c r="H5" s="22"/>
      <c r="I5" s="23"/>
    </row>
    <row r="6" spans="1:13" x14ac:dyDescent="0.3">
      <c r="A6" s="26" t="s">
        <v>84</v>
      </c>
      <c r="B6" s="26" t="s">
        <v>85</v>
      </c>
      <c r="C6" s="26" t="s">
        <v>295</v>
      </c>
      <c r="D6" s="26"/>
      <c r="E6" s="27" t="s">
        <v>407</v>
      </c>
      <c r="F6" s="27"/>
      <c r="G6" s="27"/>
      <c r="H6" s="22"/>
      <c r="I6" s="23">
        <v>1</v>
      </c>
    </row>
    <row r="7" spans="1:13" ht="33" x14ac:dyDescent="0.3">
      <c r="A7" s="28" t="s">
        <v>144</v>
      </c>
      <c r="B7" s="28" t="s">
        <v>121</v>
      </c>
      <c r="C7" s="28" t="s">
        <v>364</v>
      </c>
      <c r="D7" s="28" t="s">
        <v>374</v>
      </c>
      <c r="E7" s="27" t="s">
        <v>373</v>
      </c>
      <c r="F7" s="27" t="s">
        <v>375</v>
      </c>
      <c r="G7" s="27"/>
      <c r="H7" s="22"/>
      <c r="I7" s="23">
        <v>1</v>
      </c>
    </row>
    <row r="8" spans="1:13" x14ac:dyDescent="0.3">
      <c r="A8" s="28" t="s">
        <v>98</v>
      </c>
      <c r="B8" s="28" t="s">
        <v>99</v>
      </c>
      <c r="C8" s="28"/>
      <c r="D8" s="28"/>
      <c r="E8" s="27"/>
      <c r="F8" s="27"/>
      <c r="G8" s="27"/>
      <c r="H8" s="22"/>
      <c r="I8" s="23"/>
    </row>
    <row r="9" spans="1:13" ht="49.5" x14ac:dyDescent="0.3">
      <c r="A9" s="26" t="s">
        <v>284</v>
      </c>
      <c r="B9" s="26" t="s">
        <v>296</v>
      </c>
      <c r="C9" s="26" t="s">
        <v>429</v>
      </c>
      <c r="D9" s="26" t="s">
        <v>430</v>
      </c>
      <c r="E9" s="27" t="s">
        <v>517</v>
      </c>
      <c r="F9" s="27" t="s">
        <v>431</v>
      </c>
      <c r="G9" s="27"/>
      <c r="H9" s="22"/>
      <c r="I9" s="23">
        <v>1</v>
      </c>
    </row>
    <row r="10" spans="1:13" ht="33" x14ac:dyDescent="0.3">
      <c r="A10" s="26" t="s">
        <v>135</v>
      </c>
      <c r="B10" s="26" t="s">
        <v>136</v>
      </c>
      <c r="C10" s="26" t="s">
        <v>408</v>
      </c>
      <c r="D10" s="26" t="s">
        <v>288</v>
      </c>
      <c r="E10" s="27" t="s">
        <v>409</v>
      </c>
      <c r="F10" s="27"/>
      <c r="G10" s="27"/>
      <c r="H10" s="22"/>
      <c r="I10" s="23"/>
    </row>
    <row r="11" spans="1:13" ht="33" x14ac:dyDescent="0.3">
      <c r="A11" s="26" t="s">
        <v>77</v>
      </c>
      <c r="B11" s="26" t="s">
        <v>78</v>
      </c>
      <c r="C11" s="26" t="s">
        <v>316</v>
      </c>
      <c r="D11" s="26" t="s">
        <v>411</v>
      </c>
      <c r="E11" s="27" t="s">
        <v>410</v>
      </c>
      <c r="F11" s="27" t="s">
        <v>412</v>
      </c>
      <c r="G11" s="27"/>
      <c r="H11" s="22"/>
      <c r="I11" s="23">
        <v>1</v>
      </c>
    </row>
    <row r="12" spans="1:13" ht="33" x14ac:dyDescent="0.3">
      <c r="A12" s="26" t="s">
        <v>141</v>
      </c>
      <c r="B12" s="26" t="s">
        <v>266</v>
      </c>
      <c r="C12" s="26" t="s">
        <v>432</v>
      </c>
      <c r="D12" s="26"/>
      <c r="E12" s="27" t="s">
        <v>433</v>
      </c>
      <c r="F12" s="27"/>
      <c r="G12" s="27"/>
      <c r="H12" s="22"/>
      <c r="I12" s="23"/>
    </row>
    <row r="13" spans="1:13" ht="66" x14ac:dyDescent="0.3">
      <c r="A13" s="28" t="s">
        <v>92</v>
      </c>
      <c r="B13" s="28" t="s">
        <v>93</v>
      </c>
      <c r="C13" s="28" t="s">
        <v>414</v>
      </c>
      <c r="D13" s="28" t="s">
        <v>297</v>
      </c>
      <c r="E13" s="27" t="s">
        <v>417</v>
      </c>
      <c r="F13" s="27" t="s">
        <v>413</v>
      </c>
      <c r="G13" s="27"/>
      <c r="H13" s="22"/>
      <c r="I13" s="23">
        <v>1</v>
      </c>
      <c r="J13" s="33" t="s">
        <v>491</v>
      </c>
    </row>
    <row r="14" spans="1:13" x14ac:dyDescent="0.3">
      <c r="A14" s="26" t="s">
        <v>90</v>
      </c>
      <c r="B14" s="26" t="s">
        <v>91</v>
      </c>
      <c r="C14" s="26" t="s">
        <v>415</v>
      </c>
      <c r="D14" s="26" t="s">
        <v>297</v>
      </c>
      <c r="E14" s="27" t="s">
        <v>416</v>
      </c>
      <c r="F14" s="27" t="s">
        <v>413</v>
      </c>
      <c r="G14" s="27"/>
      <c r="H14" s="22"/>
      <c r="I14" s="23"/>
    </row>
    <row r="15" spans="1:13" ht="33" x14ac:dyDescent="0.3">
      <c r="A15" s="29" t="s">
        <v>137</v>
      </c>
      <c r="B15" s="29" t="s">
        <v>138</v>
      </c>
      <c r="C15" s="29" t="s">
        <v>298</v>
      </c>
      <c r="D15" s="29"/>
      <c r="E15" s="27" t="s">
        <v>418</v>
      </c>
      <c r="F15" s="27"/>
      <c r="G15" s="27"/>
      <c r="H15" s="22"/>
      <c r="I15" s="23"/>
    </row>
    <row r="16" spans="1:13" ht="33" x14ac:dyDescent="0.3">
      <c r="A16" s="26" t="s">
        <v>108</v>
      </c>
      <c r="B16" s="26" t="s">
        <v>109</v>
      </c>
      <c r="C16" s="26" t="s">
        <v>299</v>
      </c>
      <c r="D16" s="26" t="s">
        <v>300</v>
      </c>
      <c r="E16" s="27"/>
      <c r="F16" s="27"/>
      <c r="G16" s="27"/>
      <c r="H16" s="22"/>
      <c r="I16" s="23"/>
    </row>
    <row r="17" spans="1:9" ht="33" x14ac:dyDescent="0.3">
      <c r="A17" s="29" t="s">
        <v>342</v>
      </c>
      <c r="B17" s="29" t="s">
        <v>339</v>
      </c>
      <c r="C17" s="35" t="s">
        <v>497</v>
      </c>
      <c r="D17" s="29"/>
      <c r="E17" s="30" t="s">
        <v>403</v>
      </c>
      <c r="F17" s="30"/>
      <c r="G17" s="30" t="s">
        <v>489</v>
      </c>
      <c r="I17" s="1">
        <v>1</v>
      </c>
    </row>
    <row r="18" spans="1:9" x14ac:dyDescent="0.3">
      <c r="A18" s="28" t="s">
        <v>127</v>
      </c>
      <c r="B18" s="28" t="s">
        <v>128</v>
      </c>
      <c r="C18" s="28" t="s">
        <v>434</v>
      </c>
      <c r="D18" s="28" t="s">
        <v>303</v>
      </c>
      <c r="E18" s="27" t="s">
        <v>435</v>
      </c>
      <c r="F18" s="27" t="s">
        <v>436</v>
      </c>
      <c r="G18" s="27"/>
      <c r="H18" s="22"/>
      <c r="I18" s="23">
        <v>1</v>
      </c>
    </row>
    <row r="19" spans="1:9" ht="33" x14ac:dyDescent="0.3">
      <c r="A19" s="26" t="s">
        <v>249</v>
      </c>
      <c r="B19" s="26" t="s">
        <v>134</v>
      </c>
      <c r="C19" s="26" t="s">
        <v>419</v>
      </c>
      <c r="D19" s="26" t="s">
        <v>437</v>
      </c>
      <c r="E19" s="27" t="s">
        <v>420</v>
      </c>
      <c r="F19" s="27"/>
      <c r="G19" s="27"/>
      <c r="H19" s="22"/>
      <c r="I19" s="23">
        <v>1</v>
      </c>
    </row>
    <row r="20" spans="1:9" x14ac:dyDescent="0.3">
      <c r="A20" s="28" t="s">
        <v>122</v>
      </c>
      <c r="B20" s="28" t="s">
        <v>123</v>
      </c>
      <c r="C20" s="28" t="s">
        <v>297</v>
      </c>
      <c r="D20" s="28"/>
      <c r="E20" s="27" t="s">
        <v>489</v>
      </c>
      <c r="F20" s="27"/>
      <c r="G20" s="27"/>
      <c r="H20" s="22"/>
      <c r="I20" s="23">
        <v>1</v>
      </c>
    </row>
    <row r="21" spans="1:9" ht="33" x14ac:dyDescent="0.3">
      <c r="A21" s="26" t="s">
        <v>240</v>
      </c>
      <c r="B21" s="26" t="s">
        <v>438</v>
      </c>
      <c r="C21" s="26" t="s">
        <v>439</v>
      </c>
      <c r="D21" s="26"/>
      <c r="E21" s="30" t="s">
        <v>440</v>
      </c>
      <c r="F21" s="30"/>
      <c r="G21" s="30"/>
    </row>
    <row r="22" spans="1:9" ht="33" x14ac:dyDescent="0.3">
      <c r="A22" s="28" t="s">
        <v>68</v>
      </c>
      <c r="B22" s="28" t="s">
        <v>69</v>
      </c>
      <c r="C22" s="28" t="s">
        <v>441</v>
      </c>
      <c r="D22" s="28" t="s">
        <v>305</v>
      </c>
      <c r="E22" s="27" t="s">
        <v>442</v>
      </c>
      <c r="F22" s="27" t="s">
        <v>443</v>
      </c>
      <c r="G22" s="27"/>
      <c r="H22" s="22"/>
      <c r="I22" s="23">
        <v>1</v>
      </c>
    </row>
    <row r="23" spans="1:9" x14ac:dyDescent="0.3">
      <c r="A23" s="31" t="s">
        <v>250</v>
      </c>
      <c r="B23" s="31" t="s">
        <v>251</v>
      </c>
      <c r="C23" s="31" t="s">
        <v>444</v>
      </c>
      <c r="D23" s="31" t="s">
        <v>306</v>
      </c>
      <c r="E23" s="38" t="s">
        <v>528</v>
      </c>
      <c r="F23" s="27" t="s">
        <v>445</v>
      </c>
      <c r="G23" s="27"/>
      <c r="H23" s="22"/>
      <c r="I23" s="23">
        <v>1</v>
      </c>
    </row>
    <row r="24" spans="1:9" ht="33" x14ac:dyDescent="0.3">
      <c r="A24" s="26" t="s">
        <v>286</v>
      </c>
      <c r="B24" s="26" t="s">
        <v>287</v>
      </c>
      <c r="C24" s="26" t="s">
        <v>308</v>
      </c>
      <c r="D24" s="26"/>
      <c r="E24" s="27" t="s">
        <v>383</v>
      </c>
      <c r="F24" s="27"/>
      <c r="G24" s="27"/>
      <c r="H24" s="22"/>
      <c r="I24" s="23">
        <v>1</v>
      </c>
    </row>
    <row r="25" spans="1:9" ht="33" x14ac:dyDescent="0.3">
      <c r="A25" s="26" t="s">
        <v>102</v>
      </c>
      <c r="B25" s="26" t="s">
        <v>103</v>
      </c>
      <c r="C25" s="26" t="s">
        <v>309</v>
      </c>
      <c r="D25" s="26" t="s">
        <v>310</v>
      </c>
      <c r="E25" s="27"/>
      <c r="F25" s="27"/>
      <c r="G25" s="27"/>
      <c r="H25" s="22"/>
      <c r="I25" s="23"/>
    </row>
    <row r="26" spans="1:9" ht="49.5" x14ac:dyDescent="0.3">
      <c r="A26" s="26" t="s">
        <v>154</v>
      </c>
      <c r="B26" s="26" t="s">
        <v>129</v>
      </c>
      <c r="C26" s="26" t="s">
        <v>311</v>
      </c>
      <c r="D26" s="26" t="s">
        <v>312</v>
      </c>
      <c r="E26" s="27" t="s">
        <v>381</v>
      </c>
      <c r="F26" s="27" t="s">
        <v>519</v>
      </c>
      <c r="G26" s="27"/>
      <c r="H26" s="22"/>
      <c r="I26" s="23">
        <v>1</v>
      </c>
    </row>
    <row r="27" spans="1:9" ht="33" x14ac:dyDescent="0.3">
      <c r="A27" s="26" t="s">
        <v>484</v>
      </c>
      <c r="B27" s="26" t="s">
        <v>486</v>
      </c>
      <c r="C27" s="26" t="s">
        <v>487</v>
      </c>
      <c r="D27" s="26"/>
      <c r="E27" s="27" t="s">
        <v>488</v>
      </c>
      <c r="F27" s="27"/>
      <c r="G27" s="27"/>
      <c r="H27" s="22"/>
      <c r="I27" s="23">
        <v>1</v>
      </c>
    </row>
    <row r="28" spans="1:9" ht="33" x14ac:dyDescent="0.3">
      <c r="A28" s="26" t="s">
        <v>124</v>
      </c>
      <c r="B28" s="26" t="s">
        <v>265</v>
      </c>
      <c r="C28" s="26" t="s">
        <v>313</v>
      </c>
      <c r="D28" s="26"/>
      <c r="E28" s="27" t="s">
        <v>405</v>
      </c>
      <c r="F28" s="27"/>
      <c r="G28" s="27"/>
      <c r="H28" s="22"/>
      <c r="I28" s="23"/>
    </row>
    <row r="29" spans="1:9" ht="33" x14ac:dyDescent="0.3">
      <c r="A29" s="26" t="s">
        <v>151</v>
      </c>
      <c r="B29" s="26" t="s">
        <v>152</v>
      </c>
      <c r="C29" s="26" t="s">
        <v>304</v>
      </c>
      <c r="D29" s="26"/>
      <c r="E29" s="27" t="s">
        <v>404</v>
      </c>
      <c r="F29" s="30"/>
      <c r="G29" s="27"/>
      <c r="H29" s="22"/>
      <c r="I29" s="23">
        <v>1</v>
      </c>
    </row>
    <row r="30" spans="1:9" ht="33" x14ac:dyDescent="0.3">
      <c r="A30" s="28" t="s">
        <v>362</v>
      </c>
      <c r="B30" s="28" t="s">
        <v>363</v>
      </c>
      <c r="C30" s="28" t="s">
        <v>422</v>
      </c>
      <c r="D30" s="28" t="s">
        <v>421</v>
      </c>
      <c r="E30" s="30" t="s">
        <v>407</v>
      </c>
      <c r="F30" s="30" t="s">
        <v>365</v>
      </c>
      <c r="G30" s="30"/>
      <c r="I30" s="1">
        <v>1</v>
      </c>
    </row>
    <row r="31" spans="1:9" ht="49.5" x14ac:dyDescent="0.3">
      <c r="A31" s="26" t="s">
        <v>274</v>
      </c>
      <c r="B31" s="26" t="s">
        <v>275</v>
      </c>
      <c r="C31" s="26" t="s">
        <v>425</v>
      </c>
      <c r="D31" s="26" t="s">
        <v>423</v>
      </c>
      <c r="E31" s="27" t="s">
        <v>381</v>
      </c>
      <c r="F31" s="27" t="s">
        <v>424</v>
      </c>
      <c r="G31" s="27"/>
      <c r="H31" s="22"/>
      <c r="I31" s="23">
        <v>1</v>
      </c>
    </row>
    <row r="32" spans="1:9" ht="33" x14ac:dyDescent="0.3">
      <c r="A32" s="29" t="s">
        <v>335</v>
      </c>
      <c r="B32" s="29" t="s">
        <v>391</v>
      </c>
      <c r="C32" s="29" t="s">
        <v>426</v>
      </c>
      <c r="D32" s="29"/>
      <c r="E32" s="30" t="s">
        <v>427</v>
      </c>
      <c r="F32" s="30"/>
      <c r="G32" s="30"/>
    </row>
    <row r="33" spans="1:9" ht="33" x14ac:dyDescent="0.3">
      <c r="A33" s="28" t="s">
        <v>120</v>
      </c>
      <c r="B33" s="28" t="s">
        <v>119</v>
      </c>
      <c r="C33" s="28" t="s">
        <v>314</v>
      </c>
      <c r="D33" s="28" t="s">
        <v>297</v>
      </c>
      <c r="E33" s="27" t="s">
        <v>403</v>
      </c>
      <c r="F33" s="27" t="s">
        <v>366</v>
      </c>
      <c r="G33" s="27"/>
      <c r="H33" s="22"/>
      <c r="I33" s="23"/>
    </row>
    <row r="34" spans="1:9" ht="33" x14ac:dyDescent="0.3">
      <c r="A34" s="29" t="s">
        <v>255</v>
      </c>
      <c r="B34" s="29" t="s">
        <v>254</v>
      </c>
      <c r="C34" s="29" t="s">
        <v>315</v>
      </c>
      <c r="D34" s="29" t="s">
        <v>297</v>
      </c>
      <c r="E34" s="27"/>
      <c r="F34" s="27"/>
      <c r="G34" s="27"/>
      <c r="H34" s="22"/>
      <c r="I34" s="23"/>
    </row>
    <row r="35" spans="1:9" ht="33" x14ac:dyDescent="0.3">
      <c r="A35" s="28" t="s">
        <v>73</v>
      </c>
      <c r="B35" s="28" t="s">
        <v>74</v>
      </c>
      <c r="C35" s="28" t="s">
        <v>316</v>
      </c>
      <c r="D35" s="28"/>
      <c r="E35" s="27" t="s">
        <v>317</v>
      </c>
      <c r="F35" s="27"/>
      <c r="G35" s="27" t="s">
        <v>347</v>
      </c>
      <c r="H35" s="22"/>
      <c r="I35" s="23">
        <v>1</v>
      </c>
    </row>
    <row r="36" spans="1:9" ht="33" x14ac:dyDescent="0.3">
      <c r="A36" s="29" t="s">
        <v>94</v>
      </c>
      <c r="B36" s="29" t="s">
        <v>496</v>
      </c>
      <c r="C36" s="35" t="s">
        <v>288</v>
      </c>
      <c r="D36" s="29"/>
      <c r="E36" s="27"/>
      <c r="F36" s="27"/>
      <c r="G36" s="27" t="s">
        <v>477</v>
      </c>
      <c r="H36" s="22"/>
      <c r="I36" s="23">
        <v>1</v>
      </c>
    </row>
    <row r="37" spans="1:9" ht="33" x14ac:dyDescent="0.3">
      <c r="A37" s="26" t="s">
        <v>95</v>
      </c>
      <c r="B37" s="26" t="s">
        <v>262</v>
      </c>
      <c r="C37" s="26" t="s">
        <v>318</v>
      </c>
      <c r="D37" s="26"/>
      <c r="E37" s="27"/>
      <c r="F37" s="27"/>
      <c r="G37" s="27"/>
      <c r="H37" s="22"/>
      <c r="I37" s="23"/>
    </row>
    <row r="38" spans="1:9" x14ac:dyDescent="0.3">
      <c r="A38" s="29" t="s">
        <v>330</v>
      </c>
      <c r="B38" s="29" t="s">
        <v>331</v>
      </c>
      <c r="C38" s="29"/>
      <c r="D38" s="29"/>
      <c r="E38" s="30"/>
      <c r="F38" s="30"/>
      <c r="G38" s="30"/>
    </row>
    <row r="39" spans="1:9" ht="33" x14ac:dyDescent="0.3">
      <c r="A39" s="29" t="s">
        <v>80</v>
      </c>
      <c r="B39" s="29" t="s">
        <v>81</v>
      </c>
      <c r="C39" s="29" t="s">
        <v>319</v>
      </c>
      <c r="D39" s="29" t="s">
        <v>297</v>
      </c>
      <c r="E39" s="27" t="s">
        <v>446</v>
      </c>
      <c r="F39" s="27" t="s">
        <v>447</v>
      </c>
      <c r="G39" s="27"/>
      <c r="H39" s="22"/>
      <c r="I39" s="23"/>
    </row>
    <row r="40" spans="1:9" x14ac:dyDescent="0.3">
      <c r="A40" s="31" t="s">
        <v>62</v>
      </c>
      <c r="B40" s="31" t="s">
        <v>260</v>
      </c>
      <c r="C40" s="31" t="s">
        <v>320</v>
      </c>
      <c r="D40" s="31"/>
      <c r="E40" s="27" t="s">
        <v>448</v>
      </c>
      <c r="F40" s="27"/>
      <c r="G40" s="27" t="s">
        <v>418</v>
      </c>
      <c r="H40" s="22"/>
      <c r="I40" s="23"/>
    </row>
    <row r="41" spans="1:9" ht="33" x14ac:dyDescent="0.3">
      <c r="A41" s="26" t="s">
        <v>110</v>
      </c>
      <c r="B41" s="26" t="s">
        <v>111</v>
      </c>
      <c r="C41" s="26" t="s">
        <v>321</v>
      </c>
      <c r="D41" s="26"/>
      <c r="E41" s="27" t="s">
        <v>401</v>
      </c>
      <c r="F41" s="27"/>
      <c r="G41" s="27"/>
      <c r="H41" s="22"/>
      <c r="I41" s="23"/>
    </row>
    <row r="42" spans="1:9" ht="33" x14ac:dyDescent="0.3">
      <c r="A42" s="26" t="s">
        <v>271</v>
      </c>
      <c r="B42" s="26" t="s">
        <v>272</v>
      </c>
      <c r="C42" s="26" t="s">
        <v>322</v>
      </c>
      <c r="D42" s="26" t="s">
        <v>297</v>
      </c>
      <c r="E42" s="27" t="s">
        <v>449</v>
      </c>
      <c r="F42" s="27" t="s">
        <v>450</v>
      </c>
      <c r="G42" s="27"/>
      <c r="H42" s="22"/>
      <c r="I42" s="23"/>
    </row>
    <row r="43" spans="1:9" x14ac:dyDescent="0.3">
      <c r="A43" s="29" t="s">
        <v>96</v>
      </c>
      <c r="B43" s="29" t="s">
        <v>97</v>
      </c>
      <c r="C43" s="29" t="s">
        <v>297</v>
      </c>
      <c r="D43" s="29"/>
      <c r="E43" s="27" t="s">
        <v>401</v>
      </c>
      <c r="F43" s="27"/>
      <c r="G43" s="27"/>
      <c r="H43" s="22"/>
      <c r="I43" s="23"/>
    </row>
    <row r="44" spans="1:9" ht="49.5" x14ac:dyDescent="0.3">
      <c r="A44" s="26" t="s">
        <v>114</v>
      </c>
      <c r="B44" s="26" t="s">
        <v>113</v>
      </c>
      <c r="C44" s="26" t="s">
        <v>451</v>
      </c>
      <c r="D44" s="26"/>
      <c r="E44" s="27" t="s">
        <v>452</v>
      </c>
      <c r="F44" s="27"/>
      <c r="G44" s="27"/>
      <c r="H44" s="22"/>
      <c r="I44" s="23"/>
    </row>
    <row r="45" spans="1:9" x14ac:dyDescent="0.3">
      <c r="A45" s="32" t="s">
        <v>499</v>
      </c>
      <c r="B45" s="36" t="s">
        <v>500</v>
      </c>
      <c r="C45" s="37" t="s">
        <v>288</v>
      </c>
      <c r="D45" s="32"/>
      <c r="E45" s="27"/>
      <c r="F45" s="27"/>
      <c r="G45" s="38" t="s">
        <v>501</v>
      </c>
      <c r="H45" s="22"/>
      <c r="I45" s="23">
        <v>1</v>
      </c>
    </row>
    <row r="46" spans="1:9" x14ac:dyDescent="0.3">
      <c r="A46" s="29" t="s">
        <v>356</v>
      </c>
      <c r="B46" s="29" t="s">
        <v>357</v>
      </c>
      <c r="C46" s="29" t="s">
        <v>453</v>
      </c>
      <c r="D46" s="29" t="s">
        <v>454</v>
      </c>
      <c r="E46" s="30" t="s">
        <v>455</v>
      </c>
      <c r="F46" s="30" t="s">
        <v>456</v>
      </c>
      <c r="G46" s="30"/>
      <c r="I46" s="1">
        <v>1</v>
      </c>
    </row>
    <row r="47" spans="1:9" ht="33" x14ac:dyDescent="0.3">
      <c r="A47" s="26" t="s">
        <v>247</v>
      </c>
      <c r="B47" s="26" t="s">
        <v>248</v>
      </c>
      <c r="C47" s="26" t="s">
        <v>322</v>
      </c>
      <c r="D47" s="26"/>
      <c r="E47" s="27" t="s">
        <v>457</v>
      </c>
      <c r="F47" s="27"/>
      <c r="G47" s="27"/>
      <c r="H47" s="22"/>
      <c r="I47" s="23">
        <v>1</v>
      </c>
    </row>
    <row r="48" spans="1:9" ht="33" x14ac:dyDescent="0.3">
      <c r="A48" s="28" t="s">
        <v>116</v>
      </c>
      <c r="B48" s="28" t="s">
        <v>117</v>
      </c>
      <c r="C48" s="28" t="s">
        <v>458</v>
      </c>
      <c r="D48" s="28" t="s">
        <v>459</v>
      </c>
      <c r="E48" s="27" t="s">
        <v>450</v>
      </c>
      <c r="F48" s="27" t="s">
        <v>450</v>
      </c>
      <c r="G48" s="27"/>
      <c r="H48" s="22"/>
      <c r="I48" s="23"/>
    </row>
    <row r="49" spans="1:10" ht="33" x14ac:dyDescent="0.3">
      <c r="A49" s="29" t="s">
        <v>130</v>
      </c>
      <c r="B49" s="29" t="s">
        <v>131</v>
      </c>
      <c r="C49" s="29" t="s">
        <v>460</v>
      </c>
      <c r="D49" s="29"/>
      <c r="E49" s="27" t="s">
        <v>418</v>
      </c>
      <c r="F49" s="27"/>
      <c r="G49" s="38" t="s">
        <v>489</v>
      </c>
      <c r="H49" s="22"/>
      <c r="I49" s="23">
        <v>1</v>
      </c>
    </row>
    <row r="50" spans="1:10" ht="66" x14ac:dyDescent="0.3">
      <c r="A50" s="26" t="s">
        <v>252</v>
      </c>
      <c r="B50" s="26" t="s">
        <v>253</v>
      </c>
      <c r="C50" s="26" t="s">
        <v>380</v>
      </c>
      <c r="D50" s="26" t="s">
        <v>461</v>
      </c>
      <c r="E50" s="27" t="s">
        <v>381</v>
      </c>
      <c r="F50" s="27" t="s">
        <v>462</v>
      </c>
      <c r="G50" s="27"/>
      <c r="H50" s="22"/>
      <c r="I50" s="23">
        <v>1</v>
      </c>
    </row>
    <row r="51" spans="1:10" x14ac:dyDescent="0.3">
      <c r="A51" s="26" t="s">
        <v>140</v>
      </c>
      <c r="B51" s="26" t="s">
        <v>261</v>
      </c>
      <c r="C51" s="26" t="s">
        <v>453</v>
      </c>
      <c r="D51" s="26" t="s">
        <v>463</v>
      </c>
      <c r="E51" s="27" t="s">
        <v>381</v>
      </c>
      <c r="F51" s="27" t="s">
        <v>366</v>
      </c>
      <c r="G51" s="27"/>
      <c r="H51" s="22"/>
      <c r="I51" s="23"/>
    </row>
    <row r="52" spans="1:10" ht="33" x14ac:dyDescent="0.3">
      <c r="A52" s="29" t="s">
        <v>65</v>
      </c>
      <c r="B52" s="48" t="s">
        <v>273</v>
      </c>
      <c r="C52" s="48" t="s">
        <v>542</v>
      </c>
      <c r="D52" s="29" t="s">
        <v>464</v>
      </c>
      <c r="E52" s="38" t="s">
        <v>544</v>
      </c>
      <c r="F52" s="38" t="s">
        <v>541</v>
      </c>
      <c r="G52" s="38" t="s">
        <v>543</v>
      </c>
      <c r="H52" s="22"/>
      <c r="I52" s="23">
        <v>1</v>
      </c>
      <c r="J52" s="33" t="s">
        <v>545</v>
      </c>
    </row>
    <row r="53" spans="1:10" x14ac:dyDescent="0.3">
      <c r="A53" s="26" t="s">
        <v>428</v>
      </c>
      <c r="B53" s="26" t="s">
        <v>263</v>
      </c>
      <c r="C53" s="26" t="s">
        <v>307</v>
      </c>
      <c r="D53" s="26" t="s">
        <v>306</v>
      </c>
      <c r="E53" s="27" t="s">
        <v>381</v>
      </c>
      <c r="F53" s="27" t="s">
        <v>366</v>
      </c>
      <c r="G53" s="27"/>
      <c r="H53" s="22"/>
      <c r="I53" s="23"/>
    </row>
    <row r="54" spans="1:10" x14ac:dyDescent="0.3">
      <c r="A54" s="26" t="s">
        <v>82</v>
      </c>
      <c r="B54" s="26" t="s">
        <v>83</v>
      </c>
      <c r="C54" s="26" t="s">
        <v>465</v>
      </c>
      <c r="D54" s="26"/>
      <c r="E54" s="27" t="s">
        <v>395</v>
      </c>
      <c r="F54" s="27"/>
      <c r="G54" s="27"/>
      <c r="H54" s="22"/>
      <c r="I54" s="23">
        <v>1</v>
      </c>
    </row>
    <row r="55" spans="1:10" x14ac:dyDescent="0.3">
      <c r="A55" s="29" t="s">
        <v>63</v>
      </c>
      <c r="B55" s="29" t="s">
        <v>64</v>
      </c>
      <c r="C55" s="29" t="s">
        <v>393</v>
      </c>
      <c r="D55" s="29"/>
      <c r="E55" s="27" t="s">
        <v>394</v>
      </c>
      <c r="F55" s="27"/>
      <c r="G55" s="27" t="s">
        <v>397</v>
      </c>
      <c r="H55" s="22"/>
      <c r="I55" s="23">
        <v>1</v>
      </c>
    </row>
    <row r="56" spans="1:10" ht="33" x14ac:dyDescent="0.3">
      <c r="A56" s="26" t="s">
        <v>268</v>
      </c>
      <c r="B56" s="26" t="s">
        <v>269</v>
      </c>
      <c r="C56" s="26" t="s">
        <v>466</v>
      </c>
      <c r="D56" s="26"/>
      <c r="E56" s="27" t="s">
        <v>467</v>
      </c>
      <c r="F56" s="27"/>
      <c r="G56" s="27"/>
      <c r="H56" s="22"/>
      <c r="I56" s="23"/>
    </row>
    <row r="57" spans="1:10" ht="33" x14ac:dyDescent="0.3">
      <c r="A57" s="29" t="s">
        <v>276</v>
      </c>
      <c r="B57" s="29" t="s">
        <v>277</v>
      </c>
      <c r="C57" s="29" t="s">
        <v>468</v>
      </c>
      <c r="D57" s="29" t="s">
        <v>463</v>
      </c>
      <c r="E57" s="27" t="s">
        <v>424</v>
      </c>
      <c r="F57" s="27" t="s">
        <v>407</v>
      </c>
      <c r="G57" s="27"/>
      <c r="H57" s="22"/>
      <c r="I57" s="23"/>
    </row>
    <row r="58" spans="1:10" ht="33" x14ac:dyDescent="0.3">
      <c r="A58" s="34" t="s">
        <v>392</v>
      </c>
      <c r="B58" s="34" t="s">
        <v>481</v>
      </c>
      <c r="C58" s="34" t="s">
        <v>393</v>
      </c>
      <c r="D58" s="34" t="s">
        <v>482</v>
      </c>
      <c r="E58" s="30" t="s">
        <v>477</v>
      </c>
      <c r="F58" s="30" t="s">
        <v>483</v>
      </c>
      <c r="G58" s="30" t="s">
        <v>396</v>
      </c>
      <c r="I58" s="1">
        <v>1</v>
      </c>
    </row>
    <row r="59" spans="1:10" ht="33" x14ac:dyDescent="0.3">
      <c r="A59" s="31" t="s">
        <v>337</v>
      </c>
      <c r="B59" s="31" t="s">
        <v>338</v>
      </c>
      <c r="C59" s="31" t="s">
        <v>382</v>
      </c>
      <c r="D59" s="31"/>
      <c r="E59" s="30" t="s">
        <v>383</v>
      </c>
      <c r="F59" s="30"/>
      <c r="G59" s="30"/>
      <c r="I59" s="1">
        <v>1</v>
      </c>
    </row>
    <row r="60" spans="1:10" x14ac:dyDescent="0.3">
      <c r="A60" s="26" t="s">
        <v>149</v>
      </c>
      <c r="B60" s="26" t="s">
        <v>139</v>
      </c>
      <c r="C60" s="26"/>
      <c r="D60" s="26"/>
      <c r="E60" s="27"/>
      <c r="F60" s="27"/>
      <c r="G60" s="27"/>
      <c r="H60" s="22"/>
      <c r="I60" s="23"/>
    </row>
    <row r="61" spans="1:10" ht="66" x14ac:dyDescent="0.3">
      <c r="A61" s="26" t="s">
        <v>89</v>
      </c>
      <c r="B61" s="26" t="s">
        <v>387</v>
      </c>
      <c r="C61" s="26" t="s">
        <v>386</v>
      </c>
      <c r="D61" s="26" t="s">
        <v>389</v>
      </c>
      <c r="E61" s="27" t="s">
        <v>388</v>
      </c>
      <c r="F61" s="27" t="s">
        <v>351</v>
      </c>
      <c r="G61" s="27"/>
      <c r="H61" s="22"/>
      <c r="I61" s="23"/>
    </row>
    <row r="62" spans="1:10" x14ac:dyDescent="0.3">
      <c r="A62" s="26" t="s">
        <v>332</v>
      </c>
      <c r="B62" s="26" t="s">
        <v>333</v>
      </c>
      <c r="C62" s="26" t="s">
        <v>469</v>
      </c>
      <c r="D62" s="26"/>
      <c r="E62" s="30" t="s">
        <v>366</v>
      </c>
      <c r="F62" s="30"/>
      <c r="G62" s="30"/>
    </row>
    <row r="63" spans="1:10" ht="33" x14ac:dyDescent="0.3">
      <c r="A63" s="26" t="s">
        <v>106</v>
      </c>
      <c r="B63" s="26" t="s">
        <v>105</v>
      </c>
      <c r="C63" s="26" t="s">
        <v>470</v>
      </c>
      <c r="D63" s="26" t="s">
        <v>471</v>
      </c>
      <c r="E63" s="27" t="s">
        <v>472</v>
      </c>
      <c r="F63" s="27" t="s">
        <v>368</v>
      </c>
      <c r="G63" s="27"/>
      <c r="H63" s="22"/>
      <c r="I63" s="23"/>
    </row>
    <row r="64" spans="1:10" ht="115.5" x14ac:dyDescent="0.3">
      <c r="A64" s="26" t="s">
        <v>125</v>
      </c>
      <c r="B64" s="26" t="s">
        <v>126</v>
      </c>
      <c r="C64" s="26" t="s">
        <v>473</v>
      </c>
      <c r="D64" s="26"/>
      <c r="E64" s="27" t="s">
        <v>474</v>
      </c>
      <c r="F64" s="27"/>
      <c r="G64" s="27"/>
      <c r="H64" s="22"/>
      <c r="I64" s="23"/>
    </row>
    <row r="65" spans="1:9" ht="49.5" x14ac:dyDescent="0.3">
      <c r="A65" s="26" t="s">
        <v>66</v>
      </c>
      <c r="B65" s="26" t="s">
        <v>67</v>
      </c>
      <c r="C65" s="26" t="s">
        <v>384</v>
      </c>
      <c r="D65" s="26"/>
      <c r="E65" s="27" t="s">
        <v>385</v>
      </c>
      <c r="F65" s="27"/>
      <c r="G65" s="27"/>
      <c r="H65" s="22"/>
      <c r="I65" s="23">
        <v>1</v>
      </c>
    </row>
    <row r="66" spans="1:9" ht="33" x14ac:dyDescent="0.3">
      <c r="A66" s="29" t="s">
        <v>257</v>
      </c>
      <c r="B66" s="29" t="s">
        <v>258</v>
      </c>
      <c r="C66" s="29" t="s">
        <v>348</v>
      </c>
      <c r="D66" s="29"/>
      <c r="E66" s="27" t="s">
        <v>396</v>
      </c>
      <c r="F66" s="27"/>
      <c r="G66" s="27"/>
      <c r="H66" s="22"/>
      <c r="I66" s="23"/>
    </row>
    <row r="67" spans="1:9" x14ac:dyDescent="0.3">
      <c r="A67" s="26" t="s">
        <v>256</v>
      </c>
      <c r="B67" s="26" t="s">
        <v>70</v>
      </c>
      <c r="C67" s="26"/>
      <c r="D67" s="26"/>
      <c r="E67" s="27"/>
      <c r="F67" s="27"/>
      <c r="G67" s="27"/>
      <c r="H67" s="22"/>
      <c r="I67" s="23"/>
    </row>
    <row r="68" spans="1:9" x14ac:dyDescent="0.3">
      <c r="A68" s="32" t="s">
        <v>79</v>
      </c>
      <c r="B68" s="32" t="s">
        <v>264</v>
      </c>
      <c r="C68" s="32" t="s">
        <v>475</v>
      </c>
      <c r="D68" s="32" t="s">
        <v>476</v>
      </c>
      <c r="E68" s="38" t="s">
        <v>502</v>
      </c>
      <c r="F68" s="27" t="s">
        <v>403</v>
      </c>
      <c r="G68" s="27" t="s">
        <v>477</v>
      </c>
      <c r="H68" s="22"/>
      <c r="I68" s="23">
        <v>1</v>
      </c>
    </row>
    <row r="69" spans="1:9" x14ac:dyDescent="0.3">
      <c r="A69" s="26" t="s">
        <v>118</v>
      </c>
      <c r="B69" s="26" t="s">
        <v>155</v>
      </c>
      <c r="C69" s="26"/>
      <c r="D69" s="26"/>
      <c r="E69" s="27"/>
      <c r="F69" s="27"/>
      <c r="G69" s="27"/>
      <c r="H69" s="22"/>
      <c r="I69" s="23"/>
    </row>
    <row r="70" spans="1:9" ht="33" x14ac:dyDescent="0.3">
      <c r="A70" s="29" t="s">
        <v>148</v>
      </c>
      <c r="B70" s="29" t="s">
        <v>147</v>
      </c>
      <c r="C70" s="29"/>
      <c r="D70" s="29"/>
      <c r="E70" s="27"/>
      <c r="F70" s="27"/>
      <c r="G70" s="27"/>
      <c r="H70" s="22"/>
      <c r="I70" s="23">
        <v>1</v>
      </c>
    </row>
    <row r="71" spans="1:9" ht="33" x14ac:dyDescent="0.3">
      <c r="A71" s="29" t="s">
        <v>145</v>
      </c>
      <c r="B71" s="29" t="s">
        <v>146</v>
      </c>
      <c r="C71" s="29"/>
      <c r="D71" s="29"/>
      <c r="E71" s="27"/>
      <c r="F71" s="27"/>
      <c r="G71" s="27"/>
      <c r="H71" s="22"/>
      <c r="I71" s="23"/>
    </row>
    <row r="72" spans="1:9" ht="33" x14ac:dyDescent="0.3">
      <c r="A72" s="28" t="s">
        <v>76</v>
      </c>
      <c r="B72" s="28" t="s">
        <v>349</v>
      </c>
      <c r="C72" s="28" t="s">
        <v>350</v>
      </c>
      <c r="D72" s="28" t="s">
        <v>379</v>
      </c>
      <c r="E72" s="27" t="s">
        <v>377</v>
      </c>
      <c r="F72" s="27" t="s">
        <v>366</v>
      </c>
      <c r="G72" s="27"/>
      <c r="H72" s="22"/>
      <c r="I72" s="23">
        <v>1</v>
      </c>
    </row>
    <row r="73" spans="1:9" x14ac:dyDescent="0.3">
      <c r="A73" s="26" t="s">
        <v>132</v>
      </c>
      <c r="B73" s="26" t="s">
        <v>133</v>
      </c>
      <c r="C73" s="26" t="s">
        <v>478</v>
      </c>
      <c r="D73" s="26" t="s">
        <v>479</v>
      </c>
      <c r="E73" s="27" t="s">
        <v>395</v>
      </c>
      <c r="F73" s="27"/>
      <c r="G73" s="27"/>
      <c r="H73" s="22"/>
      <c r="I73" s="23"/>
    </row>
    <row r="74" spans="1:9" x14ac:dyDescent="0.3">
      <c r="A74" s="29" t="s">
        <v>344</v>
      </c>
      <c r="B74" s="29" t="s">
        <v>345</v>
      </c>
      <c r="C74" s="29" t="s">
        <v>398</v>
      </c>
      <c r="D74" s="29"/>
      <c r="E74" s="30" t="s">
        <v>399</v>
      </c>
      <c r="F74" s="30"/>
      <c r="G74" s="30" t="s">
        <v>366</v>
      </c>
    </row>
    <row r="75" spans="1:9" ht="33" x14ac:dyDescent="0.3">
      <c r="A75" s="28" t="s">
        <v>360</v>
      </c>
      <c r="B75" s="28" t="s">
        <v>361</v>
      </c>
      <c r="C75" s="28" t="s">
        <v>303</v>
      </c>
      <c r="D75" s="28"/>
      <c r="E75" s="30" t="s">
        <v>400</v>
      </c>
      <c r="F75" s="30"/>
      <c r="G75" s="30" t="s">
        <v>366</v>
      </c>
    </row>
    <row r="76" spans="1:9" x14ac:dyDescent="0.3">
      <c r="A76" s="29" t="s">
        <v>88</v>
      </c>
      <c r="B76" s="29" t="s">
        <v>259</v>
      </c>
      <c r="C76" s="29"/>
      <c r="D76" s="29"/>
      <c r="E76" s="27"/>
      <c r="F76" s="27"/>
      <c r="G76" s="27" t="s">
        <v>401</v>
      </c>
      <c r="H76" s="22"/>
      <c r="I76" s="23"/>
    </row>
    <row r="77" spans="1:9" x14ac:dyDescent="0.3">
      <c r="A77" s="26" t="s">
        <v>115</v>
      </c>
      <c r="B77" s="26" t="s">
        <v>270</v>
      </c>
      <c r="C77" s="26" t="s">
        <v>402</v>
      </c>
      <c r="D77" s="26"/>
      <c r="E77" s="27" t="s">
        <v>403</v>
      </c>
      <c r="F77" s="27"/>
      <c r="G77" s="27"/>
      <c r="H77" s="22"/>
      <c r="I77" s="23"/>
    </row>
    <row r="78" spans="1:9" x14ac:dyDescent="0.3">
      <c r="A78" s="28" t="s">
        <v>71</v>
      </c>
      <c r="B78" s="28" t="s">
        <v>492</v>
      </c>
      <c r="C78" s="28" t="s">
        <v>480</v>
      </c>
      <c r="D78" s="28" t="s">
        <v>376</v>
      </c>
      <c r="E78" s="27" t="s">
        <v>493</v>
      </c>
      <c r="F78" s="27" t="s">
        <v>378</v>
      </c>
      <c r="G78" s="27"/>
      <c r="H78" s="22"/>
      <c r="I78" s="23">
        <v>1</v>
      </c>
    </row>
    <row r="79" spans="1:9" x14ac:dyDescent="0.3">
      <c r="A79" s="29" t="s">
        <v>230</v>
      </c>
      <c r="B79" s="29" t="s">
        <v>239</v>
      </c>
      <c r="C79" s="29"/>
      <c r="D79" s="29"/>
      <c r="E79" s="27"/>
      <c r="F79" s="27"/>
      <c r="G79" s="27" t="s">
        <v>366</v>
      </c>
      <c r="H79" s="22"/>
      <c r="I79" s="23">
        <v>1</v>
      </c>
    </row>
    <row r="80" spans="1:9" x14ac:dyDescent="0.3">
      <c r="A80" s="29" t="s">
        <v>358</v>
      </c>
      <c r="B80" s="29" t="s">
        <v>359</v>
      </c>
      <c r="C80" s="29"/>
      <c r="D80" s="29"/>
      <c r="E80" s="30"/>
      <c r="F80" s="30"/>
      <c r="G80" s="30" t="s">
        <v>366</v>
      </c>
    </row>
    <row r="81" spans="1:7" ht="33" x14ac:dyDescent="0.3">
      <c r="A81" s="26" t="s">
        <v>336</v>
      </c>
      <c r="B81" s="26" t="s">
        <v>518</v>
      </c>
      <c r="C81" s="26"/>
      <c r="D81" s="26"/>
      <c r="E81" s="30"/>
      <c r="F81" s="30"/>
      <c r="G81" s="30"/>
    </row>
    <row r="82" spans="1:7" ht="33" x14ac:dyDescent="0.3">
      <c r="A82" s="39" t="s">
        <v>506</v>
      </c>
      <c r="B82" s="39" t="s">
        <v>520</v>
      </c>
      <c r="C82" s="39" t="s">
        <v>511</v>
      </c>
      <c r="D82" s="39"/>
      <c r="E82" s="20" t="s">
        <v>512</v>
      </c>
    </row>
    <row r="83" spans="1:7" x14ac:dyDescent="0.3">
      <c r="A83" s="40" t="s">
        <v>507</v>
      </c>
      <c r="B83" s="40" t="s">
        <v>513</v>
      </c>
      <c r="C83" s="40" t="s">
        <v>297</v>
      </c>
      <c r="D83" s="40"/>
      <c r="E83" s="20" t="s">
        <v>401</v>
      </c>
      <c r="G83" s="20" t="s">
        <v>366</v>
      </c>
    </row>
    <row r="84" spans="1:7" x14ac:dyDescent="0.3">
      <c r="A84" s="40" t="s">
        <v>508</v>
      </c>
      <c r="B84" s="40" t="s">
        <v>514</v>
      </c>
      <c r="C84" s="40" t="s">
        <v>297</v>
      </c>
      <c r="D84" s="40"/>
      <c r="E84" s="20" t="s">
        <v>401</v>
      </c>
      <c r="G84" s="20" t="s">
        <v>366</v>
      </c>
    </row>
    <row r="85" spans="1:7" x14ac:dyDescent="0.3">
      <c r="A85" s="40" t="s">
        <v>509</v>
      </c>
      <c r="B85" s="40" t="s">
        <v>515</v>
      </c>
      <c r="C85" s="40" t="s">
        <v>297</v>
      </c>
      <c r="D85" s="40"/>
      <c r="E85" s="20" t="s">
        <v>401</v>
      </c>
      <c r="G85" s="20" t="s">
        <v>366</v>
      </c>
    </row>
    <row r="86" spans="1:7" x14ac:dyDescent="0.3">
      <c r="A86" s="40" t="s">
        <v>510</v>
      </c>
      <c r="B86" s="40" t="s">
        <v>516</v>
      </c>
      <c r="C86" s="40" t="s">
        <v>297</v>
      </c>
      <c r="D86" s="40"/>
      <c r="E86" s="20" t="s">
        <v>401</v>
      </c>
      <c r="G86" s="20" t="s">
        <v>366</v>
      </c>
    </row>
  </sheetData>
  <sortState ref="A2:L82">
    <sortCondition ref="A2:A82"/>
  </sortState>
  <conditionalFormatting sqref="I1:I1048576">
    <cfRule type="cellIs" dxfId="0" priority="1" operator="equal">
      <formula>1</formula>
    </cfRule>
  </conditionalFormatting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workbookViewId="0">
      <pane xSplit="1" topLeftCell="B1" activePane="topRight" state="frozen"/>
      <selection pane="topRight" activeCell="C8" sqref="C8"/>
    </sheetView>
  </sheetViews>
  <sheetFormatPr defaultRowHeight="16.5" x14ac:dyDescent="0.3"/>
  <cols>
    <col min="1" max="1" width="9.140625" style="5"/>
    <col min="2" max="2" width="9.140625" style="1"/>
    <col min="3" max="3" width="9.7109375" style="8" customWidth="1"/>
    <col min="4" max="5" width="9.140625" style="1"/>
    <col min="6" max="6" width="9.7109375" style="1" customWidth="1"/>
    <col min="7" max="16384" width="9.140625" style="1"/>
  </cols>
  <sheetData>
    <row r="1" spans="1:11" s="5" customFormat="1" x14ac:dyDescent="0.3">
      <c r="A1" s="5" t="s">
        <v>150</v>
      </c>
      <c r="B1" s="5" t="s">
        <v>158</v>
      </c>
      <c r="C1" s="7" t="s">
        <v>160</v>
      </c>
      <c r="D1" s="5" t="s">
        <v>156</v>
      </c>
      <c r="E1" s="5" t="s">
        <v>159</v>
      </c>
      <c r="F1" s="5" t="s">
        <v>161</v>
      </c>
      <c r="G1" s="5" t="s">
        <v>157</v>
      </c>
    </row>
    <row r="2" spans="1:11" x14ac:dyDescent="0.3">
      <c r="A2" s="5">
        <v>20</v>
      </c>
      <c r="B2" s="6">
        <f t="shared" ref="B2:B14" si="0">C2*0.95</f>
        <v>104.5</v>
      </c>
      <c r="C2" s="9">
        <f t="shared" ref="C2:C14" si="1">A2/2+50*A2/10</f>
        <v>110</v>
      </c>
      <c r="D2" s="6">
        <f t="shared" ref="D2:D14" si="2">C2*1.05</f>
        <v>115.5</v>
      </c>
      <c r="E2" s="6">
        <f>B2*1.2</f>
        <v>125.39999999999999</v>
      </c>
      <c r="F2" s="6">
        <f>C2*1.2</f>
        <v>132</v>
      </c>
      <c r="G2" s="6">
        <f>D2*1.2</f>
        <v>138.6</v>
      </c>
      <c r="J2" s="1" t="s">
        <v>231</v>
      </c>
      <c r="K2" s="1" t="s">
        <v>232</v>
      </c>
    </row>
    <row r="3" spans="1:11" x14ac:dyDescent="0.3">
      <c r="A3" s="5">
        <f>A2+5</f>
        <v>25</v>
      </c>
      <c r="B3" s="6">
        <f t="shared" si="0"/>
        <v>130.625</v>
      </c>
      <c r="C3" s="9">
        <f t="shared" si="1"/>
        <v>137.5</v>
      </c>
      <c r="D3" s="6">
        <f t="shared" si="2"/>
        <v>144.375</v>
      </c>
      <c r="E3" s="6">
        <f t="shared" ref="E3:E14" si="3">B3*1.2</f>
        <v>156.75</v>
      </c>
      <c r="F3" s="6">
        <f t="shared" ref="F3:F14" si="4">C3*1.2</f>
        <v>165</v>
      </c>
      <c r="G3" s="6">
        <f t="shared" ref="G3:G14" si="5">D3*1.2</f>
        <v>173.25</v>
      </c>
      <c r="J3" s="1" t="s">
        <v>233</v>
      </c>
      <c r="K3" s="1" t="s">
        <v>234</v>
      </c>
    </row>
    <row r="4" spans="1:11" x14ac:dyDescent="0.3">
      <c r="A4" s="5">
        <f t="shared" ref="A4:A14" si="6">A3+5</f>
        <v>30</v>
      </c>
      <c r="B4" s="6">
        <f t="shared" si="0"/>
        <v>156.75</v>
      </c>
      <c r="C4" s="9">
        <f t="shared" si="1"/>
        <v>165</v>
      </c>
      <c r="D4" s="6">
        <f t="shared" si="2"/>
        <v>173.25</v>
      </c>
      <c r="E4" s="6">
        <f t="shared" si="3"/>
        <v>188.1</v>
      </c>
      <c r="F4" s="6">
        <f t="shared" si="4"/>
        <v>198</v>
      </c>
      <c r="G4" s="6">
        <f t="shared" si="5"/>
        <v>207.9</v>
      </c>
      <c r="J4" s="1" t="s">
        <v>235</v>
      </c>
      <c r="K4" s="1" t="s">
        <v>236</v>
      </c>
    </row>
    <row r="5" spans="1:11" x14ac:dyDescent="0.3">
      <c r="A5" s="5">
        <f t="shared" si="6"/>
        <v>35</v>
      </c>
      <c r="B5" s="6">
        <f t="shared" si="0"/>
        <v>182.875</v>
      </c>
      <c r="C5" s="9">
        <f t="shared" si="1"/>
        <v>192.5</v>
      </c>
      <c r="D5" s="6">
        <f t="shared" si="2"/>
        <v>202.125</v>
      </c>
      <c r="E5" s="6">
        <f t="shared" si="3"/>
        <v>219.45</v>
      </c>
      <c r="F5" s="6">
        <f t="shared" si="4"/>
        <v>231</v>
      </c>
      <c r="G5" s="6">
        <f t="shared" si="5"/>
        <v>242.54999999999998</v>
      </c>
      <c r="J5" s="1">
        <v>0</v>
      </c>
      <c r="K5" s="1" t="s">
        <v>237</v>
      </c>
    </row>
    <row r="6" spans="1:11" x14ac:dyDescent="0.3">
      <c r="A6" s="5">
        <f t="shared" si="6"/>
        <v>40</v>
      </c>
      <c r="B6" s="6">
        <f t="shared" si="0"/>
        <v>209</v>
      </c>
      <c r="C6" s="9">
        <f t="shared" si="1"/>
        <v>220</v>
      </c>
      <c r="D6" s="6">
        <f t="shared" si="2"/>
        <v>231</v>
      </c>
      <c r="E6" s="6">
        <f t="shared" si="3"/>
        <v>250.79999999999998</v>
      </c>
      <c r="F6" s="6">
        <f t="shared" si="4"/>
        <v>264</v>
      </c>
      <c r="G6" s="6">
        <f t="shared" si="5"/>
        <v>277.2</v>
      </c>
      <c r="J6" s="1">
        <v>25</v>
      </c>
      <c r="K6" s="1" t="s">
        <v>238</v>
      </c>
    </row>
    <row r="7" spans="1:11" x14ac:dyDescent="0.3">
      <c r="A7" s="5">
        <f t="shared" si="6"/>
        <v>45</v>
      </c>
      <c r="B7" s="6">
        <f t="shared" si="0"/>
        <v>235.125</v>
      </c>
      <c r="C7" s="9">
        <f t="shared" si="1"/>
        <v>247.5</v>
      </c>
      <c r="D7" s="6">
        <f t="shared" si="2"/>
        <v>259.875</v>
      </c>
      <c r="E7" s="6">
        <f t="shared" si="3"/>
        <v>282.14999999999998</v>
      </c>
      <c r="F7" s="6">
        <f t="shared" si="4"/>
        <v>297</v>
      </c>
      <c r="G7" s="6">
        <f t="shared" si="5"/>
        <v>311.84999999999997</v>
      </c>
    </row>
    <row r="8" spans="1:11" s="12" customFormat="1" x14ac:dyDescent="0.3">
      <c r="A8" s="11">
        <f t="shared" si="6"/>
        <v>50</v>
      </c>
      <c r="B8" s="13">
        <f t="shared" si="0"/>
        <v>261.25</v>
      </c>
      <c r="C8" s="10">
        <f t="shared" si="1"/>
        <v>275</v>
      </c>
      <c r="D8" s="13">
        <f t="shared" si="2"/>
        <v>288.75</v>
      </c>
      <c r="E8" s="13">
        <f t="shared" si="3"/>
        <v>313.5</v>
      </c>
      <c r="F8" s="13">
        <f t="shared" si="4"/>
        <v>330</v>
      </c>
      <c r="G8" s="13">
        <f t="shared" si="5"/>
        <v>346.5</v>
      </c>
    </row>
    <row r="9" spans="1:11" x14ac:dyDescent="0.3">
      <c r="A9" s="5">
        <f t="shared" si="6"/>
        <v>55</v>
      </c>
      <c r="B9" s="6">
        <f t="shared" si="0"/>
        <v>287.375</v>
      </c>
      <c r="C9" s="9">
        <f t="shared" si="1"/>
        <v>302.5</v>
      </c>
      <c r="D9" s="6">
        <f t="shared" si="2"/>
        <v>317.625</v>
      </c>
      <c r="E9" s="6">
        <f t="shared" si="3"/>
        <v>344.84999999999997</v>
      </c>
      <c r="F9" s="6">
        <f t="shared" si="4"/>
        <v>363</v>
      </c>
      <c r="G9" s="6">
        <f t="shared" si="5"/>
        <v>381.15</v>
      </c>
    </row>
    <row r="10" spans="1:11" x14ac:dyDescent="0.3">
      <c r="A10" s="5">
        <f t="shared" si="6"/>
        <v>60</v>
      </c>
      <c r="B10" s="6">
        <f t="shared" si="0"/>
        <v>313.5</v>
      </c>
      <c r="C10" s="9">
        <f t="shared" si="1"/>
        <v>330</v>
      </c>
      <c r="D10" s="6">
        <f t="shared" si="2"/>
        <v>346.5</v>
      </c>
      <c r="E10" s="6">
        <f t="shared" si="3"/>
        <v>376.2</v>
      </c>
      <c r="F10" s="6">
        <f t="shared" si="4"/>
        <v>396</v>
      </c>
      <c r="G10" s="6">
        <f t="shared" si="5"/>
        <v>415.8</v>
      </c>
    </row>
    <row r="11" spans="1:11" x14ac:dyDescent="0.3">
      <c r="A11" s="5">
        <f t="shared" si="6"/>
        <v>65</v>
      </c>
      <c r="B11" s="6">
        <f t="shared" si="0"/>
        <v>339.625</v>
      </c>
      <c r="C11" s="9">
        <f t="shared" si="1"/>
        <v>357.5</v>
      </c>
      <c r="D11" s="6">
        <f t="shared" si="2"/>
        <v>375.375</v>
      </c>
      <c r="E11" s="6">
        <f t="shared" si="3"/>
        <v>407.55</v>
      </c>
      <c r="F11" s="6">
        <f t="shared" si="4"/>
        <v>429</v>
      </c>
      <c r="G11" s="6">
        <f t="shared" si="5"/>
        <v>450.45</v>
      </c>
    </row>
    <row r="12" spans="1:11" x14ac:dyDescent="0.3">
      <c r="A12" s="5">
        <f t="shared" si="6"/>
        <v>70</v>
      </c>
      <c r="B12" s="6">
        <f t="shared" si="0"/>
        <v>365.75</v>
      </c>
      <c r="C12" s="9">
        <f t="shared" si="1"/>
        <v>385</v>
      </c>
      <c r="D12" s="6">
        <f t="shared" si="2"/>
        <v>404.25</v>
      </c>
      <c r="E12" s="6">
        <f t="shared" si="3"/>
        <v>438.9</v>
      </c>
      <c r="F12" s="6">
        <f t="shared" si="4"/>
        <v>462</v>
      </c>
      <c r="G12" s="6">
        <f t="shared" si="5"/>
        <v>485.09999999999997</v>
      </c>
    </row>
    <row r="13" spans="1:11" x14ac:dyDescent="0.3">
      <c r="A13" s="5">
        <f t="shared" si="6"/>
        <v>75</v>
      </c>
      <c r="B13" s="6">
        <f t="shared" si="0"/>
        <v>391.875</v>
      </c>
      <c r="C13" s="9">
        <f t="shared" si="1"/>
        <v>412.5</v>
      </c>
      <c r="D13" s="6">
        <f t="shared" si="2"/>
        <v>433.125</v>
      </c>
      <c r="E13" s="6">
        <f t="shared" si="3"/>
        <v>470.25</v>
      </c>
      <c r="F13" s="6">
        <f t="shared" si="4"/>
        <v>495</v>
      </c>
      <c r="G13" s="6">
        <f t="shared" si="5"/>
        <v>519.75</v>
      </c>
    </row>
    <row r="14" spans="1:11" x14ac:dyDescent="0.3">
      <c r="A14" s="5">
        <f t="shared" si="6"/>
        <v>80</v>
      </c>
      <c r="B14" s="6">
        <f t="shared" si="0"/>
        <v>418</v>
      </c>
      <c r="C14" s="9">
        <f t="shared" si="1"/>
        <v>440</v>
      </c>
      <c r="D14" s="6">
        <f t="shared" si="2"/>
        <v>462</v>
      </c>
      <c r="E14" s="6">
        <f t="shared" si="3"/>
        <v>501.59999999999997</v>
      </c>
      <c r="F14" s="6">
        <f t="shared" si="4"/>
        <v>528</v>
      </c>
      <c r="G14" s="6">
        <f t="shared" si="5"/>
        <v>554.4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E2" sqref="E2"/>
    </sheetView>
  </sheetViews>
  <sheetFormatPr defaultRowHeight="15" x14ac:dyDescent="0.25"/>
  <sheetData>
    <row r="1" spans="1:8" x14ac:dyDescent="0.25">
      <c r="A1" s="14" t="s">
        <v>530</v>
      </c>
      <c r="B1" s="14" t="s">
        <v>531</v>
      </c>
      <c r="C1" s="14" t="s">
        <v>532</v>
      </c>
      <c r="D1" s="14" t="s">
        <v>533</v>
      </c>
      <c r="F1" t="s">
        <v>538</v>
      </c>
      <c r="G1" t="s">
        <v>539</v>
      </c>
      <c r="H1" s="14" t="s">
        <v>540</v>
      </c>
    </row>
    <row r="2" spans="1:8" x14ac:dyDescent="0.25">
      <c r="A2" s="14">
        <v>50</v>
      </c>
      <c r="B2" s="14">
        <v>0</v>
      </c>
      <c r="C2" s="14">
        <v>50</v>
      </c>
      <c r="D2" s="14">
        <v>0</v>
      </c>
      <c r="F2">
        <f>A2*5.5*(1+B2*0.2/25)</f>
        <v>275</v>
      </c>
      <c r="G2">
        <f>C2*5.5*(1+D2*0.2/25)</f>
        <v>275</v>
      </c>
      <c r="H2" s="14">
        <f>(F2/G2+A7)*B7*(50*C7+D7)</f>
        <v>64.93339697980467</v>
      </c>
    </row>
    <row r="6" spans="1:8" x14ac:dyDescent="0.25">
      <c r="A6" t="s">
        <v>534</v>
      </c>
      <c r="B6" t="s">
        <v>535</v>
      </c>
      <c r="C6" t="s">
        <v>536</v>
      </c>
      <c r="D6" t="s">
        <v>537</v>
      </c>
    </row>
    <row r="7" spans="1:8" x14ac:dyDescent="0.25">
      <c r="A7">
        <v>0.46960000000000002</v>
      </c>
      <c r="B7">
        <v>0.29599999999999999</v>
      </c>
      <c r="C7">
        <v>2.71828</v>
      </c>
      <c r="D7">
        <f>4.914*C7</f>
        <v>13.357627919999999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K6" sqref="K6"/>
    </sheetView>
  </sheetViews>
  <sheetFormatPr defaultRowHeight="15" x14ac:dyDescent="0.25"/>
  <cols>
    <col min="1" max="1" width="12.7109375" customWidth="1"/>
    <col min="2" max="2" width="11.85546875" customWidth="1"/>
    <col min="3" max="3" width="12.140625" customWidth="1"/>
    <col min="4" max="5" width="8.5703125" customWidth="1"/>
    <col min="6" max="6" width="13.85546875" customWidth="1"/>
  </cols>
  <sheetData>
    <row r="1" spans="1:11" s="14" customFormat="1" x14ac:dyDescent="0.25">
      <c r="A1" s="14" t="s">
        <v>163</v>
      </c>
      <c r="B1" s="14" t="s">
        <v>174</v>
      </c>
      <c r="C1" s="14" t="s">
        <v>185</v>
      </c>
      <c r="D1" s="14" t="s">
        <v>196</v>
      </c>
      <c r="E1" s="14" t="s">
        <v>218</v>
      </c>
      <c r="F1" s="14" t="s">
        <v>206</v>
      </c>
      <c r="H1" s="14" t="s">
        <v>216</v>
      </c>
      <c r="K1" s="14" t="s">
        <v>323</v>
      </c>
    </row>
    <row r="2" spans="1:11" x14ac:dyDescent="0.25">
      <c r="A2" t="s">
        <v>164</v>
      </c>
      <c r="B2" t="s">
        <v>175</v>
      </c>
      <c r="C2" t="s">
        <v>186</v>
      </c>
      <c r="D2" t="s">
        <v>197</v>
      </c>
      <c r="E2" t="s">
        <v>219</v>
      </c>
      <c r="F2" t="s">
        <v>207</v>
      </c>
      <c r="H2" t="s">
        <v>171</v>
      </c>
      <c r="K2" t="s">
        <v>324</v>
      </c>
    </row>
    <row r="3" spans="1:11" x14ac:dyDescent="0.25">
      <c r="A3" t="s">
        <v>165</v>
      </c>
      <c r="B3" t="s">
        <v>176</v>
      </c>
      <c r="C3" t="s">
        <v>187</v>
      </c>
      <c r="D3" t="s">
        <v>198</v>
      </c>
      <c r="E3" t="s">
        <v>220</v>
      </c>
      <c r="F3" t="s">
        <v>208</v>
      </c>
      <c r="H3" t="s">
        <v>175</v>
      </c>
      <c r="K3" t="s">
        <v>325</v>
      </c>
    </row>
    <row r="4" spans="1:11" x14ac:dyDescent="0.25">
      <c r="A4" t="s">
        <v>166</v>
      </c>
      <c r="B4" t="s">
        <v>177</v>
      </c>
      <c r="C4" t="s">
        <v>188</v>
      </c>
      <c r="D4" t="s">
        <v>199</v>
      </c>
      <c r="E4" t="s">
        <v>221</v>
      </c>
      <c r="F4" t="s">
        <v>198</v>
      </c>
      <c r="H4" t="s">
        <v>192</v>
      </c>
      <c r="K4" t="s">
        <v>326</v>
      </c>
    </row>
    <row r="5" spans="1:11" x14ac:dyDescent="0.25">
      <c r="A5" t="s">
        <v>167</v>
      </c>
      <c r="B5" t="s">
        <v>178</v>
      </c>
      <c r="C5" t="s">
        <v>189</v>
      </c>
      <c r="D5" t="s">
        <v>228</v>
      </c>
      <c r="E5" t="s">
        <v>222</v>
      </c>
      <c r="F5" t="s">
        <v>209</v>
      </c>
      <c r="H5" t="s">
        <v>202</v>
      </c>
      <c r="K5" t="s">
        <v>327</v>
      </c>
    </row>
    <row r="6" spans="1:11" x14ac:dyDescent="0.25">
      <c r="A6" t="s">
        <v>168</v>
      </c>
      <c r="B6" t="s">
        <v>179</v>
      </c>
      <c r="C6" t="s">
        <v>190</v>
      </c>
      <c r="D6" t="s">
        <v>200</v>
      </c>
      <c r="E6" t="s">
        <v>223</v>
      </c>
      <c r="F6" t="s">
        <v>210</v>
      </c>
      <c r="H6" t="s">
        <v>217</v>
      </c>
    </row>
    <row r="7" spans="1:11" x14ac:dyDescent="0.25">
      <c r="A7" t="s">
        <v>169</v>
      </c>
      <c r="B7" t="s">
        <v>180</v>
      </c>
      <c r="C7" t="s">
        <v>191</v>
      </c>
      <c r="D7" t="s">
        <v>201</v>
      </c>
      <c r="E7" t="s">
        <v>224</v>
      </c>
      <c r="F7" t="s">
        <v>211</v>
      </c>
      <c r="H7" t="s">
        <v>213</v>
      </c>
    </row>
    <row r="8" spans="1:11" x14ac:dyDescent="0.25">
      <c r="A8" t="s">
        <v>170</v>
      </c>
      <c r="B8" t="s">
        <v>181</v>
      </c>
      <c r="C8" t="s">
        <v>192</v>
      </c>
      <c r="D8" t="s">
        <v>202</v>
      </c>
      <c r="E8" t="s">
        <v>225</v>
      </c>
      <c r="F8" t="s">
        <v>212</v>
      </c>
    </row>
    <row r="9" spans="1:11" x14ac:dyDescent="0.25">
      <c r="A9" t="s">
        <v>171</v>
      </c>
      <c r="B9" t="s">
        <v>182</v>
      </c>
      <c r="C9" t="s">
        <v>193</v>
      </c>
      <c r="D9" t="s">
        <v>203</v>
      </c>
      <c r="E9" t="s">
        <v>217</v>
      </c>
      <c r="F9" t="s">
        <v>213</v>
      </c>
    </row>
    <row r="10" spans="1:11" x14ac:dyDescent="0.25">
      <c r="A10" t="s">
        <v>172</v>
      </c>
      <c r="B10" t="s">
        <v>183</v>
      </c>
      <c r="C10" t="s">
        <v>194</v>
      </c>
      <c r="D10" t="s">
        <v>204</v>
      </c>
      <c r="E10" t="s">
        <v>226</v>
      </c>
      <c r="F10" t="s">
        <v>214</v>
      </c>
    </row>
    <row r="11" spans="1:11" x14ac:dyDescent="0.25">
      <c r="A11" t="s">
        <v>173</v>
      </c>
      <c r="B11" t="s">
        <v>184</v>
      </c>
      <c r="C11" t="s">
        <v>195</v>
      </c>
      <c r="D11" t="s">
        <v>205</v>
      </c>
      <c r="E11" t="s">
        <v>227</v>
      </c>
      <c r="F11" t="s">
        <v>215</v>
      </c>
    </row>
  </sheetData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C2" sqref="C2"/>
    </sheetView>
  </sheetViews>
  <sheetFormatPr defaultRowHeight="15" x14ac:dyDescent="0.25"/>
  <cols>
    <col min="1" max="1" width="13.28515625" bestFit="1" customWidth="1"/>
    <col min="2" max="2" width="45.7109375" bestFit="1" customWidth="1"/>
  </cols>
  <sheetData>
    <row r="1" spans="1:4" x14ac:dyDescent="0.25">
      <c r="A1" t="s">
        <v>59</v>
      </c>
      <c r="B1" t="s">
        <v>279</v>
      </c>
      <c r="C1" t="s">
        <v>281</v>
      </c>
    </row>
    <row r="2" spans="1:4" x14ac:dyDescent="0.25">
      <c r="A2" t="s">
        <v>278</v>
      </c>
      <c r="B2" t="s">
        <v>280</v>
      </c>
      <c r="C2" t="s">
        <v>282</v>
      </c>
      <c r="D2" t="s">
        <v>283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topLeftCell="A2" workbookViewId="0">
      <selection activeCell="B28" sqref="B28"/>
    </sheetView>
  </sheetViews>
  <sheetFormatPr defaultRowHeight="15" x14ac:dyDescent="0.25"/>
  <cols>
    <col min="1" max="1" width="9.140625" style="14"/>
  </cols>
  <sheetData>
    <row r="1" spans="1:8" s="14" customFormat="1" x14ac:dyDescent="0.25">
      <c r="B1" s="14" t="s">
        <v>521</v>
      </c>
      <c r="C1" s="14" t="s">
        <v>522</v>
      </c>
      <c r="D1" s="14" t="s">
        <v>505</v>
      </c>
      <c r="E1" s="14" t="s">
        <v>523</v>
      </c>
      <c r="F1" s="14" t="s">
        <v>524</v>
      </c>
      <c r="G1" s="14" t="s">
        <v>525</v>
      </c>
      <c r="H1" s="14" t="s">
        <v>526</v>
      </c>
    </row>
    <row r="2" spans="1:8" x14ac:dyDescent="0.25">
      <c r="A2" s="14" t="s">
        <v>216</v>
      </c>
      <c r="B2">
        <v>8</v>
      </c>
      <c r="C2">
        <v>8</v>
      </c>
      <c r="D2">
        <v>6</v>
      </c>
      <c r="E2">
        <v>6</v>
      </c>
      <c r="F2">
        <v>4</v>
      </c>
      <c r="G2">
        <v>4</v>
      </c>
      <c r="H2">
        <f>100-SUM(B2:G2)</f>
        <v>64</v>
      </c>
    </row>
    <row r="3" spans="1:8" x14ac:dyDescent="0.25">
      <c r="A3" s="14" t="s">
        <v>163</v>
      </c>
      <c r="B3">
        <v>2</v>
      </c>
      <c r="C3">
        <v>10</v>
      </c>
      <c r="D3">
        <v>7</v>
      </c>
      <c r="E3">
        <v>15</v>
      </c>
      <c r="F3">
        <v>6</v>
      </c>
      <c r="G3">
        <v>2</v>
      </c>
      <c r="H3">
        <f t="shared" ref="H3:H8" si="0">100-SUM(B3:G3)</f>
        <v>58</v>
      </c>
    </row>
    <row r="4" spans="1:8" x14ac:dyDescent="0.25">
      <c r="A4" s="14" t="s">
        <v>174</v>
      </c>
      <c r="B4">
        <v>15</v>
      </c>
      <c r="C4">
        <v>4</v>
      </c>
      <c r="D4">
        <v>2</v>
      </c>
      <c r="E4">
        <v>6</v>
      </c>
      <c r="F4">
        <v>6</v>
      </c>
      <c r="G4">
        <v>8</v>
      </c>
      <c r="H4">
        <f t="shared" si="0"/>
        <v>59</v>
      </c>
    </row>
    <row r="5" spans="1:8" x14ac:dyDescent="0.25">
      <c r="A5" s="14" t="s">
        <v>185</v>
      </c>
      <c r="B5">
        <v>11</v>
      </c>
      <c r="C5">
        <v>15</v>
      </c>
      <c r="D5">
        <v>2</v>
      </c>
      <c r="E5">
        <v>3</v>
      </c>
      <c r="F5">
        <v>3</v>
      </c>
      <c r="G5">
        <v>3</v>
      </c>
      <c r="H5">
        <f t="shared" si="0"/>
        <v>63</v>
      </c>
    </row>
    <row r="6" spans="1:8" x14ac:dyDescent="0.25">
      <c r="A6" s="14" t="s">
        <v>196</v>
      </c>
      <c r="B6">
        <v>8</v>
      </c>
      <c r="C6">
        <v>8</v>
      </c>
      <c r="D6">
        <v>3</v>
      </c>
      <c r="E6">
        <v>3</v>
      </c>
      <c r="F6">
        <v>4</v>
      </c>
      <c r="G6">
        <v>15</v>
      </c>
      <c r="H6">
        <f t="shared" si="0"/>
        <v>59</v>
      </c>
    </row>
    <row r="7" spans="1:8" x14ac:dyDescent="0.25">
      <c r="A7" s="14" t="s">
        <v>218</v>
      </c>
      <c r="B7">
        <v>4</v>
      </c>
      <c r="C7">
        <v>8</v>
      </c>
      <c r="D7">
        <v>7</v>
      </c>
      <c r="E7">
        <v>3</v>
      </c>
      <c r="F7">
        <v>15</v>
      </c>
      <c r="G7">
        <v>7</v>
      </c>
      <c r="H7">
        <f t="shared" si="0"/>
        <v>56</v>
      </c>
    </row>
    <row r="8" spans="1:8" x14ac:dyDescent="0.25">
      <c r="A8" s="14" t="s">
        <v>206</v>
      </c>
      <c r="B8">
        <v>8</v>
      </c>
      <c r="C8">
        <v>3</v>
      </c>
      <c r="D8">
        <v>15</v>
      </c>
      <c r="E8">
        <v>2</v>
      </c>
      <c r="F8">
        <v>3</v>
      </c>
      <c r="G8">
        <v>6</v>
      </c>
      <c r="H8">
        <f t="shared" si="0"/>
        <v>63</v>
      </c>
    </row>
    <row r="10" spans="1:8" x14ac:dyDescent="0.25">
      <c r="A10" s="14" t="s">
        <v>245</v>
      </c>
      <c r="B10">
        <f>SUM(B2:B8)</f>
        <v>56</v>
      </c>
      <c r="C10">
        <f t="shared" ref="C10:H10" si="1">SUM(C2:C8)</f>
        <v>56</v>
      </c>
      <c r="D10">
        <f t="shared" si="1"/>
        <v>42</v>
      </c>
      <c r="E10">
        <f t="shared" si="1"/>
        <v>38</v>
      </c>
      <c r="F10">
        <f t="shared" si="1"/>
        <v>41</v>
      </c>
      <c r="G10">
        <f t="shared" si="1"/>
        <v>45</v>
      </c>
      <c r="H10">
        <f t="shared" si="1"/>
        <v>422</v>
      </c>
    </row>
    <row r="11" spans="1:8" x14ac:dyDescent="0.25">
      <c r="A11" s="14" t="s">
        <v>527</v>
      </c>
      <c r="B11" s="41">
        <f>B10/700</f>
        <v>0.08</v>
      </c>
      <c r="C11" s="41">
        <f t="shared" ref="C11:H11" si="2">C10/700</f>
        <v>0.08</v>
      </c>
      <c r="D11" s="41">
        <f t="shared" si="2"/>
        <v>0.06</v>
      </c>
      <c r="E11" s="41">
        <f t="shared" si="2"/>
        <v>5.4285714285714284E-2</v>
      </c>
      <c r="F11" s="41">
        <f t="shared" si="2"/>
        <v>5.8571428571428573E-2</v>
      </c>
      <c r="G11" s="41">
        <f t="shared" si="2"/>
        <v>6.4285714285714279E-2</v>
      </c>
      <c r="H11" s="41">
        <f t="shared" si="2"/>
        <v>0.60285714285714287</v>
      </c>
    </row>
  </sheetData>
  <conditionalFormatting sqref="B2:G8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Animals</vt:lpstr>
      <vt:lpstr>Abilities</vt:lpstr>
      <vt:lpstr>Stats</vt:lpstr>
      <vt:lpstr>Damage Calc</vt:lpstr>
      <vt:lpstr>Islands</vt:lpstr>
      <vt:lpstr>AIs</vt:lpstr>
      <vt:lpstr>Weather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Neel</dc:creator>
  <cp:lastModifiedBy>Neel</cp:lastModifiedBy>
  <dcterms:created xsi:type="dcterms:W3CDTF">2012-06-25T01:17:30Z</dcterms:created>
  <dcterms:modified xsi:type="dcterms:W3CDTF">2013-06-19T18:26:02Z</dcterms:modified>
</cp:coreProperties>
</file>