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neel/Git/sprinkle-safari-3/"/>
    </mc:Choice>
  </mc:AlternateContent>
  <bookViews>
    <workbookView xWindow="0" yWindow="440" windowWidth="28800" windowHeight="15940" tabRatio="500" activeTab="1" xr2:uid="{00000000-000D-0000-FFFF-FFFF00000000}"/>
  </bookViews>
  <sheets>
    <sheet name="Stats" sheetId="1" r:id="rId1"/>
    <sheet name="Calculator" sheetId="2" r:id="rId2"/>
    <sheet name="Crits" sheetId="6" r:id="rId3"/>
    <sheet name="Old Stats" sheetId="5" r:id="rId4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4" i="6" l="1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23" i="6"/>
  <c r="G31" i="6"/>
  <c r="G37" i="6"/>
  <c r="G23" i="6"/>
  <c r="F31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F37" i="6" s="1"/>
  <c r="E23" i="6"/>
  <c r="D37" i="6"/>
  <c r="D24" i="6"/>
  <c r="F24" i="6" s="1"/>
  <c r="G24" i="6" s="1"/>
  <c r="D25" i="6"/>
  <c r="F25" i="6" s="1"/>
  <c r="G25" i="6" s="1"/>
  <c r="D26" i="6"/>
  <c r="F26" i="6" s="1"/>
  <c r="G26" i="6" s="1"/>
  <c r="D27" i="6"/>
  <c r="F27" i="6" s="1"/>
  <c r="G27" i="6" s="1"/>
  <c r="D28" i="6"/>
  <c r="F28" i="6" s="1"/>
  <c r="G28" i="6" s="1"/>
  <c r="D29" i="6"/>
  <c r="F29" i="6" s="1"/>
  <c r="G29" i="6" s="1"/>
  <c r="D30" i="6"/>
  <c r="F30" i="6" s="1"/>
  <c r="G30" i="6" s="1"/>
  <c r="D31" i="6"/>
  <c r="D32" i="6"/>
  <c r="F32" i="6" s="1"/>
  <c r="G32" i="6" s="1"/>
  <c r="D33" i="6"/>
  <c r="F33" i="6" s="1"/>
  <c r="G33" i="6" s="1"/>
  <c r="D34" i="6"/>
  <c r="F34" i="6" s="1"/>
  <c r="G34" i="6" s="1"/>
  <c r="D35" i="6"/>
  <c r="F35" i="6" s="1"/>
  <c r="G35" i="6" s="1"/>
  <c r="D36" i="6"/>
  <c r="F36" i="6" s="1"/>
  <c r="G36" i="6" s="1"/>
  <c r="D23" i="6"/>
  <c r="F23" i="6" s="1"/>
  <c r="R20" i="6" l="1"/>
  <c r="R21" i="6"/>
  <c r="R22" i="6"/>
  <c r="R23" i="6"/>
  <c r="R24" i="6"/>
  <c r="Q21" i="6"/>
  <c r="Q22" i="6"/>
  <c r="Q23" i="6"/>
  <c r="Q24" i="6"/>
  <c r="Q20" i="6"/>
  <c r="N10" i="6"/>
  <c r="Q10" i="6" s="1"/>
  <c r="O7" i="6"/>
  <c r="O8" i="6"/>
  <c r="O9" i="6"/>
  <c r="O10" i="6"/>
  <c r="O6" i="6"/>
  <c r="M7" i="6"/>
  <c r="P7" i="6" s="1"/>
  <c r="M8" i="6"/>
  <c r="N8" i="6" s="1"/>
  <c r="Q8" i="6" s="1"/>
  <c r="M9" i="6"/>
  <c r="P9" i="6" s="1"/>
  <c r="M10" i="6"/>
  <c r="P10" i="6" s="1"/>
  <c r="M6" i="6"/>
  <c r="P6" i="6" s="1"/>
  <c r="N7" i="6" l="1"/>
  <c r="Q7" i="6" s="1"/>
  <c r="N6" i="6"/>
  <c r="Q6" i="6" s="1"/>
  <c r="P8" i="6"/>
  <c r="N9" i="6"/>
  <c r="Q9" i="6" s="1"/>
  <c r="D3" i="2" l="1"/>
  <c r="J3" i="2" s="1"/>
  <c r="E3" i="2"/>
  <c r="K3" i="2" s="1"/>
  <c r="F3" i="2"/>
  <c r="L3" i="2" s="1"/>
  <c r="G3" i="2"/>
  <c r="M3" i="2" s="1"/>
  <c r="G2" i="2"/>
  <c r="M2" i="2" s="1"/>
  <c r="F2" i="2"/>
  <c r="L2" i="2" s="1"/>
  <c r="E2" i="2"/>
  <c r="K2" i="2" s="1"/>
  <c r="D2" i="2"/>
  <c r="J2" i="2" s="1"/>
  <c r="I76" i="1"/>
  <c r="J78" i="5"/>
  <c r="F78" i="5"/>
  <c r="E78" i="5"/>
  <c r="D78" i="5"/>
  <c r="C78" i="5"/>
  <c r="B78" i="5"/>
  <c r="J77" i="5"/>
  <c r="F77" i="5"/>
  <c r="E77" i="5"/>
  <c r="D77" i="5"/>
  <c r="C77" i="5"/>
  <c r="B77" i="5"/>
  <c r="J76" i="5"/>
  <c r="F76" i="5"/>
  <c r="E76" i="5"/>
  <c r="D76" i="5"/>
  <c r="C76" i="5"/>
  <c r="B76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Q2" i="2" l="1"/>
  <c r="Q3" i="2"/>
  <c r="O3" i="2"/>
  <c r="P3" i="2" s="1"/>
  <c r="O2" i="2"/>
  <c r="P2" i="2" s="1"/>
  <c r="R2" i="2" s="1"/>
  <c r="I78" i="1"/>
  <c r="I77" i="1"/>
  <c r="H76" i="5"/>
  <c r="G42" i="1"/>
  <c r="C78" i="1"/>
  <c r="D78" i="1"/>
  <c r="E78" i="1"/>
  <c r="B78" i="1"/>
  <c r="C77" i="1"/>
  <c r="D77" i="1"/>
  <c r="E77" i="1"/>
  <c r="B77" i="1"/>
  <c r="C76" i="1"/>
  <c r="D76" i="1"/>
  <c r="E76" i="1"/>
  <c r="B76" i="1"/>
  <c r="R3" i="2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2" i="1"/>
  <c r="G78" i="1" l="1"/>
  <c r="G77" i="1"/>
  <c r="G76" i="1"/>
</calcChain>
</file>

<file path=xl/sharedStrings.xml><?xml version="1.0" encoding="utf-8"?>
<sst xmlns="http://schemas.openxmlformats.org/spreadsheetml/2006/main" count="380" uniqueCount="204">
  <si>
    <t>Name</t>
  </si>
  <si>
    <t>Alligator</t>
  </si>
  <si>
    <t>Ant</t>
  </si>
  <si>
    <t>Bat</t>
  </si>
  <si>
    <t>Bear</t>
  </si>
  <si>
    <t>Bee</t>
  </si>
  <si>
    <t>Bird</t>
  </si>
  <si>
    <t>Boar</t>
  </si>
  <si>
    <t>Brontosaurus</t>
  </si>
  <si>
    <t>Bunny</t>
  </si>
  <si>
    <t>Butterfly</t>
  </si>
  <si>
    <t>Camel</t>
  </si>
  <si>
    <t>Cat</t>
  </si>
  <si>
    <t>Caterpillar</t>
  </si>
  <si>
    <t>Chick</t>
  </si>
  <si>
    <t>Chicken</t>
  </si>
  <si>
    <t>Cow</t>
  </si>
  <si>
    <t>Crab</t>
  </si>
  <si>
    <t>Dog</t>
  </si>
  <si>
    <t>Dolphin</t>
  </si>
  <si>
    <t>Dove</t>
  </si>
  <si>
    <t>Dragon</t>
  </si>
  <si>
    <t>Duck</t>
  </si>
  <si>
    <t>Eagle</t>
  </si>
  <si>
    <t>Elephant</t>
  </si>
  <si>
    <t>Fish</t>
  </si>
  <si>
    <t>Fox</t>
  </si>
  <si>
    <t>Frog</t>
  </si>
  <si>
    <t>Giraffe</t>
  </si>
  <si>
    <t>Goat</t>
  </si>
  <si>
    <t>Gorilla</t>
  </si>
  <si>
    <t>Grasshopper</t>
  </si>
  <si>
    <t>Hamster</t>
  </si>
  <si>
    <t>Horse</t>
  </si>
  <si>
    <t>Koala</t>
  </si>
  <si>
    <t>Ladybug</t>
  </si>
  <si>
    <t>Leopard</t>
  </si>
  <si>
    <t>Lion</t>
  </si>
  <si>
    <t>Lizard</t>
  </si>
  <si>
    <t>Monkey</t>
  </si>
  <si>
    <t>Mouse</t>
  </si>
  <si>
    <t>Octopus</t>
  </si>
  <si>
    <t>Owl</t>
  </si>
  <si>
    <t>Ox</t>
  </si>
  <si>
    <t>Panda</t>
  </si>
  <si>
    <t>Penguin</t>
  </si>
  <si>
    <t>Pig</t>
  </si>
  <si>
    <t>Poodle</t>
  </si>
  <si>
    <t>Porcupine</t>
  </si>
  <si>
    <t>Pufferfish</t>
  </si>
  <si>
    <t>Rat</t>
  </si>
  <si>
    <t>Reindeer</t>
  </si>
  <si>
    <t>Rhino</t>
  </si>
  <si>
    <t>Scorpion</t>
  </si>
  <si>
    <t>Shark</t>
  </si>
  <si>
    <t>Sheep</t>
  </si>
  <si>
    <t>Shrimp</t>
  </si>
  <si>
    <t>Snail</t>
  </si>
  <si>
    <t>Snake</t>
  </si>
  <si>
    <t>Spider</t>
  </si>
  <si>
    <t>Squid</t>
  </si>
  <si>
    <t>Squirrel</t>
  </si>
  <si>
    <t>T. Rex</t>
  </si>
  <si>
    <t>Tiger</t>
  </si>
  <si>
    <t>Tropical Fish</t>
  </si>
  <si>
    <t>Turkey</t>
  </si>
  <si>
    <t>Turtle</t>
  </si>
  <si>
    <t>Unicorn</t>
  </si>
  <si>
    <t>Water Buffalo</t>
  </si>
  <si>
    <t>Whale</t>
  </si>
  <si>
    <t>Wolf</t>
  </si>
  <si>
    <t>Zebra</t>
  </si>
  <si>
    <t>Attack</t>
  </si>
  <si>
    <t>Defense</t>
  </si>
  <si>
    <t>HP</t>
  </si>
  <si>
    <t>Ability Desc</t>
  </si>
  <si>
    <t>Spiky Skin</t>
  </si>
  <si>
    <t>Ability Name</t>
  </si>
  <si>
    <t>All attacking foes take damage</t>
  </si>
  <si>
    <t>Long Tongue</t>
  </si>
  <si>
    <t>Clutch</t>
  </si>
  <si>
    <t>Does more damage in a pinch.</t>
  </si>
  <si>
    <t>Spreads acorns that damage any animal tht wlks on them.</t>
  </si>
  <si>
    <t>Vampire</t>
  </si>
  <si>
    <t>Attacks drain some HP from targets.</t>
  </si>
  <si>
    <t>Quack</t>
  </si>
  <si>
    <t>Egg Hurl</t>
  </si>
  <si>
    <t>Damages a faraway foe in a straight line (N/E/S/W).</t>
  </si>
  <si>
    <t>Knight</t>
  </si>
  <si>
    <t>Activated?</t>
  </si>
  <si>
    <t>Can leap over obstacles in an L shape for flat move cost of 3.</t>
  </si>
  <si>
    <t>Olive Branch</t>
  </si>
  <si>
    <t>Pride</t>
  </si>
  <si>
    <t>Attack increases after every kill.</t>
  </si>
  <si>
    <t>Ink Blast</t>
  </si>
  <si>
    <t>Deals a small amount of damage but has a high chance of stunning target.</t>
  </si>
  <si>
    <t>Puff Up</t>
  </si>
  <si>
    <t>1x a round, damage and knock back all nearby enemies; reduces own speed but boosts defense</t>
  </si>
  <si>
    <t>Can attack foes at a distance.</t>
  </si>
  <si>
    <t>Drought</t>
  </si>
  <si>
    <t>Causes the Sun weather effect for several turns.</t>
  </si>
  <si>
    <t>Generator</t>
  </si>
  <si>
    <t>Regains some HP with every step.</t>
  </si>
  <si>
    <t>Leaf Munch</t>
  </si>
  <si>
    <t>Regains some HP.</t>
  </si>
  <si>
    <t>Bananarama</t>
  </si>
  <si>
    <t>A powerful attack with recoil.</t>
  </si>
  <si>
    <t>Lockdown</t>
  </si>
  <si>
    <t>Sharply raises defense for a few turns, but leaves unable to move or attack.</t>
  </si>
  <si>
    <t>Reflex</t>
  </si>
  <si>
    <t>Opponents' attacks may rebound.</t>
  </si>
  <si>
    <t>Flame Blast</t>
  </si>
  <si>
    <t>Damages all enemies in a straight line, up to a certain distance.</t>
  </si>
  <si>
    <t>Movement</t>
  </si>
  <si>
    <t>Skill (Crit)</t>
  </si>
  <si>
    <t>Speed (Avo)</t>
  </si>
  <si>
    <t>BST</t>
  </si>
  <si>
    <t>Makes the target unable to attack for a turn.</t>
  </si>
  <si>
    <t>Molt</t>
  </si>
  <si>
    <t>Temporarily swaps Attack and Defense.</t>
  </si>
  <si>
    <t>Cocoon</t>
  </si>
  <si>
    <t xml:space="preserve"> </t>
  </si>
  <si>
    <t>Blizzard</t>
  </si>
  <si>
    <t>Causes the Snow weather effect for several turns.</t>
  </si>
  <si>
    <t>Average</t>
  </si>
  <si>
    <t>Night Vision</t>
  </si>
  <si>
    <t>Boosts movement and speed at night.</t>
  </si>
  <si>
    <t>Long Neck</t>
  </si>
  <si>
    <t>Never misses.</t>
  </si>
  <si>
    <t>Swarm</t>
  </si>
  <si>
    <t>Gains power when friends nearby.</t>
  </si>
  <si>
    <t>Max</t>
  </si>
  <si>
    <t>Min</t>
  </si>
  <si>
    <t></t>
  </si>
  <si>
    <t>Aura</t>
  </si>
  <si>
    <t>All nearby friends automatically gain HP.</t>
  </si>
  <si>
    <t>Cold Blooded</t>
  </si>
  <si>
    <t>Boosts movement and speed in the sun.</t>
  </si>
  <si>
    <t>Miasma</t>
  </si>
  <si>
    <t>Deals damage to all nearby enemies.</t>
  </si>
  <si>
    <t>Rehydrate</t>
  </si>
  <si>
    <t>Boosts attack and skill in water.</t>
  </si>
  <si>
    <t>Medic</t>
  </si>
  <si>
    <t>Heals a nearby friend.</t>
  </si>
  <si>
    <t>Spin Attack</t>
  </si>
  <si>
    <t>Attacks all foes nearby.</t>
  </si>
  <si>
    <t>Warp</t>
  </si>
  <si>
    <t>Teleports an adjacent friend to a nearby location.</t>
  </si>
  <si>
    <t>Acorn Toss</t>
  </si>
  <si>
    <t>Spider Web</t>
  </si>
  <si>
    <t>Places a trap, which instantly stops anyone who walks over it.</t>
  </si>
  <si>
    <t>Poison Sting</t>
  </si>
  <si>
    <t>Attacked enemies lose some HP for the next few turns.</t>
  </si>
  <si>
    <t>Paralyze</t>
  </si>
  <si>
    <t>Attacks may sometimes stun foes.</t>
  </si>
  <si>
    <t>Suction Cups</t>
  </si>
  <si>
    <t>Adjacent enemies can't move.</t>
  </si>
  <si>
    <t>Eagle Eye</t>
  </si>
  <si>
    <t>Slightly damages all enemies nearby.</t>
  </si>
  <si>
    <t>Stampede</t>
  </si>
  <si>
    <t>Can move faster in a straight line.</t>
  </si>
  <si>
    <t>Frolic</t>
  </si>
  <si>
    <t>Boosts skill and speed in snow.</t>
  </si>
  <si>
    <t>Sting</t>
  </si>
  <si>
    <t>Attacks lightly, then moves away.</t>
  </si>
  <si>
    <t>Easter Egg</t>
  </si>
  <si>
    <t>Damages any foe, or heals any friend, nearby.</t>
  </si>
  <si>
    <t>Animal</t>
  </si>
  <si>
    <t>Level</t>
  </si>
  <si>
    <t>Skill</t>
  </si>
  <si>
    <t>Damage</t>
  </si>
  <si>
    <t>BaseAttack</t>
  </si>
  <si>
    <t>BaseDefense</t>
  </si>
  <si>
    <t>BaseHP</t>
  </si>
  <si>
    <t>BaseSkill</t>
  </si>
  <si>
    <t>Damage%</t>
  </si>
  <si>
    <t>Crit%</t>
  </si>
  <si>
    <t>Attacker Base Skl</t>
  </si>
  <si>
    <t>Defender Base Skl</t>
  </si>
  <si>
    <t>% crit (intuited)</t>
  </si>
  <si>
    <t>% Crit</t>
  </si>
  <si>
    <t>`</t>
  </si>
  <si>
    <t>ExpectedDamage%</t>
  </si>
  <si>
    <t>Base Gulf</t>
  </si>
  <si>
    <t>Lv20 Real Gulf</t>
  </si>
  <si>
    <t>Lv0 Real Gulf</t>
  </si>
  <si>
    <t>By Formula (lv20)</t>
  </si>
  <si>
    <t>By Formula (lv0)</t>
  </si>
  <si>
    <t>lv10</t>
  </si>
  <si>
    <t>m</t>
  </si>
  <si>
    <t>b</t>
  </si>
  <si>
    <t>lv0 as frac of lv20</t>
  </si>
  <si>
    <t>divide</t>
  </si>
  <si>
    <t>Attacker Base</t>
  </si>
  <si>
    <t>Defender Base</t>
  </si>
  <si>
    <t>Attacker Real 20</t>
  </si>
  <si>
    <t>Defender Real 20</t>
  </si>
  <si>
    <t>Divide</t>
  </si>
  <si>
    <t>Crit %</t>
  </si>
  <si>
    <t></t>
  </si>
  <si>
    <t>Form 2</t>
  </si>
  <si>
    <t>Bamboomerang</t>
  </si>
  <si>
    <t>Attacks strike twice.</t>
  </si>
  <si>
    <t>Boosts movement, attack, defense in the sun.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</si>
</sst>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/>
    <xf numFmtId="9" fontId="0" fillId="0" borderId="0" xfId="0" applyNumberFormat="1"/>
    <xf numFmtId="9" fontId="0" fillId="0" borderId="0" xfId="1" applyFont="1"/>
    <xf numFmtId="164" fontId="0" fillId="0" borderId="0" xfId="0" applyNumberFormat="1"/>
    <xf numFmtId="1" fontId="0" fillId="0" borderId="0" xfId="0" applyNumberFormat="1"/>
    <xf numFmtId="9" fontId="0" fillId="0" borderId="0" xfId="1" applyNumberFormat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8"/>
  <sheetViews>
    <sheetView zoomScale="120" zoomScaleNormal="120"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C44" sqref="C44"/>
    </sheetView>
  </sheetViews>
  <sheetFormatPr baseColWidth="10" defaultRowHeight="16" x14ac:dyDescent="0.2"/>
  <cols>
    <col min="1" max="1" width="12.83203125" bestFit="1" customWidth="1"/>
    <col min="6" max="6" width="3.5" customWidth="1"/>
    <col min="8" max="8" width="2.83203125" customWidth="1"/>
    <col min="10" max="10" width="11.83203125" bestFit="1" customWidth="1"/>
    <col min="11" max="11" width="11.83203125" customWidth="1"/>
    <col min="12" max="12" width="78.1640625" customWidth="1"/>
  </cols>
  <sheetData>
    <row r="1" spans="1:12" s="1" customFormat="1" x14ac:dyDescent="0.2">
      <c r="A1" s="1" t="s">
        <v>0</v>
      </c>
      <c r="B1" s="1" t="s">
        <v>72</v>
      </c>
      <c r="C1" s="1" t="s">
        <v>73</v>
      </c>
      <c r="D1" s="1" t="s">
        <v>74</v>
      </c>
      <c r="E1" s="1" t="s">
        <v>114</v>
      </c>
      <c r="G1" s="1" t="s">
        <v>116</v>
      </c>
      <c r="I1" s="1" t="s">
        <v>113</v>
      </c>
      <c r="J1" s="1" t="s">
        <v>77</v>
      </c>
      <c r="K1" s="1" t="s">
        <v>89</v>
      </c>
      <c r="L1" s="1" t="s">
        <v>75</v>
      </c>
    </row>
    <row r="2" spans="1:12" x14ac:dyDescent="0.2">
      <c r="A2" t="s">
        <v>1</v>
      </c>
      <c r="G2" t="str">
        <f t="shared" ref="G2:G33" si="0">IF(B2&gt;0,SUM(B2:E2),"")</f>
        <v/>
      </c>
    </row>
    <row r="3" spans="1:12" x14ac:dyDescent="0.2">
      <c r="A3" t="s">
        <v>2</v>
      </c>
      <c r="G3" t="str">
        <f t="shared" si="0"/>
        <v/>
      </c>
    </row>
    <row r="4" spans="1:12" x14ac:dyDescent="0.2">
      <c r="A4" t="s">
        <v>3</v>
      </c>
      <c r="B4">
        <v>80</v>
      </c>
      <c r="C4">
        <v>70</v>
      </c>
      <c r="D4">
        <v>75</v>
      </c>
      <c r="E4">
        <v>110</v>
      </c>
      <c r="G4">
        <f t="shared" si="0"/>
        <v>335</v>
      </c>
      <c r="I4">
        <v>5</v>
      </c>
      <c r="J4" t="s">
        <v>83</v>
      </c>
      <c r="K4">
        <v>0</v>
      </c>
      <c r="L4" t="s">
        <v>84</v>
      </c>
    </row>
    <row r="5" spans="1:12" x14ac:dyDescent="0.2">
      <c r="A5" t="s">
        <v>4</v>
      </c>
      <c r="G5" t="str">
        <f t="shared" si="0"/>
        <v/>
      </c>
    </row>
    <row r="6" spans="1:12" x14ac:dyDescent="0.2">
      <c r="A6" t="s">
        <v>5</v>
      </c>
      <c r="B6">
        <v>100</v>
      </c>
      <c r="C6">
        <v>100</v>
      </c>
      <c r="D6">
        <v>80</v>
      </c>
      <c r="E6">
        <v>105</v>
      </c>
      <c r="G6">
        <f t="shared" si="0"/>
        <v>385</v>
      </c>
      <c r="I6">
        <v>5</v>
      </c>
      <c r="J6" t="s">
        <v>163</v>
      </c>
      <c r="K6">
        <v>1</v>
      </c>
      <c r="L6" t="s">
        <v>164</v>
      </c>
    </row>
    <row r="7" spans="1:12" x14ac:dyDescent="0.2">
      <c r="A7" t="s">
        <v>6</v>
      </c>
      <c r="G7" t="str">
        <f t="shared" si="0"/>
        <v/>
      </c>
    </row>
    <row r="8" spans="1:12" x14ac:dyDescent="0.2">
      <c r="A8" t="s">
        <v>7</v>
      </c>
      <c r="G8" t="str">
        <f t="shared" si="0"/>
        <v/>
      </c>
    </row>
    <row r="9" spans="1:12" x14ac:dyDescent="0.2">
      <c r="A9" t="s">
        <v>8</v>
      </c>
      <c r="B9">
        <v>85</v>
      </c>
      <c r="C9">
        <v>110</v>
      </c>
      <c r="D9">
        <v>110</v>
      </c>
      <c r="E9">
        <v>95</v>
      </c>
      <c r="G9">
        <f t="shared" si="0"/>
        <v>400</v>
      </c>
      <c r="I9">
        <v>4</v>
      </c>
      <c r="J9" t="s">
        <v>127</v>
      </c>
      <c r="K9">
        <v>0</v>
      </c>
      <c r="L9" t="s">
        <v>98</v>
      </c>
    </row>
    <row r="10" spans="1:12" x14ac:dyDescent="0.2">
      <c r="A10" t="s">
        <v>9</v>
      </c>
      <c r="B10">
        <v>55</v>
      </c>
      <c r="C10">
        <v>65</v>
      </c>
      <c r="D10">
        <v>70</v>
      </c>
      <c r="E10">
        <v>90</v>
      </c>
      <c r="G10">
        <f t="shared" si="0"/>
        <v>280</v>
      </c>
      <c r="I10">
        <v>5</v>
      </c>
      <c r="J10" t="s">
        <v>165</v>
      </c>
      <c r="K10">
        <v>1</v>
      </c>
      <c r="L10" t="s">
        <v>166</v>
      </c>
    </row>
    <row r="11" spans="1:12" x14ac:dyDescent="0.2">
      <c r="A11" t="s">
        <v>10</v>
      </c>
      <c r="G11" t="str">
        <f t="shared" si="0"/>
        <v/>
      </c>
    </row>
    <row r="12" spans="1:12" x14ac:dyDescent="0.2">
      <c r="A12" t="s">
        <v>11</v>
      </c>
      <c r="B12">
        <v>75</v>
      </c>
      <c r="C12">
        <v>100</v>
      </c>
      <c r="D12">
        <v>130</v>
      </c>
      <c r="E12">
        <v>100</v>
      </c>
      <c r="G12">
        <f t="shared" si="0"/>
        <v>405</v>
      </c>
      <c r="I12">
        <v>5</v>
      </c>
      <c r="J12" t="s">
        <v>99</v>
      </c>
      <c r="K12">
        <v>1</v>
      </c>
      <c r="L12" t="s">
        <v>100</v>
      </c>
    </row>
    <row r="13" spans="1:12" x14ac:dyDescent="0.2">
      <c r="A13" t="s">
        <v>12</v>
      </c>
      <c r="B13">
        <v>95</v>
      </c>
      <c r="C13">
        <v>75</v>
      </c>
      <c r="D13">
        <v>80</v>
      </c>
      <c r="E13">
        <v>150</v>
      </c>
      <c r="G13">
        <f t="shared" si="0"/>
        <v>400</v>
      </c>
      <c r="I13">
        <v>6</v>
      </c>
    </row>
    <row r="14" spans="1:12" x14ac:dyDescent="0.2">
      <c r="A14" t="s">
        <v>13</v>
      </c>
      <c r="G14" t="str">
        <f t="shared" si="0"/>
        <v/>
      </c>
      <c r="J14" t="s">
        <v>120</v>
      </c>
      <c r="K14">
        <v>1</v>
      </c>
      <c r="L14" t="s">
        <v>121</v>
      </c>
    </row>
    <row r="15" spans="1:12" x14ac:dyDescent="0.2">
      <c r="A15" t="s">
        <v>14</v>
      </c>
      <c r="G15" t="str">
        <f t="shared" si="0"/>
        <v/>
      </c>
    </row>
    <row r="16" spans="1:12" x14ac:dyDescent="0.2">
      <c r="A16" t="s">
        <v>15</v>
      </c>
      <c r="B16">
        <v>95</v>
      </c>
      <c r="C16">
        <v>85</v>
      </c>
      <c r="D16">
        <v>105</v>
      </c>
      <c r="E16">
        <v>80</v>
      </c>
      <c r="G16">
        <f t="shared" si="0"/>
        <v>365</v>
      </c>
      <c r="I16">
        <v>4</v>
      </c>
      <c r="J16" t="s">
        <v>86</v>
      </c>
      <c r="K16">
        <v>1</v>
      </c>
      <c r="L16" t="s">
        <v>87</v>
      </c>
    </row>
    <row r="17" spans="1:12" x14ac:dyDescent="0.2">
      <c r="A17" t="s">
        <v>16</v>
      </c>
      <c r="B17">
        <v>80</v>
      </c>
      <c r="C17">
        <v>120</v>
      </c>
      <c r="D17">
        <v>140</v>
      </c>
      <c r="E17">
        <v>70</v>
      </c>
      <c r="G17">
        <f t="shared" si="0"/>
        <v>410</v>
      </c>
      <c r="I17">
        <v>3</v>
      </c>
      <c r="J17" t="s">
        <v>142</v>
      </c>
      <c r="K17">
        <v>1</v>
      </c>
      <c r="L17" t="s">
        <v>143</v>
      </c>
    </row>
    <row r="18" spans="1:12" x14ac:dyDescent="0.2">
      <c r="A18" t="s">
        <v>17</v>
      </c>
      <c r="B18">
        <v>70</v>
      </c>
      <c r="C18">
        <v>125</v>
      </c>
      <c r="D18">
        <v>95</v>
      </c>
      <c r="E18">
        <v>115</v>
      </c>
      <c r="G18">
        <f t="shared" si="0"/>
        <v>405</v>
      </c>
      <c r="I18">
        <v>4</v>
      </c>
      <c r="J18" t="s">
        <v>118</v>
      </c>
      <c r="K18">
        <v>1</v>
      </c>
      <c r="L18" t="s">
        <v>119</v>
      </c>
    </row>
    <row r="19" spans="1:12" x14ac:dyDescent="0.2">
      <c r="A19" t="s">
        <v>18</v>
      </c>
      <c r="B19">
        <v>130</v>
      </c>
      <c r="C19">
        <v>60</v>
      </c>
      <c r="D19">
        <v>85</v>
      </c>
      <c r="E19">
        <v>110</v>
      </c>
      <c r="G19">
        <f t="shared" si="0"/>
        <v>385</v>
      </c>
      <c r="I19">
        <v>5</v>
      </c>
    </row>
    <row r="20" spans="1:12" x14ac:dyDescent="0.2">
      <c r="A20" t="s">
        <v>19</v>
      </c>
      <c r="B20">
        <v>105</v>
      </c>
      <c r="C20">
        <v>75</v>
      </c>
      <c r="D20">
        <v>100</v>
      </c>
      <c r="E20">
        <v>140</v>
      </c>
      <c r="G20">
        <f t="shared" si="0"/>
        <v>420</v>
      </c>
      <c r="I20">
        <v>5</v>
      </c>
    </row>
    <row r="21" spans="1:12" x14ac:dyDescent="0.2">
      <c r="A21" t="s">
        <v>20</v>
      </c>
      <c r="B21">
        <v>50</v>
      </c>
      <c r="C21">
        <v>110</v>
      </c>
      <c r="D21">
        <v>100</v>
      </c>
      <c r="E21">
        <v>75</v>
      </c>
      <c r="G21">
        <f t="shared" si="0"/>
        <v>335</v>
      </c>
      <c r="I21">
        <v>7</v>
      </c>
      <c r="J21" t="s">
        <v>91</v>
      </c>
      <c r="K21">
        <v>1</v>
      </c>
      <c r="L21" t="s">
        <v>117</v>
      </c>
    </row>
    <row r="22" spans="1:12" x14ac:dyDescent="0.2">
      <c r="A22" t="s">
        <v>21</v>
      </c>
      <c r="B22">
        <v>110</v>
      </c>
      <c r="C22">
        <v>95</v>
      </c>
      <c r="D22">
        <v>115</v>
      </c>
      <c r="E22">
        <v>100</v>
      </c>
      <c r="G22">
        <f t="shared" si="0"/>
        <v>420</v>
      </c>
      <c r="I22">
        <v>5</v>
      </c>
      <c r="J22" t="s">
        <v>111</v>
      </c>
      <c r="K22">
        <v>1</v>
      </c>
      <c r="L22" t="s">
        <v>112</v>
      </c>
    </row>
    <row r="23" spans="1:12" x14ac:dyDescent="0.2">
      <c r="A23" t="s">
        <v>22</v>
      </c>
      <c r="B23">
        <v>55</v>
      </c>
      <c r="C23">
        <v>70</v>
      </c>
      <c r="D23">
        <v>85</v>
      </c>
      <c r="E23">
        <v>75</v>
      </c>
      <c r="G23">
        <f t="shared" si="0"/>
        <v>285</v>
      </c>
      <c r="I23">
        <v>4</v>
      </c>
      <c r="J23" t="s">
        <v>85</v>
      </c>
      <c r="K23">
        <v>1</v>
      </c>
      <c r="L23" t="s">
        <v>158</v>
      </c>
    </row>
    <row r="24" spans="1:12" x14ac:dyDescent="0.2">
      <c r="A24" t="s">
        <v>23</v>
      </c>
      <c r="B24">
        <v>110</v>
      </c>
      <c r="C24">
        <v>85</v>
      </c>
      <c r="D24">
        <v>80</v>
      </c>
      <c r="E24">
        <v>120</v>
      </c>
      <c r="G24">
        <f t="shared" si="0"/>
        <v>395</v>
      </c>
      <c r="I24">
        <v>6</v>
      </c>
      <c r="J24" t="s">
        <v>157</v>
      </c>
      <c r="K24">
        <v>0</v>
      </c>
      <c r="L24" t="s">
        <v>128</v>
      </c>
    </row>
    <row r="25" spans="1:12" x14ac:dyDescent="0.2">
      <c r="A25" t="s">
        <v>24</v>
      </c>
      <c r="B25">
        <v>100</v>
      </c>
      <c r="C25">
        <v>100</v>
      </c>
      <c r="D25">
        <v>100</v>
      </c>
      <c r="E25">
        <v>100</v>
      </c>
      <c r="G25">
        <f t="shared" si="0"/>
        <v>400</v>
      </c>
      <c r="I25">
        <v>5</v>
      </c>
      <c r="J25" t="s">
        <v>80</v>
      </c>
      <c r="K25">
        <v>0</v>
      </c>
      <c r="L25" t="s">
        <v>81</v>
      </c>
    </row>
    <row r="26" spans="1:12" x14ac:dyDescent="0.2">
      <c r="A26" t="s">
        <v>25</v>
      </c>
      <c r="G26" t="str">
        <f t="shared" si="0"/>
        <v/>
      </c>
    </row>
    <row r="27" spans="1:12" x14ac:dyDescent="0.2">
      <c r="A27" t="s">
        <v>26</v>
      </c>
      <c r="B27">
        <v>105</v>
      </c>
      <c r="C27">
        <v>75</v>
      </c>
      <c r="D27">
        <v>80</v>
      </c>
      <c r="E27">
        <v>130</v>
      </c>
      <c r="G27">
        <f t="shared" si="0"/>
        <v>390</v>
      </c>
      <c r="I27">
        <v>6</v>
      </c>
    </row>
    <row r="28" spans="1:12" x14ac:dyDescent="0.2">
      <c r="A28" t="s">
        <v>27</v>
      </c>
      <c r="B28">
        <v>110</v>
      </c>
      <c r="C28">
        <v>70</v>
      </c>
      <c r="D28">
        <v>110</v>
      </c>
      <c r="E28">
        <v>80</v>
      </c>
      <c r="G28">
        <f t="shared" si="0"/>
        <v>370</v>
      </c>
      <c r="I28">
        <v>5</v>
      </c>
      <c r="J28" t="s">
        <v>79</v>
      </c>
      <c r="K28">
        <v>0</v>
      </c>
      <c r="L28" t="s">
        <v>98</v>
      </c>
    </row>
    <row r="29" spans="1:12" x14ac:dyDescent="0.2">
      <c r="A29" t="s">
        <v>28</v>
      </c>
      <c r="B29">
        <v>100</v>
      </c>
      <c r="C29">
        <v>105</v>
      </c>
      <c r="D29">
        <v>110</v>
      </c>
      <c r="E29">
        <v>65</v>
      </c>
      <c r="G29">
        <f t="shared" si="0"/>
        <v>380</v>
      </c>
      <c r="I29">
        <v>5</v>
      </c>
    </row>
    <row r="30" spans="1:12" x14ac:dyDescent="0.2">
      <c r="A30" t="s">
        <v>29</v>
      </c>
      <c r="B30">
        <v>110</v>
      </c>
      <c r="C30">
        <v>65</v>
      </c>
      <c r="D30">
        <v>70</v>
      </c>
      <c r="E30">
        <v>135</v>
      </c>
      <c r="G30">
        <f t="shared" si="0"/>
        <v>380</v>
      </c>
      <c r="I30">
        <v>6</v>
      </c>
      <c r="J30" t="s">
        <v>144</v>
      </c>
      <c r="K30">
        <v>1</v>
      </c>
      <c r="L30" t="s">
        <v>145</v>
      </c>
    </row>
    <row r="31" spans="1:12" x14ac:dyDescent="0.2">
      <c r="A31" t="s">
        <v>30</v>
      </c>
      <c r="B31">
        <v>120</v>
      </c>
      <c r="C31">
        <v>110</v>
      </c>
      <c r="D31">
        <v>130</v>
      </c>
      <c r="E31">
        <v>75</v>
      </c>
      <c r="G31">
        <f t="shared" si="0"/>
        <v>435</v>
      </c>
      <c r="I31">
        <v>3</v>
      </c>
    </row>
    <row r="32" spans="1:12" x14ac:dyDescent="0.2">
      <c r="A32" t="s">
        <v>31</v>
      </c>
      <c r="B32">
        <v>80</v>
      </c>
      <c r="C32">
        <v>125</v>
      </c>
      <c r="D32">
        <v>100</v>
      </c>
      <c r="E32">
        <v>70</v>
      </c>
      <c r="G32">
        <f t="shared" si="0"/>
        <v>375</v>
      </c>
      <c r="I32">
        <v>6</v>
      </c>
      <c r="J32" t="s">
        <v>129</v>
      </c>
      <c r="K32">
        <v>0</v>
      </c>
      <c r="L32" t="s">
        <v>130</v>
      </c>
    </row>
    <row r="33" spans="1:12" x14ac:dyDescent="0.2">
      <c r="A33" t="s">
        <v>32</v>
      </c>
      <c r="B33">
        <v>85</v>
      </c>
      <c r="C33">
        <v>75</v>
      </c>
      <c r="D33">
        <v>60</v>
      </c>
      <c r="E33">
        <v>125</v>
      </c>
      <c r="G33">
        <f t="shared" si="0"/>
        <v>345</v>
      </c>
      <c r="I33">
        <v>7</v>
      </c>
      <c r="J33" t="s">
        <v>101</v>
      </c>
      <c r="K33">
        <v>0</v>
      </c>
      <c r="L33" t="s">
        <v>102</v>
      </c>
    </row>
    <row r="34" spans="1:12" x14ac:dyDescent="0.2">
      <c r="A34" t="s">
        <v>33</v>
      </c>
      <c r="B34">
        <v>105</v>
      </c>
      <c r="C34">
        <v>105</v>
      </c>
      <c r="D34">
        <v>95</v>
      </c>
      <c r="E34">
        <v>85</v>
      </c>
      <c r="G34">
        <f t="shared" ref="G34:G65" si="1">IF(B34&gt;0,SUM(B34:E34),"")</f>
        <v>390</v>
      </c>
      <c r="I34">
        <v>4</v>
      </c>
      <c r="J34" t="s">
        <v>88</v>
      </c>
      <c r="K34">
        <v>0</v>
      </c>
      <c r="L34" t="s">
        <v>90</v>
      </c>
    </row>
    <row r="35" spans="1:12" x14ac:dyDescent="0.2">
      <c r="A35" t="s">
        <v>34</v>
      </c>
      <c r="B35">
        <v>90</v>
      </c>
      <c r="C35">
        <v>100</v>
      </c>
      <c r="D35">
        <v>120</v>
      </c>
      <c r="E35">
        <v>85</v>
      </c>
      <c r="G35">
        <f t="shared" si="1"/>
        <v>395</v>
      </c>
      <c r="I35">
        <v>4</v>
      </c>
      <c r="J35" t="s">
        <v>103</v>
      </c>
      <c r="K35">
        <v>1</v>
      </c>
      <c r="L35" t="s">
        <v>104</v>
      </c>
    </row>
    <row r="36" spans="1:12" x14ac:dyDescent="0.2">
      <c r="A36" t="s">
        <v>35</v>
      </c>
      <c r="B36">
        <v>75</v>
      </c>
      <c r="C36">
        <v>120</v>
      </c>
      <c r="D36">
        <v>95</v>
      </c>
      <c r="E36">
        <v>80</v>
      </c>
      <c r="G36">
        <f t="shared" si="1"/>
        <v>370</v>
      </c>
      <c r="I36">
        <v>5</v>
      </c>
    </row>
    <row r="37" spans="1:12" x14ac:dyDescent="0.2">
      <c r="A37" t="s">
        <v>36</v>
      </c>
      <c r="B37">
        <v>95</v>
      </c>
      <c r="C37">
        <v>70</v>
      </c>
      <c r="D37">
        <v>85</v>
      </c>
      <c r="E37">
        <v>110</v>
      </c>
      <c r="G37">
        <f t="shared" si="1"/>
        <v>360</v>
      </c>
      <c r="I37">
        <v>7</v>
      </c>
      <c r="J37" t="s">
        <v>109</v>
      </c>
      <c r="K37">
        <v>0</v>
      </c>
      <c r="L37" t="s">
        <v>110</v>
      </c>
    </row>
    <row r="38" spans="1:12" x14ac:dyDescent="0.2">
      <c r="A38" t="s">
        <v>37</v>
      </c>
      <c r="B38">
        <v>120</v>
      </c>
      <c r="C38">
        <v>80</v>
      </c>
      <c r="D38">
        <v>80</v>
      </c>
      <c r="E38">
        <v>105</v>
      </c>
      <c r="G38">
        <f t="shared" si="1"/>
        <v>385</v>
      </c>
      <c r="I38">
        <v>6</v>
      </c>
      <c r="J38" t="s">
        <v>92</v>
      </c>
      <c r="K38">
        <v>0</v>
      </c>
      <c r="L38" t="s">
        <v>93</v>
      </c>
    </row>
    <row r="39" spans="1:12" x14ac:dyDescent="0.2">
      <c r="A39" t="s">
        <v>38</v>
      </c>
      <c r="B39">
        <v>95</v>
      </c>
      <c r="C39">
        <v>100</v>
      </c>
      <c r="D39">
        <v>100</v>
      </c>
      <c r="E39">
        <v>90</v>
      </c>
      <c r="G39">
        <f t="shared" si="1"/>
        <v>385</v>
      </c>
      <c r="I39">
        <v>3</v>
      </c>
      <c r="J39" t="s">
        <v>136</v>
      </c>
      <c r="K39">
        <v>0</v>
      </c>
      <c r="L39" t="s">
        <v>203</v>
      </c>
    </row>
    <row r="40" spans="1:12" x14ac:dyDescent="0.2">
      <c r="A40" t="s">
        <v>39</v>
      </c>
      <c r="B40">
        <v>115</v>
      </c>
      <c r="C40">
        <v>75</v>
      </c>
      <c r="D40">
        <v>100</v>
      </c>
      <c r="E40">
        <v>100</v>
      </c>
      <c r="G40">
        <f t="shared" si="1"/>
        <v>390</v>
      </c>
      <c r="I40">
        <v>5</v>
      </c>
      <c r="J40" t="s">
        <v>105</v>
      </c>
      <c r="K40">
        <v>1</v>
      </c>
      <c r="L40" t="s">
        <v>106</v>
      </c>
    </row>
    <row r="41" spans="1:12" x14ac:dyDescent="0.2">
      <c r="A41" t="s">
        <v>40</v>
      </c>
      <c r="B41">
        <v>130</v>
      </c>
      <c r="C41">
        <v>60</v>
      </c>
      <c r="D41">
        <v>70</v>
      </c>
      <c r="E41">
        <v>110</v>
      </c>
      <c r="G41">
        <f t="shared" si="1"/>
        <v>370</v>
      </c>
      <c r="I41">
        <v>7</v>
      </c>
    </row>
    <row r="42" spans="1:12" x14ac:dyDescent="0.2">
      <c r="A42" t="s">
        <v>41</v>
      </c>
      <c r="B42">
        <v>70</v>
      </c>
      <c r="C42">
        <v>80</v>
      </c>
      <c r="D42">
        <v>120</v>
      </c>
      <c r="E42">
        <v>80</v>
      </c>
      <c r="G42">
        <f t="shared" si="1"/>
        <v>350</v>
      </c>
      <c r="I42">
        <v>5</v>
      </c>
      <c r="J42" t="s">
        <v>155</v>
      </c>
      <c r="K42">
        <v>0</v>
      </c>
      <c r="L42" t="s">
        <v>156</v>
      </c>
    </row>
    <row r="43" spans="1:12" x14ac:dyDescent="0.2">
      <c r="A43" t="s">
        <v>42</v>
      </c>
      <c r="B43">
        <v>90</v>
      </c>
      <c r="C43">
        <v>95</v>
      </c>
      <c r="D43">
        <v>90</v>
      </c>
      <c r="E43">
        <v>95</v>
      </c>
      <c r="G43">
        <f t="shared" si="1"/>
        <v>370</v>
      </c>
      <c r="I43">
        <v>5</v>
      </c>
      <c r="J43" t="s">
        <v>125</v>
      </c>
      <c r="K43">
        <v>0</v>
      </c>
      <c r="L43" t="s">
        <v>126</v>
      </c>
    </row>
    <row r="44" spans="1:12" x14ac:dyDescent="0.2">
      <c r="A44" t="s">
        <v>43</v>
      </c>
      <c r="B44">
        <v>120</v>
      </c>
      <c r="C44">
        <v>120</v>
      </c>
      <c r="D44">
        <v>120</v>
      </c>
      <c r="E44">
        <v>60</v>
      </c>
      <c r="G44">
        <f t="shared" si="1"/>
        <v>420</v>
      </c>
      <c r="I44">
        <v>3</v>
      </c>
    </row>
    <row r="45" spans="1:12" x14ac:dyDescent="0.2">
      <c r="A45" t="s">
        <v>44</v>
      </c>
      <c r="B45">
        <v>80</v>
      </c>
      <c r="C45">
        <v>70</v>
      </c>
      <c r="D45">
        <v>75</v>
      </c>
      <c r="E45">
        <v>110</v>
      </c>
      <c r="G45">
        <f t="shared" si="1"/>
        <v>335</v>
      </c>
      <c r="I45">
        <v>4</v>
      </c>
      <c r="J45" t="s">
        <v>201</v>
      </c>
      <c r="K45">
        <v>0</v>
      </c>
      <c r="L45" t="s">
        <v>202</v>
      </c>
    </row>
    <row r="46" spans="1:12" x14ac:dyDescent="0.2">
      <c r="A46" t="s">
        <v>45</v>
      </c>
      <c r="B46">
        <v>95</v>
      </c>
      <c r="C46">
        <v>100</v>
      </c>
      <c r="D46">
        <v>100</v>
      </c>
      <c r="E46">
        <v>110</v>
      </c>
      <c r="G46">
        <f t="shared" si="1"/>
        <v>405</v>
      </c>
      <c r="I46">
        <v>5</v>
      </c>
      <c r="J46" t="s">
        <v>161</v>
      </c>
      <c r="K46">
        <v>0</v>
      </c>
      <c r="L46" t="s">
        <v>162</v>
      </c>
    </row>
    <row r="47" spans="1:12" x14ac:dyDescent="0.2">
      <c r="A47" t="s">
        <v>46</v>
      </c>
      <c r="B47">
        <v>95</v>
      </c>
      <c r="C47">
        <v>80</v>
      </c>
      <c r="D47">
        <v>135</v>
      </c>
      <c r="E47">
        <v>90</v>
      </c>
      <c r="G47">
        <f t="shared" si="1"/>
        <v>400</v>
      </c>
      <c r="I47">
        <v>4</v>
      </c>
    </row>
    <row r="48" spans="1:12" x14ac:dyDescent="0.2">
      <c r="A48" t="s">
        <v>47</v>
      </c>
      <c r="G48" t="str">
        <f t="shared" si="1"/>
        <v/>
      </c>
    </row>
    <row r="49" spans="1:12" x14ac:dyDescent="0.2">
      <c r="A49" t="s">
        <v>48</v>
      </c>
      <c r="B49">
        <v>85</v>
      </c>
      <c r="C49">
        <v>120</v>
      </c>
      <c r="D49">
        <v>95</v>
      </c>
      <c r="E49">
        <v>115</v>
      </c>
      <c r="G49">
        <f t="shared" si="1"/>
        <v>415</v>
      </c>
      <c r="I49">
        <v>4</v>
      </c>
      <c r="J49" t="s">
        <v>76</v>
      </c>
      <c r="K49">
        <v>0</v>
      </c>
      <c r="L49" t="s">
        <v>78</v>
      </c>
    </row>
    <row r="50" spans="1:12" x14ac:dyDescent="0.2">
      <c r="A50" t="s">
        <v>49</v>
      </c>
      <c r="B50">
        <v>105</v>
      </c>
      <c r="C50">
        <v>100</v>
      </c>
      <c r="D50">
        <v>90</v>
      </c>
      <c r="E50">
        <v>120</v>
      </c>
      <c r="G50">
        <f t="shared" si="1"/>
        <v>415</v>
      </c>
      <c r="I50">
        <v>3</v>
      </c>
      <c r="J50" t="s">
        <v>96</v>
      </c>
      <c r="K50">
        <v>1</v>
      </c>
      <c r="L50" t="s">
        <v>97</v>
      </c>
    </row>
    <row r="51" spans="1:12" x14ac:dyDescent="0.2">
      <c r="A51" t="s">
        <v>50</v>
      </c>
      <c r="B51">
        <v>115</v>
      </c>
      <c r="C51">
        <v>75</v>
      </c>
      <c r="D51">
        <v>85</v>
      </c>
      <c r="E51">
        <v>120</v>
      </c>
      <c r="G51">
        <f t="shared" si="1"/>
        <v>395</v>
      </c>
      <c r="I51">
        <v>5</v>
      </c>
      <c r="J51" t="s">
        <v>138</v>
      </c>
      <c r="K51">
        <v>0</v>
      </c>
      <c r="L51" t="s">
        <v>139</v>
      </c>
    </row>
    <row r="52" spans="1:12" x14ac:dyDescent="0.2">
      <c r="A52" t="s">
        <v>51</v>
      </c>
      <c r="B52">
        <v>100</v>
      </c>
      <c r="C52">
        <v>90</v>
      </c>
      <c r="D52">
        <v>110</v>
      </c>
      <c r="E52">
        <v>90</v>
      </c>
      <c r="G52">
        <f t="shared" si="1"/>
        <v>390</v>
      </c>
      <c r="I52">
        <v>5</v>
      </c>
      <c r="J52" t="s">
        <v>122</v>
      </c>
      <c r="K52">
        <v>1</v>
      </c>
      <c r="L52" t="s">
        <v>123</v>
      </c>
    </row>
    <row r="53" spans="1:12" x14ac:dyDescent="0.2">
      <c r="A53" t="s">
        <v>52</v>
      </c>
      <c r="B53">
        <v>140</v>
      </c>
      <c r="C53">
        <v>100</v>
      </c>
      <c r="D53">
        <v>80</v>
      </c>
      <c r="E53">
        <v>100</v>
      </c>
      <c r="G53">
        <f t="shared" si="1"/>
        <v>420</v>
      </c>
      <c r="I53">
        <v>4</v>
      </c>
    </row>
    <row r="54" spans="1:12" x14ac:dyDescent="0.2">
      <c r="A54" t="s">
        <v>53</v>
      </c>
      <c r="B54">
        <v>130</v>
      </c>
      <c r="C54">
        <v>130</v>
      </c>
      <c r="D54">
        <v>75</v>
      </c>
      <c r="E54">
        <v>85</v>
      </c>
      <c r="G54">
        <f t="shared" si="1"/>
        <v>420</v>
      </c>
      <c r="I54">
        <v>4</v>
      </c>
      <c r="J54" t="s">
        <v>151</v>
      </c>
      <c r="K54">
        <v>0</v>
      </c>
      <c r="L54" t="s">
        <v>152</v>
      </c>
    </row>
    <row r="55" spans="1:12" x14ac:dyDescent="0.2">
      <c r="A55" t="s">
        <v>54</v>
      </c>
      <c r="B55">
        <v>125</v>
      </c>
      <c r="C55">
        <v>50</v>
      </c>
      <c r="D55">
        <v>115</v>
      </c>
      <c r="E55">
        <v>110</v>
      </c>
      <c r="G55">
        <f t="shared" si="1"/>
        <v>400</v>
      </c>
      <c r="I55">
        <v>5</v>
      </c>
    </row>
    <row r="56" spans="1:12" x14ac:dyDescent="0.2">
      <c r="A56" t="s">
        <v>55</v>
      </c>
      <c r="B56">
        <v>110</v>
      </c>
      <c r="C56">
        <v>85</v>
      </c>
      <c r="D56">
        <v>95</v>
      </c>
      <c r="E56">
        <v>105</v>
      </c>
      <c r="G56">
        <f t="shared" si="1"/>
        <v>395</v>
      </c>
      <c r="I56">
        <v>5</v>
      </c>
    </row>
    <row r="57" spans="1:12" x14ac:dyDescent="0.2">
      <c r="A57" t="s">
        <v>56</v>
      </c>
      <c r="B57">
        <v>60</v>
      </c>
      <c r="C57">
        <v>125</v>
      </c>
      <c r="D57">
        <v>100</v>
      </c>
      <c r="E57">
        <v>95</v>
      </c>
      <c r="G57">
        <f t="shared" si="1"/>
        <v>380</v>
      </c>
      <c r="I57">
        <v>5</v>
      </c>
      <c r="J57" t="s">
        <v>140</v>
      </c>
      <c r="K57">
        <v>0</v>
      </c>
      <c r="L57" t="s">
        <v>141</v>
      </c>
    </row>
    <row r="58" spans="1:12" x14ac:dyDescent="0.2">
      <c r="A58" t="s">
        <v>57</v>
      </c>
      <c r="B58">
        <v>50</v>
      </c>
      <c r="C58">
        <v>150</v>
      </c>
      <c r="D58">
        <v>140</v>
      </c>
      <c r="E58">
        <v>50</v>
      </c>
      <c r="G58">
        <f t="shared" si="1"/>
        <v>390</v>
      </c>
      <c r="I58">
        <v>3</v>
      </c>
    </row>
    <row r="59" spans="1:12" x14ac:dyDescent="0.2">
      <c r="A59" t="s">
        <v>58</v>
      </c>
      <c r="G59" t="str">
        <f t="shared" si="1"/>
        <v/>
      </c>
    </row>
    <row r="60" spans="1:12" x14ac:dyDescent="0.2">
      <c r="A60" t="s">
        <v>59</v>
      </c>
      <c r="B60">
        <v>95</v>
      </c>
      <c r="C60">
        <v>65</v>
      </c>
      <c r="D60">
        <v>75</v>
      </c>
      <c r="E60">
        <v>130</v>
      </c>
      <c r="G60">
        <f t="shared" si="1"/>
        <v>365</v>
      </c>
      <c r="I60">
        <v>5</v>
      </c>
      <c r="J60" t="s">
        <v>149</v>
      </c>
      <c r="K60">
        <v>1</v>
      </c>
      <c r="L60" t="s">
        <v>150</v>
      </c>
    </row>
    <row r="61" spans="1:12" x14ac:dyDescent="0.2">
      <c r="A61" t="s">
        <v>60</v>
      </c>
      <c r="B61">
        <v>90</v>
      </c>
      <c r="C61">
        <v>110</v>
      </c>
      <c r="D61">
        <v>110</v>
      </c>
      <c r="E61">
        <v>80</v>
      </c>
      <c r="G61">
        <f t="shared" si="1"/>
        <v>390</v>
      </c>
      <c r="I61">
        <v>4</v>
      </c>
      <c r="J61" t="s">
        <v>94</v>
      </c>
      <c r="K61">
        <v>1</v>
      </c>
      <c r="L61" t="s">
        <v>95</v>
      </c>
    </row>
    <row r="62" spans="1:12" x14ac:dyDescent="0.2">
      <c r="A62" t="s">
        <v>61</v>
      </c>
      <c r="B62">
        <v>85</v>
      </c>
      <c r="C62">
        <v>85</v>
      </c>
      <c r="D62">
        <v>80</v>
      </c>
      <c r="E62">
        <v>120</v>
      </c>
      <c r="G62">
        <f t="shared" si="1"/>
        <v>370</v>
      </c>
      <c r="I62">
        <v>4</v>
      </c>
      <c r="J62" t="s">
        <v>148</v>
      </c>
      <c r="K62">
        <v>1</v>
      </c>
      <c r="L62" t="s">
        <v>82</v>
      </c>
    </row>
    <row r="63" spans="1:12" x14ac:dyDescent="0.2">
      <c r="A63" t="s">
        <v>62</v>
      </c>
      <c r="B63">
        <v>150</v>
      </c>
      <c r="C63">
        <v>50</v>
      </c>
      <c r="D63">
        <v>70</v>
      </c>
      <c r="E63">
        <v>120</v>
      </c>
      <c r="G63">
        <f t="shared" si="1"/>
        <v>390</v>
      </c>
      <c r="I63">
        <v>4</v>
      </c>
    </row>
    <row r="64" spans="1:12" x14ac:dyDescent="0.2">
      <c r="A64" t="s">
        <v>63</v>
      </c>
      <c r="B64">
        <v>100</v>
      </c>
      <c r="C64">
        <v>70</v>
      </c>
      <c r="D64">
        <v>80</v>
      </c>
      <c r="E64">
        <v>120</v>
      </c>
      <c r="G64">
        <f t="shared" si="1"/>
        <v>370</v>
      </c>
      <c r="I64">
        <v>6</v>
      </c>
      <c r="J64" t="s">
        <v>153</v>
      </c>
      <c r="K64">
        <v>0</v>
      </c>
      <c r="L64" t="s">
        <v>154</v>
      </c>
    </row>
    <row r="65" spans="1:12" x14ac:dyDescent="0.2">
      <c r="A65" t="s">
        <v>64</v>
      </c>
      <c r="G65" t="str">
        <f t="shared" si="1"/>
        <v/>
      </c>
    </row>
    <row r="66" spans="1:12" x14ac:dyDescent="0.2">
      <c r="A66" t="s">
        <v>65</v>
      </c>
      <c r="B66">
        <v>70</v>
      </c>
      <c r="C66">
        <v>95</v>
      </c>
      <c r="D66">
        <v>85</v>
      </c>
      <c r="E66">
        <v>85</v>
      </c>
      <c r="G66">
        <f t="shared" ref="G66:G72" si="2">IF(B66&gt;0,SUM(B66:E66),"")</f>
        <v>335</v>
      </c>
      <c r="I66">
        <v>6</v>
      </c>
      <c r="J66" t="s">
        <v>146</v>
      </c>
      <c r="K66">
        <v>1</v>
      </c>
      <c r="L66" t="s">
        <v>147</v>
      </c>
    </row>
    <row r="67" spans="1:12" x14ac:dyDescent="0.2">
      <c r="A67" t="s">
        <v>66</v>
      </c>
      <c r="B67">
        <v>60</v>
      </c>
      <c r="C67">
        <v>150</v>
      </c>
      <c r="D67">
        <v>120</v>
      </c>
      <c r="E67">
        <v>80</v>
      </c>
      <c r="G67">
        <f t="shared" si="2"/>
        <v>410</v>
      </c>
      <c r="I67">
        <v>3</v>
      </c>
      <c r="J67" t="s">
        <v>107</v>
      </c>
      <c r="K67">
        <v>1</v>
      </c>
      <c r="L67" t="s">
        <v>108</v>
      </c>
    </row>
    <row r="68" spans="1:12" x14ac:dyDescent="0.2">
      <c r="A68" t="s">
        <v>67</v>
      </c>
      <c r="B68">
        <v>70</v>
      </c>
      <c r="C68">
        <v>100</v>
      </c>
      <c r="D68">
        <v>100</v>
      </c>
      <c r="E68">
        <v>130</v>
      </c>
      <c r="G68">
        <f t="shared" si="2"/>
        <v>400</v>
      </c>
      <c r="I68">
        <v>4</v>
      </c>
      <c r="J68" t="s">
        <v>134</v>
      </c>
      <c r="K68">
        <v>0</v>
      </c>
      <c r="L68" t="s">
        <v>135</v>
      </c>
    </row>
    <row r="69" spans="1:12" x14ac:dyDescent="0.2">
      <c r="A69" t="s">
        <v>68</v>
      </c>
      <c r="B69">
        <v>110</v>
      </c>
      <c r="C69">
        <v>80</v>
      </c>
      <c r="D69">
        <v>140</v>
      </c>
      <c r="E69">
        <v>70</v>
      </c>
      <c r="G69">
        <f t="shared" si="2"/>
        <v>400</v>
      </c>
      <c r="I69">
        <v>4</v>
      </c>
    </row>
    <row r="70" spans="1:12" x14ac:dyDescent="0.2">
      <c r="A70" t="s">
        <v>69</v>
      </c>
      <c r="B70">
        <v>100</v>
      </c>
      <c r="C70">
        <v>100</v>
      </c>
      <c r="D70">
        <v>150</v>
      </c>
      <c r="E70">
        <v>70</v>
      </c>
      <c r="G70">
        <f t="shared" si="2"/>
        <v>420</v>
      </c>
      <c r="I70">
        <v>3</v>
      </c>
    </row>
    <row r="71" spans="1:12" x14ac:dyDescent="0.2">
      <c r="A71" t="s">
        <v>70</v>
      </c>
      <c r="B71">
        <v>135</v>
      </c>
      <c r="C71">
        <v>60</v>
      </c>
      <c r="D71">
        <v>70</v>
      </c>
      <c r="E71">
        <v>120</v>
      </c>
      <c r="G71">
        <f t="shared" si="2"/>
        <v>385</v>
      </c>
      <c r="I71">
        <v>5</v>
      </c>
    </row>
    <row r="72" spans="1:12" x14ac:dyDescent="0.2">
      <c r="A72" t="s">
        <v>71</v>
      </c>
      <c r="B72">
        <v>85</v>
      </c>
      <c r="C72">
        <v>80</v>
      </c>
      <c r="D72">
        <v>90</v>
      </c>
      <c r="E72">
        <v>100</v>
      </c>
      <c r="G72">
        <f t="shared" si="2"/>
        <v>355</v>
      </c>
      <c r="I72">
        <v>7</v>
      </c>
      <c r="J72" t="s">
        <v>159</v>
      </c>
      <c r="K72">
        <v>0</v>
      </c>
      <c r="L72" t="s">
        <v>160</v>
      </c>
    </row>
    <row r="76" spans="1:12" s="1" customFormat="1" x14ac:dyDescent="0.2">
      <c r="A76" s="1" t="s">
        <v>124</v>
      </c>
      <c r="B76" s="2">
        <f>AVERAGE(B2:B72)</f>
        <v>95.762711864406782</v>
      </c>
      <c r="C76" s="2">
        <f t="shared" ref="C76:I76" si="3">AVERAGE(C2:C72)</f>
        <v>91.440677966101688</v>
      </c>
      <c r="D76" s="2">
        <f t="shared" si="3"/>
        <v>97.457627118644069</v>
      </c>
      <c r="E76" s="2">
        <f t="shared" si="3"/>
        <v>98.983050847457633</v>
      </c>
      <c r="F76" s="2"/>
      <c r="G76" s="2">
        <f t="shared" si="3"/>
        <v>383.64406779661016</v>
      </c>
      <c r="H76" s="2"/>
      <c r="I76" s="2">
        <f t="shared" si="3"/>
        <v>4.7627118644067794</v>
      </c>
    </row>
    <row r="77" spans="1:12" x14ac:dyDescent="0.2">
      <c r="A77" s="1" t="s">
        <v>131</v>
      </c>
      <c r="B77">
        <f>MAX(B2:B72)</f>
        <v>150</v>
      </c>
      <c r="C77">
        <f t="shared" ref="C77:E77" si="4">MAX(C2:C72)</f>
        <v>150</v>
      </c>
      <c r="D77">
        <f t="shared" si="4"/>
        <v>150</v>
      </c>
      <c r="E77">
        <f t="shared" si="4"/>
        <v>150</v>
      </c>
      <c r="G77">
        <f>MAX(G2:G72)</f>
        <v>435</v>
      </c>
      <c r="I77">
        <f t="shared" ref="I77" si="5">MAX(I2:I72)</f>
        <v>7</v>
      </c>
    </row>
    <row r="78" spans="1:12" x14ac:dyDescent="0.2">
      <c r="A78" s="1" t="s">
        <v>132</v>
      </c>
      <c r="B78">
        <f>MIN(B2:B72)</f>
        <v>50</v>
      </c>
      <c r="C78">
        <f t="shared" ref="C78:E78" si="6">MIN(C2:C72)</f>
        <v>50</v>
      </c>
      <c r="D78">
        <f t="shared" si="6"/>
        <v>60</v>
      </c>
      <c r="E78">
        <f t="shared" si="6"/>
        <v>50</v>
      </c>
      <c r="G78">
        <f>MIN(G2:G72)</f>
        <v>280</v>
      </c>
      <c r="I78">
        <f t="shared" ref="I78" si="7">MIN(I2:I72)</f>
        <v>3</v>
      </c>
    </row>
  </sheetData>
  <conditionalFormatting sqref="G1:H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F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78D61-D830-2644-85BF-423D5462D15F}">
  <dimension ref="A1:AH32"/>
  <sheetViews>
    <sheetView tabSelected="1" zoomScale="110" zoomScaleNormal="110" workbookViewId="0">
      <selection activeCell="A3" sqref="A3"/>
    </sheetView>
  </sheetViews>
  <sheetFormatPr baseColWidth="10" defaultRowHeight="16" x14ac:dyDescent="0.2"/>
  <cols>
    <col min="8" max="8" width="4.5" customWidth="1"/>
    <col min="9" max="9" width="14" customWidth="1"/>
    <col min="18" max="18" width="21.5" bestFit="1" customWidth="1"/>
  </cols>
  <sheetData>
    <row r="1" spans="1:34" s="1" customFormat="1" x14ac:dyDescent="0.2">
      <c r="A1" s="1" t="s">
        <v>167</v>
      </c>
      <c r="B1" s="1" t="s">
        <v>168</v>
      </c>
      <c r="D1" s="1" t="s">
        <v>171</v>
      </c>
      <c r="E1" s="1" t="s">
        <v>172</v>
      </c>
      <c r="F1" s="1" t="s">
        <v>173</v>
      </c>
      <c r="G1" s="1" t="s">
        <v>174</v>
      </c>
      <c r="J1" s="1" t="s">
        <v>72</v>
      </c>
      <c r="K1" s="1" t="s">
        <v>73</v>
      </c>
      <c r="L1" s="1" t="s">
        <v>74</v>
      </c>
      <c r="M1" s="1" t="s">
        <v>169</v>
      </c>
      <c r="O1" s="1" t="s">
        <v>170</v>
      </c>
      <c r="P1" s="1" t="s">
        <v>175</v>
      </c>
      <c r="Q1" s="1" t="s">
        <v>176</v>
      </c>
      <c r="R1" s="1" t="s">
        <v>182</v>
      </c>
    </row>
    <row r="2" spans="1:34" x14ac:dyDescent="0.2">
      <c r="A2" t="s">
        <v>57</v>
      </c>
      <c r="B2">
        <v>20</v>
      </c>
      <c r="D2">
        <f>VLOOKUP($A2, Stats!$A:$E, 2)</f>
        <v>50</v>
      </c>
      <c r="E2">
        <f>VLOOKUP($A2, Stats!$A:$E, 3)</f>
        <v>150</v>
      </c>
      <c r="F2">
        <f>VLOOKUP($A2, Stats!$A:$E, 4)</f>
        <v>140</v>
      </c>
      <c r="G2">
        <f>VLOOKUP($A2, Stats!$A:$E, 5)</f>
        <v>50</v>
      </c>
      <c r="J2" s="6">
        <f>(D$6+(D2-100)*D$5)*(1/J$5+$B2*(1-1/J$5)/20)</f>
        <v>80</v>
      </c>
      <c r="K2" s="6">
        <f t="shared" ref="K2:M2" si="0">(E$6+(E2-100)*E$5)*(1/K$5+$B2*(1-1/K$5)/20)</f>
        <v>80</v>
      </c>
      <c r="L2" s="6">
        <f t="shared" si="0"/>
        <v>172</v>
      </c>
      <c r="M2" s="6">
        <f t="shared" si="0"/>
        <v>80</v>
      </c>
      <c r="O2" s="6">
        <f>MAX(J2-K3,0)</f>
        <v>10</v>
      </c>
      <c r="P2" s="4">
        <f>O2/L3</f>
        <v>7.3529411764705885E-2</v>
      </c>
      <c r="Q2" s="4">
        <f>MEDIAN((M2-M3)/100+0.05,0,0.5)</f>
        <v>0</v>
      </c>
      <c r="R2" s="7">
        <f>P2+Q2*P2</f>
        <v>7.3529411764705885E-2</v>
      </c>
    </row>
    <row r="3" spans="1:34" x14ac:dyDescent="0.2">
      <c r="A3" t="s">
        <v>17</v>
      </c>
      <c r="B3">
        <v>20</v>
      </c>
      <c r="D3">
        <f>VLOOKUP($A3, Stats!$A:$E, 2)</f>
        <v>70</v>
      </c>
      <c r="E3">
        <f>VLOOKUP($A3, Stats!$A:$E, 3)</f>
        <v>125</v>
      </c>
      <c r="F3">
        <f>VLOOKUP($A3, Stats!$A:$E, 4)</f>
        <v>95</v>
      </c>
      <c r="G3">
        <f>VLOOKUP($A3, Stats!$A:$E, 5)</f>
        <v>115</v>
      </c>
      <c r="J3" s="6">
        <f>(D$6+(D3-100)*D$5)*(1/J$5+$B3*(1-1/J$5)/20)</f>
        <v>88</v>
      </c>
      <c r="K3" s="6">
        <f t="shared" ref="K3" si="1">(E$6+(E3-100)*E$5)*(1/K$5+$B3*(1-1/K$5)/20)</f>
        <v>70</v>
      </c>
      <c r="L3" s="6">
        <f t="shared" ref="L3" si="2">(F$6+(F3-100)*F$5)*(1/L$5+$B3*(1-1/L$5)/20)</f>
        <v>136</v>
      </c>
      <c r="M3" s="6">
        <f t="shared" ref="M3" si="3">(G$6+(G3-100)*G$5)*(1/M$5+$B3*(1-1/M$5)/20)</f>
        <v>106</v>
      </c>
      <c r="O3" s="6">
        <f>MAX(J3-K2,0)</f>
        <v>8</v>
      </c>
      <c r="P3" s="4">
        <f>O3/L2</f>
        <v>4.6511627906976744E-2</v>
      </c>
      <c r="Q3" s="4">
        <f>MEDIAN((M3-M2)/100+0.05,0,0.5)</f>
        <v>0.31</v>
      </c>
      <c r="R3" s="7">
        <f>P3+Q3*P3</f>
        <v>6.0930232558139535E-2</v>
      </c>
    </row>
    <row r="4" spans="1:34" x14ac:dyDescent="0.2">
      <c r="A4" t="s">
        <v>199</v>
      </c>
      <c r="B4" t="s">
        <v>133</v>
      </c>
      <c r="Q4" t="s">
        <v>181</v>
      </c>
    </row>
    <row r="5" spans="1:34" x14ac:dyDescent="0.2">
      <c r="C5" s="1" t="s">
        <v>189</v>
      </c>
      <c r="D5">
        <v>0.4</v>
      </c>
      <c r="E5">
        <v>0.4</v>
      </c>
      <c r="F5">
        <v>0.8</v>
      </c>
      <c r="G5">
        <v>0.4</v>
      </c>
      <c r="I5" t="s">
        <v>191</v>
      </c>
      <c r="J5">
        <v>4</v>
      </c>
      <c r="K5">
        <v>4</v>
      </c>
      <c r="L5">
        <v>4</v>
      </c>
      <c r="M5">
        <v>4</v>
      </c>
    </row>
    <row r="6" spans="1:34" x14ac:dyDescent="0.2">
      <c r="C6" s="1" t="s">
        <v>190</v>
      </c>
      <c r="D6">
        <v>100</v>
      </c>
      <c r="E6">
        <v>60</v>
      </c>
      <c r="F6">
        <v>140</v>
      </c>
      <c r="G6">
        <v>100</v>
      </c>
    </row>
    <row r="12" spans="1:34" x14ac:dyDescent="0.2"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20" spans="12:18" x14ac:dyDescent="0.2">
      <c r="L20" s="1"/>
      <c r="M20" s="1"/>
      <c r="N20" s="1"/>
      <c r="O20" s="1"/>
      <c r="P20" s="1"/>
      <c r="Q20" s="1"/>
      <c r="R20" s="1"/>
    </row>
    <row r="21" spans="12:18" x14ac:dyDescent="0.2">
      <c r="N21" s="4"/>
      <c r="O21" s="4"/>
      <c r="P21" s="4"/>
      <c r="Q21" s="4"/>
      <c r="R21" s="4"/>
    </row>
    <row r="22" spans="12:18" x14ac:dyDescent="0.2">
      <c r="N22" s="4"/>
      <c r="O22" s="4"/>
      <c r="P22" s="4"/>
      <c r="Q22" s="4"/>
      <c r="R22" s="4"/>
    </row>
    <row r="23" spans="12:18" x14ac:dyDescent="0.2">
      <c r="N23" s="4"/>
      <c r="O23" s="4"/>
      <c r="P23" s="4"/>
      <c r="Q23" s="4"/>
      <c r="R23" s="4"/>
    </row>
    <row r="24" spans="12:18" x14ac:dyDescent="0.2">
      <c r="N24" s="4"/>
      <c r="O24" s="4"/>
      <c r="P24" s="4"/>
      <c r="Q24" s="4"/>
      <c r="R24" s="4"/>
    </row>
    <row r="25" spans="12:18" x14ac:dyDescent="0.2">
      <c r="N25" s="4"/>
      <c r="O25" s="4"/>
      <c r="P25" s="4"/>
      <c r="Q25" s="4"/>
      <c r="R25" s="4"/>
    </row>
    <row r="28" spans="12:18" x14ac:dyDescent="0.2">
      <c r="P28" s="3"/>
      <c r="Q28" s="5"/>
    </row>
    <row r="29" spans="12:18" x14ac:dyDescent="0.2">
      <c r="P29" s="3"/>
      <c r="Q29" s="5"/>
    </row>
    <row r="30" spans="12:18" x14ac:dyDescent="0.2">
      <c r="P30" s="3"/>
      <c r="Q30" s="5"/>
    </row>
    <row r="31" spans="12:18" x14ac:dyDescent="0.2">
      <c r="P31" s="3"/>
      <c r="Q31" s="5"/>
    </row>
    <row r="32" spans="12:18" x14ac:dyDescent="0.2">
      <c r="P32" s="3"/>
      <c r="Q32" s="5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FD987-7A47-2D49-9394-F1DF7A51FC34}">
  <dimension ref="B5:R37"/>
  <sheetViews>
    <sheetView topLeftCell="C7" workbookViewId="0">
      <selection activeCell="H25" sqref="H25"/>
    </sheetView>
  </sheetViews>
  <sheetFormatPr baseColWidth="10" defaultRowHeight="16" x14ac:dyDescent="0.2"/>
  <cols>
    <col min="2" max="2" width="15.6640625" bestFit="1" customWidth="1"/>
    <col min="3" max="3" width="16.6640625" bestFit="1" customWidth="1"/>
    <col min="4" max="4" width="15.83203125" bestFit="1" customWidth="1"/>
    <col min="5" max="5" width="18.1640625" bestFit="1" customWidth="1"/>
    <col min="6" max="6" width="18.1640625" customWidth="1"/>
    <col min="9" max="9" width="43.6640625" customWidth="1"/>
    <col min="12" max="12" width="11.6640625" bestFit="1" customWidth="1"/>
  </cols>
  <sheetData>
    <row r="5" spans="2:17" x14ac:dyDescent="0.2">
      <c r="B5" s="1" t="s">
        <v>177</v>
      </c>
      <c r="C5" s="1" t="s">
        <v>178</v>
      </c>
      <c r="D5" s="1"/>
      <c r="E5" s="1" t="s">
        <v>179</v>
      </c>
      <c r="J5" t="s">
        <v>183</v>
      </c>
      <c r="K5" t="s">
        <v>180</v>
      </c>
      <c r="L5" t="s">
        <v>184</v>
      </c>
      <c r="M5" t="s">
        <v>185</v>
      </c>
      <c r="N5" t="s">
        <v>188</v>
      </c>
      <c r="O5" t="s">
        <v>186</v>
      </c>
      <c r="P5" t="s">
        <v>187</v>
      </c>
      <c r="Q5" t="s">
        <v>188</v>
      </c>
    </row>
    <row r="6" spans="2:17" x14ac:dyDescent="0.2">
      <c r="B6">
        <v>100</v>
      </c>
      <c r="C6">
        <v>100</v>
      </c>
      <c r="E6" s="3">
        <v>0.06</v>
      </c>
      <c r="J6">
        <v>100</v>
      </c>
      <c r="K6" s="4">
        <v>0.3</v>
      </c>
      <c r="L6" s="8">
        <v>40</v>
      </c>
      <c r="M6">
        <f>L6/4</f>
        <v>10</v>
      </c>
      <c r="N6" s="5">
        <f>(L6-M6)*10/20+M6</f>
        <v>25</v>
      </c>
      <c r="O6">
        <f>L6*0.6+6</f>
        <v>30</v>
      </c>
      <c r="P6">
        <f>M6*(20-0)/5*0.6+6</f>
        <v>30</v>
      </c>
      <c r="Q6">
        <f>(N6*80/(20+3*10))*0.6+6</f>
        <v>30</v>
      </c>
    </row>
    <row r="7" spans="2:17" x14ac:dyDescent="0.2">
      <c r="B7">
        <v>150</v>
      </c>
      <c r="C7">
        <v>100</v>
      </c>
      <c r="E7" s="3">
        <v>0.18</v>
      </c>
      <c r="J7">
        <v>75</v>
      </c>
      <c r="K7" s="4">
        <v>0.24</v>
      </c>
      <c r="L7" s="8">
        <v>30</v>
      </c>
      <c r="M7">
        <f t="shared" ref="M7:M10" si="0">L7/4</f>
        <v>7.5</v>
      </c>
      <c r="N7" s="5">
        <f t="shared" ref="N7:N10" si="1">(L7-M7)*10/20+M7</f>
        <v>18.75</v>
      </c>
      <c r="O7">
        <f t="shared" ref="O7:O10" si="2">L7*0.6+6</f>
        <v>24</v>
      </c>
      <c r="P7">
        <f t="shared" ref="P7:P10" si="3">M7*(20-0)/5*0.6+6</f>
        <v>24</v>
      </c>
      <c r="Q7">
        <f t="shared" ref="Q7:Q10" si="4">(N7*80/(20+3*10))*0.6+6</f>
        <v>24</v>
      </c>
    </row>
    <row r="8" spans="2:17" x14ac:dyDescent="0.2">
      <c r="B8">
        <v>100</v>
      </c>
      <c r="C8">
        <v>150</v>
      </c>
      <c r="E8" s="3">
        <v>0</v>
      </c>
      <c r="J8">
        <v>50</v>
      </c>
      <c r="K8" s="4">
        <v>0.18</v>
      </c>
      <c r="L8" s="8">
        <v>20</v>
      </c>
      <c r="M8">
        <f t="shared" si="0"/>
        <v>5</v>
      </c>
      <c r="N8" s="5">
        <f t="shared" si="1"/>
        <v>12.5</v>
      </c>
      <c r="O8">
        <f t="shared" si="2"/>
        <v>18</v>
      </c>
      <c r="P8">
        <f t="shared" si="3"/>
        <v>18</v>
      </c>
      <c r="Q8">
        <f t="shared" si="4"/>
        <v>18</v>
      </c>
    </row>
    <row r="9" spans="2:17" x14ac:dyDescent="0.2">
      <c r="B9">
        <v>50</v>
      </c>
      <c r="C9">
        <v>150</v>
      </c>
      <c r="E9" s="3">
        <v>0</v>
      </c>
      <c r="J9">
        <v>25</v>
      </c>
      <c r="K9" s="4">
        <v>0.12</v>
      </c>
      <c r="L9" s="8">
        <v>10</v>
      </c>
      <c r="M9">
        <f t="shared" si="0"/>
        <v>2.5</v>
      </c>
      <c r="N9" s="5">
        <f t="shared" si="1"/>
        <v>6.25</v>
      </c>
      <c r="O9">
        <f t="shared" si="2"/>
        <v>12</v>
      </c>
      <c r="P9">
        <f t="shared" si="3"/>
        <v>12</v>
      </c>
      <c r="Q9">
        <f t="shared" si="4"/>
        <v>12</v>
      </c>
    </row>
    <row r="10" spans="2:17" x14ac:dyDescent="0.2">
      <c r="B10">
        <v>150</v>
      </c>
      <c r="C10">
        <v>50</v>
      </c>
      <c r="E10" s="3">
        <v>0.35</v>
      </c>
      <c r="J10">
        <v>0</v>
      </c>
      <c r="K10" s="4">
        <v>0.06</v>
      </c>
      <c r="L10" s="8">
        <v>0</v>
      </c>
      <c r="M10">
        <f t="shared" si="0"/>
        <v>0</v>
      </c>
      <c r="N10" s="5">
        <f t="shared" si="1"/>
        <v>0</v>
      </c>
      <c r="O10">
        <f t="shared" si="2"/>
        <v>6</v>
      </c>
      <c r="P10">
        <f t="shared" si="3"/>
        <v>6</v>
      </c>
      <c r="Q10">
        <f t="shared" si="4"/>
        <v>6</v>
      </c>
    </row>
    <row r="11" spans="2:17" x14ac:dyDescent="0.2">
      <c r="B11">
        <v>120</v>
      </c>
      <c r="C11">
        <v>50</v>
      </c>
      <c r="E11" s="3">
        <v>0.18</v>
      </c>
      <c r="J11">
        <v>-25</v>
      </c>
      <c r="K11" s="4">
        <v>0</v>
      </c>
      <c r="L11" s="8"/>
    </row>
    <row r="12" spans="2:17" x14ac:dyDescent="0.2">
      <c r="B12">
        <v>100</v>
      </c>
      <c r="C12">
        <v>50</v>
      </c>
      <c r="E12" s="3">
        <v>0.12</v>
      </c>
      <c r="J12">
        <v>-50</v>
      </c>
      <c r="K12" s="4">
        <v>0</v>
      </c>
      <c r="L12" s="8"/>
    </row>
    <row r="13" spans="2:17" x14ac:dyDescent="0.2">
      <c r="B13">
        <v>50</v>
      </c>
      <c r="C13">
        <v>50</v>
      </c>
      <c r="E13" s="3">
        <v>0.06</v>
      </c>
      <c r="J13">
        <v>-75</v>
      </c>
      <c r="K13" s="4">
        <v>0</v>
      </c>
      <c r="L13" s="8"/>
    </row>
    <row r="14" spans="2:17" x14ac:dyDescent="0.2">
      <c r="B14">
        <v>150</v>
      </c>
      <c r="C14">
        <v>150</v>
      </c>
      <c r="E14" s="3">
        <v>0.06</v>
      </c>
      <c r="J14">
        <v>-100</v>
      </c>
      <c r="K14" s="4">
        <v>0</v>
      </c>
      <c r="L14" s="8"/>
    </row>
    <row r="15" spans="2:17" x14ac:dyDescent="0.2">
      <c r="J15" t="s">
        <v>133</v>
      </c>
    </row>
    <row r="20" spans="2:18" x14ac:dyDescent="0.2">
      <c r="O20">
        <v>0</v>
      </c>
      <c r="P20">
        <v>20</v>
      </c>
      <c r="Q20">
        <f>100/P20</f>
        <v>5</v>
      </c>
      <c r="R20">
        <f>100/(20+O20*4)</f>
        <v>5</v>
      </c>
    </row>
    <row r="21" spans="2:18" x14ac:dyDescent="0.2">
      <c r="O21">
        <v>10</v>
      </c>
      <c r="P21">
        <v>60</v>
      </c>
      <c r="Q21">
        <f t="shared" ref="Q21:Q24" si="5">100/P21</f>
        <v>1.6666666666666667</v>
      </c>
      <c r="R21">
        <f t="shared" ref="R21:R24" si="6">100/(20+O21*4)</f>
        <v>1.6666666666666667</v>
      </c>
    </row>
    <row r="22" spans="2:18" x14ac:dyDescent="0.2">
      <c r="B22" t="s">
        <v>193</v>
      </c>
      <c r="C22" t="s">
        <v>194</v>
      </c>
      <c r="D22" t="s">
        <v>195</v>
      </c>
      <c r="E22" t="s">
        <v>196</v>
      </c>
      <c r="F22" t="s">
        <v>197</v>
      </c>
      <c r="G22" t="s">
        <v>198</v>
      </c>
      <c r="H22" t="s">
        <v>200</v>
      </c>
      <c r="O22">
        <v>20</v>
      </c>
      <c r="P22">
        <v>100</v>
      </c>
      <c r="Q22">
        <f t="shared" si="5"/>
        <v>1</v>
      </c>
      <c r="R22">
        <f t="shared" si="6"/>
        <v>1</v>
      </c>
    </row>
    <row r="23" spans="2:18" x14ac:dyDescent="0.2">
      <c r="B23">
        <v>150</v>
      </c>
      <c r="C23">
        <v>150</v>
      </c>
      <c r="D23">
        <f>100+(B23-100)*0.4</f>
        <v>120</v>
      </c>
      <c r="E23">
        <f>100+(B23-100)*0.4</f>
        <v>120</v>
      </c>
      <c r="F23" s="8">
        <f>D23/E23</f>
        <v>1</v>
      </c>
      <c r="G23" s="4">
        <f>MAX(F23-0.95,0)</f>
        <v>5.0000000000000044E-2</v>
      </c>
      <c r="H23" s="4">
        <f>MAX((D23-E23)/100+0.05,0)</f>
        <v>0.05</v>
      </c>
      <c r="O23">
        <v>1</v>
      </c>
      <c r="P23">
        <v>24</v>
      </c>
      <c r="Q23">
        <f t="shared" si="5"/>
        <v>4.166666666666667</v>
      </c>
      <c r="R23">
        <f t="shared" si="6"/>
        <v>4.166666666666667</v>
      </c>
    </row>
    <row r="24" spans="2:18" x14ac:dyDescent="0.2">
      <c r="B24">
        <v>150</v>
      </c>
      <c r="C24">
        <v>125</v>
      </c>
      <c r="D24">
        <f t="shared" ref="D24:E36" si="7">100+(B24-100)*0.4</f>
        <v>120</v>
      </c>
      <c r="E24">
        <f t="shared" si="7"/>
        <v>110</v>
      </c>
      <c r="F24" s="8">
        <f t="shared" ref="F24:F36" si="8">D24/E24</f>
        <v>1.0909090909090908</v>
      </c>
      <c r="G24" s="4">
        <f t="shared" ref="G24:G37" si="9">MAX(F24-0.95,0)</f>
        <v>0.14090909090909087</v>
      </c>
      <c r="H24" s="4">
        <f t="shared" ref="H24:H37" si="10">MAX((D24-E24)/100+0.05,0)</f>
        <v>0.15000000000000002</v>
      </c>
      <c r="O24">
        <v>19</v>
      </c>
      <c r="P24">
        <v>96</v>
      </c>
      <c r="Q24">
        <f t="shared" si="5"/>
        <v>1.0416666666666667</v>
      </c>
      <c r="R24">
        <f t="shared" si="6"/>
        <v>1.0416666666666667</v>
      </c>
    </row>
    <row r="25" spans="2:18" x14ac:dyDescent="0.2">
      <c r="B25">
        <v>150</v>
      </c>
      <c r="C25">
        <v>100</v>
      </c>
      <c r="D25">
        <f t="shared" si="7"/>
        <v>120</v>
      </c>
      <c r="E25">
        <f t="shared" si="7"/>
        <v>100</v>
      </c>
      <c r="F25" s="8">
        <f t="shared" si="8"/>
        <v>1.2</v>
      </c>
      <c r="G25" s="4">
        <f t="shared" si="9"/>
        <v>0.25</v>
      </c>
      <c r="H25" s="4">
        <f t="shared" si="10"/>
        <v>0.25</v>
      </c>
    </row>
    <row r="26" spans="2:18" x14ac:dyDescent="0.2">
      <c r="B26">
        <v>150</v>
      </c>
      <c r="C26">
        <v>75</v>
      </c>
      <c r="D26">
        <f t="shared" si="7"/>
        <v>120</v>
      </c>
      <c r="E26">
        <f t="shared" si="7"/>
        <v>90</v>
      </c>
      <c r="F26" s="8">
        <f t="shared" si="8"/>
        <v>1.3333333333333333</v>
      </c>
      <c r="G26" s="4">
        <f t="shared" si="9"/>
        <v>0.3833333333333333</v>
      </c>
      <c r="H26" s="4">
        <f t="shared" si="10"/>
        <v>0.35</v>
      </c>
    </row>
    <row r="27" spans="2:18" x14ac:dyDescent="0.2">
      <c r="B27">
        <v>150</v>
      </c>
      <c r="C27">
        <v>50</v>
      </c>
      <c r="D27">
        <f t="shared" si="7"/>
        <v>120</v>
      </c>
      <c r="E27">
        <f t="shared" si="7"/>
        <v>80</v>
      </c>
      <c r="F27" s="8">
        <f t="shared" si="8"/>
        <v>1.5</v>
      </c>
      <c r="G27" s="4">
        <f t="shared" si="9"/>
        <v>0.55000000000000004</v>
      </c>
      <c r="H27" s="4">
        <f t="shared" si="10"/>
        <v>0.45</v>
      </c>
      <c r="J27" t="s">
        <v>183</v>
      </c>
      <c r="K27" t="s">
        <v>180</v>
      </c>
      <c r="L27" t="s">
        <v>192</v>
      </c>
    </row>
    <row r="28" spans="2:18" x14ac:dyDescent="0.2">
      <c r="B28">
        <v>100</v>
      </c>
      <c r="C28">
        <v>150</v>
      </c>
      <c r="D28">
        <f t="shared" si="7"/>
        <v>100</v>
      </c>
      <c r="E28">
        <f t="shared" si="7"/>
        <v>120</v>
      </c>
      <c r="F28" s="8">
        <f t="shared" si="8"/>
        <v>0.83333333333333337</v>
      </c>
      <c r="G28" s="4">
        <f t="shared" si="9"/>
        <v>0</v>
      </c>
      <c r="H28" s="4">
        <f t="shared" si="10"/>
        <v>0</v>
      </c>
      <c r="J28">
        <v>100</v>
      </c>
      <c r="K28" s="4">
        <v>0.3</v>
      </c>
    </row>
    <row r="29" spans="2:18" x14ac:dyDescent="0.2">
      <c r="B29">
        <v>100</v>
      </c>
      <c r="C29">
        <v>125</v>
      </c>
      <c r="D29">
        <f t="shared" si="7"/>
        <v>100</v>
      </c>
      <c r="E29">
        <f t="shared" si="7"/>
        <v>110</v>
      </c>
      <c r="F29" s="8">
        <f t="shared" si="8"/>
        <v>0.90909090909090906</v>
      </c>
      <c r="G29" s="4">
        <f t="shared" si="9"/>
        <v>0</v>
      </c>
      <c r="H29" s="4">
        <f t="shared" si="10"/>
        <v>0</v>
      </c>
      <c r="J29">
        <v>75</v>
      </c>
      <c r="K29" s="4">
        <v>0.24</v>
      </c>
    </row>
    <row r="30" spans="2:18" x14ac:dyDescent="0.2">
      <c r="B30">
        <v>100</v>
      </c>
      <c r="C30">
        <v>100</v>
      </c>
      <c r="D30">
        <f t="shared" si="7"/>
        <v>100</v>
      </c>
      <c r="E30">
        <f t="shared" si="7"/>
        <v>100</v>
      </c>
      <c r="F30" s="8">
        <f t="shared" si="8"/>
        <v>1</v>
      </c>
      <c r="G30" s="4">
        <f t="shared" si="9"/>
        <v>5.0000000000000044E-2</v>
      </c>
      <c r="H30" s="4">
        <f t="shared" si="10"/>
        <v>0.05</v>
      </c>
      <c r="J30">
        <v>50</v>
      </c>
      <c r="K30" s="4">
        <v>0.18</v>
      </c>
    </row>
    <row r="31" spans="2:18" x14ac:dyDescent="0.2">
      <c r="B31">
        <v>100</v>
      </c>
      <c r="C31">
        <v>75</v>
      </c>
      <c r="D31">
        <f t="shared" si="7"/>
        <v>100</v>
      </c>
      <c r="E31">
        <f t="shared" si="7"/>
        <v>90</v>
      </c>
      <c r="F31" s="8">
        <f t="shared" si="8"/>
        <v>1.1111111111111112</v>
      </c>
      <c r="G31" s="4">
        <f t="shared" si="9"/>
        <v>0.1611111111111112</v>
      </c>
      <c r="H31" s="4">
        <f t="shared" si="10"/>
        <v>0.15000000000000002</v>
      </c>
      <c r="J31">
        <v>25</v>
      </c>
      <c r="K31" s="4">
        <v>0.12</v>
      </c>
    </row>
    <row r="32" spans="2:18" x14ac:dyDescent="0.2">
      <c r="B32">
        <v>100</v>
      </c>
      <c r="C32">
        <v>50</v>
      </c>
      <c r="D32">
        <f t="shared" si="7"/>
        <v>100</v>
      </c>
      <c r="E32">
        <f t="shared" si="7"/>
        <v>80</v>
      </c>
      <c r="F32" s="8">
        <f t="shared" si="8"/>
        <v>1.25</v>
      </c>
      <c r="G32" s="4">
        <f t="shared" si="9"/>
        <v>0.30000000000000004</v>
      </c>
      <c r="H32" s="4">
        <f t="shared" si="10"/>
        <v>0.25</v>
      </c>
      <c r="J32">
        <v>0</v>
      </c>
      <c r="K32" s="4">
        <v>0.06</v>
      </c>
    </row>
    <row r="33" spans="2:11" x14ac:dyDescent="0.2">
      <c r="B33">
        <v>50</v>
      </c>
      <c r="C33">
        <v>150</v>
      </c>
      <c r="D33">
        <f t="shared" si="7"/>
        <v>80</v>
      </c>
      <c r="E33">
        <f t="shared" si="7"/>
        <v>120</v>
      </c>
      <c r="F33" s="8">
        <f t="shared" si="8"/>
        <v>0.66666666666666663</v>
      </c>
      <c r="G33" s="4">
        <f t="shared" si="9"/>
        <v>0</v>
      </c>
      <c r="H33" s="4">
        <f t="shared" si="10"/>
        <v>0</v>
      </c>
      <c r="J33">
        <v>-25</v>
      </c>
      <c r="K33" s="4">
        <v>0</v>
      </c>
    </row>
    <row r="34" spans="2:11" x14ac:dyDescent="0.2">
      <c r="B34">
        <v>50</v>
      </c>
      <c r="C34">
        <v>125</v>
      </c>
      <c r="D34">
        <f t="shared" si="7"/>
        <v>80</v>
      </c>
      <c r="E34">
        <f t="shared" si="7"/>
        <v>110</v>
      </c>
      <c r="F34" s="8">
        <f t="shared" si="8"/>
        <v>0.72727272727272729</v>
      </c>
      <c r="G34" s="4">
        <f t="shared" si="9"/>
        <v>0</v>
      </c>
      <c r="H34" s="4">
        <f t="shared" si="10"/>
        <v>0</v>
      </c>
      <c r="J34">
        <v>-50</v>
      </c>
      <c r="K34" s="4">
        <v>0</v>
      </c>
    </row>
    <row r="35" spans="2:11" x14ac:dyDescent="0.2">
      <c r="B35">
        <v>50</v>
      </c>
      <c r="C35">
        <v>100</v>
      </c>
      <c r="D35">
        <f t="shared" si="7"/>
        <v>80</v>
      </c>
      <c r="E35">
        <f t="shared" si="7"/>
        <v>100</v>
      </c>
      <c r="F35" s="8">
        <f t="shared" si="8"/>
        <v>0.8</v>
      </c>
      <c r="G35" s="4">
        <f t="shared" si="9"/>
        <v>0</v>
      </c>
      <c r="H35" s="4">
        <f t="shared" si="10"/>
        <v>0</v>
      </c>
      <c r="J35">
        <v>-75</v>
      </c>
      <c r="K35" s="4">
        <v>0</v>
      </c>
    </row>
    <row r="36" spans="2:11" x14ac:dyDescent="0.2">
      <c r="B36">
        <v>50</v>
      </c>
      <c r="C36">
        <v>75</v>
      </c>
      <c r="D36">
        <f t="shared" si="7"/>
        <v>80</v>
      </c>
      <c r="E36">
        <f t="shared" si="7"/>
        <v>90</v>
      </c>
      <c r="F36" s="8">
        <f t="shared" si="8"/>
        <v>0.88888888888888884</v>
      </c>
      <c r="G36" s="4">
        <f t="shared" si="9"/>
        <v>0</v>
      </c>
      <c r="H36" s="4">
        <f t="shared" si="10"/>
        <v>0</v>
      </c>
      <c r="J36">
        <v>-100</v>
      </c>
      <c r="K36" s="4">
        <v>0</v>
      </c>
    </row>
    <row r="37" spans="2:11" x14ac:dyDescent="0.2">
      <c r="B37">
        <v>50</v>
      </c>
      <c r="C37">
        <v>50</v>
      </c>
      <c r="D37">
        <f>100+(B37-100)*0.4</f>
        <v>80</v>
      </c>
      <c r="E37">
        <f>100+(C37-100)*0.4</f>
        <v>80</v>
      </c>
      <c r="F37" s="8">
        <f>D37/E37</f>
        <v>1</v>
      </c>
      <c r="G37" s="4">
        <f t="shared" si="9"/>
        <v>5.0000000000000044E-2</v>
      </c>
      <c r="H37" s="4">
        <f t="shared" si="10"/>
        <v>0.05</v>
      </c>
    </row>
  </sheetData>
  <conditionalFormatting sqref="B1:D22 B38:D1048576 B23:C37 E22:H2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:F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0289E-9FC9-A043-87AA-9007B3F5C30C}">
  <dimension ref="A1:M78"/>
  <sheetViews>
    <sheetView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" sqref="F1:F1048576"/>
    </sheetView>
  </sheetViews>
  <sheetFormatPr baseColWidth="10" defaultRowHeight="16" x14ac:dyDescent="0.2"/>
  <cols>
    <col min="1" max="1" width="12.83203125" bestFit="1" customWidth="1"/>
    <col min="7" max="7" width="3.5" customWidth="1"/>
    <col min="9" max="9" width="2.83203125" customWidth="1"/>
    <col min="11" max="11" width="11.83203125" bestFit="1" customWidth="1"/>
    <col min="12" max="12" width="11.83203125" customWidth="1"/>
    <col min="13" max="13" width="78.1640625" customWidth="1"/>
  </cols>
  <sheetData>
    <row r="1" spans="1:13" s="1" customFormat="1" x14ac:dyDescent="0.2">
      <c r="A1" s="1" t="s">
        <v>0</v>
      </c>
      <c r="B1" s="1" t="s">
        <v>72</v>
      </c>
      <c r="C1" s="1" t="s">
        <v>73</v>
      </c>
      <c r="D1" s="1" t="s">
        <v>74</v>
      </c>
      <c r="E1" s="1" t="s">
        <v>114</v>
      </c>
      <c r="F1" s="1" t="s">
        <v>115</v>
      </c>
      <c r="H1" s="1" t="s">
        <v>116</v>
      </c>
      <c r="J1" s="1" t="s">
        <v>113</v>
      </c>
      <c r="K1" s="1" t="s">
        <v>77</v>
      </c>
      <c r="L1" s="1" t="s">
        <v>89</v>
      </c>
      <c r="M1" s="1" t="s">
        <v>75</v>
      </c>
    </row>
    <row r="2" spans="1:13" x14ac:dyDescent="0.2">
      <c r="A2" t="s">
        <v>1</v>
      </c>
      <c r="H2" t="str">
        <f t="shared" ref="H2:H33" si="0">IF(B2&gt;0,SUM(B2:F2),"")</f>
        <v/>
      </c>
    </row>
    <row r="3" spans="1:13" x14ac:dyDescent="0.2">
      <c r="A3" t="s">
        <v>2</v>
      </c>
      <c r="H3" t="str">
        <f t="shared" si="0"/>
        <v/>
      </c>
    </row>
    <row r="4" spans="1:13" x14ac:dyDescent="0.2">
      <c r="A4" t="s">
        <v>3</v>
      </c>
      <c r="B4">
        <v>80</v>
      </c>
      <c r="C4">
        <v>70</v>
      </c>
      <c r="D4">
        <v>75</v>
      </c>
      <c r="E4">
        <v>110</v>
      </c>
      <c r="F4">
        <v>100</v>
      </c>
      <c r="H4">
        <f t="shared" si="0"/>
        <v>435</v>
      </c>
      <c r="J4">
        <v>6</v>
      </c>
      <c r="K4" t="s">
        <v>83</v>
      </c>
      <c r="L4">
        <v>0</v>
      </c>
      <c r="M4" t="s">
        <v>84</v>
      </c>
    </row>
    <row r="5" spans="1:13" x14ac:dyDescent="0.2">
      <c r="A5" t="s">
        <v>4</v>
      </c>
      <c r="H5" t="str">
        <f t="shared" si="0"/>
        <v/>
      </c>
    </row>
    <row r="6" spans="1:13" x14ac:dyDescent="0.2">
      <c r="A6" t="s">
        <v>5</v>
      </c>
      <c r="B6">
        <v>100</v>
      </c>
      <c r="C6">
        <v>100</v>
      </c>
      <c r="D6">
        <v>80</v>
      </c>
      <c r="E6">
        <v>105</v>
      </c>
      <c r="F6">
        <v>90</v>
      </c>
      <c r="H6">
        <f t="shared" si="0"/>
        <v>475</v>
      </c>
      <c r="J6">
        <v>5</v>
      </c>
      <c r="K6" t="s">
        <v>163</v>
      </c>
      <c r="L6">
        <v>1</v>
      </c>
      <c r="M6" t="s">
        <v>164</v>
      </c>
    </row>
    <row r="7" spans="1:13" x14ac:dyDescent="0.2">
      <c r="A7" t="s">
        <v>6</v>
      </c>
      <c r="H7" t="str">
        <f t="shared" si="0"/>
        <v/>
      </c>
    </row>
    <row r="8" spans="1:13" x14ac:dyDescent="0.2">
      <c r="A8" t="s">
        <v>7</v>
      </c>
      <c r="H8" t="str">
        <f t="shared" si="0"/>
        <v/>
      </c>
    </row>
    <row r="9" spans="1:13" x14ac:dyDescent="0.2">
      <c r="A9" t="s">
        <v>8</v>
      </c>
      <c r="B9">
        <v>85</v>
      </c>
      <c r="C9">
        <v>110</v>
      </c>
      <c r="D9">
        <v>110</v>
      </c>
      <c r="E9">
        <v>95</v>
      </c>
      <c r="F9">
        <v>80</v>
      </c>
      <c r="H9">
        <f t="shared" si="0"/>
        <v>480</v>
      </c>
      <c r="J9">
        <v>6</v>
      </c>
      <c r="K9" t="s">
        <v>127</v>
      </c>
      <c r="L9">
        <v>0</v>
      </c>
      <c r="M9" t="s">
        <v>98</v>
      </c>
    </row>
    <row r="10" spans="1:13" x14ac:dyDescent="0.2">
      <c r="A10" t="s">
        <v>9</v>
      </c>
      <c r="B10">
        <v>55</v>
      </c>
      <c r="C10">
        <v>65</v>
      </c>
      <c r="D10">
        <v>70</v>
      </c>
      <c r="E10">
        <v>90</v>
      </c>
      <c r="F10">
        <v>100</v>
      </c>
      <c r="H10">
        <f t="shared" si="0"/>
        <v>380</v>
      </c>
      <c r="J10">
        <v>5</v>
      </c>
      <c r="K10" t="s">
        <v>165</v>
      </c>
      <c r="L10">
        <v>1</v>
      </c>
      <c r="M10" t="s">
        <v>166</v>
      </c>
    </row>
    <row r="11" spans="1:13" x14ac:dyDescent="0.2">
      <c r="A11" t="s">
        <v>10</v>
      </c>
      <c r="H11" t="str">
        <f t="shared" si="0"/>
        <v/>
      </c>
    </row>
    <row r="12" spans="1:13" x14ac:dyDescent="0.2">
      <c r="A12" t="s">
        <v>11</v>
      </c>
      <c r="B12">
        <v>75</v>
      </c>
      <c r="C12">
        <v>100</v>
      </c>
      <c r="D12">
        <v>130</v>
      </c>
      <c r="E12">
        <v>100</v>
      </c>
      <c r="F12">
        <v>90</v>
      </c>
      <c r="H12">
        <f t="shared" si="0"/>
        <v>495</v>
      </c>
      <c r="J12">
        <v>6</v>
      </c>
      <c r="K12" t="s">
        <v>99</v>
      </c>
      <c r="L12">
        <v>1</v>
      </c>
      <c r="M12" t="s">
        <v>100</v>
      </c>
    </row>
    <row r="13" spans="1:13" x14ac:dyDescent="0.2">
      <c r="A13" t="s">
        <v>12</v>
      </c>
      <c r="B13">
        <v>95</v>
      </c>
      <c r="C13">
        <v>75</v>
      </c>
      <c r="D13">
        <v>80</v>
      </c>
      <c r="E13">
        <v>150</v>
      </c>
      <c r="F13">
        <v>110</v>
      </c>
      <c r="H13">
        <f t="shared" si="0"/>
        <v>510</v>
      </c>
    </row>
    <row r="14" spans="1:13" x14ac:dyDescent="0.2">
      <c r="A14" t="s">
        <v>13</v>
      </c>
      <c r="H14" t="str">
        <f t="shared" si="0"/>
        <v/>
      </c>
      <c r="K14" t="s">
        <v>120</v>
      </c>
      <c r="L14">
        <v>1</v>
      </c>
      <c r="M14" t="s">
        <v>121</v>
      </c>
    </row>
    <row r="15" spans="1:13" x14ac:dyDescent="0.2">
      <c r="A15" t="s">
        <v>14</v>
      </c>
      <c r="H15" t="str">
        <f t="shared" si="0"/>
        <v/>
      </c>
    </row>
    <row r="16" spans="1:13" x14ac:dyDescent="0.2">
      <c r="A16" t="s">
        <v>15</v>
      </c>
      <c r="B16">
        <v>95</v>
      </c>
      <c r="C16">
        <v>85</v>
      </c>
      <c r="D16">
        <v>105</v>
      </c>
      <c r="E16">
        <v>80</v>
      </c>
      <c r="F16">
        <v>80</v>
      </c>
      <c r="H16">
        <f t="shared" si="0"/>
        <v>445</v>
      </c>
      <c r="J16">
        <v>5</v>
      </c>
      <c r="K16" t="s">
        <v>86</v>
      </c>
      <c r="L16">
        <v>1</v>
      </c>
      <c r="M16" t="s">
        <v>87</v>
      </c>
    </row>
    <row r="17" spans="1:13" x14ac:dyDescent="0.2">
      <c r="A17" t="s">
        <v>16</v>
      </c>
      <c r="B17">
        <v>80</v>
      </c>
      <c r="C17">
        <v>120</v>
      </c>
      <c r="D17">
        <v>140</v>
      </c>
      <c r="E17">
        <v>70</v>
      </c>
      <c r="F17">
        <v>65</v>
      </c>
      <c r="H17">
        <f t="shared" si="0"/>
        <v>475</v>
      </c>
      <c r="J17">
        <v>4</v>
      </c>
      <c r="K17" t="s">
        <v>142</v>
      </c>
      <c r="L17">
        <v>1</v>
      </c>
      <c r="M17" t="s">
        <v>143</v>
      </c>
    </row>
    <row r="18" spans="1:13" x14ac:dyDescent="0.2">
      <c r="A18" t="s">
        <v>17</v>
      </c>
      <c r="B18">
        <v>70</v>
      </c>
      <c r="C18">
        <v>120</v>
      </c>
      <c r="D18">
        <v>100</v>
      </c>
      <c r="E18">
        <v>115</v>
      </c>
      <c r="F18">
        <v>85</v>
      </c>
      <c r="H18">
        <f t="shared" si="0"/>
        <v>490</v>
      </c>
      <c r="J18">
        <v>5</v>
      </c>
      <c r="K18" t="s">
        <v>118</v>
      </c>
      <c r="L18">
        <v>1</v>
      </c>
      <c r="M18" t="s">
        <v>119</v>
      </c>
    </row>
    <row r="19" spans="1:13" x14ac:dyDescent="0.2">
      <c r="A19" t="s">
        <v>18</v>
      </c>
      <c r="B19">
        <v>130</v>
      </c>
      <c r="C19">
        <v>60</v>
      </c>
      <c r="D19">
        <v>85</v>
      </c>
      <c r="E19">
        <v>110</v>
      </c>
      <c r="F19">
        <v>105</v>
      </c>
      <c r="H19">
        <f t="shared" si="0"/>
        <v>490</v>
      </c>
      <c r="J19">
        <v>6</v>
      </c>
    </row>
    <row r="20" spans="1:13" x14ac:dyDescent="0.2">
      <c r="A20" t="s">
        <v>19</v>
      </c>
      <c r="B20">
        <v>105</v>
      </c>
      <c r="C20">
        <v>75</v>
      </c>
      <c r="D20">
        <v>100</v>
      </c>
      <c r="E20">
        <v>140</v>
      </c>
      <c r="F20">
        <v>90</v>
      </c>
      <c r="H20">
        <f t="shared" si="0"/>
        <v>510</v>
      </c>
      <c r="J20">
        <v>5</v>
      </c>
    </row>
    <row r="21" spans="1:13" x14ac:dyDescent="0.2">
      <c r="A21" t="s">
        <v>20</v>
      </c>
      <c r="B21">
        <v>50</v>
      </c>
      <c r="C21">
        <v>110</v>
      </c>
      <c r="D21">
        <v>100</v>
      </c>
      <c r="E21">
        <v>75</v>
      </c>
      <c r="F21">
        <v>130</v>
      </c>
      <c r="H21">
        <f t="shared" si="0"/>
        <v>465</v>
      </c>
      <c r="K21" t="s">
        <v>91</v>
      </c>
      <c r="L21">
        <v>1</v>
      </c>
      <c r="M21" t="s">
        <v>117</v>
      </c>
    </row>
    <row r="22" spans="1:13" x14ac:dyDescent="0.2">
      <c r="A22" t="s">
        <v>21</v>
      </c>
      <c r="B22">
        <v>110</v>
      </c>
      <c r="C22">
        <v>95</v>
      </c>
      <c r="D22">
        <v>115</v>
      </c>
      <c r="E22">
        <v>100</v>
      </c>
      <c r="F22">
        <v>95</v>
      </c>
      <c r="H22">
        <f t="shared" si="0"/>
        <v>515</v>
      </c>
      <c r="K22" t="s">
        <v>111</v>
      </c>
      <c r="L22">
        <v>1</v>
      </c>
      <c r="M22" t="s">
        <v>112</v>
      </c>
    </row>
    <row r="23" spans="1:13" x14ac:dyDescent="0.2">
      <c r="A23" t="s">
        <v>22</v>
      </c>
      <c r="B23">
        <v>75</v>
      </c>
      <c r="C23">
        <v>70</v>
      </c>
      <c r="D23">
        <v>85</v>
      </c>
      <c r="E23">
        <v>75</v>
      </c>
      <c r="F23">
        <v>85</v>
      </c>
      <c r="H23">
        <f t="shared" si="0"/>
        <v>390</v>
      </c>
      <c r="J23">
        <v>4</v>
      </c>
      <c r="K23" t="s">
        <v>85</v>
      </c>
      <c r="L23">
        <v>1</v>
      </c>
      <c r="M23" t="s">
        <v>158</v>
      </c>
    </row>
    <row r="24" spans="1:13" x14ac:dyDescent="0.2">
      <c r="A24" t="s">
        <v>23</v>
      </c>
      <c r="B24">
        <v>110</v>
      </c>
      <c r="C24">
        <v>85</v>
      </c>
      <c r="D24">
        <v>80</v>
      </c>
      <c r="E24">
        <v>110</v>
      </c>
      <c r="F24">
        <v>125</v>
      </c>
      <c r="H24">
        <f t="shared" si="0"/>
        <v>510</v>
      </c>
      <c r="J24">
        <v>7</v>
      </c>
      <c r="K24" t="s">
        <v>157</v>
      </c>
      <c r="L24">
        <v>0</v>
      </c>
      <c r="M24" t="s">
        <v>128</v>
      </c>
    </row>
    <row r="25" spans="1:13" x14ac:dyDescent="0.2">
      <c r="A25" t="s">
        <v>24</v>
      </c>
      <c r="B25">
        <v>100</v>
      </c>
      <c r="C25">
        <v>100</v>
      </c>
      <c r="D25">
        <v>100</v>
      </c>
      <c r="E25">
        <v>100</v>
      </c>
      <c r="F25">
        <v>100</v>
      </c>
      <c r="H25">
        <f t="shared" si="0"/>
        <v>500</v>
      </c>
      <c r="J25">
        <v>6</v>
      </c>
      <c r="K25" t="s">
        <v>80</v>
      </c>
      <c r="L25">
        <v>0</v>
      </c>
      <c r="M25" t="s">
        <v>81</v>
      </c>
    </row>
    <row r="26" spans="1:13" x14ac:dyDescent="0.2">
      <c r="A26" t="s">
        <v>25</v>
      </c>
      <c r="H26" t="str">
        <f t="shared" si="0"/>
        <v/>
      </c>
    </row>
    <row r="27" spans="1:13" x14ac:dyDescent="0.2">
      <c r="A27" t="s">
        <v>26</v>
      </c>
      <c r="B27">
        <v>105</v>
      </c>
      <c r="C27">
        <v>75</v>
      </c>
      <c r="D27">
        <v>80</v>
      </c>
      <c r="E27">
        <v>130</v>
      </c>
      <c r="F27">
        <v>120</v>
      </c>
      <c r="H27">
        <f t="shared" si="0"/>
        <v>510</v>
      </c>
    </row>
    <row r="28" spans="1:13" x14ac:dyDescent="0.2">
      <c r="A28" t="s">
        <v>27</v>
      </c>
      <c r="B28">
        <v>110</v>
      </c>
      <c r="C28">
        <v>70</v>
      </c>
      <c r="D28">
        <v>110</v>
      </c>
      <c r="E28">
        <v>80</v>
      </c>
      <c r="F28">
        <v>100</v>
      </c>
      <c r="H28">
        <f t="shared" si="0"/>
        <v>470</v>
      </c>
      <c r="K28" t="s">
        <v>79</v>
      </c>
      <c r="L28">
        <v>0</v>
      </c>
      <c r="M28" t="s">
        <v>98</v>
      </c>
    </row>
    <row r="29" spans="1:13" x14ac:dyDescent="0.2">
      <c r="A29" t="s">
        <v>28</v>
      </c>
      <c r="B29">
        <v>100</v>
      </c>
      <c r="C29">
        <v>105</v>
      </c>
      <c r="D29">
        <v>110</v>
      </c>
      <c r="E29">
        <v>65</v>
      </c>
      <c r="F29">
        <v>95</v>
      </c>
      <c r="H29">
        <f t="shared" si="0"/>
        <v>475</v>
      </c>
    </row>
    <row r="30" spans="1:13" x14ac:dyDescent="0.2">
      <c r="A30" t="s">
        <v>29</v>
      </c>
      <c r="B30">
        <v>110</v>
      </c>
      <c r="C30">
        <v>65</v>
      </c>
      <c r="D30">
        <v>70</v>
      </c>
      <c r="E30">
        <v>135</v>
      </c>
      <c r="F30">
        <v>110</v>
      </c>
      <c r="H30">
        <f t="shared" si="0"/>
        <v>490</v>
      </c>
      <c r="K30" t="s">
        <v>144</v>
      </c>
      <c r="L30">
        <v>1</v>
      </c>
      <c r="M30" t="s">
        <v>145</v>
      </c>
    </row>
    <row r="31" spans="1:13" x14ac:dyDescent="0.2">
      <c r="A31" t="s">
        <v>30</v>
      </c>
      <c r="B31">
        <v>120</v>
      </c>
      <c r="C31">
        <v>110</v>
      </c>
      <c r="D31">
        <v>130</v>
      </c>
      <c r="E31">
        <v>75</v>
      </c>
      <c r="F31">
        <v>65</v>
      </c>
      <c r="H31">
        <f t="shared" si="0"/>
        <v>500</v>
      </c>
    </row>
    <row r="32" spans="1:13" x14ac:dyDescent="0.2">
      <c r="A32" t="s">
        <v>31</v>
      </c>
      <c r="B32">
        <v>80</v>
      </c>
      <c r="C32">
        <v>125</v>
      </c>
      <c r="D32">
        <v>100</v>
      </c>
      <c r="E32">
        <v>70</v>
      </c>
      <c r="F32">
        <v>120</v>
      </c>
      <c r="H32">
        <f t="shared" si="0"/>
        <v>495</v>
      </c>
      <c r="K32" t="s">
        <v>129</v>
      </c>
      <c r="L32">
        <v>0</v>
      </c>
      <c r="M32" t="s">
        <v>130</v>
      </c>
    </row>
    <row r="33" spans="1:13" x14ac:dyDescent="0.2">
      <c r="A33" t="s">
        <v>32</v>
      </c>
      <c r="B33">
        <v>85</v>
      </c>
      <c r="C33">
        <v>75</v>
      </c>
      <c r="D33">
        <v>60</v>
      </c>
      <c r="E33">
        <v>125</v>
      </c>
      <c r="F33">
        <v>140</v>
      </c>
      <c r="H33">
        <f t="shared" si="0"/>
        <v>485</v>
      </c>
      <c r="K33" t="s">
        <v>101</v>
      </c>
      <c r="L33">
        <v>0</v>
      </c>
      <c r="M33" t="s">
        <v>102</v>
      </c>
    </row>
    <row r="34" spans="1:13" x14ac:dyDescent="0.2">
      <c r="A34" t="s">
        <v>33</v>
      </c>
      <c r="B34">
        <v>105</v>
      </c>
      <c r="C34">
        <v>105</v>
      </c>
      <c r="D34">
        <v>95</v>
      </c>
      <c r="E34">
        <v>85</v>
      </c>
      <c r="F34">
        <v>85</v>
      </c>
      <c r="H34">
        <f t="shared" ref="H34:H65" si="1">IF(B34&gt;0,SUM(B34:F34),"")</f>
        <v>475</v>
      </c>
      <c r="K34" t="s">
        <v>88</v>
      </c>
      <c r="L34">
        <v>0</v>
      </c>
      <c r="M34" t="s">
        <v>90</v>
      </c>
    </row>
    <row r="35" spans="1:13" x14ac:dyDescent="0.2">
      <c r="A35" t="s">
        <v>34</v>
      </c>
      <c r="B35">
        <v>90</v>
      </c>
      <c r="C35">
        <v>100</v>
      </c>
      <c r="D35">
        <v>120</v>
      </c>
      <c r="E35">
        <v>85</v>
      </c>
      <c r="F35">
        <v>75</v>
      </c>
      <c r="H35">
        <f t="shared" si="1"/>
        <v>470</v>
      </c>
      <c r="K35" t="s">
        <v>103</v>
      </c>
      <c r="L35">
        <v>1</v>
      </c>
      <c r="M35" t="s">
        <v>104</v>
      </c>
    </row>
    <row r="36" spans="1:13" x14ac:dyDescent="0.2">
      <c r="A36" t="s">
        <v>35</v>
      </c>
      <c r="B36">
        <v>75</v>
      </c>
      <c r="C36">
        <v>120</v>
      </c>
      <c r="D36">
        <v>95</v>
      </c>
      <c r="E36">
        <v>80</v>
      </c>
      <c r="F36">
        <v>95</v>
      </c>
      <c r="H36">
        <f t="shared" si="1"/>
        <v>465</v>
      </c>
    </row>
    <row r="37" spans="1:13" x14ac:dyDescent="0.2">
      <c r="A37" t="s">
        <v>36</v>
      </c>
      <c r="B37">
        <v>95</v>
      </c>
      <c r="C37">
        <v>70</v>
      </c>
      <c r="D37">
        <v>85</v>
      </c>
      <c r="E37">
        <v>110</v>
      </c>
      <c r="F37">
        <v>150</v>
      </c>
      <c r="H37">
        <f t="shared" si="1"/>
        <v>510</v>
      </c>
      <c r="K37" t="s">
        <v>109</v>
      </c>
      <c r="L37">
        <v>0</v>
      </c>
      <c r="M37" t="s">
        <v>110</v>
      </c>
    </row>
    <row r="38" spans="1:13" x14ac:dyDescent="0.2">
      <c r="A38" t="s">
        <v>37</v>
      </c>
      <c r="B38">
        <v>120</v>
      </c>
      <c r="C38">
        <v>80</v>
      </c>
      <c r="D38">
        <v>80</v>
      </c>
      <c r="E38">
        <v>105</v>
      </c>
      <c r="F38">
        <v>110</v>
      </c>
      <c r="H38">
        <f t="shared" si="1"/>
        <v>495</v>
      </c>
      <c r="K38" t="s">
        <v>92</v>
      </c>
      <c r="L38">
        <v>0</v>
      </c>
      <c r="M38" t="s">
        <v>93</v>
      </c>
    </row>
    <row r="39" spans="1:13" x14ac:dyDescent="0.2">
      <c r="A39" t="s">
        <v>38</v>
      </c>
      <c r="B39">
        <v>95</v>
      </c>
      <c r="C39">
        <v>100</v>
      </c>
      <c r="D39">
        <v>100</v>
      </c>
      <c r="E39">
        <v>85</v>
      </c>
      <c r="F39">
        <v>65</v>
      </c>
      <c r="H39">
        <f t="shared" si="1"/>
        <v>445</v>
      </c>
      <c r="K39" t="s">
        <v>136</v>
      </c>
      <c r="L39">
        <v>0</v>
      </c>
      <c r="M39" t="s">
        <v>137</v>
      </c>
    </row>
    <row r="40" spans="1:13" x14ac:dyDescent="0.2">
      <c r="A40" t="s">
        <v>39</v>
      </c>
      <c r="B40">
        <v>115</v>
      </c>
      <c r="C40">
        <v>75</v>
      </c>
      <c r="D40">
        <v>100</v>
      </c>
      <c r="E40">
        <v>100</v>
      </c>
      <c r="F40">
        <v>105</v>
      </c>
      <c r="H40">
        <f t="shared" si="1"/>
        <v>495</v>
      </c>
      <c r="K40" t="s">
        <v>105</v>
      </c>
      <c r="L40">
        <v>1</v>
      </c>
      <c r="M40" t="s">
        <v>106</v>
      </c>
    </row>
    <row r="41" spans="1:13" x14ac:dyDescent="0.2">
      <c r="A41" t="s">
        <v>40</v>
      </c>
      <c r="B41">
        <v>130</v>
      </c>
      <c r="C41">
        <v>60</v>
      </c>
      <c r="D41">
        <v>70</v>
      </c>
      <c r="E41">
        <v>110</v>
      </c>
      <c r="F41">
        <v>140</v>
      </c>
      <c r="H41">
        <f t="shared" si="1"/>
        <v>510</v>
      </c>
    </row>
    <row r="42" spans="1:13" x14ac:dyDescent="0.2">
      <c r="A42" t="s">
        <v>41</v>
      </c>
      <c r="B42">
        <v>70</v>
      </c>
      <c r="C42">
        <v>80</v>
      </c>
      <c r="D42">
        <v>120</v>
      </c>
      <c r="E42">
        <v>80</v>
      </c>
      <c r="F42">
        <v>90</v>
      </c>
      <c r="H42">
        <f t="shared" si="1"/>
        <v>440</v>
      </c>
      <c r="J42">
        <v>5</v>
      </c>
      <c r="K42" t="s">
        <v>155</v>
      </c>
      <c r="L42">
        <v>0</v>
      </c>
      <c r="M42" t="s">
        <v>156</v>
      </c>
    </row>
    <row r="43" spans="1:13" x14ac:dyDescent="0.2">
      <c r="A43" t="s">
        <v>42</v>
      </c>
      <c r="B43">
        <v>90</v>
      </c>
      <c r="C43">
        <v>95</v>
      </c>
      <c r="D43">
        <v>90</v>
      </c>
      <c r="E43">
        <v>95</v>
      </c>
      <c r="F43">
        <v>100</v>
      </c>
      <c r="H43">
        <f t="shared" si="1"/>
        <v>470</v>
      </c>
      <c r="J43">
        <v>5</v>
      </c>
      <c r="K43" t="s">
        <v>125</v>
      </c>
      <c r="L43">
        <v>0</v>
      </c>
      <c r="M43" t="s">
        <v>126</v>
      </c>
    </row>
    <row r="44" spans="1:13" x14ac:dyDescent="0.2">
      <c r="A44" t="s">
        <v>43</v>
      </c>
      <c r="B44">
        <v>120</v>
      </c>
      <c r="C44">
        <v>120</v>
      </c>
      <c r="D44">
        <v>120</v>
      </c>
      <c r="E44">
        <v>60</v>
      </c>
      <c r="F44">
        <v>60</v>
      </c>
      <c r="H44">
        <f t="shared" si="1"/>
        <v>480</v>
      </c>
      <c r="J44">
        <v>4</v>
      </c>
    </row>
    <row r="45" spans="1:13" x14ac:dyDescent="0.2">
      <c r="A45" t="s">
        <v>44</v>
      </c>
      <c r="H45" t="str">
        <f t="shared" si="1"/>
        <v/>
      </c>
    </row>
    <row r="46" spans="1:13" x14ac:dyDescent="0.2">
      <c r="A46" t="s">
        <v>45</v>
      </c>
      <c r="B46">
        <v>95</v>
      </c>
      <c r="C46">
        <v>100</v>
      </c>
      <c r="D46">
        <v>100</v>
      </c>
      <c r="E46">
        <v>110</v>
      </c>
      <c r="F46">
        <v>100</v>
      </c>
      <c r="H46">
        <f t="shared" si="1"/>
        <v>505</v>
      </c>
      <c r="K46" t="s">
        <v>161</v>
      </c>
      <c r="L46">
        <v>0</v>
      </c>
      <c r="M46" t="s">
        <v>162</v>
      </c>
    </row>
    <row r="47" spans="1:13" x14ac:dyDescent="0.2">
      <c r="A47" t="s">
        <v>46</v>
      </c>
      <c r="B47">
        <v>95</v>
      </c>
      <c r="C47">
        <v>80</v>
      </c>
      <c r="D47">
        <v>135</v>
      </c>
      <c r="E47">
        <v>90</v>
      </c>
      <c r="F47">
        <v>70</v>
      </c>
      <c r="H47">
        <f t="shared" si="1"/>
        <v>470</v>
      </c>
    </row>
    <row r="48" spans="1:13" x14ac:dyDescent="0.2">
      <c r="A48" t="s">
        <v>47</v>
      </c>
      <c r="H48" t="str">
        <f t="shared" si="1"/>
        <v/>
      </c>
    </row>
    <row r="49" spans="1:13" x14ac:dyDescent="0.2">
      <c r="A49" t="s">
        <v>48</v>
      </c>
      <c r="B49">
        <v>85</v>
      </c>
      <c r="C49">
        <v>120</v>
      </c>
      <c r="D49">
        <v>95</v>
      </c>
      <c r="E49">
        <v>115</v>
      </c>
      <c r="F49">
        <v>85</v>
      </c>
      <c r="H49">
        <f t="shared" si="1"/>
        <v>500</v>
      </c>
      <c r="K49" t="s">
        <v>76</v>
      </c>
      <c r="L49">
        <v>0</v>
      </c>
      <c r="M49" t="s">
        <v>78</v>
      </c>
    </row>
    <row r="50" spans="1:13" x14ac:dyDescent="0.2">
      <c r="A50" t="s">
        <v>49</v>
      </c>
      <c r="B50">
        <v>105</v>
      </c>
      <c r="C50">
        <v>100</v>
      </c>
      <c r="D50">
        <v>90</v>
      </c>
      <c r="E50">
        <v>120</v>
      </c>
      <c r="F50">
        <v>60</v>
      </c>
      <c r="H50">
        <f t="shared" si="1"/>
        <v>475</v>
      </c>
      <c r="K50" t="s">
        <v>96</v>
      </c>
      <c r="L50">
        <v>1</v>
      </c>
      <c r="M50" t="s">
        <v>97</v>
      </c>
    </row>
    <row r="51" spans="1:13" x14ac:dyDescent="0.2">
      <c r="A51" t="s">
        <v>50</v>
      </c>
      <c r="B51">
        <v>115</v>
      </c>
      <c r="C51">
        <v>75</v>
      </c>
      <c r="D51">
        <v>85</v>
      </c>
      <c r="E51">
        <v>120</v>
      </c>
      <c r="F51">
        <v>100</v>
      </c>
      <c r="H51">
        <f t="shared" si="1"/>
        <v>495</v>
      </c>
      <c r="K51" t="s">
        <v>138</v>
      </c>
      <c r="L51">
        <v>0</v>
      </c>
      <c r="M51" t="s">
        <v>139</v>
      </c>
    </row>
    <row r="52" spans="1:13" x14ac:dyDescent="0.2">
      <c r="A52" t="s">
        <v>51</v>
      </c>
      <c r="B52">
        <v>100</v>
      </c>
      <c r="C52">
        <v>90</v>
      </c>
      <c r="D52">
        <v>110</v>
      </c>
      <c r="E52">
        <v>90</v>
      </c>
      <c r="F52">
        <v>100</v>
      </c>
      <c r="H52">
        <f t="shared" si="1"/>
        <v>490</v>
      </c>
      <c r="J52">
        <v>7</v>
      </c>
      <c r="K52" t="s">
        <v>122</v>
      </c>
      <c r="L52">
        <v>1</v>
      </c>
      <c r="M52" t="s">
        <v>123</v>
      </c>
    </row>
    <row r="53" spans="1:13" x14ac:dyDescent="0.2">
      <c r="A53" t="s">
        <v>52</v>
      </c>
      <c r="B53">
        <v>140</v>
      </c>
      <c r="C53">
        <v>100</v>
      </c>
      <c r="D53">
        <v>80</v>
      </c>
      <c r="E53">
        <v>100</v>
      </c>
      <c r="F53">
        <v>85</v>
      </c>
      <c r="H53">
        <f t="shared" si="1"/>
        <v>505</v>
      </c>
    </row>
    <row r="54" spans="1:13" x14ac:dyDescent="0.2">
      <c r="A54" t="s">
        <v>53</v>
      </c>
      <c r="B54">
        <v>130</v>
      </c>
      <c r="C54">
        <v>130</v>
      </c>
      <c r="D54">
        <v>75</v>
      </c>
      <c r="E54">
        <v>85</v>
      </c>
      <c r="F54">
        <v>70</v>
      </c>
      <c r="H54">
        <f t="shared" si="1"/>
        <v>490</v>
      </c>
      <c r="J54">
        <v>5</v>
      </c>
      <c r="K54" t="s">
        <v>151</v>
      </c>
      <c r="L54">
        <v>0</v>
      </c>
      <c r="M54" t="s">
        <v>152</v>
      </c>
    </row>
    <row r="55" spans="1:13" x14ac:dyDescent="0.2">
      <c r="A55" t="s">
        <v>54</v>
      </c>
      <c r="H55" t="str">
        <f t="shared" si="1"/>
        <v/>
      </c>
      <c r="J55" t="s">
        <v>133</v>
      </c>
    </row>
    <row r="56" spans="1:13" x14ac:dyDescent="0.2">
      <c r="A56" t="s">
        <v>55</v>
      </c>
      <c r="B56">
        <v>110</v>
      </c>
      <c r="C56">
        <v>85</v>
      </c>
      <c r="D56">
        <v>95</v>
      </c>
      <c r="E56">
        <v>105</v>
      </c>
      <c r="F56">
        <v>105</v>
      </c>
      <c r="H56">
        <f t="shared" si="1"/>
        <v>500</v>
      </c>
    </row>
    <row r="57" spans="1:13" x14ac:dyDescent="0.2">
      <c r="A57" t="s">
        <v>56</v>
      </c>
      <c r="B57">
        <v>60</v>
      </c>
      <c r="C57">
        <v>125</v>
      </c>
      <c r="D57">
        <v>100</v>
      </c>
      <c r="E57">
        <v>95</v>
      </c>
      <c r="F57">
        <v>100</v>
      </c>
      <c r="H57">
        <f t="shared" si="1"/>
        <v>480</v>
      </c>
      <c r="J57">
        <v>4</v>
      </c>
      <c r="K57" t="s">
        <v>140</v>
      </c>
      <c r="L57">
        <v>0</v>
      </c>
      <c r="M57" t="s">
        <v>141</v>
      </c>
    </row>
    <row r="58" spans="1:13" x14ac:dyDescent="0.2">
      <c r="A58" t="s">
        <v>57</v>
      </c>
      <c r="B58">
        <v>50</v>
      </c>
      <c r="C58">
        <v>150</v>
      </c>
      <c r="D58">
        <v>140</v>
      </c>
      <c r="E58">
        <v>55</v>
      </c>
      <c r="F58">
        <v>50</v>
      </c>
      <c r="H58">
        <f t="shared" si="1"/>
        <v>445</v>
      </c>
    </row>
    <row r="59" spans="1:13" x14ac:dyDescent="0.2">
      <c r="A59" t="s">
        <v>58</v>
      </c>
      <c r="H59" t="str">
        <f t="shared" si="1"/>
        <v/>
      </c>
    </row>
    <row r="60" spans="1:13" x14ac:dyDescent="0.2">
      <c r="A60" t="s">
        <v>59</v>
      </c>
      <c r="B60">
        <v>95</v>
      </c>
      <c r="C60">
        <v>65</v>
      </c>
      <c r="D60">
        <v>75</v>
      </c>
      <c r="E60">
        <v>130</v>
      </c>
      <c r="F60">
        <v>100</v>
      </c>
      <c r="H60">
        <f t="shared" si="1"/>
        <v>465</v>
      </c>
      <c r="J60">
        <v>4</v>
      </c>
      <c r="K60" t="s">
        <v>149</v>
      </c>
      <c r="L60">
        <v>1</v>
      </c>
      <c r="M60" t="s">
        <v>150</v>
      </c>
    </row>
    <row r="61" spans="1:13" x14ac:dyDescent="0.2">
      <c r="A61" t="s">
        <v>60</v>
      </c>
      <c r="B61">
        <v>90</v>
      </c>
      <c r="C61">
        <v>110</v>
      </c>
      <c r="D61">
        <v>110</v>
      </c>
      <c r="E61">
        <v>80</v>
      </c>
      <c r="F61">
        <v>80</v>
      </c>
      <c r="H61">
        <f t="shared" si="1"/>
        <v>470</v>
      </c>
      <c r="J61">
        <v>5</v>
      </c>
      <c r="K61" t="s">
        <v>94</v>
      </c>
      <c r="L61">
        <v>1</v>
      </c>
      <c r="M61" t="s">
        <v>95</v>
      </c>
    </row>
    <row r="62" spans="1:13" x14ac:dyDescent="0.2">
      <c r="A62" t="s">
        <v>61</v>
      </c>
      <c r="B62">
        <v>85</v>
      </c>
      <c r="C62">
        <v>85</v>
      </c>
      <c r="D62">
        <v>80</v>
      </c>
      <c r="E62">
        <v>120</v>
      </c>
      <c r="F62">
        <v>70</v>
      </c>
      <c r="H62">
        <f t="shared" si="1"/>
        <v>440</v>
      </c>
      <c r="J62">
        <v>5</v>
      </c>
      <c r="K62" t="s">
        <v>148</v>
      </c>
      <c r="L62">
        <v>1</v>
      </c>
      <c r="M62" t="s">
        <v>82</v>
      </c>
    </row>
    <row r="63" spans="1:13" x14ac:dyDescent="0.2">
      <c r="A63" t="s">
        <v>62</v>
      </c>
      <c r="B63">
        <v>150</v>
      </c>
      <c r="C63">
        <v>50</v>
      </c>
      <c r="D63">
        <v>70</v>
      </c>
      <c r="E63">
        <v>120</v>
      </c>
      <c r="F63">
        <v>80</v>
      </c>
      <c r="H63">
        <f t="shared" si="1"/>
        <v>470</v>
      </c>
      <c r="J63">
        <v>6</v>
      </c>
    </row>
    <row r="64" spans="1:13" x14ac:dyDescent="0.2">
      <c r="A64" t="s">
        <v>63</v>
      </c>
      <c r="B64">
        <v>100</v>
      </c>
      <c r="C64">
        <v>70</v>
      </c>
      <c r="D64">
        <v>80</v>
      </c>
      <c r="E64">
        <v>120</v>
      </c>
      <c r="F64">
        <v>120</v>
      </c>
      <c r="H64">
        <f t="shared" si="1"/>
        <v>490</v>
      </c>
      <c r="J64">
        <v>7</v>
      </c>
      <c r="K64" t="s">
        <v>153</v>
      </c>
      <c r="L64">
        <v>0</v>
      </c>
      <c r="M64" t="s">
        <v>154</v>
      </c>
    </row>
    <row r="65" spans="1:13" x14ac:dyDescent="0.2">
      <c r="A65" t="s">
        <v>64</v>
      </c>
      <c r="H65" t="str">
        <f t="shared" si="1"/>
        <v/>
      </c>
    </row>
    <row r="66" spans="1:13" x14ac:dyDescent="0.2">
      <c r="A66" t="s">
        <v>65</v>
      </c>
      <c r="B66">
        <v>70</v>
      </c>
      <c r="C66">
        <v>95</v>
      </c>
      <c r="D66">
        <v>85</v>
      </c>
      <c r="E66">
        <v>85</v>
      </c>
      <c r="F66">
        <v>110</v>
      </c>
      <c r="H66">
        <f t="shared" ref="H66:H72" si="2">IF(B66&gt;0,SUM(B66:F66),"")</f>
        <v>445</v>
      </c>
      <c r="J66">
        <v>5</v>
      </c>
      <c r="K66" t="s">
        <v>146</v>
      </c>
      <c r="L66">
        <v>1</v>
      </c>
      <c r="M66" t="s">
        <v>147</v>
      </c>
    </row>
    <row r="67" spans="1:13" x14ac:dyDescent="0.2">
      <c r="A67" t="s">
        <v>66</v>
      </c>
      <c r="B67">
        <v>60</v>
      </c>
      <c r="C67">
        <v>150</v>
      </c>
      <c r="D67">
        <v>120</v>
      </c>
      <c r="E67">
        <v>80</v>
      </c>
      <c r="F67">
        <v>60</v>
      </c>
      <c r="H67">
        <f t="shared" si="2"/>
        <v>470</v>
      </c>
      <c r="J67">
        <v>3</v>
      </c>
      <c r="K67" t="s">
        <v>107</v>
      </c>
      <c r="L67">
        <v>1</v>
      </c>
      <c r="M67" t="s">
        <v>108</v>
      </c>
    </row>
    <row r="68" spans="1:13" x14ac:dyDescent="0.2">
      <c r="A68" t="s">
        <v>67</v>
      </c>
      <c r="B68">
        <v>70</v>
      </c>
      <c r="C68">
        <v>100</v>
      </c>
      <c r="D68">
        <v>100</v>
      </c>
      <c r="E68">
        <v>130</v>
      </c>
      <c r="F68">
        <v>80</v>
      </c>
      <c r="H68">
        <f t="shared" si="2"/>
        <v>480</v>
      </c>
      <c r="J68">
        <v>6</v>
      </c>
      <c r="K68" t="s">
        <v>134</v>
      </c>
      <c r="L68">
        <v>0</v>
      </c>
      <c r="M68" t="s">
        <v>135</v>
      </c>
    </row>
    <row r="69" spans="1:13" x14ac:dyDescent="0.2">
      <c r="A69" t="s">
        <v>68</v>
      </c>
      <c r="B69">
        <v>110</v>
      </c>
      <c r="C69">
        <v>80</v>
      </c>
      <c r="D69">
        <v>140</v>
      </c>
      <c r="E69">
        <v>70</v>
      </c>
      <c r="F69">
        <v>85</v>
      </c>
      <c r="H69">
        <f t="shared" si="2"/>
        <v>485</v>
      </c>
      <c r="J69">
        <v>6</v>
      </c>
    </row>
    <row r="70" spans="1:13" x14ac:dyDescent="0.2">
      <c r="A70" t="s">
        <v>69</v>
      </c>
      <c r="B70">
        <v>100</v>
      </c>
      <c r="C70">
        <v>100</v>
      </c>
      <c r="D70">
        <v>150</v>
      </c>
      <c r="E70">
        <v>70</v>
      </c>
      <c r="F70">
        <v>60</v>
      </c>
      <c r="H70">
        <f t="shared" si="2"/>
        <v>480</v>
      </c>
    </row>
    <row r="71" spans="1:13" x14ac:dyDescent="0.2">
      <c r="A71" t="s">
        <v>70</v>
      </c>
      <c r="B71">
        <v>135</v>
      </c>
      <c r="C71">
        <v>60</v>
      </c>
      <c r="D71">
        <v>70</v>
      </c>
      <c r="E71">
        <v>120</v>
      </c>
      <c r="F71">
        <v>100</v>
      </c>
      <c r="H71">
        <f t="shared" si="2"/>
        <v>485</v>
      </c>
    </row>
    <row r="72" spans="1:13" x14ac:dyDescent="0.2">
      <c r="A72" t="s">
        <v>71</v>
      </c>
      <c r="B72">
        <v>85</v>
      </c>
      <c r="C72">
        <v>80</v>
      </c>
      <c r="D72">
        <v>90</v>
      </c>
      <c r="E72">
        <v>100</v>
      </c>
      <c r="F72">
        <v>130</v>
      </c>
      <c r="H72">
        <f t="shared" si="2"/>
        <v>485</v>
      </c>
      <c r="J72">
        <v>6</v>
      </c>
      <c r="K72" t="s">
        <v>159</v>
      </c>
      <c r="L72">
        <v>0</v>
      </c>
      <c r="M72" t="s">
        <v>160</v>
      </c>
    </row>
    <row r="76" spans="1:13" s="1" customFormat="1" x14ac:dyDescent="0.2">
      <c r="A76" s="1" t="s">
        <v>124</v>
      </c>
      <c r="B76" s="2">
        <f>AVERAGE(B2:B72)</f>
        <v>95.877192982456137</v>
      </c>
      <c r="C76" s="2">
        <f t="shared" ref="C76:J76" si="3">AVERAGE(C2:C72)</f>
        <v>92.456140350877192</v>
      </c>
      <c r="D76" s="2">
        <f t="shared" si="3"/>
        <v>97.631578947368425</v>
      </c>
      <c r="E76" s="2">
        <f t="shared" si="3"/>
        <v>98.421052631578945</v>
      </c>
      <c r="F76" s="2">
        <f t="shared" si="3"/>
        <v>93.94736842105263</v>
      </c>
      <c r="G76" s="2"/>
      <c r="H76" s="2">
        <f t="shared" si="3"/>
        <v>478.33333333333331</v>
      </c>
      <c r="I76" s="2"/>
      <c r="J76" s="2">
        <f t="shared" si="3"/>
        <v>5.2758620689655169</v>
      </c>
    </row>
    <row r="77" spans="1:13" x14ac:dyDescent="0.2">
      <c r="A77" s="1" t="s">
        <v>131</v>
      </c>
      <c r="B77">
        <f>MAX(B2:B72)</f>
        <v>150</v>
      </c>
      <c r="C77">
        <f t="shared" ref="C77:F77" si="4">MAX(C2:C72)</f>
        <v>150</v>
      </c>
      <c r="D77">
        <f t="shared" si="4"/>
        <v>150</v>
      </c>
      <c r="E77">
        <f t="shared" si="4"/>
        <v>150</v>
      </c>
      <c r="F77">
        <f t="shared" si="4"/>
        <v>150</v>
      </c>
      <c r="J77">
        <f t="shared" ref="J77" si="5">MAX(J2:J72)</f>
        <v>7</v>
      </c>
    </row>
    <row r="78" spans="1:13" x14ac:dyDescent="0.2">
      <c r="A78" s="1" t="s">
        <v>132</v>
      </c>
      <c r="B78">
        <f>MIN(B2:B72)</f>
        <v>50</v>
      </c>
      <c r="C78">
        <f t="shared" ref="C78:F78" si="6">MIN(C2:C72)</f>
        <v>50</v>
      </c>
      <c r="D78">
        <f t="shared" si="6"/>
        <v>60</v>
      </c>
      <c r="E78">
        <f t="shared" si="6"/>
        <v>55</v>
      </c>
      <c r="F78">
        <f t="shared" si="6"/>
        <v>50</v>
      </c>
      <c r="J78">
        <f t="shared" ref="J78" si="7">MIN(J2:J72)</f>
        <v>3</v>
      </c>
    </row>
  </sheetData>
  <conditionalFormatting sqref="B1:G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I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Stats</vt:lpstr>
      <vt:lpstr>Calculator</vt:lpstr>
      <vt:lpstr>Crits</vt:lpstr>
      <vt:lpstr>Old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Neel</dc:creator>
  <cp:lastModifiedBy>Neel Mehta</cp:lastModifiedBy>
  <dcterms:created xsi:type="dcterms:W3CDTF">2017-12-04T19:17:04Z</dcterms:created>
  <dcterms:modified xsi:type="dcterms:W3CDTF">2018-02-19T05:27:02Z</dcterms:modified>
</cp:coreProperties>
</file>