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740" yWindow="3500" windowWidth="20260" windowHeight="16900" tabRatio="500"/>
  </bookViews>
  <sheets>
    <sheet name="PV" sheetId="5" r:id="rId1"/>
    <sheet name="NPER" sheetId="4" r:id="rId2"/>
    <sheet name="FV" sheetId="3" r:id="rId3"/>
    <sheet name="IRR" sheetId="1" r:id="rId4"/>
    <sheet name="XIRR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7" i="5"/>
  <c r="D7" i="5"/>
  <c r="D3" i="5"/>
  <c r="G8" i="5"/>
  <c r="G7" i="5"/>
  <c r="G4" i="5"/>
  <c r="G3" i="5"/>
  <c r="D4" i="4"/>
  <c r="D3" i="4"/>
  <c r="F4" i="4"/>
  <c r="F3" i="4"/>
  <c r="B4" i="3"/>
  <c r="F4" i="3"/>
  <c r="B3" i="3"/>
  <c r="F3" i="3"/>
  <c r="B8" i="3"/>
  <c r="C12" i="2"/>
  <c r="B12" i="2"/>
  <c r="D11" i="2"/>
  <c r="D10" i="2"/>
  <c r="D16" i="2"/>
  <c r="D17" i="2"/>
  <c r="D18" i="2"/>
  <c r="D15" i="2"/>
  <c r="D20" i="2"/>
  <c r="C19" i="2"/>
  <c r="B19" i="2"/>
  <c r="D4" i="2"/>
  <c r="D5" i="2"/>
  <c r="D6" i="2"/>
  <c r="D8" i="2"/>
  <c r="C69" i="1"/>
  <c r="B69" i="1"/>
  <c r="C35" i="1"/>
  <c r="B35" i="1"/>
  <c r="C24" i="1"/>
  <c r="B24" i="1"/>
  <c r="C18" i="1"/>
  <c r="B18" i="1"/>
  <c r="C12" i="1"/>
  <c r="B12" i="1"/>
  <c r="C6" i="1"/>
  <c r="B6" i="1"/>
  <c r="C7" i="2"/>
  <c r="B7" i="2"/>
  <c r="B7" i="1"/>
  <c r="C6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8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9" i="1"/>
  <c r="D10" i="1"/>
  <c r="D11" i="1"/>
  <c r="D13" i="1"/>
  <c r="D16" i="1"/>
  <c r="D15" i="1"/>
  <c r="D17" i="1"/>
  <c r="D19" i="1"/>
  <c r="D4" i="1"/>
  <c r="D5" i="1"/>
  <c r="D7" i="1"/>
  <c r="D21" i="1"/>
  <c r="D22" i="1"/>
  <c r="D25" i="1"/>
  <c r="D33" i="1"/>
  <c r="D34" i="1"/>
  <c r="D27" i="1"/>
  <c r="D28" i="1"/>
  <c r="D29" i="1"/>
  <c r="D30" i="1"/>
  <c r="D31" i="1"/>
  <c r="D32" i="1"/>
  <c r="D36" i="1"/>
  <c r="D13" i="2"/>
</calcChain>
</file>

<file path=xl/sharedStrings.xml><?xml version="1.0" encoding="utf-8"?>
<sst xmlns="http://schemas.openxmlformats.org/spreadsheetml/2006/main" count="67" uniqueCount="29">
  <si>
    <t>Year</t>
  </si>
  <si>
    <t>Insurance</t>
  </si>
  <si>
    <t>Return</t>
  </si>
  <si>
    <t>Subtotal</t>
  </si>
  <si>
    <t>IRR</t>
  </si>
  <si>
    <r>
      <rPr>
        <sz val="12"/>
        <color theme="1"/>
        <rFont val="Libian SC Regular"/>
        <family val="2"/>
      </rPr>
      <t>就是由</t>
    </r>
    <r>
      <rPr>
        <sz val="12"/>
        <color theme="1"/>
        <rFont val="è¨íÀñæí© Pr6N M"/>
        <family val="2"/>
      </rPr>
      <t>這</t>
    </r>
    <r>
      <rPr>
        <sz val="12"/>
        <color theme="1"/>
        <rFont val="Libian SC Regular"/>
        <family val="2"/>
      </rPr>
      <t>一序列(期</t>
    </r>
    <r>
      <rPr>
        <sz val="12"/>
        <color theme="1"/>
        <rFont val="新細明體"/>
        <family val="2"/>
        <charset val="136"/>
      </rPr>
      <t>數)</t>
    </r>
    <r>
      <rPr>
        <sz val="12"/>
        <color theme="1"/>
        <rFont val="Libian SC Regular"/>
        <family val="2"/>
      </rPr>
      <t>的</t>
    </r>
    <r>
      <rPr>
        <sz val="12"/>
        <color theme="1"/>
        <rFont val="è¨íÀñæí© Pr6N M"/>
        <family val="2"/>
      </rPr>
      <t>現</t>
    </r>
    <r>
      <rPr>
        <sz val="12"/>
        <color theme="1"/>
        <rFont val="Libian SC Regular"/>
        <family val="2"/>
      </rPr>
      <t>金流量中，反推一</t>
    </r>
    <r>
      <rPr>
        <sz val="12"/>
        <color theme="1"/>
        <rFont val="è¨íÀñæí© Pr6N M"/>
        <family val="2"/>
      </rPr>
      <t>個</t>
    </r>
    <r>
      <rPr>
        <sz val="12"/>
        <color theme="1"/>
        <rFont val="Libian SC Regular"/>
        <family val="2"/>
      </rPr>
      <t>投</t>
    </r>
    <r>
      <rPr>
        <sz val="12"/>
        <color theme="1"/>
        <rFont val="è¨íÀñæí© Pr6N M"/>
        <family val="2"/>
      </rPr>
      <t>資</t>
    </r>
    <r>
      <rPr>
        <sz val="12"/>
        <color theme="1"/>
        <rFont val="Libian SC Regular"/>
        <family val="2"/>
      </rPr>
      <t>案的</t>
    </r>
    <r>
      <rPr>
        <sz val="12"/>
        <color theme="1"/>
        <rFont val="è¨íÀñæí© Pr6N M"/>
        <family val="2"/>
      </rPr>
      <t>內</t>
    </r>
    <r>
      <rPr>
        <sz val="12"/>
        <color theme="1"/>
        <rFont val="Libian SC Regular"/>
        <family val="2"/>
      </rPr>
      <t>部</t>
    </r>
    <r>
      <rPr>
        <sz val="12"/>
        <color theme="1"/>
        <rFont val="è¨íÀñæí© Pr6N M"/>
        <family val="2"/>
      </rPr>
      <t>報</t>
    </r>
    <r>
      <rPr>
        <sz val="12"/>
        <color theme="1"/>
        <rFont val="Libian SC Regular"/>
        <family val="2"/>
      </rPr>
      <t>酬率。</t>
    </r>
  </si>
  <si>
    <r>
      <t>XIRR</t>
    </r>
    <r>
      <rPr>
        <sz val="12"/>
        <color theme="1"/>
        <rFont val="Libian SC Regular"/>
        <family val="2"/>
      </rPr>
      <t>就是</t>
    </r>
    <r>
      <rPr>
        <sz val="12"/>
        <color theme="1"/>
        <rFont val="è¨íÀñæí© Pr6N M"/>
        <family val="2"/>
      </rPr>
      <t>專為這類</t>
    </r>
    <r>
      <rPr>
        <sz val="12"/>
        <color theme="1"/>
        <rFont val="Libian SC Regular"/>
        <family val="2"/>
      </rPr>
      <t>型(</t>
    </r>
    <r>
      <rPr>
        <sz val="12"/>
        <color theme="1"/>
        <rFont val="è¨íÀñæí© Pr6N M"/>
        <family val="2"/>
      </rPr>
      <t>發</t>
    </r>
    <r>
      <rPr>
        <sz val="12"/>
        <color theme="1"/>
        <rFont val="Libian SC Regular"/>
        <family val="2"/>
      </rPr>
      <t>生日期是不定期的，</t>
    </r>
    <r>
      <rPr>
        <sz val="12"/>
        <color theme="1"/>
        <rFont val="è¨íÀñæí© Pr6N M"/>
        <family val="2"/>
      </rPr>
      <t>並</t>
    </r>
    <r>
      <rPr>
        <sz val="12"/>
        <color theme="1"/>
        <rFont val="Libian SC Regular"/>
        <family val="2"/>
      </rPr>
      <t>非以一期</t>
    </r>
    <r>
      <rPr>
        <sz val="12"/>
        <color theme="1"/>
        <rFont val="è¨íÀñæí© Pr6N M"/>
        <family val="2"/>
      </rPr>
      <t>為單</t>
    </r>
    <r>
      <rPr>
        <sz val="12"/>
        <color theme="1"/>
        <rFont val="Libian SC Regular"/>
        <family val="2"/>
      </rPr>
      <t>位)的</t>
    </r>
    <r>
      <rPr>
        <sz val="12"/>
        <color theme="1"/>
        <rFont val="è¨íÀñæí© Pr6N M"/>
        <family val="2"/>
      </rPr>
      <t>現</t>
    </r>
    <r>
      <rPr>
        <sz val="12"/>
        <color theme="1"/>
        <rFont val="Libian SC Regular"/>
        <family val="2"/>
      </rPr>
      <t>金流量求</t>
    </r>
    <r>
      <rPr>
        <sz val="12"/>
        <color theme="1"/>
        <rFont val="è¨íÀñæí© Pr6N M"/>
        <family val="2"/>
      </rPr>
      <t>報</t>
    </r>
    <r>
      <rPr>
        <sz val="12"/>
        <color theme="1"/>
        <rFont val="Libian SC Regular"/>
        <family val="2"/>
      </rPr>
      <t>酬率，其他</t>
    </r>
    <r>
      <rPr>
        <sz val="12"/>
        <color theme="1"/>
        <rFont val="è¨íÀñæí© Pr6N M"/>
        <family val="2"/>
      </rPr>
      <t>觀</t>
    </r>
    <r>
      <rPr>
        <sz val="12"/>
        <color theme="1"/>
        <rFont val="Libian SC Regular"/>
        <family val="2"/>
      </rPr>
      <t>念和</t>
    </r>
    <r>
      <rPr>
        <sz val="12"/>
        <color theme="1"/>
        <rFont val="Calibri"/>
        <family val="2"/>
        <scheme val="minor"/>
      </rPr>
      <t>IRR</t>
    </r>
    <r>
      <rPr>
        <sz val="12"/>
        <color theme="1"/>
        <rFont val="Libian SC Regular"/>
        <family val="2"/>
      </rPr>
      <t>函</t>
    </r>
    <r>
      <rPr>
        <sz val="12"/>
        <color theme="1"/>
        <rFont val="è¨íÀñæí© Pr6N M"/>
        <family val="2"/>
      </rPr>
      <t>數沒</t>
    </r>
    <r>
      <rPr>
        <sz val="12"/>
        <color theme="1"/>
        <rFont val="Libian SC Regular"/>
        <family val="2"/>
      </rPr>
      <t>有差</t>
    </r>
    <r>
      <rPr>
        <sz val="12"/>
        <color theme="1"/>
        <rFont val="è¨íÀñæí© Pr6N M"/>
        <family val="2"/>
      </rPr>
      <t>別</t>
    </r>
    <r>
      <rPr>
        <sz val="12"/>
        <color theme="1"/>
        <rFont val="Libian SC Regular"/>
        <family val="2"/>
      </rPr>
      <t>。</t>
    </r>
    <r>
      <rPr>
        <sz val="12"/>
        <color theme="1"/>
        <rFont val="Calibri"/>
        <family val="2"/>
        <scheme val="minor"/>
      </rPr>
      <t>XIRR</t>
    </r>
    <r>
      <rPr>
        <sz val="12"/>
        <color theme="1"/>
        <rFont val="è¨íÀñæí© Pr6N M"/>
        <family val="2"/>
      </rPr>
      <t>傳</t>
    </r>
    <r>
      <rPr>
        <sz val="12"/>
        <color theme="1"/>
        <rFont val="Libian SC Regular"/>
        <family val="2"/>
      </rPr>
      <t>回</t>
    </r>
    <r>
      <rPr>
        <sz val="12"/>
        <color theme="1"/>
        <rFont val="è¨íÀñæí© Pr6N M"/>
        <family val="2"/>
      </rPr>
      <t>來</t>
    </r>
    <r>
      <rPr>
        <sz val="12"/>
        <color theme="1"/>
        <rFont val="Libian SC Regular"/>
        <family val="2"/>
      </rPr>
      <t>的</t>
    </r>
    <r>
      <rPr>
        <sz val="12"/>
        <color theme="1"/>
        <rFont val="è¨íÀñæí© Pr6N M"/>
        <family val="2"/>
      </rPr>
      <t>報</t>
    </r>
    <r>
      <rPr>
        <sz val="12"/>
        <color theme="1"/>
        <rFont val="Libian SC Regular"/>
        <family val="2"/>
      </rPr>
      <t>酬率已</t>
    </r>
    <r>
      <rPr>
        <sz val="12"/>
        <color theme="1"/>
        <rFont val="è¨íÀñæí© Pr6N M"/>
        <family val="2"/>
      </rPr>
      <t>經</t>
    </r>
    <r>
      <rPr>
        <sz val="12"/>
        <color theme="1"/>
        <rFont val="Libian SC Regular"/>
        <family val="2"/>
      </rPr>
      <t>是年</t>
    </r>
    <r>
      <rPr>
        <sz val="12"/>
        <color theme="1"/>
        <rFont val="è¨íÀñæí© Pr6N M"/>
        <family val="2"/>
      </rPr>
      <t>報</t>
    </r>
    <r>
      <rPr>
        <sz val="12"/>
        <color theme="1"/>
        <rFont val="Libian SC Regular"/>
        <family val="2"/>
      </rPr>
      <t>酬率。</t>
    </r>
  </si>
  <si>
    <t>Date</t>
  </si>
  <si>
    <t>total</t>
  </si>
  <si>
    <t>Total</t>
  </si>
  <si>
    <t>XIRR</t>
  </si>
  <si>
    <t>Principle</t>
  </si>
  <si>
    <t>Future Value</t>
  </si>
  <si>
    <t>monthly deposit</t>
  </si>
  <si>
    <t>month</t>
  </si>
  <si>
    <t>rate</t>
  </si>
  <si>
    <t>annual interest rate</t>
  </si>
  <si>
    <t>monthly rate</t>
  </si>
  <si>
    <t>when payments are due. 1 At the beginning of the period, 0 At the end of the period</t>
  </si>
  <si>
    <t>0 (default)</t>
  </si>
  <si>
    <t>compound interest</t>
  </si>
  <si>
    <t>Returns the number of periods for an investment based on periodic, constant payments and a constant interest rate.</t>
  </si>
  <si>
    <t>months</t>
  </si>
  <si>
    <t>Rental Payment Chart</t>
  </si>
  <si>
    <t>yr</t>
  </si>
  <si>
    <t>PV</t>
  </si>
  <si>
    <t>Earn</t>
  </si>
  <si>
    <t>yearly deposit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</si>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</sst>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HK$&quot;#,##0.00_);[Red]\(&quot;HK$&quot;#,##0.00\)"/>
    <numFmt numFmtId="165" formatCode="&quot;HK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ibian SC Regular"/>
      <family val="2"/>
    </font>
    <font>
      <sz val="12"/>
      <color theme="1"/>
      <name val="è¨íÀñæí© Pr6N M"/>
      <family val="2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ont="1" applyFill="1"/>
    <xf numFmtId="10" fontId="0" fillId="2" borderId="0" xfId="3" applyNumberFormat="1" applyFont="1" applyFill="1"/>
    <xf numFmtId="10" fontId="0" fillId="2" borderId="0" xfId="0" applyNumberFormat="1" applyFont="1" applyFill="1"/>
    <xf numFmtId="0" fontId="6" fillId="3" borderId="0" xfId="0" applyFont="1" applyFill="1"/>
    <xf numFmtId="0" fontId="9" fillId="0" borderId="0" xfId="0" applyFont="1"/>
    <xf numFmtId="0" fontId="6" fillId="0" borderId="0" xfId="0" applyFont="1" applyFill="1"/>
    <xf numFmtId="0" fontId="0" fillId="0" borderId="0" xfId="0" applyFont="1" applyFill="1"/>
    <xf numFmtId="14" fontId="0" fillId="0" borderId="0" xfId="0" applyNumberFormat="1" applyFont="1" applyFill="1"/>
    <xf numFmtId="43" fontId="0" fillId="0" borderId="0" xfId="8" applyFont="1"/>
    <xf numFmtId="0" fontId="11" fillId="0" borderId="0" xfId="0" applyFont="1"/>
    <xf numFmtId="164" fontId="0" fillId="4" borderId="0" xfId="0" applyNumberFormat="1" applyFill="1"/>
    <xf numFmtId="0" fontId="0" fillId="0" borderId="0" xfId="0" applyNumberFormat="1"/>
    <xf numFmtId="10" fontId="0" fillId="0" borderId="0" xfId="3" applyNumberFormat="1" applyFont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44" fontId="0" fillId="0" borderId="0" xfId="57" applyFont="1"/>
    <xf numFmtId="0" fontId="0" fillId="2" borderId="0" xfId="0" applyFill="1"/>
    <xf numFmtId="165" fontId="0" fillId="4" borderId="0" xfId="0" applyNumberFormat="1" applyFill="1"/>
    <xf numFmtId="164" fontId="0" fillId="0" borderId="0" xfId="0" applyNumberFormat="1" applyFill="1"/>
    <xf numFmtId="10" fontId="0" fillId="0" borderId="0" xfId="3" applyNumberFormat="1" applyFont="1" applyFill="1"/>
    <xf numFmtId="8" fontId="0" fillId="0" borderId="0" xfId="0" applyNumberFormat="1"/>
  </cellXfs>
  <cellStyles count="82">
    <cellStyle name="Comma" xfId="8" builtinId="3"/>
    <cellStyle name="Currency" xfId="57" builtinId="4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7" sqref="H7"/>
    </sheetView>
  </sheetViews>
  <sheetFormatPr baseColWidth="10" defaultRowHeight="15" x14ac:dyDescent="0"/>
  <cols>
    <col min="1" max="1" width="16.83203125" customWidth="1"/>
    <col min="2" max="3" width="16.5" customWidth="1"/>
    <col min="4" max="4" width="13.33203125" customWidth="1"/>
    <col min="7" max="7" width="17.33203125" customWidth="1"/>
    <col min="8" max="8" width="11" bestFit="1" customWidth="1"/>
  </cols>
  <sheetData>
    <row r="1" spans="1:8">
      <c r="A1" t="s">
        <v>23</v>
      </c>
    </row>
    <row r="2" spans="1:8">
      <c r="A2" s="10" t="s">
        <v>28</v>
      </c>
      <c r="B2" s="10" t="s">
        <v>26</v>
      </c>
      <c r="C2" s="10" t="s">
        <v>27</v>
      </c>
      <c r="D2" s="10" t="s">
        <v>13</v>
      </c>
      <c r="E2" s="10" t="s">
        <v>24</v>
      </c>
      <c r="F2" s="10" t="s">
        <v>15</v>
      </c>
      <c r="G2" s="10" t="s">
        <v>25</v>
      </c>
    </row>
    <row r="3" spans="1:8">
      <c r="A3" s="14">
        <v>1200</v>
      </c>
      <c r="B3" s="19">
        <f>A3-G3</f>
        <v>74.492252651536546</v>
      </c>
      <c r="C3">
        <v>1200</v>
      </c>
      <c r="D3">
        <f>C3/12</f>
        <v>100</v>
      </c>
      <c r="E3">
        <v>1</v>
      </c>
      <c r="F3" s="21">
        <v>0.12</v>
      </c>
      <c r="G3" s="19">
        <f>PV(F3/12,E3*12,-D3)</f>
        <v>1125.5077473484635</v>
      </c>
    </row>
    <row r="4" spans="1:8">
      <c r="F4" s="20"/>
      <c r="G4" s="20">
        <f>D3*E3*12</f>
        <v>1200</v>
      </c>
    </row>
    <row r="5" spans="1:8">
      <c r="A5" t="s">
        <v>23</v>
      </c>
      <c r="B5" s="15"/>
      <c r="C5" s="15"/>
      <c r="F5" s="20"/>
      <c r="G5" s="20"/>
    </row>
    <row r="6" spans="1:8">
      <c r="A6" s="10" t="s">
        <v>28</v>
      </c>
      <c r="B6" s="10" t="s">
        <v>26</v>
      </c>
      <c r="C6" s="10" t="s">
        <v>27</v>
      </c>
      <c r="D6" s="10" t="s">
        <v>13</v>
      </c>
      <c r="E6" s="10" t="s">
        <v>24</v>
      </c>
      <c r="F6" s="10" t="s">
        <v>15</v>
      </c>
      <c r="G6" s="10" t="s">
        <v>25</v>
      </c>
    </row>
    <row r="7" spans="1:8">
      <c r="A7" s="14">
        <v>64748</v>
      </c>
      <c r="B7" s="19">
        <f>A7-G7</f>
        <v>19669.867356360504</v>
      </c>
      <c r="C7">
        <v>4277.7</v>
      </c>
      <c r="D7">
        <f>C7/12</f>
        <v>356.47499999999997</v>
      </c>
      <c r="E7">
        <v>15</v>
      </c>
      <c r="F7" s="21">
        <v>0.05</v>
      </c>
      <c r="G7" s="19">
        <f>PV(F7/12,E7*12,-D7)</f>
        <v>45078.132643639496</v>
      </c>
      <c r="H7" s="22"/>
    </row>
    <row r="8" spans="1:8">
      <c r="G8" s="20">
        <f>D7*E7*12</f>
        <v>64165.499999999985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9" sqref="C9"/>
    </sheetView>
  </sheetViews>
  <sheetFormatPr baseColWidth="10" defaultRowHeight="15" x14ac:dyDescent="0"/>
  <cols>
    <col min="1" max="1" width="15.33203125" customWidth="1"/>
    <col min="3" max="3" width="12.83203125" customWidth="1"/>
    <col min="4" max="4" width="12.33203125" customWidth="1"/>
  </cols>
  <sheetData>
    <row r="1" spans="1:7">
      <c r="A1" t="s">
        <v>21</v>
      </c>
    </row>
    <row r="2" spans="1:7">
      <c r="A2" s="10" t="s">
        <v>11</v>
      </c>
      <c r="B2" s="10" t="s">
        <v>12</v>
      </c>
      <c r="C2" s="10" t="s">
        <v>13</v>
      </c>
      <c r="D2" s="10" t="s">
        <v>22</v>
      </c>
      <c r="E2" s="10" t="s">
        <v>16</v>
      </c>
      <c r="F2" s="10" t="s">
        <v>17</v>
      </c>
      <c r="G2" s="10" t="s">
        <v>18</v>
      </c>
    </row>
    <row r="3" spans="1:7">
      <c r="A3" s="17">
        <v>1000</v>
      </c>
      <c r="B3">
        <v>10000</v>
      </c>
      <c r="C3">
        <v>100</v>
      </c>
      <c r="D3" s="18">
        <f>NPER(F3,-C3,-A3,B3)</f>
        <v>60.082122853761661</v>
      </c>
      <c r="E3" s="13">
        <v>0.12</v>
      </c>
      <c r="F3" s="13">
        <f>E3/12</f>
        <v>0.01</v>
      </c>
      <c r="G3" t="s">
        <v>19</v>
      </c>
    </row>
    <row r="4" spans="1:7">
      <c r="A4" s="17">
        <v>1000</v>
      </c>
      <c r="B4">
        <v>10000</v>
      </c>
      <c r="C4">
        <v>100</v>
      </c>
      <c r="D4" s="18">
        <f>NPER(F4,-C4,-A4,B4,G4)</f>
        <v>59.673865674294568</v>
      </c>
      <c r="E4" s="13">
        <v>0.12</v>
      </c>
      <c r="F4" s="13">
        <f>E4/12</f>
        <v>0.01</v>
      </c>
      <c r="G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:G4"/>
    </sheetView>
  </sheetViews>
  <sheetFormatPr baseColWidth="10" defaultRowHeight="15" x14ac:dyDescent="0"/>
  <cols>
    <col min="1" max="1" width="16.33203125" customWidth="1"/>
    <col min="2" max="2" width="16.1640625" customWidth="1"/>
    <col min="3" max="3" width="16.6640625" customWidth="1"/>
    <col min="5" max="5" width="17.6640625" customWidth="1"/>
    <col min="7" max="7" width="54" customWidth="1"/>
  </cols>
  <sheetData>
    <row r="1" spans="1:7">
      <c r="A1" t="s">
        <v>12</v>
      </c>
    </row>
    <row r="2" spans="1:7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16</v>
      </c>
      <c r="F2" s="10" t="s">
        <v>17</v>
      </c>
      <c r="G2" s="10" t="s">
        <v>18</v>
      </c>
    </row>
    <row r="3" spans="1:7">
      <c r="A3">
        <v>0</v>
      </c>
      <c r="B3" s="11">
        <f>FV(F3,D3,-C3,-A3)</f>
        <v>1233.5562372899522</v>
      </c>
      <c r="C3">
        <v>100</v>
      </c>
      <c r="D3" s="12">
        <v>12</v>
      </c>
      <c r="E3" s="13">
        <v>0.06</v>
      </c>
      <c r="F3" s="13">
        <f>E3/12</f>
        <v>5.0000000000000001E-3</v>
      </c>
      <c r="G3" t="s">
        <v>19</v>
      </c>
    </row>
    <row r="4" spans="1:7">
      <c r="A4">
        <v>0</v>
      </c>
      <c r="B4" s="11">
        <f>FV(F4,D4,-C4,-A4, G4)</f>
        <v>1239.7240184764019</v>
      </c>
      <c r="C4">
        <v>100</v>
      </c>
      <c r="D4" s="12">
        <v>12</v>
      </c>
      <c r="E4" s="13">
        <v>0.06</v>
      </c>
      <c r="F4" s="13">
        <f>E4/12</f>
        <v>5.0000000000000001E-3</v>
      </c>
      <c r="G4">
        <v>1</v>
      </c>
    </row>
    <row r="6" spans="1:7">
      <c r="A6" s="16" t="s">
        <v>20</v>
      </c>
    </row>
    <row r="7" spans="1:7">
      <c r="A7" s="10" t="s">
        <v>11</v>
      </c>
      <c r="B7" s="10" t="s">
        <v>12</v>
      </c>
      <c r="C7" s="10" t="s">
        <v>13</v>
      </c>
      <c r="D7" s="10" t="s">
        <v>14</v>
      </c>
      <c r="E7" s="10" t="s">
        <v>15</v>
      </c>
    </row>
    <row r="8" spans="1:7">
      <c r="A8">
        <v>1000</v>
      </c>
      <c r="B8" s="11">
        <f>FV(E8/12,D8,-C8,-A8)</f>
        <v>1126.8250301319697</v>
      </c>
      <c r="C8">
        <v>0</v>
      </c>
      <c r="D8">
        <v>12</v>
      </c>
      <c r="E8" s="13">
        <v>0.12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E52" sqref="E52"/>
    </sheetView>
  </sheetViews>
  <sheetFormatPr baseColWidth="10" defaultRowHeight="15" x14ac:dyDescent="0"/>
  <cols>
    <col min="2" max="2" width="11.1640625" bestFit="1" customWidth="1"/>
    <col min="3" max="3" width="11.5" bestFit="1" customWidth="1"/>
  </cols>
  <sheetData>
    <row r="1" spans="1:4" ht="25">
      <c r="A1" s="5" t="s">
        <v>5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7">
        <v>0</v>
      </c>
      <c r="B4" s="7">
        <v>-100</v>
      </c>
      <c r="C4" s="7"/>
      <c r="D4">
        <f>B4+C4</f>
        <v>-100</v>
      </c>
    </row>
    <row r="5" spans="1:4">
      <c r="A5" s="7">
        <v>1</v>
      </c>
      <c r="B5" s="7"/>
      <c r="C5" s="7">
        <v>105</v>
      </c>
      <c r="D5">
        <f>B5+C5</f>
        <v>105</v>
      </c>
    </row>
    <row r="6" spans="1:4">
      <c r="A6" s="7" t="s">
        <v>9</v>
      </c>
      <c r="B6" s="7">
        <f>SUM(B4:B5)</f>
        <v>-100</v>
      </c>
      <c r="C6" s="7">
        <f>SUM(C4:C5)</f>
        <v>105</v>
      </c>
    </row>
    <row r="7" spans="1:4">
      <c r="A7" s="7"/>
      <c r="B7" s="1">
        <f>SUM(B4:B5)</f>
        <v>-100</v>
      </c>
      <c r="C7" s="1" t="s">
        <v>4</v>
      </c>
      <c r="D7" s="3">
        <f>IRR(D4:D5)</f>
        <v>5.0000000000000044E-2</v>
      </c>
    </row>
    <row r="8" spans="1:4">
      <c r="A8" s="6"/>
      <c r="B8" s="6"/>
      <c r="C8" s="6"/>
      <c r="D8" s="6"/>
    </row>
    <row r="9" spans="1:4">
      <c r="A9" s="7">
        <v>0</v>
      </c>
      <c r="B9" s="7">
        <v>-100</v>
      </c>
      <c r="C9" s="7"/>
      <c r="D9">
        <f>B9+C9</f>
        <v>-100</v>
      </c>
    </row>
    <row r="10" spans="1:4">
      <c r="A10" s="7">
        <v>1</v>
      </c>
      <c r="B10" s="7"/>
      <c r="C10" s="7">
        <v>100</v>
      </c>
      <c r="D10">
        <f>B10+C10</f>
        <v>100</v>
      </c>
    </row>
    <row r="11" spans="1:4">
      <c r="A11" s="7">
        <v>2</v>
      </c>
      <c r="B11" s="7"/>
      <c r="C11" s="7">
        <v>10</v>
      </c>
      <c r="D11">
        <f>B11+C11</f>
        <v>10</v>
      </c>
    </row>
    <row r="12" spans="1:4">
      <c r="A12" s="7" t="s">
        <v>9</v>
      </c>
      <c r="B12" s="7">
        <f>SUM(B9:B11)</f>
        <v>-100</v>
      </c>
      <c r="C12" s="7">
        <f>SUM(C9:C11)</f>
        <v>110</v>
      </c>
    </row>
    <row r="13" spans="1:4">
      <c r="A13" s="7"/>
      <c r="B13" s="1"/>
      <c r="C13" s="1" t="s">
        <v>4</v>
      </c>
      <c r="D13" s="3">
        <f>IRR(D9:D11)</f>
        <v>9.1607978309963256E-2</v>
      </c>
    </row>
    <row r="14" spans="1:4">
      <c r="A14" s="6"/>
      <c r="B14" s="6"/>
      <c r="C14" s="6"/>
      <c r="D14" s="6"/>
    </row>
    <row r="15" spans="1:4">
      <c r="A15" s="7">
        <v>0</v>
      </c>
      <c r="B15" s="7">
        <v>-100</v>
      </c>
      <c r="C15" s="7"/>
      <c r="D15">
        <f>B15+C15</f>
        <v>-100</v>
      </c>
    </row>
    <row r="16" spans="1:4">
      <c r="A16" s="7">
        <v>1</v>
      </c>
      <c r="B16" s="7"/>
      <c r="C16" s="7">
        <v>5</v>
      </c>
      <c r="D16">
        <f>B16+C16</f>
        <v>5</v>
      </c>
    </row>
    <row r="17" spans="1:4">
      <c r="A17" s="7">
        <v>2</v>
      </c>
      <c r="B17" s="7"/>
      <c r="C17" s="7">
        <v>105</v>
      </c>
      <c r="D17">
        <f>B17+C17</f>
        <v>105</v>
      </c>
    </row>
    <row r="18" spans="1:4">
      <c r="A18" s="7" t="s">
        <v>9</v>
      </c>
      <c r="B18" s="7">
        <f>SUM(B15:B17)</f>
        <v>-100</v>
      </c>
      <c r="C18" s="7">
        <f>SUM(C15:C17)</f>
        <v>110</v>
      </c>
    </row>
    <row r="19" spans="1:4">
      <c r="A19" s="7"/>
      <c r="B19" s="1"/>
      <c r="C19" s="1" t="s">
        <v>4</v>
      </c>
      <c r="D19" s="3">
        <f>IRR(D15:D17)</f>
        <v>4.9999999999831068E-2</v>
      </c>
    </row>
    <row r="21" spans="1:4">
      <c r="A21">
        <v>0</v>
      </c>
      <c r="B21">
        <v>-100</v>
      </c>
      <c r="D21">
        <f t="shared" ref="D21:D22" si="0">B21+C21</f>
        <v>-100</v>
      </c>
    </row>
    <row r="22" spans="1:4">
      <c r="A22">
        <v>1</v>
      </c>
      <c r="C22">
        <v>7</v>
      </c>
      <c r="D22">
        <f t="shared" si="0"/>
        <v>7</v>
      </c>
    </row>
    <row r="23" spans="1:4">
      <c r="A23">
        <v>2</v>
      </c>
      <c r="C23">
        <v>107</v>
      </c>
      <c r="D23">
        <v>107</v>
      </c>
    </row>
    <row r="24" spans="1:4">
      <c r="A24" t="s">
        <v>9</v>
      </c>
      <c r="B24">
        <f>SUM(B21:B23)</f>
        <v>-100</v>
      </c>
      <c r="C24">
        <f>SUM(C21:C23)</f>
        <v>114</v>
      </c>
    </row>
    <row r="25" spans="1:4">
      <c r="B25" s="1"/>
      <c r="C25" s="1" t="s">
        <v>4</v>
      </c>
      <c r="D25" s="2">
        <f>IRR(D21:D23)</f>
        <v>6.9999999999997398E-2</v>
      </c>
    </row>
    <row r="26" spans="1:4">
      <c r="A26" s="6"/>
      <c r="B26" s="6"/>
      <c r="C26" s="6"/>
      <c r="D26" s="6"/>
    </row>
    <row r="27" spans="1:4">
      <c r="A27">
        <v>0</v>
      </c>
      <c r="B27">
        <v>-1321</v>
      </c>
      <c r="D27">
        <f>B27+C27</f>
        <v>-1321</v>
      </c>
    </row>
    <row r="28" spans="1:4">
      <c r="A28">
        <v>1</v>
      </c>
      <c r="B28">
        <v>-1308</v>
      </c>
      <c r="D28">
        <f t="shared" ref="D28:D34" si="1">B28+C28</f>
        <v>-1308</v>
      </c>
    </row>
    <row r="29" spans="1:4">
      <c r="A29">
        <v>2</v>
      </c>
      <c r="B29">
        <v>-1308</v>
      </c>
      <c r="D29">
        <f t="shared" si="1"/>
        <v>-1308</v>
      </c>
    </row>
    <row r="30" spans="1:4">
      <c r="A30">
        <v>3</v>
      </c>
      <c r="B30">
        <v>-1308</v>
      </c>
      <c r="D30">
        <f t="shared" si="1"/>
        <v>-1308</v>
      </c>
    </row>
    <row r="31" spans="1:4">
      <c r="A31">
        <v>4</v>
      </c>
      <c r="B31">
        <v>-1308</v>
      </c>
      <c r="D31">
        <f t="shared" si="1"/>
        <v>-1308</v>
      </c>
    </row>
    <row r="32" spans="1:4">
      <c r="A32">
        <v>5</v>
      </c>
      <c r="B32">
        <v>-1308</v>
      </c>
      <c r="D32">
        <f t="shared" si="1"/>
        <v>-1308</v>
      </c>
    </row>
    <row r="33" spans="1:4">
      <c r="A33">
        <v>6</v>
      </c>
      <c r="B33">
        <v>-1308</v>
      </c>
      <c r="D33">
        <f t="shared" si="1"/>
        <v>-1308</v>
      </c>
    </row>
    <row r="34" spans="1:4">
      <c r="A34">
        <v>7</v>
      </c>
      <c r="C34">
        <v>10000</v>
      </c>
      <c r="D34">
        <f t="shared" si="1"/>
        <v>10000</v>
      </c>
    </row>
    <row r="35" spans="1:4">
      <c r="A35" t="s">
        <v>9</v>
      </c>
      <c r="B35">
        <f>SUM(B27:B34)</f>
        <v>-9169</v>
      </c>
      <c r="C35">
        <f>SUM(C27:C34)</f>
        <v>10000</v>
      </c>
    </row>
    <row r="36" spans="1:4">
      <c r="B36" s="1"/>
      <c r="C36" s="1" t="s">
        <v>4</v>
      </c>
      <c r="D36" s="3">
        <f>IRR(D27:D34)</f>
        <v>2.1667715202987825E-2</v>
      </c>
    </row>
    <row r="38" spans="1:4">
      <c r="A38">
        <v>0</v>
      </c>
      <c r="B38">
        <f>-4277.7</f>
        <v>-4277.7</v>
      </c>
      <c r="D38">
        <f t="shared" ref="D38:D63" si="2">B38+C38</f>
        <v>-4277.7</v>
      </c>
    </row>
    <row r="39" spans="1:4">
      <c r="A39">
        <v>1</v>
      </c>
      <c r="B39">
        <f t="shared" ref="B39:B52" si="3">-4277.7</f>
        <v>-4277.7</v>
      </c>
      <c r="D39">
        <f t="shared" ref="D39:D53" si="4">B39+C39</f>
        <v>-4277.7</v>
      </c>
    </row>
    <row r="40" spans="1:4">
      <c r="A40">
        <v>2</v>
      </c>
      <c r="B40">
        <f t="shared" si="3"/>
        <v>-4277.7</v>
      </c>
      <c r="D40">
        <f t="shared" si="4"/>
        <v>-4277.7</v>
      </c>
    </row>
    <row r="41" spans="1:4">
      <c r="A41">
        <v>3</v>
      </c>
      <c r="B41">
        <f t="shared" si="3"/>
        <v>-4277.7</v>
      </c>
      <c r="D41">
        <f t="shared" si="4"/>
        <v>-4277.7</v>
      </c>
    </row>
    <row r="42" spans="1:4">
      <c r="A42">
        <v>4</v>
      </c>
      <c r="B42">
        <f t="shared" si="3"/>
        <v>-4277.7</v>
      </c>
      <c r="D42">
        <f t="shared" si="4"/>
        <v>-4277.7</v>
      </c>
    </row>
    <row r="43" spans="1:4">
      <c r="A43">
        <v>5</v>
      </c>
      <c r="B43">
        <f t="shared" si="3"/>
        <v>-4277.7</v>
      </c>
      <c r="D43">
        <f t="shared" si="4"/>
        <v>-4277.7</v>
      </c>
    </row>
    <row r="44" spans="1:4">
      <c r="A44">
        <v>6</v>
      </c>
      <c r="B44">
        <f t="shared" si="3"/>
        <v>-4277.7</v>
      </c>
      <c r="D44">
        <f t="shared" si="4"/>
        <v>-4277.7</v>
      </c>
    </row>
    <row r="45" spans="1:4">
      <c r="A45">
        <v>7</v>
      </c>
      <c r="B45">
        <f t="shared" si="3"/>
        <v>-4277.7</v>
      </c>
      <c r="D45">
        <f t="shared" si="4"/>
        <v>-4277.7</v>
      </c>
    </row>
    <row r="46" spans="1:4">
      <c r="A46">
        <v>8</v>
      </c>
      <c r="B46">
        <f t="shared" si="3"/>
        <v>-4277.7</v>
      </c>
      <c r="D46">
        <f t="shared" si="4"/>
        <v>-4277.7</v>
      </c>
    </row>
    <row r="47" spans="1:4">
      <c r="A47">
        <v>9</v>
      </c>
      <c r="B47">
        <f t="shared" si="3"/>
        <v>-4277.7</v>
      </c>
      <c r="D47">
        <f t="shared" si="4"/>
        <v>-4277.7</v>
      </c>
    </row>
    <row r="48" spans="1:4">
      <c r="A48">
        <v>10</v>
      </c>
      <c r="B48">
        <f t="shared" si="3"/>
        <v>-4277.7</v>
      </c>
      <c r="D48">
        <f t="shared" si="4"/>
        <v>-4277.7</v>
      </c>
    </row>
    <row r="49" spans="1:5">
      <c r="A49">
        <v>11</v>
      </c>
      <c r="B49">
        <f t="shared" si="3"/>
        <v>-4277.7</v>
      </c>
      <c r="D49">
        <f t="shared" si="4"/>
        <v>-4277.7</v>
      </c>
    </row>
    <row r="50" spans="1:5">
      <c r="A50">
        <v>12</v>
      </c>
      <c r="B50">
        <f t="shared" si="3"/>
        <v>-4277.7</v>
      </c>
      <c r="D50">
        <f t="shared" si="4"/>
        <v>-4277.7</v>
      </c>
    </row>
    <row r="51" spans="1:5">
      <c r="A51">
        <v>13</v>
      </c>
      <c r="B51">
        <f t="shared" si="3"/>
        <v>-4277.7</v>
      </c>
      <c r="D51">
        <f t="shared" si="4"/>
        <v>-4277.7</v>
      </c>
    </row>
    <row r="52" spans="1:5">
      <c r="A52">
        <v>14</v>
      </c>
      <c r="B52">
        <f t="shared" si="3"/>
        <v>-4277.7</v>
      </c>
      <c r="D52">
        <f t="shared" si="4"/>
        <v>-4277.7</v>
      </c>
    </row>
    <row r="53" spans="1:5">
      <c r="A53">
        <v>15</v>
      </c>
      <c r="D53">
        <f t="shared" si="4"/>
        <v>0</v>
      </c>
      <c r="E53">
        <v>64748</v>
      </c>
    </row>
    <row r="54" spans="1:5">
      <c r="A54">
        <v>16</v>
      </c>
      <c r="D54">
        <f t="shared" si="2"/>
        <v>0</v>
      </c>
    </row>
    <row r="55" spans="1:5">
      <c r="A55">
        <v>17</v>
      </c>
      <c r="D55">
        <f t="shared" si="2"/>
        <v>0</v>
      </c>
    </row>
    <row r="56" spans="1:5">
      <c r="A56">
        <v>18</v>
      </c>
      <c r="D56">
        <f t="shared" si="2"/>
        <v>0</v>
      </c>
    </row>
    <row r="57" spans="1:5">
      <c r="A57">
        <v>19</v>
      </c>
      <c r="D57">
        <f t="shared" ref="D57:D62" si="5">B57+C57</f>
        <v>0</v>
      </c>
    </row>
    <row r="58" spans="1:5">
      <c r="A58">
        <v>20</v>
      </c>
      <c r="D58">
        <f t="shared" si="5"/>
        <v>0</v>
      </c>
      <c r="E58">
        <v>85393</v>
      </c>
    </row>
    <row r="59" spans="1:5">
      <c r="A59">
        <v>21</v>
      </c>
      <c r="D59">
        <f t="shared" si="5"/>
        <v>0</v>
      </c>
    </row>
    <row r="60" spans="1:5">
      <c r="A60">
        <v>22</v>
      </c>
      <c r="D60">
        <f t="shared" si="5"/>
        <v>0</v>
      </c>
    </row>
    <row r="61" spans="1:5">
      <c r="A61">
        <v>23</v>
      </c>
      <c r="D61">
        <f t="shared" si="5"/>
        <v>0</v>
      </c>
    </row>
    <row r="62" spans="1:5">
      <c r="A62">
        <v>24</v>
      </c>
      <c r="D62">
        <f t="shared" si="5"/>
        <v>0</v>
      </c>
    </row>
    <row r="63" spans="1:5">
      <c r="A63">
        <v>25</v>
      </c>
      <c r="D63">
        <f t="shared" si="2"/>
        <v>0</v>
      </c>
      <c r="E63">
        <v>109913</v>
      </c>
    </row>
    <row r="64" spans="1:5">
      <c r="A64">
        <v>26</v>
      </c>
      <c r="D64">
        <f t="shared" ref="D64:D68" si="6">B64+C64</f>
        <v>0</v>
      </c>
    </row>
    <row r="65" spans="1:5">
      <c r="A65">
        <v>27</v>
      </c>
      <c r="D65">
        <f t="shared" si="6"/>
        <v>0</v>
      </c>
    </row>
    <row r="66" spans="1:5">
      <c r="A66">
        <v>28</v>
      </c>
      <c r="D66">
        <f t="shared" si="6"/>
        <v>0</v>
      </c>
    </row>
    <row r="67" spans="1:5">
      <c r="A67">
        <v>29</v>
      </c>
      <c r="D67">
        <f t="shared" si="6"/>
        <v>0</v>
      </c>
    </row>
    <row r="68" spans="1:5">
      <c r="A68">
        <v>30</v>
      </c>
      <c r="C68">
        <f>E68</f>
        <v>138934</v>
      </c>
      <c r="D68">
        <f t="shared" si="6"/>
        <v>138934</v>
      </c>
      <c r="E68">
        <v>138934</v>
      </c>
    </row>
    <row r="69" spans="1:5">
      <c r="B69" s="9">
        <f>SUM(B38:B68)</f>
        <v>-64165.499999999978</v>
      </c>
      <c r="C69" s="9">
        <f>SUM(C38:C68)</f>
        <v>138934</v>
      </c>
    </row>
    <row r="70" spans="1:5">
      <c r="B70" s="1"/>
      <c r="C70" s="1" t="s">
        <v>4</v>
      </c>
      <c r="D70" s="2">
        <f>IRR(D38:D68)</f>
        <v>3.3698923780252299E-2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18" sqref="G18"/>
    </sheetView>
  </sheetViews>
  <sheetFormatPr baseColWidth="10" defaultRowHeight="15" x14ac:dyDescent="0"/>
  <sheetData>
    <row r="1" spans="1:4" ht="25">
      <c r="A1" t="s">
        <v>6</v>
      </c>
    </row>
    <row r="3" spans="1:4">
      <c r="A3" s="4" t="s">
        <v>7</v>
      </c>
      <c r="B3" s="4" t="s">
        <v>1</v>
      </c>
      <c r="C3" s="4" t="s">
        <v>2</v>
      </c>
      <c r="D3" s="4" t="s">
        <v>3</v>
      </c>
    </row>
    <row r="4" spans="1:4">
      <c r="A4" s="8">
        <v>41640</v>
      </c>
      <c r="B4" s="7">
        <v>-100</v>
      </c>
      <c r="C4" s="7"/>
      <c r="D4">
        <f>B4+C4</f>
        <v>-100</v>
      </c>
    </row>
    <row r="5" spans="1:4">
      <c r="A5" s="8">
        <v>42005</v>
      </c>
      <c r="B5" s="7"/>
      <c r="C5" s="7">
        <v>7</v>
      </c>
      <c r="D5">
        <f>B5+C5</f>
        <v>7</v>
      </c>
    </row>
    <row r="6" spans="1:4">
      <c r="A6" s="8">
        <v>42370</v>
      </c>
      <c r="B6" s="7"/>
      <c r="C6" s="7">
        <v>107</v>
      </c>
      <c r="D6">
        <f>B6+C6</f>
        <v>107</v>
      </c>
    </row>
    <row r="7" spans="1:4">
      <c r="A7" s="8" t="s">
        <v>8</v>
      </c>
      <c r="B7" s="7">
        <f>SUM(B4:B6)</f>
        <v>-100</v>
      </c>
      <c r="C7" s="7">
        <f>SUM(C4:C6)</f>
        <v>114</v>
      </c>
    </row>
    <row r="8" spans="1:4">
      <c r="A8" s="7"/>
      <c r="B8" s="1"/>
      <c r="C8" s="1" t="s">
        <v>10</v>
      </c>
      <c r="D8" s="3">
        <f>XIRR(D4:D6, A4:A6)</f>
        <v>7.0000001788139296E-2</v>
      </c>
    </row>
    <row r="10" spans="1:4">
      <c r="A10" s="8">
        <v>41640</v>
      </c>
      <c r="B10" s="7">
        <v>-100</v>
      </c>
      <c r="C10" s="7"/>
      <c r="D10">
        <f>B10+C10</f>
        <v>-100</v>
      </c>
    </row>
    <row r="11" spans="1:4">
      <c r="A11" s="8">
        <v>42004</v>
      </c>
      <c r="B11" s="7"/>
      <c r="C11" s="7">
        <v>110</v>
      </c>
      <c r="D11">
        <f>B11+C11</f>
        <v>110</v>
      </c>
    </row>
    <row r="12" spans="1:4">
      <c r="A12" s="8" t="s">
        <v>8</v>
      </c>
      <c r="B12" s="7">
        <f>SUM(B10:B11)</f>
        <v>-100</v>
      </c>
      <c r="C12" s="7">
        <f>SUM(C10:C11)</f>
        <v>110</v>
      </c>
    </row>
    <row r="13" spans="1:4">
      <c r="A13" s="7"/>
      <c r="B13" s="1"/>
      <c r="C13" s="1" t="s">
        <v>10</v>
      </c>
      <c r="D13" s="3">
        <f>XIRR(D10:D11, A10:A11)</f>
        <v>0.10028806328773501</v>
      </c>
    </row>
    <row r="15" spans="1:4">
      <c r="A15" s="8">
        <v>41640</v>
      </c>
      <c r="B15" s="7">
        <v>-100</v>
      </c>
      <c r="C15" s="7"/>
      <c r="D15">
        <f>B15+C15</f>
        <v>-100</v>
      </c>
    </row>
    <row r="16" spans="1:4">
      <c r="A16" s="8">
        <v>41775</v>
      </c>
      <c r="B16" s="7"/>
      <c r="C16" s="7">
        <v>10</v>
      </c>
      <c r="D16">
        <f>B16+C16</f>
        <v>10</v>
      </c>
    </row>
    <row r="17" spans="1:4">
      <c r="A17" s="8">
        <v>41822</v>
      </c>
      <c r="B17" s="7"/>
      <c r="C17" s="7">
        <v>50</v>
      </c>
      <c r="D17">
        <f>B17+C17</f>
        <v>50</v>
      </c>
    </row>
    <row r="18" spans="1:4">
      <c r="A18" s="8">
        <v>42004</v>
      </c>
      <c r="B18" s="7"/>
      <c r="C18" s="7">
        <v>50</v>
      </c>
      <c r="D18">
        <f>B18+C18</f>
        <v>50</v>
      </c>
    </row>
    <row r="19" spans="1:4">
      <c r="A19" s="8" t="s">
        <v>8</v>
      </c>
      <c r="B19" s="7">
        <f>SUM(B15:B18)</f>
        <v>-100</v>
      </c>
      <c r="C19" s="7">
        <f>SUM(C15:C18)</f>
        <v>110</v>
      </c>
    </row>
    <row r="20" spans="1:4">
      <c r="A20" s="7"/>
      <c r="B20" s="1"/>
      <c r="C20" s="1" t="s">
        <v>10</v>
      </c>
      <c r="D20" s="3">
        <f>XIRR(D15:D18, A15:A18)</f>
        <v>0.14388579726219181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</vt:lpstr>
      <vt:lpstr>NPER</vt:lpstr>
      <vt:lpstr>FV</vt:lpstr>
      <vt:lpstr>IRR</vt:lpstr>
      <vt:lpstr>XIRR</vt:lpstr>
    </vt:vector>
  </TitlesOfParts>
  <Company>MouxIdea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2014-10-07T00:35:53Z</dcterms:created>
  <dcterms:modified xsi:type="dcterms:W3CDTF">2014-10-09T02:46:15Z</dcterms:modified>
</cp:coreProperties>
</file>