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vaWorks\OneDrive - Feva Works IT Education Centre\HKCSS_15 April\"/>
    </mc:Choice>
  </mc:AlternateContent>
  <bookViews>
    <workbookView xWindow="0" yWindow="0" windowWidth="17280" windowHeight="9195" tabRatio="836"/>
  </bookViews>
  <sheets>
    <sheet name="Welcome" sheetId="7" r:id="rId1"/>
    <sheet name="文字分割" sheetId="1" r:id="rId2"/>
    <sheet name="合併彙算-資料1" sheetId="21" r:id="rId3"/>
    <sheet name="合併彙算-資料2" sheetId="25" r:id="rId4"/>
    <sheet name="合併彙算-資料3" sheetId="26" r:id="rId5"/>
    <sheet name="合併彙算" sheetId="28" r:id="rId6"/>
    <sheet name="合併彙算-練習" sheetId="27" r:id="rId7"/>
    <sheet name="條件化格式" sheetId="6" r:id="rId8"/>
    <sheet name="資料驗證" sheetId="8" r:id="rId9"/>
    <sheet name="VLOOKUP" sheetId="2" r:id="rId10"/>
    <sheet name="HLOOKUP" sheetId="3" r:id="rId11"/>
    <sheet name="資料庫函數" sheetId="4" r:id="rId12"/>
    <sheet name="資料庫函數2" sheetId="5" r:id="rId13"/>
    <sheet name="目標搜尋" sheetId="10" r:id="rId14"/>
    <sheet name="規劃求解" sheetId="11" r:id="rId15"/>
    <sheet name="規劃求解-練習" sheetId="22" r:id="rId16"/>
    <sheet name="樞紐分析表 - 資料" sheetId="12" r:id="rId17"/>
    <sheet name="樞紐分析表" sheetId="19" r:id="rId18"/>
  </sheets>
  <definedNames>
    <definedName name="solver_adj" localSheetId="14" hidden="1">規劃求解!$C$2:$C$3</definedName>
    <definedName name="solver_adj" localSheetId="15" hidden="1">'規劃求解-練習'!$B$2:$B$3</definedName>
    <definedName name="solver_cvg" localSheetId="14" hidden="1">0.0001</definedName>
    <definedName name="solver_cvg" localSheetId="15" hidden="1">0.0001</definedName>
    <definedName name="solver_drv" localSheetId="14" hidden="1">2</definedName>
    <definedName name="solver_drv" localSheetId="15" hidden="1">2</definedName>
    <definedName name="solver_eng" localSheetId="14" hidden="1">1</definedName>
    <definedName name="solver_eng" localSheetId="15" hidden="1">1</definedName>
    <definedName name="solver_est" localSheetId="14" hidden="1">1</definedName>
    <definedName name="solver_est" localSheetId="15" hidden="1">1</definedName>
    <definedName name="solver_itr" localSheetId="14" hidden="1">2147483647</definedName>
    <definedName name="solver_itr" localSheetId="15" hidden="1">2147483647</definedName>
    <definedName name="solver_lhs1" localSheetId="14" hidden="1">規劃求解!$B$4:$C$4</definedName>
    <definedName name="solver_lhs1" localSheetId="15" hidden="1">'規劃求解-練習'!$B$2:$B$3</definedName>
    <definedName name="solver_lhs2" localSheetId="14" hidden="1">規劃求解!$C$2:$C$3</definedName>
    <definedName name="solver_lhs2" localSheetId="15" hidden="1">'規劃求解-練習'!$C$4:$D$4</definedName>
    <definedName name="solver_lhs3" localSheetId="14" hidden="1">規劃求解!#REF!</definedName>
    <definedName name="solver_lhs3" localSheetId="15" hidden="1">'規劃求解-練習'!$C$4:$D$4</definedName>
    <definedName name="solver_mip" localSheetId="14" hidden="1">2147483647</definedName>
    <definedName name="solver_mip" localSheetId="15" hidden="1">2147483647</definedName>
    <definedName name="solver_mni" localSheetId="14" hidden="1">30</definedName>
    <definedName name="solver_mni" localSheetId="15" hidden="1">30</definedName>
    <definedName name="solver_mrt" localSheetId="14" hidden="1">0.075</definedName>
    <definedName name="solver_mrt" localSheetId="15" hidden="1">0.075</definedName>
    <definedName name="solver_msl" localSheetId="14" hidden="1">2</definedName>
    <definedName name="solver_msl" localSheetId="15" hidden="1">2</definedName>
    <definedName name="solver_neg" localSheetId="14" hidden="1">1</definedName>
    <definedName name="solver_neg" localSheetId="15" hidden="1">1</definedName>
    <definedName name="solver_nod" localSheetId="14" hidden="1">2147483647</definedName>
    <definedName name="solver_nod" localSheetId="15" hidden="1">2147483647</definedName>
    <definedName name="solver_num" localSheetId="14" hidden="1">2</definedName>
    <definedName name="solver_num" localSheetId="15" hidden="1">0</definedName>
    <definedName name="solver_nwt" localSheetId="14" hidden="1">1</definedName>
    <definedName name="solver_nwt" localSheetId="15" hidden="1">1</definedName>
    <definedName name="solver_opt" localSheetId="14" hidden="1">規劃求解!$B$4</definedName>
    <definedName name="solver_opt" localSheetId="15" hidden="1">'規劃求解-練習'!$E$4</definedName>
    <definedName name="solver_pre" localSheetId="14" hidden="1">0.000001</definedName>
    <definedName name="solver_pre" localSheetId="15" hidden="1">0.000001</definedName>
    <definedName name="solver_rbv" localSheetId="14" hidden="1">2</definedName>
    <definedName name="solver_rbv" localSheetId="15" hidden="1">2</definedName>
    <definedName name="solver_rel1" localSheetId="14" hidden="1">1</definedName>
    <definedName name="solver_rel1" localSheetId="15" hidden="1">4</definedName>
    <definedName name="solver_rel2" localSheetId="14" hidden="1">4</definedName>
    <definedName name="solver_rel2" localSheetId="15" hidden="1">1</definedName>
    <definedName name="solver_rel3" localSheetId="14" hidden="1">1</definedName>
    <definedName name="solver_rel3" localSheetId="15" hidden="1">1</definedName>
    <definedName name="solver_rhs1" localSheetId="14" hidden="1">規劃求解!$B$5:$C$5</definedName>
    <definedName name="solver_rhs1" localSheetId="15" hidden="1">integer</definedName>
    <definedName name="solver_rhs2" localSheetId="14" hidden="1">integer</definedName>
    <definedName name="solver_rhs2" localSheetId="15" hidden="1">'規劃求解-練習'!$C$5:$D$5</definedName>
    <definedName name="solver_rhs3" localSheetId="14" hidden="1">規劃求解!#REF!</definedName>
    <definedName name="solver_rhs3" localSheetId="15" hidden="1">'規劃求解-練習'!$C$5:$D$5</definedName>
    <definedName name="solver_rlx" localSheetId="14" hidden="1">2</definedName>
    <definedName name="solver_rlx" localSheetId="15" hidden="1">2</definedName>
    <definedName name="solver_rsd" localSheetId="14" hidden="1">0</definedName>
    <definedName name="solver_rsd" localSheetId="15" hidden="1">0</definedName>
    <definedName name="solver_scl" localSheetId="14" hidden="1">2</definedName>
    <definedName name="solver_scl" localSheetId="15" hidden="1">2</definedName>
    <definedName name="solver_sho" localSheetId="14" hidden="1">2</definedName>
    <definedName name="solver_sho" localSheetId="15" hidden="1">2</definedName>
    <definedName name="solver_ssz" localSheetId="14" hidden="1">100</definedName>
    <definedName name="solver_ssz" localSheetId="15" hidden="1">100</definedName>
    <definedName name="solver_tim" localSheetId="14" hidden="1">2147483647</definedName>
    <definedName name="solver_tim" localSheetId="15" hidden="1">2147483647</definedName>
    <definedName name="solver_tol" localSheetId="14" hidden="1">0.01</definedName>
    <definedName name="solver_tol" localSheetId="15" hidden="1">0.01</definedName>
    <definedName name="solver_typ" localSheetId="14" hidden="1">1</definedName>
    <definedName name="solver_typ" localSheetId="15" hidden="1">1</definedName>
    <definedName name="solver_val" localSheetId="14" hidden="1">0</definedName>
    <definedName name="solver_val" localSheetId="15" hidden="1">0</definedName>
    <definedName name="solver_ver" localSheetId="14" hidden="1">3</definedName>
    <definedName name="solver_ver" localSheetId="15" hidden="1">3</definedName>
  </definedNames>
  <calcPr calcId="152511"/>
  <pivotCaches>
    <pivotCache cacheId="3" r:id="rId1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2" l="1"/>
  <c r="F4" i="25" l="1"/>
  <c r="F5" i="25"/>
  <c r="F6" i="25"/>
  <c r="F7" i="25"/>
  <c r="F3" i="25"/>
  <c r="C8" i="25"/>
  <c r="D8" i="25"/>
  <c r="E8" i="25"/>
  <c r="B8" i="25"/>
  <c r="F4" i="21"/>
  <c r="F5" i="21"/>
  <c r="F6" i="21"/>
  <c r="F7" i="21"/>
  <c r="F3" i="21"/>
  <c r="C8" i="21"/>
  <c r="D8" i="21"/>
  <c r="E8" i="21"/>
  <c r="B8" i="21"/>
  <c r="F4" i="26"/>
  <c r="F5" i="26"/>
  <c r="F6" i="26"/>
  <c r="F7" i="26"/>
  <c r="F3" i="26"/>
  <c r="C8" i="26"/>
  <c r="D8" i="26"/>
  <c r="E8" i="26"/>
  <c r="B8" i="26"/>
  <c r="B4" i="11"/>
  <c r="C4" i="11"/>
  <c r="E4" i="22"/>
  <c r="D4" i="22"/>
  <c r="C4" i="22"/>
  <c r="B4" i="22"/>
  <c r="D3" i="10" l="1"/>
  <c r="E7" i="2" l="1"/>
  <c r="H11" i="4"/>
  <c r="G11" i="5"/>
  <c r="G7" i="5"/>
  <c r="H15" i="4"/>
  <c r="F15" i="4"/>
  <c r="F11" i="4"/>
  <c r="H7" i="4"/>
  <c r="F7" i="4"/>
</calcChain>
</file>

<file path=xl/sharedStrings.xml><?xml version="1.0" encoding="utf-8"?>
<sst xmlns="http://schemas.openxmlformats.org/spreadsheetml/2006/main" count="532" uniqueCount="208">
  <si>
    <t>王偉明</t>
  </si>
  <si>
    <t>陳嘉文</t>
  </si>
  <si>
    <t>黃穎欣</t>
  </si>
  <si>
    <t>吳慧心</t>
  </si>
  <si>
    <t>張秀娟</t>
  </si>
  <si>
    <t>曾俊賢</t>
  </si>
  <si>
    <t>許文深</t>
  </si>
  <si>
    <t>李俊浩</t>
  </si>
  <si>
    <t>姓名</t>
  </si>
  <si>
    <t>性別</t>
  </si>
  <si>
    <t>李思雯</t>
  </si>
  <si>
    <t>林敏慈</t>
  </si>
  <si>
    <t>余希文</t>
  </si>
  <si>
    <t>男</t>
  </si>
  <si>
    <t>女</t>
  </si>
  <si>
    <t>蔡志健</t>
  </si>
  <si>
    <t>王偉明,男</t>
  </si>
  <si>
    <t>陳嘉文,男</t>
  </si>
  <si>
    <t>黃穎欣,女</t>
  </si>
  <si>
    <t>吳慧心,女</t>
  </si>
  <si>
    <t>張秀娟,女</t>
  </si>
  <si>
    <t>曾俊賢,男</t>
  </si>
  <si>
    <t>蔡志健,男</t>
  </si>
  <si>
    <t>李思雯,女</t>
  </si>
  <si>
    <t>林敏慈,女</t>
  </si>
  <si>
    <t>李俊浩,男</t>
  </si>
  <si>
    <t>余希文,女</t>
  </si>
  <si>
    <t>許文深,男</t>
  </si>
  <si>
    <t>姓名,性別</t>
  </si>
  <si>
    <t>員工編號</t>
  </si>
  <si>
    <t>部門</t>
  </si>
  <si>
    <t>銷售</t>
  </si>
  <si>
    <t>電腦</t>
  </si>
  <si>
    <t>營運</t>
  </si>
  <si>
    <t>會計</t>
  </si>
  <si>
    <t>人事</t>
  </si>
  <si>
    <t>↓</t>
  </si>
  <si>
    <t>員工加薪比例表</t>
    <rPh sb="0" eb="2">
      <t>シャイン</t>
    </rPh>
    <rPh sb="2" eb="4">
      <t>ショウキュウ</t>
    </rPh>
    <rPh sb="4" eb="5">
      <t>ガク</t>
    </rPh>
    <rPh sb="5" eb="6">
      <t>ヒョウ</t>
    </rPh>
    <phoneticPr fontId="0"/>
  </si>
  <si>
    <t>■加薪標準表</t>
    <rPh sb="1" eb="3">
      <t>ショウキュウヒョウ</t>
    </rPh>
    <phoneticPr fontId="0"/>
  </si>
  <si>
    <t>A</t>
  </si>
  <si>
    <t>B</t>
  </si>
  <si>
    <t>C</t>
  </si>
  <si>
    <t>D</t>
  </si>
  <si>
    <t>加薪比例</t>
    <rPh sb="0" eb="2">
      <t>ショウキュウ</t>
    </rPh>
    <rPh sb="2" eb="3">
      <t>リツ</t>
    </rPh>
    <phoneticPr fontId="0"/>
  </si>
  <si>
    <t>■明年度加薪比例</t>
    <rPh sb="1" eb="4">
      <t>ライネンド</t>
    </rPh>
    <rPh sb="4" eb="6">
      <t>ショウキュウ</t>
    </rPh>
    <rPh sb="6" eb="7">
      <t>ガク</t>
    </rPh>
    <phoneticPr fontId="0"/>
  </si>
  <si>
    <t>員工姓名</t>
    <rPh sb="0" eb="2">
      <t>シャイン</t>
    </rPh>
    <rPh sb="2" eb="3">
      <t>メイ</t>
    </rPh>
    <phoneticPr fontId="0"/>
  </si>
  <si>
    <t>評分</t>
  </si>
  <si>
    <t>本年度評分</t>
  </si>
  <si>
    <t>明年度加薪金額</t>
  </si>
  <si>
    <t>明年度薪金</t>
  </si>
  <si>
    <t>薪金</t>
  </si>
  <si>
    <t>日期</t>
  </si>
  <si>
    <t>項目</t>
    <rPh sb="0" eb="2">
      <t>コウモク</t>
    </rPh>
    <phoneticPr fontId="0"/>
  </si>
  <si>
    <t>支付方式</t>
  </si>
  <si>
    <t>交通費</t>
    <rPh sb="0" eb="3">
      <t>コウツウヒ</t>
    </rPh>
    <phoneticPr fontId="0"/>
  </si>
  <si>
    <t>信用卡</t>
  </si>
  <si>
    <t>現金</t>
    <rPh sb="0" eb="2">
      <t>ゲンキン</t>
    </rPh>
    <phoneticPr fontId="0"/>
  </si>
  <si>
    <t>交通費</t>
  </si>
  <si>
    <t>餐飲費</t>
  </si>
  <si>
    <t>餐飲費與交通費的加總</t>
  </si>
  <si>
    <t>平均餐飲費</t>
  </si>
  <si>
    <t>金額</t>
  </si>
  <si>
    <t>項目</t>
  </si>
  <si>
    <t>以信用卡支付的最多餐飲費</t>
  </si>
  <si>
    <t>4 月10日的總支出</t>
  </si>
  <si>
    <t>4 月10日的總餐飲費支出</t>
  </si>
  <si>
    <t>&lt;=10</t>
  </si>
  <si>
    <t>MG001</t>
  </si>
  <si>
    <t>MG002</t>
  </si>
  <si>
    <t>MG003</t>
  </si>
  <si>
    <t>MG004</t>
  </si>
  <si>
    <t>MG005</t>
  </si>
  <si>
    <t>GT001</t>
  </si>
  <si>
    <t>GT002</t>
  </si>
  <si>
    <t>GT003</t>
  </si>
  <si>
    <t>GT004</t>
  </si>
  <si>
    <t>GT005</t>
  </si>
  <si>
    <t>GT006</t>
  </si>
  <si>
    <t>GT007</t>
  </si>
  <si>
    <t>OS001</t>
  </si>
  <si>
    <t>OS002</t>
  </si>
  <si>
    <t>銅鑼灣</t>
  </si>
  <si>
    <t>中環</t>
  </si>
  <si>
    <t>尖沙咀</t>
  </si>
  <si>
    <t>貨品庫存位置</t>
  </si>
  <si>
    <t>貨品編號</t>
  </si>
  <si>
    <t>最近地鐵站</t>
  </si>
  <si>
    <t>步行距離 (分鐘)</t>
  </si>
  <si>
    <t>庫存</t>
  </si>
  <si>
    <t>售價</t>
  </si>
  <si>
    <t>種</t>
  </si>
  <si>
    <t>DCOUNT</t>
  </si>
  <si>
    <t>DCOUNTA</t>
  </si>
  <si>
    <t>T30撥鏈器</t>
  </si>
  <si>
    <t>凝膠座椅</t>
  </si>
  <si>
    <t>T34系列複合座椅</t>
  </si>
  <si>
    <t>X41左螺紋輪胎凸耳</t>
  </si>
  <si>
    <t>X51右螺紋輪胎凸耳</t>
  </si>
  <si>
    <t>多餘的彈跳座椅凝膠</t>
  </si>
  <si>
    <t>輪胎修補工具包</t>
  </si>
  <si>
    <t>輪胎修理包</t>
  </si>
  <si>
    <t>汽油動力上坡輔助</t>
  </si>
  <si>
    <t>電動上坡輔助</t>
  </si>
  <si>
    <t>短鏈（6'）</t>
  </si>
  <si>
    <t>長鏈（11'）</t>
  </si>
  <si>
    <t>鏈聯接工具</t>
  </si>
  <si>
    <t>車載裝置（屋頂）</t>
  </si>
  <si>
    <t>車載裝置（後）</t>
  </si>
  <si>
    <t>固守工具</t>
  </si>
  <si>
    <t>品牌的帽子 - 女</t>
  </si>
  <si>
    <t>品牌的帽子 - 男</t>
  </si>
  <si>
    <t>X60顯示卡</t>
  </si>
  <si>
    <t>自行車燃料能量棒</t>
  </si>
  <si>
    <t>產品名稱</t>
  </si>
  <si>
    <t>產品編號</t>
  </si>
  <si>
    <t>價格 - 三月</t>
  </si>
  <si>
    <t>價格 - 四月</t>
  </si>
  <si>
    <t>價格 - 五月</t>
  </si>
  <si>
    <t>價格 - 六月</t>
  </si>
  <si>
    <t>價格 - 七月</t>
  </si>
  <si>
    <t>價格 - 八月</t>
  </si>
  <si>
    <t>現金</t>
  </si>
  <si>
    <t>最少現金金額</t>
  </si>
  <si>
    <t>年齡</t>
  </si>
  <si>
    <t>王偉明-男-25</t>
  </si>
  <si>
    <t>陳嘉文-男-45</t>
  </si>
  <si>
    <t>黃穎欣-女-32</t>
  </si>
  <si>
    <t>吳慧心-女-21</t>
  </si>
  <si>
    <t>張秀娟-女-38</t>
  </si>
  <si>
    <t>蔡志健-男-36</t>
  </si>
  <si>
    <t>林敏慈-女-37</t>
  </si>
  <si>
    <t>李俊浩-男-34</t>
  </si>
  <si>
    <t>余希文-女-24</t>
  </si>
  <si>
    <t>許文深-男 - 28</t>
  </si>
  <si>
    <t>李思雯-女 - 42</t>
  </si>
  <si>
    <t>曾俊賢-男 - 29</t>
  </si>
  <si>
    <t>餐飲費的加總</t>
  </si>
  <si>
    <t>以信用卡支付的最少餐飲費</t>
  </si>
  <si>
    <t>4 月2日的加總餐飲費支出</t>
  </si>
  <si>
    <t>4 月2日的總信用卡餐飲費支出</t>
  </si>
  <si>
    <t>平均信用卡使用金額</t>
  </si>
  <si>
    <t>最多現金使用金額</t>
  </si>
  <si>
    <t>最近的地鐵站為中環站 (步行距離8分鐘以内)的貨品種類</t>
  </si>
  <si>
    <t>最近的地鐵站為
中環站(步行距離8分鐘以内)或
尖沙咀站 (步行距離6分鐘以上)的貨品種類</t>
  </si>
  <si>
    <t>最近的地鐵站為銅鑼灣站或尖沙咀站 (步行距離10分鐘以内)的貨品種類</t>
  </si>
  <si>
    <t>地區</t>
  </si>
  <si>
    <t>HK</t>
  </si>
  <si>
    <t>KL</t>
  </si>
  <si>
    <t>NT</t>
  </si>
  <si>
    <t>生產日期</t>
  </si>
  <si>
    <t xml:space="preserve">  </t>
  </si>
  <si>
    <t>入職年期</t>
  </si>
  <si>
    <t>本年度評分
(A - D)</t>
  </si>
  <si>
    <t>工作地區
(HK / KL / NT)</t>
  </si>
  <si>
    <t>入職年份
(2010 - 2015)</t>
  </si>
  <si>
    <t>每月存款</t>
  </si>
  <si>
    <t>定期存款利率</t>
  </si>
  <si>
    <t>定期存款</t>
  </si>
  <si>
    <t>年期</t>
  </si>
  <si>
    <t>本利和</t>
  </si>
  <si>
    <t>假設目標為5 年內存款 80 萬, 每月存款目標為?</t>
  </si>
  <si>
    <t>假設目標為存款 80 萬, 每月存款固定為5 千, 所需年期為?</t>
  </si>
  <si>
    <t>假設目標為5 年內存款 80 萬, 每月存款固定為5 千, 目標利率為?</t>
  </si>
  <si>
    <t>列標籤</t>
  </si>
  <si>
    <t>加總 - 價格 - 四月</t>
  </si>
  <si>
    <t>總計</t>
  </si>
  <si>
    <t>加總 - 價格 - 五月</t>
  </si>
  <si>
    <t>加總 - 價格 - 三月</t>
  </si>
  <si>
    <t>Excel 例子目錄</t>
  </si>
  <si>
    <t>文字分割</t>
  </si>
  <si>
    <t>條件化格式</t>
  </si>
  <si>
    <t>資料驗證</t>
  </si>
  <si>
    <t>VLOOKUP</t>
  </si>
  <si>
    <t>HLOOKUP</t>
  </si>
  <si>
    <t>目標搜尋</t>
  </si>
  <si>
    <t>規劃求解</t>
  </si>
  <si>
    <t>樞紐分析表 - 資料</t>
  </si>
  <si>
    <t>樞紐分析表</t>
  </si>
  <si>
    <t>Daisy Chung
daisychung@fevaworks.com</t>
  </si>
  <si>
    <t>Advanced Microsoft Excel 2010</t>
  </si>
  <si>
    <t>合併彙算</t>
  </si>
  <si>
    <t>數量</t>
  </si>
  <si>
    <t>蘋果</t>
  </si>
  <si>
    <t>香蕉</t>
  </si>
  <si>
    <t>總數</t>
  </si>
  <si>
    <t>最多支出</t>
  </si>
  <si>
    <t>容量</t>
  </si>
  <si>
    <t>重量 (KG)</t>
  </si>
  <si>
    <t>受助兒童數量</t>
  </si>
  <si>
    <t>書籍</t>
  </si>
  <si>
    <t>衣物</t>
  </si>
  <si>
    <t>最多載貨量</t>
  </si>
  <si>
    <t>使用SUMPRODUCT</t>
  </si>
  <si>
    <t>香港區貨品銷售額</t>
  </si>
  <si>
    <t>九龍區貨品銷售額</t>
  </si>
  <si>
    <t>新界區貨品銷售額</t>
  </si>
  <si>
    <t>總額</t>
  </si>
  <si>
    <t>平均</t>
  </si>
  <si>
    <t>全港貨品銷售額</t>
  </si>
  <si>
    <t>全港貨品最少銷售額</t>
  </si>
  <si>
    <t>合併彙算-資料1</t>
  </si>
  <si>
    <t>合併彙算-資料2</t>
  </si>
  <si>
    <t>合併彙算-資料3</t>
  </si>
  <si>
    <t>合併彙算-練習</t>
  </si>
  <si>
    <t>規劃求解-練習</t>
  </si>
  <si>
    <t>使用INDEX 及 MATCH</t>
  </si>
  <si>
    <t>資料庫函數</t>
  </si>
  <si>
    <t>資料庫函數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</si>
</sst>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¥&quot;#,##0;[Red]&quot;¥&quot;\-#,##0"/>
    <numFmt numFmtId="165" formatCode="&quot;$&quot;#,##0;[Red]&quot;$&quot;\-#,##0"/>
    <numFmt numFmtId="166" formatCode="m&quot;月&quot;d&quot;日&quot;"/>
    <numFmt numFmtId="167" formatCode="&quot;$&quot;#,##0"/>
    <numFmt numFmtId="168" formatCode="&quot;$&quot;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name val="Calibri"/>
      <family val="3"/>
      <charset val="128"/>
      <scheme val="minor"/>
    </font>
    <font>
      <b/>
      <sz val="11"/>
      <color theme="9" tint="-0.499984740745262"/>
      <name val="Calibri"/>
      <family val="3"/>
      <charset val="128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charset val="128"/>
      <scheme val="minor"/>
    </font>
    <font>
      <sz val="11"/>
      <name val="Calibri"/>
      <family val="2"/>
      <scheme val="minor"/>
    </font>
    <font>
      <b/>
      <sz val="11"/>
      <name val="Calibri"/>
      <family val="3"/>
      <charset val="128"/>
      <scheme val="minor"/>
    </font>
    <font>
      <b/>
      <sz val="11"/>
      <color rgb="FF00B050"/>
      <name val="Calibri"/>
      <family val="2"/>
      <scheme val="minor"/>
    </font>
    <font>
      <sz val="10"/>
      <name val="Arial"/>
      <family val="2"/>
    </font>
    <font>
      <b/>
      <sz val="22"/>
      <color rgb="FF00B050"/>
      <name val="Vijaya"/>
      <family val="2"/>
    </font>
    <font>
      <b/>
      <sz val="22"/>
      <color theme="1"/>
      <name val="Vijaya"/>
      <family val="2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456D2D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CC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D7FFA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7FFAF"/>
        <bgColor theme="9"/>
      </patternFill>
    </fill>
    <fill>
      <patternFill patternType="solid">
        <fgColor rgb="FFFFFF99"/>
        <bgColor theme="9"/>
      </patternFill>
    </fill>
    <fill>
      <patternFill patternType="solid">
        <fgColor rgb="FFFFDDDD"/>
        <bgColor theme="9"/>
      </patternFill>
    </fill>
    <fill>
      <patternFill patternType="solid">
        <fgColor rgb="FFFFFF99"/>
        <bgColor theme="4"/>
      </patternFill>
    </fill>
    <fill>
      <patternFill patternType="solid">
        <fgColor rgb="FFDCFFB9"/>
        <bgColor indexed="64"/>
      </patternFill>
    </fill>
    <fill>
      <patternFill patternType="solid">
        <fgColor rgb="FFF0FFE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/>
    <xf numFmtId="4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146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3" xfId="0" applyBorder="1"/>
    <xf numFmtId="0" fontId="2" fillId="0" borderId="0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9" fontId="3" fillId="0" borderId="3" xfId="8" applyNumberFormat="1" applyFont="1" applyBorder="1" applyAlignment="1">
      <alignment horizontal="center" vertical="center"/>
    </xf>
    <xf numFmtId="9" fontId="3" fillId="0" borderId="3" xfId="1" applyNumberFormat="1" applyBorder="1" applyAlignment="1">
      <alignment horizontal="center" vertical="center"/>
    </xf>
    <xf numFmtId="0" fontId="3" fillId="0" borderId="0" xfId="1">
      <alignment vertical="center"/>
    </xf>
    <xf numFmtId="0" fontId="3" fillId="0" borderId="3" xfId="1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3" fillId="2" borderId="3" xfId="11" applyFont="1" applyBorder="1" applyAlignment="1">
      <alignment horizontal="center" vertical="center"/>
    </xf>
    <xf numFmtId="0" fontId="3" fillId="0" borderId="3" xfId="1" applyFill="1" applyBorder="1" applyAlignment="1">
      <alignment horizontal="center" vertical="center"/>
    </xf>
    <xf numFmtId="165" fontId="3" fillId="0" borderId="3" xfId="1" applyNumberFormat="1" applyBorder="1">
      <alignment vertical="center"/>
    </xf>
    <xf numFmtId="0" fontId="3" fillId="12" borderId="3" xfId="12" applyFont="1" applyFill="1" applyBorder="1" applyAlignment="1">
      <alignment horizontal="center" vertical="center"/>
    </xf>
    <xf numFmtId="0" fontId="3" fillId="12" borderId="3" xfId="12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165" fontId="0" fillId="0" borderId="0" xfId="0" applyNumberFormat="1"/>
    <xf numFmtId="0" fontId="3" fillId="0" borderId="3" xfId="1" applyBorder="1" applyAlignment="1">
      <alignment horizontal="center" vertical="center"/>
    </xf>
    <xf numFmtId="0" fontId="10" fillId="14" borderId="0" xfId="1" applyFont="1" applyFill="1" applyBorder="1" applyAlignment="1">
      <alignment horizontal="center" vertical="center"/>
    </xf>
    <xf numFmtId="0" fontId="3" fillId="0" borderId="0" xfId="1" applyBorder="1">
      <alignment vertical="center"/>
    </xf>
    <xf numFmtId="0" fontId="0" fillId="0" borderId="0" xfId="0" applyBorder="1"/>
    <xf numFmtId="0" fontId="8" fillId="0" borderId="0" xfId="1" applyFont="1" applyBorder="1">
      <alignment vertical="center"/>
    </xf>
    <xf numFmtId="166" fontId="3" fillId="0" borderId="0" xfId="1" applyNumberFormat="1" applyFont="1" applyBorder="1">
      <alignment vertical="center"/>
    </xf>
    <xf numFmtId="0" fontId="3" fillId="0" borderId="0" xfId="1" applyFont="1" applyBorder="1">
      <alignment vertical="center"/>
    </xf>
    <xf numFmtId="6" fontId="3" fillId="0" borderId="0" xfId="7" applyNumberFormat="1" applyFont="1" applyBorder="1">
      <alignment vertical="center"/>
    </xf>
    <xf numFmtId="0" fontId="0" fillId="0" borderId="0" xfId="0" applyBorder="1" applyAlignment="1">
      <alignment horizontal="center"/>
    </xf>
    <xf numFmtId="0" fontId="3" fillId="0" borderId="0" xfId="1" applyBorder="1" applyAlignment="1">
      <alignment horizontal="center" vertical="center"/>
    </xf>
    <xf numFmtId="165" fontId="3" fillId="0" borderId="3" xfId="2" applyNumberFormat="1" applyFont="1" applyBorder="1" applyAlignment="1">
      <alignment horizontal="center" vertical="center"/>
    </xf>
    <xf numFmtId="0" fontId="7" fillId="0" borderId="0" xfId="1" applyFont="1" applyBorder="1">
      <alignment vertical="center"/>
    </xf>
    <xf numFmtId="0" fontId="3" fillId="0" borderId="3" xfId="1" applyBorder="1" applyAlignment="1">
      <alignment horizontal="center" vertical="center"/>
    </xf>
    <xf numFmtId="0" fontId="7" fillId="0" borderId="0" xfId="0" applyFont="1" applyBorder="1"/>
    <xf numFmtId="38" fontId="7" fillId="0" borderId="0" xfId="7" applyNumberFormat="1" applyFont="1" applyBorder="1">
      <alignment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Border="1" applyAlignment="1">
      <alignment horizontal="center" vertical="center"/>
    </xf>
    <xf numFmtId="0" fontId="12" fillId="16" borderId="0" xfId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8" xfId="1" applyFont="1" applyFill="1" applyBorder="1">
      <alignment vertical="center"/>
    </xf>
    <xf numFmtId="0" fontId="12" fillId="0" borderId="4" xfId="1" applyFont="1" applyFill="1" applyBorder="1" applyAlignment="1">
      <alignment horizontal="center" vertical="center"/>
    </xf>
    <xf numFmtId="0" fontId="3" fillId="10" borderId="3" xfId="12" applyFont="1" applyFill="1" applyBorder="1" applyAlignment="1">
      <alignment horizontal="center" vertical="center"/>
    </xf>
    <xf numFmtId="0" fontId="2" fillId="12" borderId="0" xfId="17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17" applyFont="1" applyBorder="1" applyAlignment="1">
      <alignment horizontal="center" vertical="center"/>
    </xf>
    <xf numFmtId="0" fontId="0" fillId="0" borderId="0" xfId="17" applyFont="1" applyAlignment="1">
      <alignment vertical="center"/>
    </xf>
    <xf numFmtId="0" fontId="0" fillId="0" borderId="0" xfId="17" applyFont="1" applyAlignment="1">
      <alignment horizontal="center" vertical="center"/>
    </xf>
    <xf numFmtId="8" fontId="11" fillId="0" borderId="0" xfId="17" applyNumberFormat="1" applyFont="1" applyAlignment="1">
      <alignment horizontal="center" vertical="center"/>
    </xf>
    <xf numFmtId="8" fontId="1" fillId="0" borderId="0" xfId="17" applyNumberFormat="1" applyFont="1" applyAlignment="1">
      <alignment horizontal="center" vertical="center"/>
    </xf>
    <xf numFmtId="0" fontId="1" fillId="0" borderId="0" xfId="17" applyFont="1" applyBorder="1" applyAlignment="1">
      <alignment horizontal="center" vertical="center"/>
    </xf>
    <xf numFmtId="0" fontId="1" fillId="0" borderId="0" xfId="17" applyFont="1" applyBorder="1" applyAlignment="1">
      <alignment vertical="center"/>
    </xf>
    <xf numFmtId="8" fontId="1" fillId="0" borderId="0" xfId="17" applyNumberFormat="1" applyFont="1" applyBorder="1" applyAlignment="1">
      <alignment horizontal="center" vertical="center"/>
    </xf>
    <xf numFmtId="0" fontId="0" fillId="0" borderId="0" xfId="17" applyFont="1" applyBorder="1" applyAlignment="1">
      <alignment vertical="center"/>
    </xf>
    <xf numFmtId="0" fontId="1" fillId="0" borderId="0" xfId="17" applyFont="1" applyAlignment="1">
      <alignment vertical="center"/>
    </xf>
    <xf numFmtId="0" fontId="1" fillId="0" borderId="0" xfId="0" applyFont="1" applyAlignment="1">
      <alignment horizontal="center" vertical="center"/>
    </xf>
    <xf numFmtId="8" fontId="1" fillId="0" borderId="0" xfId="0" applyNumberFormat="1" applyFont="1" applyAlignment="1">
      <alignment horizontal="center" vertical="center"/>
    </xf>
    <xf numFmtId="14" fontId="0" fillId="0" borderId="0" xfId="17" applyNumberFormat="1" applyFont="1" applyAlignment="1">
      <alignment horizontal="center" vertical="center"/>
    </xf>
    <xf numFmtId="14" fontId="1" fillId="0" borderId="0" xfId="17" applyNumberFormat="1" applyFont="1" applyBorder="1" applyAlignment="1">
      <alignment horizontal="center" vertical="center"/>
    </xf>
    <xf numFmtId="14" fontId="0" fillId="0" borderId="0" xfId="17" applyNumberFormat="1" applyFont="1" applyBorder="1" applyAlignment="1">
      <alignment horizontal="center" vertical="center"/>
    </xf>
    <xf numFmtId="14" fontId="1" fillId="0" borderId="0" xfId="17" applyNumberFormat="1" applyFont="1" applyAlignment="1">
      <alignment horizontal="center" vertical="center"/>
    </xf>
    <xf numFmtId="14" fontId="1" fillId="0" borderId="0" xfId="0" applyNumberFormat="1" applyFont="1" applyAlignment="1">
      <alignment vertical="center"/>
    </xf>
    <xf numFmtId="14" fontId="0" fillId="0" borderId="0" xfId="0" applyNumberFormat="1" applyFont="1" applyAlignment="1">
      <alignment vertical="center"/>
    </xf>
    <xf numFmtId="167" fontId="0" fillId="0" borderId="0" xfId="0" applyNumberFormat="1"/>
    <xf numFmtId="167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165" fontId="11" fillId="11" borderId="3" xfId="0" applyNumberFormat="1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3" fillId="11" borderId="3" xfId="12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2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8" fontId="0" fillId="0" borderId="3" xfId="0" applyNumberForma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 indent="1"/>
    </xf>
    <xf numFmtId="0" fontId="2" fillId="0" borderId="0" xfId="0" applyFont="1" applyAlignment="1">
      <alignment vertical="center"/>
    </xf>
    <xf numFmtId="167" fontId="0" fillId="11" borderId="0" xfId="0" applyNumberFormat="1" applyFill="1"/>
    <xf numFmtId="0" fontId="0" fillId="11" borderId="0" xfId="0" applyFill="1"/>
    <xf numFmtId="167" fontId="0" fillId="12" borderId="0" xfId="0" applyNumberFormat="1" applyFill="1"/>
    <xf numFmtId="0" fontId="2" fillId="12" borderId="0" xfId="0" applyFont="1" applyFill="1"/>
    <xf numFmtId="0" fontId="2" fillId="0" borderId="0" xfId="0" applyNumberFormat="1" applyFont="1"/>
    <xf numFmtId="0" fontId="2" fillId="0" borderId="0" xfId="0" applyFont="1"/>
    <xf numFmtId="0" fontId="2" fillId="10" borderId="0" xfId="0" applyNumberFormat="1" applyFont="1" applyFill="1"/>
    <xf numFmtId="167" fontId="2" fillId="12" borderId="0" xfId="0" applyNumberFormat="1" applyFont="1" applyFill="1"/>
    <xf numFmtId="0" fontId="13" fillId="0" borderId="0" xfId="0" applyFont="1"/>
    <xf numFmtId="0" fontId="0" fillId="10" borderId="0" xfId="0" applyNumberFormat="1" applyFill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10" borderId="0" xfId="1" applyFont="1" applyFill="1" applyBorder="1" applyAlignment="1">
      <alignment horizontal="left" vertical="center"/>
    </xf>
    <xf numFmtId="38" fontId="7" fillId="10" borderId="0" xfId="7" applyNumberFormat="1" applyFont="1" applyFill="1" applyBorder="1">
      <alignment vertical="center"/>
    </xf>
    <xf numFmtId="0" fontId="18" fillId="0" borderId="0" xfId="19" applyAlignment="1">
      <alignment horizontal="center" vertical="center"/>
    </xf>
    <xf numFmtId="168" fontId="11" fillId="0" borderId="0" xfId="17" applyNumberFormat="1" applyFont="1" applyAlignment="1">
      <alignment horizontal="center" vertical="center"/>
    </xf>
    <xf numFmtId="168" fontId="1" fillId="0" borderId="0" xfId="17" applyNumberFormat="1" applyFont="1" applyAlignment="1">
      <alignment horizontal="center" vertical="center"/>
    </xf>
    <xf numFmtId="168" fontId="1" fillId="0" borderId="0" xfId="17" applyNumberFormat="1" applyFont="1" applyBorder="1" applyAlignment="1">
      <alignment horizontal="center" vertical="center"/>
    </xf>
    <xf numFmtId="166" fontId="3" fillId="12" borderId="0" xfId="1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166" fontId="2" fillId="12" borderId="0" xfId="1" applyNumberFormat="1" applyFont="1" applyFill="1" applyBorder="1" applyAlignment="1">
      <alignment horizontal="center" vertical="center"/>
    </xf>
    <xf numFmtId="8" fontId="2" fillId="0" borderId="0" xfId="17" applyNumberFormat="1" applyFont="1" applyAlignment="1">
      <alignment horizontal="center" vertical="center"/>
    </xf>
    <xf numFmtId="8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18" fillId="0" borderId="0" xfId="19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9" fillId="18" borderId="0" xfId="0" applyFont="1" applyFill="1" applyAlignment="1">
      <alignment horizontal="center" vertical="center"/>
    </xf>
    <xf numFmtId="0" fontId="18" fillId="0" borderId="0" xfId="19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6" fillId="0" borderId="2" xfId="10" applyAlignment="1">
      <alignment horizontal="center" vertical="center"/>
    </xf>
    <xf numFmtId="0" fontId="2" fillId="10" borderId="6" xfId="1" applyFont="1" applyFill="1" applyBorder="1" applyAlignment="1">
      <alignment horizontal="center" vertical="center"/>
    </xf>
    <xf numFmtId="0" fontId="2" fillId="10" borderId="5" xfId="1" applyFont="1" applyFill="1" applyBorder="1" applyAlignment="1">
      <alignment horizontal="center" vertical="center"/>
    </xf>
    <xf numFmtId="0" fontId="2" fillId="11" borderId="6" xfId="1" applyFont="1" applyFill="1" applyBorder="1" applyAlignment="1">
      <alignment horizontal="center" vertical="center"/>
    </xf>
    <xf numFmtId="0" fontId="2" fillId="11" borderId="5" xfId="1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9" fillId="15" borderId="3" xfId="1" applyFont="1" applyFill="1" applyBorder="1" applyAlignment="1">
      <alignment horizontal="center" vertical="center" wrapText="1"/>
    </xf>
    <xf numFmtId="0" fontId="9" fillId="15" borderId="3" xfId="1" applyFont="1" applyFill="1" applyBorder="1" applyAlignment="1">
      <alignment horizontal="center" vertical="center"/>
    </xf>
    <xf numFmtId="0" fontId="2" fillId="10" borderId="3" xfId="1" applyFont="1" applyFill="1" applyBorder="1" applyAlignment="1">
      <alignment horizontal="center" vertical="center"/>
    </xf>
    <xf numFmtId="0" fontId="9" fillId="13" borderId="3" xfId="1" applyFont="1" applyFill="1" applyBorder="1" applyAlignment="1">
      <alignment horizontal="center" vertical="center" wrapText="1"/>
    </xf>
    <xf numFmtId="0" fontId="9" fillId="13" borderId="3" xfId="1" applyFont="1" applyFill="1" applyBorder="1" applyAlignment="1">
      <alignment horizontal="center" vertical="center"/>
    </xf>
    <xf numFmtId="0" fontId="2" fillId="11" borderId="3" xfId="1" applyFont="1" applyFill="1" applyBorder="1" applyAlignment="1">
      <alignment horizontal="center" vertical="center"/>
    </xf>
    <xf numFmtId="0" fontId="7" fillId="10" borderId="3" xfId="1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7" fillId="11" borderId="3" xfId="1" applyFont="1" applyFill="1" applyBorder="1" applyAlignment="1">
      <alignment horizontal="center" vertical="center" wrapText="1"/>
    </xf>
    <xf numFmtId="0" fontId="7" fillId="10" borderId="0" xfId="0" applyFont="1" applyFill="1" applyBorder="1" applyAlignment="1">
      <alignment horizontal="center"/>
    </xf>
    <xf numFmtId="0" fontId="12" fillId="16" borderId="0" xfId="1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10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19" applyAlignment="1">
      <alignment horizontal="left" vertical="center" wrapText="1"/>
    </xf>
    <xf numFmtId="0" fontId="18" fillId="0" borderId="0" xfId="19" applyAlignment="1">
      <alignment horizontal="left" vertical="center"/>
    </xf>
    <xf numFmtId="0" fontId="15" fillId="0" borderId="0" xfId="0" applyFont="1" applyFill="1" applyAlignment="1">
      <alignment horizontal="right" vertical="center" wrapText="1"/>
    </xf>
  </cellXfs>
  <cellStyles count="20">
    <cellStyle name="20% - Accent2 2" xfId="12"/>
    <cellStyle name="40% - Accent1 2" xfId="11"/>
    <cellStyle name="40% - Accent3 2" xfId="3"/>
    <cellStyle name="40% - Accent4 2" xfId="4"/>
    <cellStyle name="40% - Accent6 2" xfId="6"/>
    <cellStyle name="Accent5 2" xfId="13"/>
    <cellStyle name="Accent6 2" xfId="5"/>
    <cellStyle name="Comma [0] 2" xfId="7"/>
    <cellStyle name="Currency [0] 2" xfId="2"/>
    <cellStyle name="Currency 2" xfId="15"/>
    <cellStyle name="Heading 1 2" xfId="9"/>
    <cellStyle name="Heading 2 2" xfId="10"/>
    <cellStyle name="Normal 2" xfId="1"/>
    <cellStyle name="Normal 2 2" xfId="17"/>
    <cellStyle name="Normal 3" xfId="14"/>
    <cellStyle name="Percent 2" xfId="8"/>
    <cellStyle name="Percent 2 2" xfId="18"/>
    <cellStyle name="Percent 3" xfId="16"/>
    <cellStyle name="一般" xfId="0" builtinId="0"/>
    <cellStyle name="超連結" xfId="19" builtinId="8"/>
  </cellStyles>
  <dxfs count="0"/>
  <tableStyles count="0" defaultTableStyle="TableStyleMedium2" defaultPivotStyle="PivotStyleLight16"/>
  <colors>
    <mruColors>
      <color rgb="FF456D2D"/>
      <color rgb="FFF0FFE1"/>
      <color rgb="FFFFDDDD"/>
      <color rgb="FFDCFFB9"/>
      <color rgb="FFFFFF99"/>
      <color rgb="FFD7FFAF"/>
      <color rgb="FFFFCCCC"/>
      <color rgb="FFCCFFCC"/>
      <color rgb="FFFFFF66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evaWorks" refreshedDate="42108.725520601853" createdVersion="5" refreshedVersion="5" minRefreshableVersion="3" recordCount="20">
  <cacheSource type="worksheet">
    <worksheetSource ref="A1:J21" sheet="樞紐分析表 - 資料"/>
  </cacheSource>
  <cacheFields count="10">
    <cacheField name="產品編號" numFmtId="0">
      <sharedItems containsSemiMixedTypes="0" containsString="0" containsNumber="1" containsInteger="1" minValue="2342" maxValue="8943" count="19">
        <n v="3242"/>
        <n v="4534"/>
        <n v="8943"/>
        <n v="4235"/>
        <n v="7803"/>
        <n v="7892"/>
        <n v="2342"/>
        <n v="4323"/>
        <n v="4324"/>
        <n v="8903"/>
        <n v="8932"/>
        <n v="8234"/>
        <n v="2343"/>
        <n v="5443"/>
        <n v="3232"/>
        <n v="7888"/>
        <n v="8902"/>
        <n v="3424"/>
        <n v="4242"/>
      </sharedItems>
    </cacheField>
    <cacheField name="產品名稱" numFmtId="0">
      <sharedItems count="20">
        <s v="X60顯示卡"/>
        <s v="T30撥鏈器"/>
        <s v="品牌的帽子 - 男"/>
        <s v="品牌的帽子 - 女"/>
        <s v="凝膠座椅"/>
        <s v="T34系列複合座椅"/>
        <s v="X41左螺紋輪胎凸耳"/>
        <s v="X51右螺紋輪胎凸耳"/>
        <s v="多餘的彈跳座椅凝膠"/>
        <s v="輪胎修補工具包"/>
        <s v="輪胎修理包"/>
        <s v="汽油動力上坡輔助"/>
        <s v="電動上坡輔助"/>
        <s v="短鏈（6'）"/>
        <s v="長鏈（11'）"/>
        <s v="鏈聯接工具"/>
        <s v="車載裝置（屋頂）"/>
        <s v="車載裝置（後）"/>
        <s v="固守工具"/>
        <s v="自行車燃料能量棒"/>
      </sharedItems>
    </cacheField>
    <cacheField name="生產日期" numFmtId="14">
      <sharedItems containsSemiMixedTypes="0" containsNonDate="0" containsDate="1" containsString="0" minDate="2008-09-25T00:00:00" maxDate="2015-04-24T00:00:00" count="20">
        <d v="2013-01-19T00:00:00"/>
        <d v="2012-05-07T00:00:00"/>
        <d v="2011-08-25T00:00:00"/>
        <d v="2015-04-23T00:00:00"/>
        <d v="2010-12-18T00:00:00"/>
        <d v="2009-11-21T00:00:00"/>
        <d v="2008-09-25T00:00:00"/>
        <d v="2014-10-21T00:00:00"/>
        <d v="2009-05-08T00:00:00"/>
        <d v="2012-01-19T00:00:00"/>
        <d v="2014-02-17T00:00:00"/>
        <d v="2013-08-10T00:00:00"/>
        <d v="2014-06-28T00:00:00"/>
        <d v="2015-03-12T00:00:00"/>
        <d v="2015-02-01T00:00:00"/>
        <d v="2014-09-18T00:00:00"/>
        <d v="2012-03-02T00:00:00"/>
        <d v="2014-11-22T00:00:00"/>
        <d v="2010-09-30T00:00:00"/>
        <d v="2009-01-26T00:00:00"/>
      </sharedItems>
    </cacheField>
    <cacheField name="地區" numFmtId="0">
      <sharedItems count="3">
        <s v="HK"/>
        <s v="KL"/>
        <s v="NT"/>
      </sharedItems>
    </cacheField>
    <cacheField name="價格 - 三月" numFmtId="0">
      <sharedItems containsSemiMixedTypes="0" containsString="0" containsNumber="1" minValue="4.99" maxValue="200" count="18">
        <n v="123"/>
        <n v="199.99"/>
        <n v="7.9920000000000009"/>
        <n v="6"/>
        <n v="27.992999999999999"/>
        <n v="119.99200000000002"/>
        <n v="90.992999999999995"/>
        <n v="188.99100000000001"/>
        <n v="104.99299999999999"/>
        <n v="8.9909999999999997"/>
        <n v="4.99"/>
        <n v="161.99100000000001"/>
        <n v="23.992000000000001"/>
        <n v="151.99200000000002"/>
        <n v="49.99"/>
        <n v="200"/>
        <n v="163"/>
        <n v="20.992999999999999"/>
      </sharedItems>
    </cacheField>
    <cacheField name="價格 - 四月" numFmtId="8">
      <sharedItems containsSemiMixedTypes="0" containsString="0" containsNumber="1" containsInteger="1" minValue="5" maxValue="250"/>
    </cacheField>
    <cacheField name="價格 - 五月" numFmtId="8">
      <sharedItems containsSemiMixedTypes="0" containsString="0" containsNumber="1" containsInteger="1" minValue="4" maxValue="210"/>
    </cacheField>
    <cacheField name="價格 - 六月" numFmtId="8">
      <sharedItems containsSemiMixedTypes="0" containsString="0" containsNumber="1" containsInteger="1" minValue="5" maxValue="270"/>
    </cacheField>
    <cacheField name="價格 - 七月" numFmtId="8">
      <sharedItems containsSemiMixedTypes="0" containsString="0" containsNumber="1" containsInteger="1" minValue="5" maxValue="250"/>
    </cacheField>
    <cacheField name="價格 - 八月" numFmtId="8">
      <sharedItems containsSemiMixedTypes="0" containsString="0" containsNumber="1" containsInteger="1" minValue="5" maxValue="2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n v="123"/>
    <n v="144"/>
    <n v="133"/>
    <n v="141"/>
    <n v="135"/>
  </r>
  <r>
    <x v="1"/>
    <x v="1"/>
    <x v="1"/>
    <x v="0"/>
    <x v="1"/>
    <n v="198"/>
    <n v="210"/>
    <n v="208"/>
    <n v="226"/>
    <n v="201"/>
  </r>
  <r>
    <x v="2"/>
    <x v="2"/>
    <x v="2"/>
    <x v="1"/>
    <x v="2"/>
    <n v="11"/>
    <n v="4"/>
    <n v="8"/>
    <n v="12"/>
    <n v="10"/>
  </r>
  <r>
    <x v="3"/>
    <x v="3"/>
    <x v="3"/>
    <x v="2"/>
    <x v="3"/>
    <n v="9"/>
    <n v="15"/>
    <n v="20"/>
    <n v="8"/>
    <n v="15"/>
  </r>
  <r>
    <x v="4"/>
    <x v="4"/>
    <x v="4"/>
    <x v="1"/>
    <x v="4"/>
    <n v="27"/>
    <n v="30"/>
    <n v="25"/>
    <n v="30"/>
    <n v="25"/>
  </r>
  <r>
    <x v="5"/>
    <x v="5"/>
    <x v="5"/>
    <x v="2"/>
    <x v="5"/>
    <n v="116"/>
    <n v="108"/>
    <n v="126"/>
    <n v="85"/>
    <n v="110"/>
  </r>
  <r>
    <x v="6"/>
    <x v="6"/>
    <x v="6"/>
    <x v="2"/>
    <x v="6"/>
    <n v="92"/>
    <n v="87"/>
    <n v="86"/>
    <n v="82"/>
    <n v="95"/>
  </r>
  <r>
    <x v="7"/>
    <x v="7"/>
    <x v="7"/>
    <x v="1"/>
    <x v="7"/>
    <n v="215"/>
    <n v="196"/>
    <n v="181"/>
    <n v="191"/>
    <n v="199"/>
  </r>
  <r>
    <x v="8"/>
    <x v="8"/>
    <x v="8"/>
    <x v="0"/>
    <x v="8"/>
    <n v="134"/>
    <n v="70"/>
    <n v="60"/>
    <n v="20"/>
    <n v="40"/>
  </r>
  <r>
    <x v="9"/>
    <x v="9"/>
    <x v="9"/>
    <x v="0"/>
    <x v="9"/>
    <n v="20"/>
    <n v="9"/>
    <n v="35"/>
    <n v="9"/>
    <n v="22"/>
  </r>
  <r>
    <x v="10"/>
    <x v="10"/>
    <x v="10"/>
    <x v="2"/>
    <x v="10"/>
    <n v="5"/>
    <n v="5"/>
    <n v="5"/>
    <n v="5"/>
    <n v="6"/>
  </r>
  <r>
    <x v="11"/>
    <x v="11"/>
    <x v="11"/>
    <x v="1"/>
    <x v="11"/>
    <n v="175"/>
    <n v="190"/>
    <n v="210"/>
    <n v="250"/>
    <n v="280"/>
  </r>
  <r>
    <x v="12"/>
    <x v="12"/>
    <x v="12"/>
    <x v="0"/>
    <x v="12"/>
    <n v="52"/>
    <n v="14"/>
    <n v="42"/>
    <n v="24"/>
    <n v="32"/>
  </r>
  <r>
    <x v="13"/>
    <x v="13"/>
    <x v="13"/>
    <x v="0"/>
    <x v="9"/>
    <n v="9"/>
    <n v="12"/>
    <n v="30"/>
    <n v="35"/>
    <n v="28"/>
  </r>
  <r>
    <x v="8"/>
    <x v="14"/>
    <x v="14"/>
    <x v="1"/>
    <x v="13"/>
    <n v="162"/>
    <n v="159"/>
    <n v="160"/>
    <n v="161"/>
    <n v="155"/>
  </r>
  <r>
    <x v="14"/>
    <x v="15"/>
    <x v="15"/>
    <x v="2"/>
    <x v="14"/>
    <n v="50"/>
    <n v="45"/>
    <n v="52"/>
    <n v="56"/>
    <n v="50"/>
  </r>
  <r>
    <x v="15"/>
    <x v="16"/>
    <x v="16"/>
    <x v="2"/>
    <x v="15"/>
    <n v="170"/>
    <n v="160"/>
    <n v="153"/>
    <n v="137"/>
    <n v="145"/>
  </r>
  <r>
    <x v="16"/>
    <x v="17"/>
    <x v="17"/>
    <x v="0"/>
    <x v="16"/>
    <n v="250"/>
    <n v="190"/>
    <n v="270"/>
    <n v="220"/>
    <n v="240"/>
  </r>
  <r>
    <x v="17"/>
    <x v="18"/>
    <x v="18"/>
    <x v="1"/>
    <x v="17"/>
    <n v="32"/>
    <n v="43"/>
    <n v="22"/>
    <n v="15"/>
    <n v="22"/>
  </r>
  <r>
    <x v="18"/>
    <x v="19"/>
    <x v="19"/>
    <x v="1"/>
    <x v="10"/>
    <n v="5"/>
    <n v="5"/>
    <n v="5"/>
    <n v="5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1" cacheId="3" applyNumberFormats="0" applyBorderFormats="0" applyFontFormats="0" applyPatternFormats="0" applyAlignmentFormats="0" applyWidthHeightFormats="1" dataCaption="數值" updatedVersion="5" minRefreshableVersion="3" useAutoFormatting="1" itemPrintTitles="1" createdVersion="5" indent="0" outline="1" outlineData="1" multipleFieldFilters="0">
  <location ref="A1:D41" firstHeaderRow="0" firstDataRow="1" firstDataCol="1"/>
  <pivotFields count="10">
    <pivotField axis="axisRow" showAll="0">
      <items count="20">
        <item x="6"/>
        <item x="12"/>
        <item x="14"/>
        <item x="0"/>
        <item x="17"/>
        <item x="3"/>
        <item x="18"/>
        <item x="7"/>
        <item x="8"/>
        <item x="1"/>
        <item x="13"/>
        <item x="4"/>
        <item x="15"/>
        <item x="5"/>
        <item x="11"/>
        <item x="16"/>
        <item x="9"/>
        <item x="10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21">
        <item x="1"/>
        <item x="5"/>
        <item x="6"/>
        <item x="7"/>
        <item x="0"/>
        <item x="4"/>
        <item x="3"/>
        <item x="2"/>
        <item x="18"/>
        <item x="8"/>
        <item x="11"/>
        <item x="13"/>
        <item x="19"/>
        <item x="16"/>
        <item x="17"/>
        <item x="10"/>
        <item x="9"/>
        <item x="15"/>
        <item x="14"/>
        <item x="1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numFmtId="14" showAll="0">
      <items count="21">
        <item x="6"/>
        <item x="19"/>
        <item x="8"/>
        <item x="5"/>
        <item x="18"/>
        <item x="4"/>
        <item x="2"/>
        <item x="9"/>
        <item x="16"/>
        <item x="1"/>
        <item x="0"/>
        <item x="11"/>
        <item x="10"/>
        <item x="12"/>
        <item x="15"/>
        <item x="7"/>
        <item x="17"/>
        <item x="14"/>
        <item x="13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4">
        <item x="0"/>
        <item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items count="19">
        <item x="10"/>
        <item x="3"/>
        <item x="2"/>
        <item x="9"/>
        <item x="17"/>
        <item x="12"/>
        <item x="4"/>
        <item x="14"/>
        <item x="6"/>
        <item x="8"/>
        <item x="5"/>
        <item x="0"/>
        <item x="13"/>
        <item x="11"/>
        <item x="16"/>
        <item x="7"/>
        <item x="1"/>
        <item x="1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8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8"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8"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8"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8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2"/>
  </rowFields>
  <rowItems count="40">
    <i>
      <x/>
    </i>
    <i r="1">
      <x/>
    </i>
    <i>
      <x v="1"/>
    </i>
    <i r="1">
      <x v="13"/>
    </i>
    <i>
      <x v="2"/>
    </i>
    <i r="1">
      <x v="14"/>
    </i>
    <i>
      <x v="3"/>
    </i>
    <i r="1">
      <x v="10"/>
    </i>
    <i>
      <x v="4"/>
    </i>
    <i r="1">
      <x v="4"/>
    </i>
    <i>
      <x v="5"/>
    </i>
    <i r="1">
      <x v="19"/>
    </i>
    <i>
      <x v="6"/>
    </i>
    <i r="1">
      <x v="1"/>
    </i>
    <i>
      <x v="7"/>
    </i>
    <i r="1">
      <x v="15"/>
    </i>
    <i>
      <x v="8"/>
    </i>
    <i r="1">
      <x v="2"/>
    </i>
    <i r="1">
      <x v="17"/>
    </i>
    <i>
      <x v="9"/>
    </i>
    <i r="1">
      <x v="9"/>
    </i>
    <i>
      <x v="10"/>
    </i>
    <i r="1">
      <x v="18"/>
    </i>
    <i>
      <x v="11"/>
    </i>
    <i r="1">
      <x v="5"/>
    </i>
    <i>
      <x v="12"/>
    </i>
    <i r="1">
      <x v="8"/>
    </i>
    <i>
      <x v="13"/>
    </i>
    <i r="1">
      <x v="3"/>
    </i>
    <i>
      <x v="14"/>
    </i>
    <i r="1">
      <x v="11"/>
    </i>
    <i>
      <x v="15"/>
    </i>
    <i r="1">
      <x v="16"/>
    </i>
    <i>
      <x v="16"/>
    </i>
    <i r="1">
      <x v="7"/>
    </i>
    <i>
      <x v="17"/>
    </i>
    <i r="1">
      <x v="12"/>
    </i>
    <i>
      <x v="18"/>
    </i>
    <i r="1"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加總 - 價格 - 三月" fld="4" baseField="0" baseItem="0"/>
    <dataField name="加總 - 價格 - 四月" fld="5" baseField="0" baseItem="0"/>
    <dataField name="加總 - 價格 - 五月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5" zoomScaleNormal="85" workbookViewId="0">
      <selection activeCell="B12" sqref="B12"/>
    </sheetView>
  </sheetViews>
  <sheetFormatPr defaultColWidth="16.140625" defaultRowHeight="21" customHeight="1"/>
  <cols>
    <col min="1" max="1" width="51" style="10" customWidth="1"/>
    <col min="2" max="2" width="51" style="142" customWidth="1"/>
    <col min="3" max="16384" width="16.140625" style="1"/>
  </cols>
  <sheetData>
    <row r="1" spans="1:8" s="98" customFormat="1" ht="64.5">
      <c r="A1" s="95" t="s">
        <v>179</v>
      </c>
      <c r="B1" s="145" t="s">
        <v>178</v>
      </c>
      <c r="C1" s="96"/>
      <c r="D1" s="97"/>
      <c r="E1" s="97"/>
      <c r="F1" s="97"/>
      <c r="G1" s="97"/>
      <c r="H1" s="97"/>
    </row>
    <row r="2" spans="1:8" s="84" customFormat="1" ht="21" customHeight="1">
      <c r="A2" s="114" t="s">
        <v>168</v>
      </c>
      <c r="B2" s="114"/>
    </row>
    <row r="3" spans="1:8" ht="21" customHeight="1">
      <c r="A3" s="101" t="s">
        <v>169</v>
      </c>
    </row>
    <row r="4" spans="1:8" ht="21" customHeight="1">
      <c r="A4" s="115" t="s">
        <v>180</v>
      </c>
      <c r="B4" s="143" t="s">
        <v>200</v>
      </c>
    </row>
    <row r="5" spans="1:8" ht="21" customHeight="1">
      <c r="A5" s="115"/>
      <c r="B5" s="143" t="s">
        <v>201</v>
      </c>
    </row>
    <row r="6" spans="1:8" ht="21" customHeight="1">
      <c r="A6" s="115"/>
      <c r="B6" s="143" t="s">
        <v>202</v>
      </c>
    </row>
    <row r="7" spans="1:8" ht="21" customHeight="1">
      <c r="A7" s="115"/>
      <c r="B7" s="143" t="s">
        <v>203</v>
      </c>
    </row>
    <row r="8" spans="1:8" ht="21" customHeight="1">
      <c r="A8" s="101" t="s">
        <v>170</v>
      </c>
    </row>
    <row r="9" spans="1:8" ht="21" customHeight="1">
      <c r="A9" s="101" t="s">
        <v>171</v>
      </c>
    </row>
    <row r="10" spans="1:8" ht="21" customHeight="1">
      <c r="A10" s="101" t="s">
        <v>172</v>
      </c>
    </row>
    <row r="11" spans="1:8" ht="21" customHeight="1">
      <c r="A11" s="101" t="s">
        <v>173</v>
      </c>
    </row>
    <row r="12" spans="1:8" ht="21" customHeight="1">
      <c r="A12" s="112" t="s">
        <v>206</v>
      </c>
      <c r="B12" s="144" t="s">
        <v>207</v>
      </c>
    </row>
    <row r="13" spans="1:8" ht="21" customHeight="1">
      <c r="A13" s="101" t="s">
        <v>174</v>
      </c>
    </row>
    <row r="14" spans="1:8" ht="21" customHeight="1">
      <c r="A14" s="101" t="s">
        <v>175</v>
      </c>
      <c r="B14" s="144" t="s">
        <v>204</v>
      </c>
    </row>
    <row r="15" spans="1:8" ht="21" customHeight="1">
      <c r="A15" s="101" t="s">
        <v>176</v>
      </c>
      <c r="B15" s="144" t="s">
        <v>177</v>
      </c>
    </row>
  </sheetData>
  <mergeCells count="2">
    <mergeCell ref="A2:B2"/>
    <mergeCell ref="A4:A7"/>
  </mergeCells>
  <hyperlinks>
    <hyperlink ref="A3" location="文字分割!A1" display="文字分割"/>
    <hyperlink ref="A4" location="合併彙算!A1" display="合併彙算"/>
    <hyperlink ref="A8" location="條件化格式!A1" display="條件化格式"/>
    <hyperlink ref="A9" location="資料驗證!A1" display="資料驗證"/>
    <hyperlink ref="A10" location="VLOOKUP!A1" display="VLOOKUP"/>
    <hyperlink ref="A11" location="HLOOKUP!A1" display="HLOOKUP"/>
    <hyperlink ref="A12" location="資料庫函數!A1" display="資料庫函數"/>
    <hyperlink ref="A13" location="目標搜尋!A1" display="目標搜尋"/>
    <hyperlink ref="A14" location="規劃求解!A1" display="規劃求解"/>
    <hyperlink ref="B14" location="'規劃求解-練習'!A1" display="規劃求解-練習"/>
    <hyperlink ref="B12" location="資料庫函數2!A1" display="資料庫函數 2"/>
    <hyperlink ref="A15" location="'樞紐分析表 - 資料'!A1" display="樞紐分析表 - 資料"/>
    <hyperlink ref="B15" location="樞紐分析表!A1" display="樞紐分析表"/>
    <hyperlink ref="B4" location="'合併彙算-資料1'!A1" display="合併彙算-資料1"/>
    <hyperlink ref="B5" location="'合併彙算-資料2'!A1" display="合併彙算-資料2"/>
    <hyperlink ref="B6" location="'合併彙算-資料3'!A1" display="合併彙算-資料3"/>
    <hyperlink ref="B7" location="'合併彙算-練習'!A1" display="合併彙算-練習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ColWidth="15.7109375" defaultRowHeight="22.5" customHeight="1"/>
  <cols>
    <col min="1" max="1" width="15.7109375" style="1" customWidth="1"/>
    <col min="2" max="3" width="15.7109375" style="10"/>
    <col min="4" max="16384" width="15.7109375" style="1"/>
  </cols>
  <sheetData>
    <row r="1" spans="1:8" s="3" customFormat="1" ht="22.5" customHeight="1">
      <c r="A1" s="23" t="s">
        <v>28</v>
      </c>
      <c r="B1" s="7" t="s">
        <v>8</v>
      </c>
      <c r="C1" s="7" t="s">
        <v>9</v>
      </c>
      <c r="E1" s="23" t="s">
        <v>28</v>
      </c>
      <c r="F1" s="6" t="s">
        <v>8</v>
      </c>
      <c r="G1" s="6" t="s">
        <v>9</v>
      </c>
      <c r="H1" s="6" t="s">
        <v>123</v>
      </c>
    </row>
    <row r="2" spans="1:8" ht="22.5" customHeight="1">
      <c r="A2" s="2" t="s">
        <v>16</v>
      </c>
      <c r="B2" s="8" t="s">
        <v>0</v>
      </c>
      <c r="C2" s="8" t="s">
        <v>13</v>
      </c>
      <c r="E2" s="2" t="s">
        <v>124</v>
      </c>
      <c r="F2" s="8"/>
      <c r="G2" s="8"/>
      <c r="H2" s="2"/>
    </row>
    <row r="3" spans="1:8" ht="22.5" customHeight="1">
      <c r="A3" s="2" t="s">
        <v>17</v>
      </c>
      <c r="B3" s="8" t="s">
        <v>1</v>
      </c>
      <c r="C3" s="8" t="s">
        <v>13</v>
      </c>
      <c r="E3" s="2" t="s">
        <v>125</v>
      </c>
      <c r="F3" s="8"/>
      <c r="G3" s="8"/>
      <c r="H3" s="2"/>
    </row>
    <row r="4" spans="1:8" ht="22.5" customHeight="1">
      <c r="A4" s="2" t="s">
        <v>18</v>
      </c>
      <c r="B4" s="8" t="s">
        <v>2</v>
      </c>
      <c r="C4" s="8" t="s">
        <v>14</v>
      </c>
      <c r="E4" s="2" t="s">
        <v>126</v>
      </c>
      <c r="F4" s="8"/>
      <c r="G4" s="8"/>
      <c r="H4" s="2"/>
    </row>
    <row r="5" spans="1:8" ht="22.5" customHeight="1">
      <c r="A5" s="2" t="s">
        <v>19</v>
      </c>
      <c r="B5" s="8" t="s">
        <v>3</v>
      </c>
      <c r="C5" s="8" t="s">
        <v>14</v>
      </c>
      <c r="E5" s="2" t="s">
        <v>127</v>
      </c>
      <c r="F5" s="8"/>
      <c r="G5" s="8"/>
      <c r="H5" s="2"/>
    </row>
    <row r="6" spans="1:8" ht="22.5" customHeight="1">
      <c r="A6" s="2" t="s">
        <v>20</v>
      </c>
      <c r="B6" s="8" t="s">
        <v>4</v>
      </c>
      <c r="C6" s="8" t="s">
        <v>14</v>
      </c>
      <c r="E6" s="2" t="s">
        <v>128</v>
      </c>
      <c r="F6" s="8"/>
      <c r="G6" s="8"/>
      <c r="H6" s="2"/>
    </row>
    <row r="7" spans="1:8" ht="22.5" customHeight="1">
      <c r="A7" s="2" t="s">
        <v>21</v>
      </c>
      <c r="B7" s="8" t="s">
        <v>5</v>
      </c>
      <c r="C7" s="8" t="s">
        <v>13</v>
      </c>
      <c r="E7" s="2" t="s">
        <v>135</v>
      </c>
      <c r="F7" s="8"/>
      <c r="G7" s="8"/>
      <c r="H7" s="2"/>
    </row>
    <row r="8" spans="1:8" ht="22.5" customHeight="1">
      <c r="A8" s="2" t="s">
        <v>22</v>
      </c>
      <c r="B8" s="8" t="s">
        <v>15</v>
      </c>
      <c r="C8" s="8" t="s">
        <v>13</v>
      </c>
      <c r="E8" s="2" t="s">
        <v>129</v>
      </c>
      <c r="F8" s="8"/>
      <c r="G8" s="8"/>
      <c r="H8" s="2"/>
    </row>
    <row r="9" spans="1:8" ht="22.5" customHeight="1">
      <c r="A9" s="2" t="s">
        <v>23</v>
      </c>
      <c r="B9" s="8" t="s">
        <v>10</v>
      </c>
      <c r="C9" s="8" t="s">
        <v>14</v>
      </c>
      <c r="E9" s="2" t="s">
        <v>134</v>
      </c>
      <c r="F9" s="8"/>
      <c r="G9" s="8"/>
      <c r="H9" s="2"/>
    </row>
    <row r="10" spans="1:8" ht="22.5" customHeight="1">
      <c r="A10" s="2" t="s">
        <v>24</v>
      </c>
      <c r="B10" s="8" t="s">
        <v>11</v>
      </c>
      <c r="C10" s="8" t="s">
        <v>14</v>
      </c>
      <c r="E10" s="2" t="s">
        <v>130</v>
      </c>
      <c r="F10" s="8"/>
      <c r="G10" s="8"/>
      <c r="H10" s="2"/>
    </row>
    <row r="11" spans="1:8" ht="22.5" customHeight="1">
      <c r="A11" s="2" t="s">
        <v>25</v>
      </c>
      <c r="B11" s="8" t="s">
        <v>7</v>
      </c>
      <c r="C11" s="8" t="s">
        <v>13</v>
      </c>
      <c r="E11" s="2" t="s">
        <v>131</v>
      </c>
      <c r="F11" s="8"/>
      <c r="G11" s="8"/>
      <c r="H11" s="2"/>
    </row>
    <row r="12" spans="1:8" ht="22.5" customHeight="1">
      <c r="A12" s="2" t="s">
        <v>26</v>
      </c>
      <c r="B12" s="8" t="s">
        <v>12</v>
      </c>
      <c r="C12" s="8" t="s">
        <v>14</v>
      </c>
      <c r="E12" s="2" t="s">
        <v>132</v>
      </c>
      <c r="F12" s="8"/>
      <c r="G12" s="8"/>
      <c r="H12" s="2"/>
    </row>
    <row r="13" spans="1:8" ht="22.5" customHeight="1">
      <c r="A13" s="2" t="s">
        <v>27</v>
      </c>
      <c r="B13" s="8" t="s">
        <v>6</v>
      </c>
      <c r="C13" s="8" t="s">
        <v>13</v>
      </c>
      <c r="E13" s="2" t="s">
        <v>133</v>
      </c>
      <c r="F13" s="8"/>
      <c r="G13" s="8"/>
      <c r="H13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E1"/>
    </sheetView>
  </sheetViews>
  <sheetFormatPr defaultColWidth="12.28515625" defaultRowHeight="18" customHeight="1"/>
  <cols>
    <col min="1" max="5" width="12.28515625" style="10"/>
    <col min="6" max="6" width="12.28515625" style="3"/>
    <col min="7" max="16384" width="12.28515625" style="10"/>
  </cols>
  <sheetData>
    <row r="1" spans="1:6" s="3" customFormat="1" ht="18" customHeight="1">
      <c r="A1" s="116" t="s">
        <v>193</v>
      </c>
      <c r="B1" s="116"/>
      <c r="C1" s="116"/>
      <c r="D1" s="116"/>
      <c r="E1" s="116"/>
    </row>
    <row r="2" spans="1:6" s="3" customFormat="1" ht="18" customHeight="1">
      <c r="A2" s="106"/>
      <c r="B2" s="107" t="s">
        <v>67</v>
      </c>
      <c r="C2" s="107" t="s">
        <v>68</v>
      </c>
      <c r="D2" s="107" t="s">
        <v>69</v>
      </c>
      <c r="E2" s="107" t="s">
        <v>70</v>
      </c>
      <c r="F2" s="108" t="s">
        <v>196</v>
      </c>
    </row>
    <row r="3" spans="1:6" ht="18" customHeight="1">
      <c r="A3" s="105">
        <v>42104</v>
      </c>
      <c r="B3" s="102">
        <v>123</v>
      </c>
      <c r="C3" s="103">
        <v>123</v>
      </c>
      <c r="D3" s="103">
        <v>144</v>
      </c>
      <c r="E3" s="103">
        <v>133</v>
      </c>
      <c r="F3" s="111">
        <f>SUM(B3:E3)</f>
        <v>523</v>
      </c>
    </row>
    <row r="4" spans="1:6" ht="18" customHeight="1">
      <c r="A4" s="105">
        <v>42105</v>
      </c>
      <c r="B4" s="104">
        <v>199</v>
      </c>
      <c r="C4" s="104">
        <v>198</v>
      </c>
      <c r="D4" s="104">
        <v>210</v>
      </c>
      <c r="E4" s="104">
        <v>208</v>
      </c>
      <c r="F4" s="111">
        <f t="shared" ref="F4:F7" si="0">SUM(B4:E4)</f>
        <v>815</v>
      </c>
    </row>
    <row r="5" spans="1:6" ht="18" customHeight="1">
      <c r="A5" s="105">
        <v>42106</v>
      </c>
      <c r="B5" s="104">
        <v>177</v>
      </c>
      <c r="C5" s="104">
        <v>11</v>
      </c>
      <c r="D5" s="104">
        <v>582</v>
      </c>
      <c r="E5" s="104">
        <v>842</v>
      </c>
      <c r="F5" s="111">
        <f t="shared" si="0"/>
        <v>1612</v>
      </c>
    </row>
    <row r="6" spans="1:6" ht="18" customHeight="1">
      <c r="A6" s="105">
        <v>42107</v>
      </c>
      <c r="B6" s="103">
        <v>6</v>
      </c>
      <c r="C6" s="103">
        <v>158</v>
      </c>
      <c r="D6" s="103">
        <v>175</v>
      </c>
      <c r="E6" s="103">
        <v>287</v>
      </c>
      <c r="F6" s="111">
        <f t="shared" si="0"/>
        <v>626</v>
      </c>
    </row>
    <row r="7" spans="1:6" ht="18" customHeight="1">
      <c r="A7" s="105">
        <v>42108</v>
      </c>
      <c r="B7" s="104">
        <v>278</v>
      </c>
      <c r="C7" s="104">
        <v>275</v>
      </c>
      <c r="D7" s="104">
        <v>188</v>
      </c>
      <c r="E7" s="104">
        <v>650</v>
      </c>
      <c r="F7" s="111">
        <f t="shared" si="0"/>
        <v>1391</v>
      </c>
    </row>
    <row r="8" spans="1:6" s="3" customFormat="1" ht="18" customHeight="1">
      <c r="A8" s="108" t="s">
        <v>197</v>
      </c>
      <c r="B8" s="109">
        <f>AVERAGE(B3:B7)</f>
        <v>156.6</v>
      </c>
      <c r="C8" s="109">
        <f t="shared" ref="C8:E8" si="1">AVERAGE(C3:C7)</f>
        <v>153</v>
      </c>
      <c r="D8" s="109">
        <f t="shared" si="1"/>
        <v>259.8</v>
      </c>
      <c r="E8" s="109">
        <f t="shared" si="1"/>
        <v>424</v>
      </c>
    </row>
    <row r="9" spans="1:6" ht="18" customHeight="1">
      <c r="B9" s="53"/>
      <c r="C9" s="53"/>
      <c r="D9" s="53"/>
      <c r="E9" s="53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9" sqref="E9"/>
    </sheetView>
  </sheetViews>
  <sheetFormatPr defaultColWidth="12.28515625" defaultRowHeight="18" customHeight="1"/>
  <cols>
    <col min="1" max="5" width="12.28515625" style="10"/>
    <col min="6" max="6" width="12.28515625" style="3"/>
    <col min="7" max="16384" width="12.28515625" style="10"/>
  </cols>
  <sheetData>
    <row r="1" spans="1:6" s="3" customFormat="1" ht="18" customHeight="1">
      <c r="A1" s="116" t="s">
        <v>194</v>
      </c>
      <c r="B1" s="116"/>
      <c r="C1" s="116"/>
      <c r="D1" s="116"/>
      <c r="E1" s="116"/>
    </row>
    <row r="2" spans="1:6" s="3" customFormat="1" ht="18" customHeight="1">
      <c r="A2" s="106"/>
      <c r="B2" s="107" t="s">
        <v>67</v>
      </c>
      <c r="C2" s="107" t="s">
        <v>68</v>
      </c>
      <c r="D2" s="107" t="s">
        <v>69</v>
      </c>
      <c r="E2" s="107" t="s">
        <v>70</v>
      </c>
      <c r="F2" s="108" t="s">
        <v>196</v>
      </c>
    </row>
    <row r="3" spans="1:6" ht="18" customHeight="1">
      <c r="A3" s="105">
        <v>42104</v>
      </c>
      <c r="B3" s="53">
        <v>188</v>
      </c>
      <c r="C3" s="53">
        <v>215</v>
      </c>
      <c r="D3" s="53">
        <v>196</v>
      </c>
      <c r="E3" s="53">
        <v>181</v>
      </c>
      <c r="F3" s="110">
        <f>SUM(B3:E3)</f>
        <v>780</v>
      </c>
    </row>
    <row r="4" spans="1:6" ht="18" customHeight="1">
      <c r="A4" s="105">
        <v>42105</v>
      </c>
      <c r="B4" s="53">
        <v>104</v>
      </c>
      <c r="C4" s="53">
        <v>134</v>
      </c>
      <c r="D4" s="53">
        <v>70</v>
      </c>
      <c r="E4" s="53">
        <v>681</v>
      </c>
      <c r="F4" s="110">
        <f t="shared" ref="F4:F7" si="0">SUM(B4:E4)</f>
        <v>989</v>
      </c>
    </row>
    <row r="5" spans="1:6" ht="18" customHeight="1">
      <c r="A5" s="105">
        <v>42106</v>
      </c>
      <c r="B5" s="56">
        <v>584</v>
      </c>
      <c r="C5" s="56">
        <v>200</v>
      </c>
      <c r="D5" s="56">
        <v>841</v>
      </c>
      <c r="E5" s="56">
        <v>321</v>
      </c>
      <c r="F5" s="110">
        <f t="shared" si="0"/>
        <v>1946</v>
      </c>
    </row>
    <row r="6" spans="1:6" ht="18" customHeight="1">
      <c r="A6" s="105">
        <v>42107</v>
      </c>
      <c r="B6" s="53">
        <v>651</v>
      </c>
      <c r="C6" s="53">
        <v>584</v>
      </c>
      <c r="D6" s="53">
        <v>354</v>
      </c>
      <c r="E6" s="53">
        <v>571</v>
      </c>
      <c r="F6" s="110">
        <f t="shared" si="0"/>
        <v>2160</v>
      </c>
    </row>
    <row r="7" spans="1:6" ht="18" customHeight="1">
      <c r="A7" s="105">
        <v>42108</v>
      </c>
      <c r="B7" s="53">
        <v>168</v>
      </c>
      <c r="C7" s="53">
        <v>175</v>
      </c>
      <c r="D7" s="53">
        <v>190</v>
      </c>
      <c r="E7" s="53">
        <v>210</v>
      </c>
      <c r="F7" s="110">
        <f t="shared" si="0"/>
        <v>743</v>
      </c>
    </row>
    <row r="8" spans="1:6" s="3" customFormat="1" ht="18" customHeight="1">
      <c r="A8" s="108" t="s">
        <v>197</v>
      </c>
      <c r="B8" s="109">
        <f>AVERAGE(B3:B7)</f>
        <v>339</v>
      </c>
      <c r="C8" s="109">
        <f t="shared" ref="C8:E8" si="1">AVERAGE(C3:C7)</f>
        <v>261.60000000000002</v>
      </c>
      <c r="D8" s="109">
        <f t="shared" si="1"/>
        <v>330.2</v>
      </c>
      <c r="E8" s="109">
        <f t="shared" si="1"/>
        <v>392.8</v>
      </c>
    </row>
    <row r="9" spans="1:6" ht="18" customHeight="1">
      <c r="B9" s="53"/>
      <c r="C9" s="53"/>
      <c r="D9" s="53"/>
      <c r="E9" s="53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0" sqref="E10"/>
    </sheetView>
  </sheetViews>
  <sheetFormatPr defaultColWidth="12.28515625" defaultRowHeight="18" customHeight="1"/>
  <cols>
    <col min="1" max="5" width="12.28515625" style="10"/>
    <col min="6" max="6" width="12.28515625" style="3"/>
    <col min="7" max="16384" width="12.28515625" style="10"/>
  </cols>
  <sheetData>
    <row r="1" spans="1:6" s="3" customFormat="1" ht="18" customHeight="1">
      <c r="A1" s="116" t="s">
        <v>195</v>
      </c>
      <c r="B1" s="116"/>
      <c r="C1" s="116"/>
      <c r="D1" s="116"/>
      <c r="E1" s="116"/>
    </row>
    <row r="2" spans="1:6" s="3" customFormat="1" ht="18" customHeight="1">
      <c r="A2" s="106"/>
      <c r="B2" s="107" t="s">
        <v>67</v>
      </c>
      <c r="C2" s="107" t="s">
        <v>68</v>
      </c>
      <c r="D2" s="107" t="s">
        <v>69</v>
      </c>
      <c r="E2" s="107" t="s">
        <v>70</v>
      </c>
      <c r="F2" s="108" t="s">
        <v>196</v>
      </c>
    </row>
    <row r="3" spans="1:6" ht="18" customHeight="1">
      <c r="A3" s="105">
        <v>42104</v>
      </c>
      <c r="B3" s="56">
        <v>134</v>
      </c>
      <c r="C3" s="56">
        <v>162</v>
      </c>
      <c r="D3" s="56">
        <v>159</v>
      </c>
      <c r="E3" s="56">
        <v>160</v>
      </c>
      <c r="F3" s="110">
        <f>SUM(B3:E3)</f>
        <v>615</v>
      </c>
    </row>
    <row r="4" spans="1:6" ht="18" customHeight="1">
      <c r="A4" s="105">
        <v>42105</v>
      </c>
      <c r="B4" s="53">
        <v>457</v>
      </c>
      <c r="C4" s="53">
        <v>50</v>
      </c>
      <c r="D4" s="53">
        <v>457</v>
      </c>
      <c r="E4" s="53">
        <v>587</v>
      </c>
      <c r="F4" s="110">
        <f t="shared" ref="F4:F7" si="0">SUM(B4:E4)</f>
        <v>1551</v>
      </c>
    </row>
    <row r="5" spans="1:6" ht="18" customHeight="1">
      <c r="A5" s="105">
        <v>42106</v>
      </c>
      <c r="B5" s="53">
        <v>200</v>
      </c>
      <c r="C5" s="53">
        <v>170</v>
      </c>
      <c r="D5" s="53">
        <v>160</v>
      </c>
      <c r="E5" s="53">
        <v>153</v>
      </c>
      <c r="F5" s="110">
        <f t="shared" si="0"/>
        <v>683</v>
      </c>
    </row>
    <row r="6" spans="1:6" ht="18" customHeight="1">
      <c r="A6" s="105">
        <v>42107</v>
      </c>
      <c r="B6" s="53">
        <v>163</v>
      </c>
      <c r="C6" s="53">
        <v>250</v>
      </c>
      <c r="D6" s="53">
        <v>190</v>
      </c>
      <c r="E6" s="53">
        <v>270</v>
      </c>
      <c r="F6" s="110">
        <f t="shared" si="0"/>
        <v>873</v>
      </c>
    </row>
    <row r="7" spans="1:6" ht="18" customHeight="1">
      <c r="A7" s="105">
        <v>42108</v>
      </c>
      <c r="B7" s="53">
        <v>161</v>
      </c>
      <c r="C7" s="53">
        <v>175</v>
      </c>
      <c r="D7" s="53">
        <v>190</v>
      </c>
      <c r="E7" s="53">
        <v>210</v>
      </c>
      <c r="F7" s="110">
        <f t="shared" si="0"/>
        <v>736</v>
      </c>
    </row>
    <row r="8" spans="1:6" s="3" customFormat="1" ht="18" customHeight="1">
      <c r="A8" s="108" t="s">
        <v>197</v>
      </c>
      <c r="B8" s="109">
        <f>AVERAGE(B3:B7)</f>
        <v>223</v>
      </c>
      <c r="C8" s="109">
        <f t="shared" ref="C8:E8" si="1">AVERAGE(C3:C7)</f>
        <v>161.4</v>
      </c>
      <c r="D8" s="109">
        <f t="shared" si="1"/>
        <v>231.2</v>
      </c>
      <c r="E8" s="109">
        <f t="shared" si="1"/>
        <v>276</v>
      </c>
    </row>
    <row r="9" spans="1:6" ht="18" customHeight="1">
      <c r="B9" s="53"/>
      <c r="C9" s="53"/>
      <c r="D9" s="53"/>
      <c r="E9" s="53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1"/>
    </sheetView>
  </sheetViews>
  <sheetFormatPr defaultColWidth="12.28515625" defaultRowHeight="18" customHeight="1"/>
  <cols>
    <col min="1" max="5" width="12.28515625" style="10"/>
    <col min="6" max="6" width="12.28515625" style="3"/>
    <col min="7" max="16384" width="12.28515625" style="10"/>
  </cols>
  <sheetData>
    <row r="1" spans="1:6" s="3" customFormat="1" ht="18" customHeight="1">
      <c r="A1" s="117" t="s">
        <v>198</v>
      </c>
      <c r="B1" s="117"/>
      <c r="C1" s="117"/>
      <c r="D1" s="117"/>
      <c r="E1" s="117"/>
      <c r="F1" s="117"/>
    </row>
    <row r="2" spans="1:6" s="3" customFormat="1" ht="18" customHeight="1">
      <c r="A2" s="106"/>
      <c r="B2" s="107" t="s">
        <v>67</v>
      </c>
      <c r="C2" s="107" t="s">
        <v>68</v>
      </c>
      <c r="D2" s="107" t="s">
        <v>69</v>
      </c>
      <c r="E2" s="107" t="s">
        <v>70</v>
      </c>
      <c r="F2" s="108" t="s">
        <v>196</v>
      </c>
    </row>
    <row r="3" spans="1:6" ht="18" customHeight="1">
      <c r="A3" s="105">
        <v>42104</v>
      </c>
      <c r="B3" s="104">
        <v>445</v>
      </c>
      <c r="C3" s="104">
        <v>500</v>
      </c>
      <c r="D3" s="104">
        <v>499</v>
      </c>
      <c r="E3" s="104">
        <v>474</v>
      </c>
      <c r="F3" s="111">
        <v>1918</v>
      </c>
    </row>
    <row r="4" spans="1:6" ht="18" customHeight="1">
      <c r="A4" s="105">
        <v>42105</v>
      </c>
      <c r="B4" s="103">
        <v>760</v>
      </c>
      <c r="C4" s="103">
        <v>382</v>
      </c>
      <c r="D4" s="103">
        <v>737</v>
      </c>
      <c r="E4" s="103">
        <v>1476</v>
      </c>
      <c r="F4" s="111">
        <v>3355</v>
      </c>
    </row>
    <row r="5" spans="1:6" ht="18" customHeight="1">
      <c r="A5" s="105">
        <v>42106</v>
      </c>
      <c r="B5" s="103">
        <v>961</v>
      </c>
      <c r="C5" s="103">
        <v>381</v>
      </c>
      <c r="D5" s="103">
        <v>1583</v>
      </c>
      <c r="E5" s="103">
        <v>1316</v>
      </c>
      <c r="F5" s="111">
        <v>4241</v>
      </c>
    </row>
    <row r="6" spans="1:6" ht="18" customHeight="1">
      <c r="A6" s="105">
        <v>42107</v>
      </c>
      <c r="B6" s="103">
        <v>820</v>
      </c>
      <c r="C6" s="103">
        <v>992</v>
      </c>
      <c r="D6" s="103">
        <v>719</v>
      </c>
      <c r="E6" s="103">
        <v>1128</v>
      </c>
      <c r="F6" s="111">
        <v>3659</v>
      </c>
    </row>
    <row r="7" spans="1:6" ht="18" customHeight="1">
      <c r="A7" s="105">
        <v>42108</v>
      </c>
      <c r="B7" s="103">
        <v>607</v>
      </c>
      <c r="C7" s="103">
        <v>625</v>
      </c>
      <c r="D7" s="103">
        <v>568</v>
      </c>
      <c r="E7" s="103">
        <v>1070</v>
      </c>
      <c r="F7" s="111">
        <v>2870</v>
      </c>
    </row>
    <row r="8" spans="1:6" s="3" customFormat="1" ht="18" customHeight="1">
      <c r="A8" s="108" t="s">
        <v>197</v>
      </c>
      <c r="B8" s="109">
        <v>718.6</v>
      </c>
      <c r="C8" s="109">
        <v>576</v>
      </c>
      <c r="D8" s="109">
        <v>821.2</v>
      </c>
      <c r="E8" s="109">
        <v>1092.8</v>
      </c>
    </row>
    <row r="9" spans="1:6" ht="18" customHeight="1">
      <c r="B9" s="53"/>
      <c r="C9" s="53"/>
      <c r="D9" s="53"/>
      <c r="E9" s="53"/>
    </row>
  </sheetData>
  <dataConsolidate>
    <dataRefs count="3">
      <dataRef ref="B3:F8" sheet="合併彙算-資料1"/>
      <dataRef ref="B3:F8" sheet="合併彙算-資料2"/>
      <dataRef ref="B3:F8" sheet="合併彙算-資料3"/>
    </dataRefs>
  </dataConsolidate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E1"/>
    </sheetView>
  </sheetViews>
  <sheetFormatPr defaultColWidth="12.28515625" defaultRowHeight="18" customHeight="1"/>
  <cols>
    <col min="1" max="5" width="12.28515625" style="10"/>
    <col min="6" max="6" width="12.28515625" style="3"/>
    <col min="7" max="16384" width="12.28515625" style="10"/>
  </cols>
  <sheetData>
    <row r="1" spans="1:6" ht="18" customHeight="1">
      <c r="A1" s="118" t="s">
        <v>199</v>
      </c>
      <c r="B1" s="118"/>
      <c r="C1" s="118"/>
      <c r="D1" s="118"/>
      <c r="E1" s="118"/>
    </row>
    <row r="2" spans="1:6" ht="18" customHeight="1">
      <c r="A2" s="106"/>
      <c r="B2" s="107" t="s">
        <v>67</v>
      </c>
      <c r="C2" s="107" t="s">
        <v>68</v>
      </c>
      <c r="D2" s="107" t="s">
        <v>69</v>
      </c>
      <c r="E2" s="107" t="s">
        <v>70</v>
      </c>
      <c r="F2" s="10"/>
    </row>
    <row r="3" spans="1:6" ht="18" customHeight="1">
      <c r="A3" s="105">
        <v>42104</v>
      </c>
      <c r="B3" s="104"/>
      <c r="C3" s="104"/>
      <c r="D3" s="104"/>
      <c r="E3" s="104"/>
      <c r="F3" s="111"/>
    </row>
    <row r="4" spans="1:6" ht="18" customHeight="1">
      <c r="A4" s="105">
        <v>42105</v>
      </c>
      <c r="B4" s="103"/>
      <c r="C4" s="103"/>
      <c r="D4" s="103"/>
      <c r="E4" s="103"/>
      <c r="F4" s="111"/>
    </row>
    <row r="5" spans="1:6" ht="18" customHeight="1">
      <c r="A5" s="105">
        <v>42106</v>
      </c>
      <c r="B5" s="103"/>
      <c r="C5" s="103"/>
      <c r="D5" s="103"/>
      <c r="E5" s="103"/>
      <c r="F5" s="111"/>
    </row>
    <row r="6" spans="1:6" ht="18" customHeight="1">
      <c r="A6" s="105">
        <v>42107</v>
      </c>
      <c r="B6" s="103"/>
      <c r="C6" s="103"/>
      <c r="D6" s="103"/>
      <c r="E6" s="103"/>
      <c r="F6" s="111"/>
    </row>
    <row r="7" spans="1:6" ht="18" customHeight="1">
      <c r="A7" s="105">
        <v>42108</v>
      </c>
      <c r="B7" s="103"/>
      <c r="C7" s="103"/>
      <c r="D7" s="103"/>
      <c r="E7" s="103"/>
      <c r="F7" s="111"/>
    </row>
  </sheetData>
  <dataConsolidate function="min"/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I23" sqref="I23"/>
    </sheetView>
  </sheetViews>
  <sheetFormatPr defaultColWidth="9.140625" defaultRowHeight="19.5" customHeight="1"/>
  <cols>
    <col min="1" max="1" width="10.42578125" style="59" customWidth="1"/>
    <col min="2" max="2" width="20.5703125" style="48" bestFit="1" customWidth="1"/>
    <col min="3" max="3" width="14.42578125" style="59" customWidth="1"/>
    <col min="4" max="4" width="10.140625" style="59" customWidth="1"/>
    <col min="5" max="10" width="11.7109375" style="59" customWidth="1"/>
    <col min="11" max="16384" width="9.140625" style="48"/>
  </cols>
  <sheetData>
    <row r="1" spans="1:12" s="3" customFormat="1" ht="19.5" customHeight="1">
      <c r="A1" s="47" t="s">
        <v>114</v>
      </c>
      <c r="B1" s="47" t="s">
        <v>113</v>
      </c>
      <c r="C1" s="47" t="s">
        <v>149</v>
      </c>
      <c r="D1" s="47" t="s">
        <v>145</v>
      </c>
      <c r="E1" s="47" t="s">
        <v>115</v>
      </c>
      <c r="F1" s="47" t="s">
        <v>116</v>
      </c>
      <c r="G1" s="47" t="s">
        <v>117</v>
      </c>
      <c r="H1" s="47" t="s">
        <v>118</v>
      </c>
      <c r="I1" s="47" t="s">
        <v>119</v>
      </c>
      <c r="J1" s="47" t="s">
        <v>120</v>
      </c>
    </row>
    <row r="2" spans="1:12" ht="19.5" customHeight="1">
      <c r="A2" s="49">
        <v>3242</v>
      </c>
      <c r="B2" s="50" t="s">
        <v>111</v>
      </c>
      <c r="C2" s="61">
        <v>41293</v>
      </c>
      <c r="D2" s="51" t="s">
        <v>146</v>
      </c>
      <c r="E2" s="52">
        <v>123</v>
      </c>
      <c r="F2" s="53">
        <v>123</v>
      </c>
      <c r="G2" s="53">
        <v>144</v>
      </c>
      <c r="H2" s="53">
        <v>133</v>
      </c>
      <c r="I2" s="53">
        <v>141</v>
      </c>
      <c r="J2" s="53">
        <v>135</v>
      </c>
      <c r="L2" s="66" t="s">
        <v>150</v>
      </c>
    </row>
    <row r="3" spans="1:12" ht="19.5" customHeight="1">
      <c r="A3" s="54">
        <v>4534</v>
      </c>
      <c r="B3" s="55" t="s">
        <v>93</v>
      </c>
      <c r="C3" s="62">
        <v>41036</v>
      </c>
      <c r="D3" s="49" t="s">
        <v>146</v>
      </c>
      <c r="E3" s="54">
        <v>199.99</v>
      </c>
      <c r="F3" s="56">
        <v>198</v>
      </c>
      <c r="G3" s="56">
        <v>210</v>
      </c>
      <c r="H3" s="56">
        <v>208</v>
      </c>
      <c r="I3" s="56">
        <v>226</v>
      </c>
      <c r="J3" s="56">
        <v>201</v>
      </c>
      <c r="L3" s="65"/>
    </row>
    <row r="4" spans="1:12" ht="19.5" customHeight="1">
      <c r="A4" s="54">
        <v>8943</v>
      </c>
      <c r="B4" s="57" t="s">
        <v>110</v>
      </c>
      <c r="C4" s="63">
        <v>40780</v>
      </c>
      <c r="D4" s="49" t="s">
        <v>147</v>
      </c>
      <c r="E4" s="56">
        <v>7.9920000000000009</v>
      </c>
      <c r="F4" s="56">
        <v>11</v>
      </c>
      <c r="G4" s="56">
        <v>4</v>
      </c>
      <c r="H4" s="56">
        <v>8</v>
      </c>
      <c r="I4" s="56">
        <v>12</v>
      </c>
      <c r="J4" s="56">
        <v>10</v>
      </c>
    </row>
    <row r="5" spans="1:12" ht="19.5" customHeight="1">
      <c r="A5" s="54">
        <v>4235</v>
      </c>
      <c r="B5" s="50" t="s">
        <v>109</v>
      </c>
      <c r="C5" s="61">
        <v>42117</v>
      </c>
      <c r="D5" s="51" t="s">
        <v>148</v>
      </c>
      <c r="E5" s="53">
        <v>6</v>
      </c>
      <c r="F5" s="53">
        <v>9</v>
      </c>
      <c r="G5" s="53">
        <v>15</v>
      </c>
      <c r="H5" s="53">
        <v>20</v>
      </c>
      <c r="I5" s="53">
        <v>8</v>
      </c>
      <c r="J5" s="53">
        <v>15</v>
      </c>
    </row>
    <row r="6" spans="1:12" ht="19.5" customHeight="1">
      <c r="A6" s="54">
        <v>7803</v>
      </c>
      <c r="B6" s="55" t="s">
        <v>94</v>
      </c>
      <c r="C6" s="62">
        <v>40530</v>
      </c>
      <c r="D6" s="49" t="s">
        <v>147</v>
      </c>
      <c r="E6" s="56">
        <v>27.992999999999999</v>
      </c>
      <c r="F6" s="56">
        <v>27</v>
      </c>
      <c r="G6" s="56">
        <v>30</v>
      </c>
      <c r="H6" s="56">
        <v>25</v>
      </c>
      <c r="I6" s="56">
        <v>30</v>
      </c>
      <c r="J6" s="56">
        <v>25</v>
      </c>
    </row>
    <row r="7" spans="1:12" ht="19.5" customHeight="1">
      <c r="A7" s="54">
        <v>7892</v>
      </c>
      <c r="B7" s="58" t="s">
        <v>95</v>
      </c>
      <c r="C7" s="64">
        <v>40138</v>
      </c>
      <c r="D7" s="51" t="s">
        <v>148</v>
      </c>
      <c r="E7" s="53">
        <v>119.99200000000002</v>
      </c>
      <c r="F7" s="53">
        <v>116</v>
      </c>
      <c r="G7" s="53">
        <v>108</v>
      </c>
      <c r="H7" s="53">
        <v>126</v>
      </c>
      <c r="I7" s="53">
        <v>85</v>
      </c>
      <c r="J7" s="53">
        <v>110</v>
      </c>
    </row>
    <row r="8" spans="1:12" ht="19.5" customHeight="1">
      <c r="A8" s="54">
        <v>2342</v>
      </c>
      <c r="B8" s="58" t="s">
        <v>96</v>
      </c>
      <c r="C8" s="64">
        <v>39716</v>
      </c>
      <c r="D8" s="51" t="s">
        <v>148</v>
      </c>
      <c r="E8" s="53">
        <v>90.992999999999995</v>
      </c>
      <c r="F8" s="53">
        <v>92</v>
      </c>
      <c r="G8" s="53">
        <v>87</v>
      </c>
      <c r="H8" s="53">
        <v>86</v>
      </c>
      <c r="I8" s="53">
        <v>82</v>
      </c>
      <c r="J8" s="53">
        <v>95</v>
      </c>
    </row>
    <row r="9" spans="1:12" ht="19.5" customHeight="1">
      <c r="A9" s="54">
        <v>4323</v>
      </c>
      <c r="B9" s="58" t="s">
        <v>97</v>
      </c>
      <c r="C9" s="61">
        <v>41933</v>
      </c>
      <c r="D9" s="51" t="s">
        <v>147</v>
      </c>
      <c r="E9" s="53">
        <v>188.99100000000001</v>
      </c>
      <c r="F9" s="53">
        <v>215</v>
      </c>
      <c r="G9" s="53">
        <v>196</v>
      </c>
      <c r="H9" s="53">
        <v>181</v>
      </c>
      <c r="I9" s="53">
        <v>191</v>
      </c>
      <c r="J9" s="53">
        <v>199</v>
      </c>
    </row>
    <row r="10" spans="1:12" ht="19.5" customHeight="1">
      <c r="A10" s="54">
        <v>4324</v>
      </c>
      <c r="B10" s="58" t="s">
        <v>98</v>
      </c>
      <c r="C10" s="64">
        <v>39941</v>
      </c>
      <c r="D10" s="51" t="s">
        <v>146</v>
      </c>
      <c r="E10" s="53">
        <v>104.99299999999999</v>
      </c>
      <c r="F10" s="53">
        <v>134</v>
      </c>
      <c r="G10" s="53">
        <v>70</v>
      </c>
      <c r="H10" s="53">
        <v>60</v>
      </c>
      <c r="I10" s="53">
        <v>20</v>
      </c>
      <c r="J10" s="53">
        <v>40</v>
      </c>
    </row>
    <row r="11" spans="1:12" ht="19.5" customHeight="1">
      <c r="A11" s="54">
        <v>8903</v>
      </c>
      <c r="B11" s="55" t="s">
        <v>99</v>
      </c>
      <c r="C11" s="62">
        <v>40927</v>
      </c>
      <c r="D11" s="49" t="s">
        <v>146</v>
      </c>
      <c r="E11" s="56">
        <v>8.9909999999999997</v>
      </c>
      <c r="F11" s="56">
        <v>20</v>
      </c>
      <c r="G11" s="56">
        <v>9</v>
      </c>
      <c r="H11" s="56">
        <v>35</v>
      </c>
      <c r="I11" s="56">
        <v>9</v>
      </c>
      <c r="J11" s="56">
        <v>22</v>
      </c>
    </row>
    <row r="12" spans="1:12" ht="19.5" customHeight="1">
      <c r="A12" s="54">
        <v>8932</v>
      </c>
      <c r="B12" s="50" t="s">
        <v>100</v>
      </c>
      <c r="C12" s="61">
        <v>41687</v>
      </c>
      <c r="D12" s="51" t="s">
        <v>148</v>
      </c>
      <c r="E12" s="53">
        <v>4.99</v>
      </c>
      <c r="F12" s="53">
        <v>5</v>
      </c>
      <c r="G12" s="53">
        <v>5</v>
      </c>
      <c r="H12" s="53">
        <v>5</v>
      </c>
      <c r="I12" s="53">
        <v>5</v>
      </c>
      <c r="J12" s="53">
        <v>6</v>
      </c>
    </row>
    <row r="13" spans="1:12" ht="19.5" customHeight="1">
      <c r="A13" s="54">
        <v>8234</v>
      </c>
      <c r="B13" s="58" t="s">
        <v>101</v>
      </c>
      <c r="C13" s="64">
        <v>41496</v>
      </c>
      <c r="D13" s="51" t="s">
        <v>147</v>
      </c>
      <c r="E13" s="53">
        <v>161.99100000000001</v>
      </c>
      <c r="F13" s="53">
        <v>175</v>
      </c>
      <c r="G13" s="53">
        <v>190</v>
      </c>
      <c r="H13" s="53">
        <v>210</v>
      </c>
      <c r="I13" s="53">
        <v>250</v>
      </c>
      <c r="J13" s="53">
        <v>280</v>
      </c>
    </row>
    <row r="14" spans="1:12" ht="19.5" customHeight="1">
      <c r="A14" s="54">
        <v>2343</v>
      </c>
      <c r="B14" s="58" t="s">
        <v>102</v>
      </c>
      <c r="C14" s="64">
        <v>41818</v>
      </c>
      <c r="D14" s="51" t="s">
        <v>146</v>
      </c>
      <c r="E14" s="53">
        <v>23.992000000000001</v>
      </c>
      <c r="F14" s="53">
        <v>52</v>
      </c>
      <c r="G14" s="53">
        <v>14</v>
      </c>
      <c r="H14" s="53">
        <v>42</v>
      </c>
      <c r="I14" s="53">
        <v>24</v>
      </c>
      <c r="J14" s="53">
        <v>32</v>
      </c>
    </row>
    <row r="15" spans="1:12" ht="19.5" customHeight="1">
      <c r="A15" s="54">
        <v>5443</v>
      </c>
      <c r="B15" s="55" t="s">
        <v>103</v>
      </c>
      <c r="C15" s="62">
        <v>42075</v>
      </c>
      <c r="D15" s="49" t="s">
        <v>146</v>
      </c>
      <c r="E15" s="56">
        <v>8.9909999999999997</v>
      </c>
      <c r="F15" s="56">
        <v>9</v>
      </c>
      <c r="G15" s="56">
        <v>12</v>
      </c>
      <c r="H15" s="56">
        <v>30</v>
      </c>
      <c r="I15" s="56">
        <v>35</v>
      </c>
      <c r="J15" s="56">
        <v>28</v>
      </c>
    </row>
    <row r="16" spans="1:12" ht="19.5" customHeight="1">
      <c r="A16" s="54">
        <v>4324</v>
      </c>
      <c r="B16" s="55" t="s">
        <v>104</v>
      </c>
      <c r="C16" s="62">
        <v>42036</v>
      </c>
      <c r="D16" s="49" t="s">
        <v>147</v>
      </c>
      <c r="E16" s="56">
        <v>151.99200000000002</v>
      </c>
      <c r="F16" s="56">
        <v>162</v>
      </c>
      <c r="G16" s="56">
        <v>159</v>
      </c>
      <c r="H16" s="56">
        <v>160</v>
      </c>
      <c r="I16" s="56">
        <v>161</v>
      </c>
      <c r="J16" s="56">
        <v>155</v>
      </c>
    </row>
    <row r="17" spans="1:10" ht="19.5" customHeight="1">
      <c r="A17" s="54">
        <v>3232</v>
      </c>
      <c r="B17" s="58" t="s">
        <v>105</v>
      </c>
      <c r="C17" s="64">
        <v>41900</v>
      </c>
      <c r="D17" s="51" t="s">
        <v>148</v>
      </c>
      <c r="E17" s="53">
        <v>49.99</v>
      </c>
      <c r="F17" s="53">
        <v>50</v>
      </c>
      <c r="G17" s="53">
        <v>45</v>
      </c>
      <c r="H17" s="53">
        <v>52</v>
      </c>
      <c r="I17" s="53">
        <v>56</v>
      </c>
      <c r="J17" s="53">
        <v>50</v>
      </c>
    </row>
    <row r="18" spans="1:10" ht="19.5" customHeight="1">
      <c r="A18" s="54">
        <v>7888</v>
      </c>
      <c r="B18" s="58" t="s">
        <v>106</v>
      </c>
      <c r="C18" s="64">
        <v>40970</v>
      </c>
      <c r="D18" s="51" t="s">
        <v>148</v>
      </c>
      <c r="E18" s="53">
        <v>200</v>
      </c>
      <c r="F18" s="53">
        <v>170</v>
      </c>
      <c r="G18" s="53">
        <v>160</v>
      </c>
      <c r="H18" s="53">
        <v>153</v>
      </c>
      <c r="I18" s="53">
        <v>137</v>
      </c>
      <c r="J18" s="53">
        <v>145</v>
      </c>
    </row>
    <row r="19" spans="1:10" ht="19.5" customHeight="1">
      <c r="A19" s="54">
        <v>8902</v>
      </c>
      <c r="B19" s="58" t="s">
        <v>107</v>
      </c>
      <c r="C19" s="64">
        <v>41965</v>
      </c>
      <c r="D19" s="51" t="s">
        <v>146</v>
      </c>
      <c r="E19" s="53">
        <v>163</v>
      </c>
      <c r="F19" s="53">
        <v>250</v>
      </c>
      <c r="G19" s="53">
        <v>190</v>
      </c>
      <c r="H19" s="53">
        <v>270</v>
      </c>
      <c r="I19" s="53">
        <v>220</v>
      </c>
      <c r="J19" s="53">
        <v>240</v>
      </c>
    </row>
    <row r="20" spans="1:10" ht="19.5" customHeight="1">
      <c r="A20" s="54">
        <v>3424</v>
      </c>
      <c r="B20" s="58" t="s">
        <v>108</v>
      </c>
      <c r="C20" s="64">
        <v>40451</v>
      </c>
      <c r="D20" s="51" t="s">
        <v>147</v>
      </c>
      <c r="E20" s="53">
        <v>20.992999999999999</v>
      </c>
      <c r="F20" s="53">
        <v>32</v>
      </c>
      <c r="G20" s="53">
        <v>43</v>
      </c>
      <c r="H20" s="53">
        <v>22</v>
      </c>
      <c r="I20" s="53">
        <v>15</v>
      </c>
      <c r="J20" s="53">
        <v>22</v>
      </c>
    </row>
    <row r="21" spans="1:10" ht="19.5" customHeight="1">
      <c r="A21" s="54">
        <v>4242</v>
      </c>
      <c r="B21" s="50" t="s">
        <v>112</v>
      </c>
      <c r="C21" s="61">
        <v>39839</v>
      </c>
      <c r="D21" s="51" t="s">
        <v>147</v>
      </c>
      <c r="E21" s="53">
        <v>4.99</v>
      </c>
      <c r="F21" s="53">
        <v>5</v>
      </c>
      <c r="G21" s="53">
        <v>5</v>
      </c>
      <c r="H21" s="53">
        <v>5</v>
      </c>
      <c r="I21" s="53">
        <v>5</v>
      </c>
      <c r="J21" s="53">
        <v>5</v>
      </c>
    </row>
    <row r="23" spans="1:10" ht="19.5" customHeight="1">
      <c r="H23" s="60"/>
      <c r="I23" s="60"/>
      <c r="J23" s="60"/>
    </row>
  </sheetData>
  <dataConsolidate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2" sqref="F2"/>
    </sheetView>
  </sheetViews>
  <sheetFormatPr defaultColWidth="17.140625" defaultRowHeight="21" customHeight="1"/>
  <cols>
    <col min="1" max="1" width="17.140625" style="9"/>
    <col min="2" max="2" width="17.140625" style="68"/>
    <col min="3" max="5" width="17.140625" style="9"/>
    <col min="6" max="7" width="17.140625" style="10"/>
    <col min="8" max="16384" width="17.140625" style="9"/>
  </cols>
  <sheetData>
    <row r="1" spans="1:7" ht="33" customHeight="1">
      <c r="A1" s="21" t="s">
        <v>45</v>
      </c>
      <c r="B1" s="23" t="s">
        <v>29</v>
      </c>
      <c r="C1" s="70" t="s">
        <v>30</v>
      </c>
      <c r="D1" s="72" t="s">
        <v>152</v>
      </c>
      <c r="E1" s="73" t="s">
        <v>153</v>
      </c>
      <c r="F1" s="71" t="s">
        <v>151</v>
      </c>
      <c r="G1" s="73" t="s">
        <v>154</v>
      </c>
    </row>
    <row r="2" spans="1:7" ht="21" customHeight="1">
      <c r="A2" s="8" t="s">
        <v>0</v>
      </c>
      <c r="B2" s="8">
        <v>13001</v>
      </c>
      <c r="C2" s="8" t="s">
        <v>31</v>
      </c>
      <c r="D2" s="37"/>
      <c r="E2" s="69"/>
      <c r="F2" s="8">
        <v>5</v>
      </c>
      <c r="G2" s="8"/>
    </row>
    <row r="3" spans="1:7" ht="21" customHeight="1">
      <c r="A3" s="8" t="s">
        <v>1</v>
      </c>
      <c r="B3" s="8">
        <v>13002</v>
      </c>
      <c r="C3" s="8" t="s">
        <v>32</v>
      </c>
      <c r="D3" s="37"/>
      <c r="E3" s="69"/>
      <c r="F3" s="8">
        <v>2</v>
      </c>
      <c r="G3" s="8"/>
    </row>
    <row r="4" spans="1:7" ht="21" customHeight="1">
      <c r="A4" s="8" t="s">
        <v>2</v>
      </c>
      <c r="B4" s="8">
        <v>13003</v>
      </c>
      <c r="C4" s="8" t="s">
        <v>33</v>
      </c>
      <c r="D4" s="37"/>
      <c r="E4" s="69"/>
      <c r="F4" s="8">
        <v>3</v>
      </c>
      <c r="G4" s="8"/>
    </row>
    <row r="5" spans="1:7" ht="21" customHeight="1">
      <c r="A5" s="8" t="s">
        <v>3</v>
      </c>
      <c r="B5" s="8">
        <v>13004</v>
      </c>
      <c r="C5" s="8" t="s">
        <v>32</v>
      </c>
      <c r="D5" s="37"/>
      <c r="E5" s="69"/>
      <c r="F5" s="8">
        <v>0</v>
      </c>
      <c r="G5" s="8"/>
    </row>
    <row r="6" spans="1:7" ht="21" customHeight="1">
      <c r="A6" s="8" t="s">
        <v>4</v>
      </c>
      <c r="B6" s="8">
        <v>13005</v>
      </c>
      <c r="C6" s="8" t="s">
        <v>34</v>
      </c>
      <c r="D6" s="37"/>
      <c r="E6" s="69"/>
      <c r="F6" s="8">
        <v>1</v>
      </c>
      <c r="G6" s="8"/>
    </row>
    <row r="7" spans="1:7" ht="21" customHeight="1">
      <c r="A7" s="8" t="s">
        <v>5</v>
      </c>
      <c r="B7" s="8">
        <v>13006</v>
      </c>
      <c r="C7" s="8" t="s">
        <v>33</v>
      </c>
      <c r="D7" s="37"/>
      <c r="E7" s="69"/>
      <c r="F7" s="8">
        <v>2</v>
      </c>
      <c r="G7" s="8"/>
    </row>
    <row r="8" spans="1:7" ht="21" customHeight="1">
      <c r="A8" s="8" t="s">
        <v>15</v>
      </c>
      <c r="B8" s="8">
        <v>13007</v>
      </c>
      <c r="C8" s="8" t="s">
        <v>31</v>
      </c>
      <c r="D8" s="37"/>
      <c r="E8" s="69"/>
      <c r="F8" s="8">
        <v>5</v>
      </c>
      <c r="G8" s="8"/>
    </row>
    <row r="9" spans="1:7" ht="21" customHeight="1">
      <c r="A9" s="8" t="s">
        <v>10</v>
      </c>
      <c r="B9" s="8">
        <v>13008</v>
      </c>
      <c r="C9" s="8" t="s">
        <v>34</v>
      </c>
      <c r="D9" s="19"/>
      <c r="E9" s="69"/>
      <c r="F9" s="8">
        <v>4</v>
      </c>
      <c r="G9" s="8"/>
    </row>
    <row r="10" spans="1:7" ht="21" customHeight="1">
      <c r="A10" s="8" t="s">
        <v>11</v>
      </c>
      <c r="B10" s="8">
        <v>13009</v>
      </c>
      <c r="C10" s="8" t="s">
        <v>31</v>
      </c>
      <c r="D10" s="19"/>
      <c r="E10" s="69"/>
      <c r="F10" s="8">
        <v>4</v>
      </c>
      <c r="G10" s="8"/>
    </row>
    <row r="11" spans="1:7" ht="21" customHeight="1">
      <c r="A11" s="8" t="s">
        <v>7</v>
      </c>
      <c r="B11" s="8">
        <v>13010</v>
      </c>
      <c r="C11" s="8" t="s">
        <v>35</v>
      </c>
      <c r="D11" s="19"/>
      <c r="E11" s="69"/>
      <c r="F11" s="8">
        <v>3</v>
      </c>
      <c r="G11" s="8"/>
    </row>
    <row r="12" spans="1:7" ht="21" customHeight="1">
      <c r="A12" s="8" t="s">
        <v>12</v>
      </c>
      <c r="B12" s="8">
        <v>13011</v>
      </c>
      <c r="C12" s="8" t="s">
        <v>33</v>
      </c>
      <c r="D12" s="19"/>
      <c r="E12" s="69"/>
      <c r="F12" s="8">
        <v>2</v>
      </c>
      <c r="G12" s="8"/>
    </row>
    <row r="13" spans="1:7" ht="21" customHeight="1">
      <c r="A13" s="8" t="s">
        <v>6</v>
      </c>
      <c r="B13" s="8">
        <v>13022</v>
      </c>
      <c r="C13" s="8" t="s">
        <v>33</v>
      </c>
      <c r="D13" s="19"/>
      <c r="E13" s="69"/>
      <c r="F13" s="8">
        <v>1</v>
      </c>
      <c r="G13" s="8"/>
    </row>
  </sheetData>
  <dataValidations xWindow="586" yWindow="517" count="2">
    <dataValidation type="list" allowBlank="1" showInputMessage="1" showErrorMessage="1" sqref="C2:C13 C14:C1048576">
      <formula1>"銷售,電腦,營運,會計,人事"</formula1>
    </dataValidation>
    <dataValidation type="whole" allowBlank="1" showInputMessage="1" showErrorMessage="1" errorTitle="入職年期錯誤" error="年期必須為 0 至 5 年" promptTitle="年期" prompt="0 至5 年" sqref="F2:F13">
      <formula1>0</formula1>
      <formula2>5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E12" sqref="E12"/>
    </sheetView>
  </sheetViews>
  <sheetFormatPr defaultColWidth="15.7109375" defaultRowHeight="22.5" customHeight="1"/>
  <cols>
    <col min="1" max="1" width="15.7109375" style="9"/>
    <col min="4" max="4" width="6" customWidth="1"/>
    <col min="5" max="6" width="22.28515625" style="10" customWidth="1"/>
  </cols>
  <sheetData>
    <row r="1" spans="1:6" ht="22.5" customHeight="1">
      <c r="A1" s="23" t="s">
        <v>29</v>
      </c>
      <c r="B1" s="23" t="s">
        <v>8</v>
      </c>
      <c r="C1" s="23" t="s">
        <v>30</v>
      </c>
    </row>
    <row r="2" spans="1:6" ht="22.5" customHeight="1">
      <c r="A2" s="12">
        <v>13001</v>
      </c>
      <c r="B2" s="2" t="s">
        <v>0</v>
      </c>
      <c r="C2" s="2" t="s">
        <v>31</v>
      </c>
    </row>
    <row r="3" spans="1:6" ht="22.5" customHeight="1">
      <c r="A3" s="12">
        <v>13002</v>
      </c>
      <c r="B3" s="2" t="s">
        <v>1</v>
      </c>
      <c r="C3" s="2" t="s">
        <v>32</v>
      </c>
      <c r="E3" s="23" t="s">
        <v>29</v>
      </c>
    </row>
    <row r="4" spans="1:6" ht="22.5" customHeight="1">
      <c r="A4" s="12">
        <v>13003</v>
      </c>
      <c r="B4" s="2" t="s">
        <v>2</v>
      </c>
      <c r="C4" s="2" t="s">
        <v>33</v>
      </c>
      <c r="E4" s="8">
        <v>13002</v>
      </c>
    </row>
    <row r="5" spans="1:6" ht="22.5" customHeight="1">
      <c r="A5" s="12">
        <v>13004</v>
      </c>
      <c r="B5" s="2" t="s">
        <v>3</v>
      </c>
      <c r="C5" s="2" t="s">
        <v>32</v>
      </c>
      <c r="E5" s="5" t="s">
        <v>36</v>
      </c>
    </row>
    <row r="6" spans="1:6" ht="22.5" customHeight="1">
      <c r="A6" s="12">
        <v>13005</v>
      </c>
      <c r="B6" s="2" t="s">
        <v>4</v>
      </c>
      <c r="C6" s="2" t="s">
        <v>34</v>
      </c>
      <c r="E6" s="7" t="s">
        <v>8</v>
      </c>
      <c r="F6" s="6" t="s">
        <v>30</v>
      </c>
    </row>
    <row r="7" spans="1:6" ht="22.5" customHeight="1">
      <c r="A7" s="12">
        <v>13006</v>
      </c>
      <c r="B7" s="2" t="s">
        <v>5</v>
      </c>
      <c r="C7" s="2" t="s">
        <v>33</v>
      </c>
      <c r="E7" s="11" t="str">
        <f>VLOOKUP($E$4,$A$2:$C$13,2,FALSE)</f>
        <v>陳嘉文</v>
      </c>
      <c r="F7" s="11"/>
    </row>
    <row r="8" spans="1:6" ht="22.5" customHeight="1">
      <c r="A8" s="12">
        <v>13007</v>
      </c>
      <c r="B8" s="2" t="s">
        <v>15</v>
      </c>
      <c r="C8" s="2" t="s">
        <v>31</v>
      </c>
    </row>
    <row r="9" spans="1:6" ht="22.5" customHeight="1">
      <c r="A9" s="12">
        <v>13008</v>
      </c>
      <c r="B9" s="2" t="s">
        <v>10</v>
      </c>
      <c r="C9" s="2" t="s">
        <v>34</v>
      </c>
    </row>
    <row r="10" spans="1:6" ht="22.5" customHeight="1">
      <c r="A10" s="12">
        <v>13009</v>
      </c>
      <c r="B10" s="2" t="s">
        <v>11</v>
      </c>
      <c r="C10" s="2" t="s">
        <v>31</v>
      </c>
    </row>
    <row r="11" spans="1:6" ht="22.5" customHeight="1">
      <c r="A11" s="12">
        <v>13010</v>
      </c>
      <c r="B11" s="2" t="s">
        <v>7</v>
      </c>
      <c r="C11" s="2" t="s">
        <v>35</v>
      </c>
    </row>
    <row r="12" spans="1:6" ht="22.5" customHeight="1">
      <c r="A12" s="12">
        <v>13011</v>
      </c>
      <c r="B12" s="2" t="s">
        <v>12</v>
      </c>
      <c r="C12" s="2" t="s">
        <v>33</v>
      </c>
    </row>
    <row r="13" spans="1:6" ht="22.5" customHeight="1">
      <c r="A13" s="12">
        <v>13022</v>
      </c>
      <c r="B13" s="2" t="s">
        <v>6</v>
      </c>
      <c r="C13" s="2" t="s">
        <v>33</v>
      </c>
    </row>
    <row r="30" spans="1:5" ht="22.5" customHeight="1">
      <c r="A30" s="23" t="s">
        <v>8</v>
      </c>
      <c r="B30" s="23" t="s">
        <v>29</v>
      </c>
      <c r="C30" s="23" t="s">
        <v>30</v>
      </c>
    </row>
    <row r="31" spans="1:5" ht="22.5" customHeight="1">
      <c r="A31" s="2" t="s">
        <v>0</v>
      </c>
      <c r="B31" s="12">
        <v>13001</v>
      </c>
      <c r="C31" s="2" t="s">
        <v>31</v>
      </c>
    </row>
    <row r="32" spans="1:5" ht="22.5" customHeight="1">
      <c r="A32" s="2" t="s">
        <v>1</v>
      </c>
      <c r="B32" s="12">
        <v>13002</v>
      </c>
      <c r="C32" s="2" t="s">
        <v>32</v>
      </c>
      <c r="E32" s="23" t="s">
        <v>29</v>
      </c>
    </row>
    <row r="33" spans="1:6" ht="22.5" customHeight="1">
      <c r="A33" s="2" t="s">
        <v>2</v>
      </c>
      <c r="B33" s="12">
        <v>13003</v>
      </c>
      <c r="C33" s="2" t="s">
        <v>33</v>
      </c>
      <c r="E33" s="8">
        <v>13002</v>
      </c>
    </row>
    <row r="34" spans="1:6" ht="22.5" customHeight="1">
      <c r="A34" s="2" t="s">
        <v>3</v>
      </c>
      <c r="B34" s="12">
        <v>13004</v>
      </c>
      <c r="C34" s="2" t="s">
        <v>32</v>
      </c>
      <c r="E34" s="5" t="s">
        <v>36</v>
      </c>
    </row>
    <row r="35" spans="1:6" ht="22.5" customHeight="1">
      <c r="A35" s="2" t="s">
        <v>4</v>
      </c>
      <c r="B35" s="12">
        <v>13005</v>
      </c>
      <c r="C35" s="2" t="s">
        <v>34</v>
      </c>
      <c r="E35" s="7" t="s">
        <v>8</v>
      </c>
      <c r="F35" s="6" t="s">
        <v>30</v>
      </c>
    </row>
    <row r="36" spans="1:6" ht="22.5" customHeight="1">
      <c r="A36" s="2" t="s">
        <v>5</v>
      </c>
      <c r="B36" s="12">
        <v>13006</v>
      </c>
      <c r="C36" s="2" t="s">
        <v>33</v>
      </c>
      <c r="E36" s="11" t="str">
        <f>INDEX($A$31:$C$42,MATCH($E$33,$B$31:$B$42,0),1)</f>
        <v>陳嘉文</v>
      </c>
      <c r="F36" s="11"/>
    </row>
    <row r="37" spans="1:6" ht="22.5" customHeight="1">
      <c r="A37" s="2" t="s">
        <v>15</v>
      </c>
      <c r="B37" s="12">
        <v>13007</v>
      </c>
      <c r="C37" s="2" t="s">
        <v>31</v>
      </c>
      <c r="E37" s="113" t="s">
        <v>205</v>
      </c>
    </row>
    <row r="38" spans="1:6" ht="22.5" customHeight="1">
      <c r="A38" s="2" t="s">
        <v>10</v>
      </c>
      <c r="B38" s="12">
        <v>13008</v>
      </c>
      <c r="C38" s="2" t="s">
        <v>34</v>
      </c>
    </row>
    <row r="39" spans="1:6" ht="22.5" customHeight="1">
      <c r="A39" s="2" t="s">
        <v>11</v>
      </c>
      <c r="B39" s="12">
        <v>13009</v>
      </c>
      <c r="C39" s="2" t="s">
        <v>31</v>
      </c>
    </row>
    <row r="40" spans="1:6" ht="22.5" customHeight="1">
      <c r="A40" s="2" t="s">
        <v>7</v>
      </c>
      <c r="B40" s="12">
        <v>13010</v>
      </c>
      <c r="C40" s="2" t="s">
        <v>35</v>
      </c>
    </row>
    <row r="41" spans="1:6" ht="22.5" customHeight="1">
      <c r="A41" s="2" t="s">
        <v>12</v>
      </c>
      <c r="B41" s="12">
        <v>13011</v>
      </c>
      <c r="C41" s="2" t="s">
        <v>33</v>
      </c>
    </row>
    <row r="42" spans="1:6" ht="22.5" customHeight="1">
      <c r="A42" s="2" t="s">
        <v>6</v>
      </c>
      <c r="B42" s="12">
        <v>13022</v>
      </c>
      <c r="C42" s="2" t="s">
        <v>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2" workbookViewId="0">
      <selection activeCell="D8" sqref="D8:D19"/>
    </sheetView>
  </sheetViews>
  <sheetFormatPr defaultColWidth="17.140625" defaultRowHeight="21" customHeight="1"/>
  <sheetData>
    <row r="1" spans="1:7" ht="21" customHeight="1" thickBot="1">
      <c r="A1" s="119" t="s">
        <v>37</v>
      </c>
      <c r="B1" s="119"/>
      <c r="C1" s="119"/>
      <c r="D1" s="119"/>
      <c r="E1" s="119"/>
    </row>
    <row r="2" spans="1:7" ht="21" customHeight="1" thickTop="1">
      <c r="A2" s="15" t="s">
        <v>38</v>
      </c>
      <c r="B2" s="15"/>
      <c r="C2" s="15"/>
      <c r="D2" s="15"/>
      <c r="E2" s="15"/>
    </row>
    <row r="3" spans="1:7" ht="21" customHeight="1">
      <c r="A3" s="18" t="s">
        <v>46</v>
      </c>
      <c r="B3" s="17" t="s">
        <v>39</v>
      </c>
      <c r="C3" s="17" t="s">
        <v>40</v>
      </c>
      <c r="D3" s="17" t="s">
        <v>41</v>
      </c>
      <c r="E3" s="17" t="s">
        <v>42</v>
      </c>
    </row>
    <row r="4" spans="1:7" ht="21" customHeight="1">
      <c r="A4" s="18" t="s">
        <v>43</v>
      </c>
      <c r="B4" s="14">
        <v>0.08</v>
      </c>
      <c r="C4" s="14">
        <v>0.06</v>
      </c>
      <c r="D4" s="14">
        <v>0.04</v>
      </c>
      <c r="E4" s="14">
        <v>0.02</v>
      </c>
    </row>
    <row r="6" spans="1:7" ht="21" customHeight="1">
      <c r="A6" s="15" t="s">
        <v>44</v>
      </c>
      <c r="B6" s="15"/>
      <c r="C6" s="15"/>
      <c r="D6" s="15"/>
      <c r="E6" s="15"/>
    </row>
    <row r="7" spans="1:7" ht="21" customHeight="1">
      <c r="A7" s="21" t="s">
        <v>45</v>
      </c>
      <c r="B7" s="21" t="s">
        <v>50</v>
      </c>
      <c r="C7" s="22" t="s">
        <v>47</v>
      </c>
      <c r="D7" s="46" t="s">
        <v>43</v>
      </c>
      <c r="E7" s="46" t="s">
        <v>48</v>
      </c>
      <c r="F7" s="46" t="s">
        <v>49</v>
      </c>
    </row>
    <row r="8" spans="1:7" ht="21" customHeight="1">
      <c r="A8" s="2" t="s">
        <v>0</v>
      </c>
      <c r="B8" s="20">
        <v>38000</v>
      </c>
      <c r="C8" s="16" t="s">
        <v>40</v>
      </c>
      <c r="D8" s="13"/>
      <c r="E8" s="20"/>
      <c r="F8" s="4"/>
      <c r="G8" s="24"/>
    </row>
    <row r="9" spans="1:7" ht="21" customHeight="1">
      <c r="A9" s="2" t="s">
        <v>1</v>
      </c>
      <c r="B9" s="20">
        <v>25000</v>
      </c>
      <c r="C9" s="16" t="s">
        <v>41</v>
      </c>
      <c r="D9" s="13"/>
      <c r="E9" s="20"/>
      <c r="F9" s="4"/>
      <c r="G9" s="24"/>
    </row>
    <row r="10" spans="1:7" ht="21" customHeight="1">
      <c r="A10" s="2" t="s">
        <v>2</v>
      </c>
      <c r="B10" s="20">
        <v>19000</v>
      </c>
      <c r="C10" s="16" t="s">
        <v>39</v>
      </c>
      <c r="D10" s="13"/>
      <c r="E10" s="20"/>
      <c r="F10" s="4"/>
      <c r="G10" s="24"/>
    </row>
    <row r="11" spans="1:7" ht="21" customHeight="1">
      <c r="A11" s="2" t="s">
        <v>3</v>
      </c>
      <c r="B11" s="20">
        <v>22000</v>
      </c>
      <c r="C11" s="16" t="s">
        <v>42</v>
      </c>
      <c r="D11" s="13"/>
      <c r="E11" s="20"/>
      <c r="F11" s="4"/>
      <c r="G11" s="24"/>
    </row>
    <row r="12" spans="1:7" ht="21" customHeight="1">
      <c r="A12" s="2" t="s">
        <v>4</v>
      </c>
      <c r="B12" s="20">
        <v>37000</v>
      </c>
      <c r="C12" s="16" t="s">
        <v>40</v>
      </c>
      <c r="D12" s="13"/>
      <c r="E12" s="20"/>
      <c r="F12" s="4"/>
      <c r="G12" s="24"/>
    </row>
    <row r="13" spans="1:7" ht="21" customHeight="1">
      <c r="A13" s="2" t="s">
        <v>5</v>
      </c>
      <c r="B13" s="20">
        <v>45000</v>
      </c>
      <c r="C13" s="16" t="s">
        <v>40</v>
      </c>
      <c r="D13" s="13"/>
      <c r="E13" s="20"/>
      <c r="F13" s="4"/>
      <c r="G13" s="24"/>
    </row>
    <row r="14" spans="1:7" ht="21" customHeight="1">
      <c r="A14" s="2" t="s">
        <v>15</v>
      </c>
      <c r="B14" s="20">
        <v>135000</v>
      </c>
      <c r="C14" s="16" t="s">
        <v>40</v>
      </c>
      <c r="D14" s="13"/>
      <c r="E14" s="20"/>
      <c r="F14" s="4"/>
      <c r="G14" s="24"/>
    </row>
    <row r="15" spans="1:7" ht="21" customHeight="1">
      <c r="A15" s="2" t="s">
        <v>10</v>
      </c>
      <c r="B15" s="20">
        <v>26000</v>
      </c>
      <c r="C15" s="19" t="s">
        <v>41</v>
      </c>
      <c r="D15" s="13"/>
      <c r="E15" s="20"/>
      <c r="F15" s="4"/>
      <c r="G15" s="24"/>
    </row>
    <row r="16" spans="1:7" ht="21" customHeight="1">
      <c r="A16" s="2" t="s">
        <v>11</v>
      </c>
      <c r="B16" s="20">
        <v>158000</v>
      </c>
      <c r="C16" s="19" t="s">
        <v>39</v>
      </c>
      <c r="D16" s="13"/>
      <c r="E16" s="20"/>
      <c r="F16" s="4"/>
      <c r="G16" s="24"/>
    </row>
    <row r="17" spans="1:7" ht="21" customHeight="1">
      <c r="A17" s="2" t="s">
        <v>7</v>
      </c>
      <c r="B17" s="20">
        <v>54000</v>
      </c>
      <c r="C17" s="19" t="s">
        <v>42</v>
      </c>
      <c r="D17" s="13"/>
      <c r="E17" s="20"/>
      <c r="F17" s="4"/>
      <c r="G17" s="24"/>
    </row>
    <row r="18" spans="1:7" ht="21" customHeight="1">
      <c r="A18" s="2" t="s">
        <v>12</v>
      </c>
      <c r="B18" s="20">
        <v>82000</v>
      </c>
      <c r="C18" s="19" t="s">
        <v>42</v>
      </c>
      <c r="D18" s="13"/>
      <c r="E18" s="20"/>
      <c r="F18" s="4"/>
      <c r="G18" s="24"/>
    </row>
    <row r="19" spans="1:7" ht="21" customHeight="1">
      <c r="A19" s="2" t="s">
        <v>6</v>
      </c>
      <c r="B19" s="20">
        <v>39000</v>
      </c>
      <c r="C19" s="19" t="s">
        <v>39</v>
      </c>
      <c r="D19" s="13"/>
      <c r="E19" s="20"/>
      <c r="F19" s="4"/>
      <c r="G19" s="24"/>
    </row>
    <row r="20" spans="1:7" ht="21" customHeight="1">
      <c r="G20" s="24"/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F12" sqref="F12"/>
    </sheetView>
  </sheetViews>
  <sheetFormatPr defaultColWidth="15.7109375" defaultRowHeight="22.5" customHeight="1"/>
  <cols>
    <col min="1" max="4" width="15.7109375" style="28"/>
    <col min="5" max="5" width="5.7109375" style="28" customWidth="1"/>
    <col min="6" max="6" width="30.5703125" style="33" customWidth="1"/>
    <col min="7" max="7" width="5.7109375" style="28" customWidth="1"/>
    <col min="8" max="8" width="30.5703125" style="33" customWidth="1"/>
    <col min="9" max="16384" width="15.7109375" style="28"/>
  </cols>
  <sheetData>
    <row r="1" spans="1:8" ht="22.5" customHeight="1">
      <c r="A1" s="26" t="s">
        <v>51</v>
      </c>
      <c r="B1" s="26" t="s">
        <v>62</v>
      </c>
      <c r="C1" s="26" t="s">
        <v>53</v>
      </c>
      <c r="D1" s="26" t="s">
        <v>53</v>
      </c>
      <c r="E1" s="27"/>
      <c r="F1" s="34"/>
      <c r="H1" s="28"/>
    </row>
    <row r="2" spans="1:8" ht="22.5" customHeight="1">
      <c r="A2" s="30">
        <v>42104</v>
      </c>
      <c r="B2" s="27" t="s">
        <v>58</v>
      </c>
      <c r="C2" s="27" t="s">
        <v>55</v>
      </c>
      <c r="D2" s="31" t="s">
        <v>121</v>
      </c>
      <c r="E2" s="27"/>
      <c r="F2" s="34"/>
      <c r="H2" s="28"/>
    </row>
    <row r="3" spans="1:8" ht="22.5" customHeight="1">
      <c r="A3" s="30">
        <v>42104</v>
      </c>
      <c r="B3" s="27" t="s">
        <v>57</v>
      </c>
      <c r="C3" s="27" t="s">
        <v>55</v>
      </c>
      <c r="D3" s="27"/>
      <c r="E3" s="27"/>
      <c r="F3" s="34"/>
      <c r="H3" s="28"/>
    </row>
    <row r="4" spans="1:8" ht="22.5" customHeight="1">
      <c r="A4" s="29"/>
      <c r="B4" s="27"/>
      <c r="C4" s="27"/>
      <c r="D4" s="27"/>
      <c r="E4" s="27"/>
      <c r="F4" s="34"/>
      <c r="H4" s="34"/>
    </row>
    <row r="5" spans="1:8" ht="22.5" customHeight="1">
      <c r="A5" s="26" t="s">
        <v>51</v>
      </c>
      <c r="B5" s="26" t="s">
        <v>52</v>
      </c>
      <c r="C5" s="26" t="s">
        <v>53</v>
      </c>
      <c r="D5" s="26" t="s">
        <v>61</v>
      </c>
      <c r="E5" s="27"/>
      <c r="F5" s="128" t="s">
        <v>59</v>
      </c>
      <c r="H5" s="130" t="s">
        <v>60</v>
      </c>
    </row>
    <row r="6" spans="1:8" ht="22.5" customHeight="1">
      <c r="A6" s="30">
        <v>42096</v>
      </c>
      <c r="B6" s="31" t="s">
        <v>54</v>
      </c>
      <c r="C6" s="31" t="s">
        <v>55</v>
      </c>
      <c r="D6" s="32">
        <v>760</v>
      </c>
      <c r="E6" s="27"/>
      <c r="F6" s="129"/>
      <c r="H6" s="130"/>
    </row>
    <row r="7" spans="1:8" ht="22.5" customHeight="1">
      <c r="A7" s="30">
        <v>42096</v>
      </c>
      <c r="B7" s="31" t="s">
        <v>58</v>
      </c>
      <c r="C7" s="31" t="s">
        <v>56</v>
      </c>
      <c r="D7" s="32">
        <v>1380</v>
      </c>
      <c r="E7" s="27"/>
      <c r="F7" s="35">
        <f>DSUM(A5:D14,D5,B1:B3)</f>
        <v>30852</v>
      </c>
      <c r="H7" s="25">
        <f>DAVERAGE(A5:D14,D5,B1:B2)</f>
        <v>3182.5</v>
      </c>
    </row>
    <row r="8" spans="1:8" ht="22.5" customHeight="1">
      <c r="A8" s="30">
        <v>42096</v>
      </c>
      <c r="B8" s="31" t="s">
        <v>58</v>
      </c>
      <c r="C8" s="31" t="s">
        <v>56</v>
      </c>
      <c r="D8" s="32">
        <v>735</v>
      </c>
      <c r="E8" s="27"/>
      <c r="F8" s="34"/>
      <c r="H8" s="34"/>
    </row>
    <row r="9" spans="1:8" ht="22.5" customHeight="1">
      <c r="A9" s="30">
        <v>42102</v>
      </c>
      <c r="B9" s="31" t="s">
        <v>58</v>
      </c>
      <c r="C9" s="31" t="s">
        <v>55</v>
      </c>
      <c r="D9" s="32">
        <v>3980</v>
      </c>
      <c r="E9" s="27"/>
      <c r="F9" s="130" t="s">
        <v>63</v>
      </c>
      <c r="H9" s="130" t="s">
        <v>122</v>
      </c>
    </row>
    <row r="10" spans="1:8" ht="22.5" customHeight="1">
      <c r="A10" s="30">
        <v>42103</v>
      </c>
      <c r="B10" s="31" t="s">
        <v>54</v>
      </c>
      <c r="C10" s="31" t="s">
        <v>55</v>
      </c>
      <c r="D10" s="32">
        <v>62</v>
      </c>
      <c r="E10" s="27"/>
      <c r="F10" s="130"/>
      <c r="H10" s="130"/>
    </row>
    <row r="11" spans="1:8" ht="22.5" customHeight="1">
      <c r="A11" s="30">
        <v>42104</v>
      </c>
      <c r="B11" s="31" t="s">
        <v>58</v>
      </c>
      <c r="C11" s="31" t="s">
        <v>55</v>
      </c>
      <c r="D11" s="32">
        <v>4410</v>
      </c>
      <c r="E11" s="27"/>
      <c r="F11" s="25">
        <f>DMAX(A5:D14,D5,B1:C2)</f>
        <v>6640</v>
      </c>
      <c r="H11" s="25">
        <f>DMIN(A5:D14,D5,D1:D2)</f>
        <v>735</v>
      </c>
    </row>
    <row r="12" spans="1:8" ht="22.5" customHeight="1">
      <c r="A12" s="30">
        <v>42104</v>
      </c>
      <c r="B12" s="31" t="s">
        <v>54</v>
      </c>
      <c r="C12" s="31" t="s">
        <v>55</v>
      </c>
      <c r="D12" s="32">
        <v>10935</v>
      </c>
      <c r="E12" s="27"/>
      <c r="F12" s="34"/>
      <c r="H12" s="34"/>
    </row>
    <row r="13" spans="1:8" ht="22.5" customHeight="1">
      <c r="A13" s="30">
        <v>42106</v>
      </c>
      <c r="B13" s="31" t="s">
        <v>58</v>
      </c>
      <c r="C13" s="31" t="s">
        <v>55</v>
      </c>
      <c r="D13" s="32">
        <v>6640</v>
      </c>
      <c r="E13" s="27"/>
      <c r="F13" s="122" t="s">
        <v>64</v>
      </c>
      <c r="H13" s="122" t="s">
        <v>65</v>
      </c>
    </row>
    <row r="14" spans="1:8" ht="22.5" customHeight="1">
      <c r="A14" s="30">
        <v>42107</v>
      </c>
      <c r="B14" s="31" t="s">
        <v>58</v>
      </c>
      <c r="C14" s="31" t="s">
        <v>56</v>
      </c>
      <c r="D14" s="32">
        <v>1950</v>
      </c>
      <c r="E14" s="27"/>
      <c r="F14" s="123"/>
      <c r="H14" s="123"/>
    </row>
    <row r="15" spans="1:8" ht="22.5" customHeight="1">
      <c r="F15" s="25">
        <f>DSUM(A5:D14,D5,A1:A2)</f>
        <v>15345</v>
      </c>
      <c r="H15" s="25">
        <f>DSUM(A5:D14,D5,A1:B2)</f>
        <v>4410</v>
      </c>
    </row>
    <row r="17" spans="1:8" ht="22.5" customHeight="1">
      <c r="A17" s="124"/>
      <c r="B17" s="124"/>
      <c r="C17" s="124"/>
      <c r="D17" s="124"/>
      <c r="E17" s="124"/>
      <c r="F17" s="124"/>
      <c r="G17" s="124"/>
      <c r="H17" s="124"/>
    </row>
    <row r="19" spans="1:8" ht="22.5" customHeight="1">
      <c r="A19" s="26" t="s">
        <v>51</v>
      </c>
      <c r="B19" s="26" t="s">
        <v>62</v>
      </c>
      <c r="C19" s="26" t="s">
        <v>53</v>
      </c>
      <c r="D19" s="26" t="s">
        <v>53</v>
      </c>
      <c r="E19" s="27"/>
      <c r="F19" s="34"/>
      <c r="H19" s="28"/>
    </row>
    <row r="20" spans="1:8" ht="22.5" customHeight="1">
      <c r="A20" s="30">
        <v>42096</v>
      </c>
      <c r="B20" s="27" t="s">
        <v>58</v>
      </c>
      <c r="C20" s="27" t="s">
        <v>55</v>
      </c>
      <c r="D20" s="31" t="s">
        <v>121</v>
      </c>
      <c r="E20" s="27"/>
      <c r="F20" s="34"/>
      <c r="H20" s="28"/>
    </row>
    <row r="21" spans="1:8" ht="22.5" customHeight="1">
      <c r="A21" s="30">
        <v>42104</v>
      </c>
      <c r="B21" s="27" t="s">
        <v>57</v>
      </c>
      <c r="C21" s="27" t="s">
        <v>55</v>
      </c>
      <c r="D21" s="27"/>
      <c r="E21" s="27"/>
      <c r="F21" s="34"/>
      <c r="H21" s="28"/>
    </row>
    <row r="22" spans="1:8" ht="22.5" customHeight="1">
      <c r="A22" s="29"/>
      <c r="B22" s="27"/>
      <c r="C22" s="27"/>
      <c r="D22" s="27"/>
      <c r="E22" s="27"/>
      <c r="F22" s="34"/>
      <c r="H22" s="34"/>
    </row>
    <row r="23" spans="1:8" ht="22.5" customHeight="1">
      <c r="A23" s="26" t="s">
        <v>51</v>
      </c>
      <c r="B23" s="26" t="s">
        <v>52</v>
      </c>
      <c r="C23" s="26" t="s">
        <v>53</v>
      </c>
      <c r="D23" s="26" t="s">
        <v>61</v>
      </c>
      <c r="E23" s="27"/>
      <c r="F23" s="125" t="s">
        <v>136</v>
      </c>
      <c r="H23" s="127" t="s">
        <v>140</v>
      </c>
    </row>
    <row r="24" spans="1:8" ht="22.5" customHeight="1">
      <c r="A24" s="30">
        <v>42096</v>
      </c>
      <c r="B24" s="31" t="s">
        <v>54</v>
      </c>
      <c r="C24" s="31" t="s">
        <v>55</v>
      </c>
      <c r="D24" s="32">
        <v>760</v>
      </c>
      <c r="E24" s="27"/>
      <c r="F24" s="126"/>
      <c r="H24" s="127"/>
    </row>
    <row r="25" spans="1:8" ht="22.5" customHeight="1">
      <c r="A25" s="30">
        <v>42096</v>
      </c>
      <c r="B25" s="31" t="s">
        <v>58</v>
      </c>
      <c r="C25" s="31" t="s">
        <v>56</v>
      </c>
      <c r="D25" s="32">
        <v>1380</v>
      </c>
      <c r="E25" s="27"/>
      <c r="F25" s="35"/>
      <c r="H25" s="37"/>
    </row>
    <row r="26" spans="1:8" ht="22.5" customHeight="1">
      <c r="A26" s="30">
        <v>42096</v>
      </c>
      <c r="B26" s="31" t="s">
        <v>58</v>
      </c>
      <c r="C26" s="31" t="s">
        <v>56</v>
      </c>
      <c r="D26" s="32">
        <v>735</v>
      </c>
      <c r="E26" s="27"/>
      <c r="F26" s="34"/>
      <c r="H26" s="34"/>
    </row>
    <row r="27" spans="1:8" ht="22.5" customHeight="1">
      <c r="A27" s="30">
        <v>42102</v>
      </c>
      <c r="B27" s="31" t="s">
        <v>58</v>
      </c>
      <c r="C27" s="31" t="s">
        <v>55</v>
      </c>
      <c r="D27" s="32">
        <v>3980</v>
      </c>
      <c r="E27" s="27"/>
      <c r="F27" s="127" t="s">
        <v>137</v>
      </c>
      <c r="H27" s="127" t="s">
        <v>141</v>
      </c>
    </row>
    <row r="28" spans="1:8" ht="22.5" customHeight="1">
      <c r="A28" s="30">
        <v>42103</v>
      </c>
      <c r="B28" s="31" t="s">
        <v>54</v>
      </c>
      <c r="C28" s="31" t="s">
        <v>55</v>
      </c>
      <c r="D28" s="32">
        <v>62</v>
      </c>
      <c r="E28" s="27"/>
      <c r="F28" s="127"/>
      <c r="H28" s="127"/>
    </row>
    <row r="29" spans="1:8" ht="22.5" customHeight="1">
      <c r="A29" s="30">
        <v>42104</v>
      </c>
      <c r="B29" s="31" t="s">
        <v>58</v>
      </c>
      <c r="C29" s="31" t="s">
        <v>55</v>
      </c>
      <c r="D29" s="32">
        <v>4410</v>
      </c>
      <c r="E29" s="27"/>
      <c r="F29" s="37"/>
      <c r="H29" s="37"/>
    </row>
    <row r="30" spans="1:8" ht="22.5" customHeight="1">
      <c r="A30" s="30">
        <v>42104</v>
      </c>
      <c r="B30" s="31" t="s">
        <v>54</v>
      </c>
      <c r="C30" s="31" t="s">
        <v>55</v>
      </c>
      <c r="D30" s="32">
        <v>10935</v>
      </c>
      <c r="E30" s="27"/>
      <c r="F30" s="34"/>
      <c r="H30" s="34"/>
    </row>
    <row r="31" spans="1:8" ht="22.5" customHeight="1">
      <c r="A31" s="30">
        <v>42106</v>
      </c>
      <c r="B31" s="31" t="s">
        <v>58</v>
      </c>
      <c r="C31" s="31" t="s">
        <v>55</v>
      </c>
      <c r="D31" s="32">
        <v>6640</v>
      </c>
      <c r="E31" s="27"/>
      <c r="F31" s="120" t="s">
        <v>138</v>
      </c>
      <c r="H31" s="120" t="s">
        <v>139</v>
      </c>
    </row>
    <row r="32" spans="1:8" ht="22.5" customHeight="1">
      <c r="A32" s="30">
        <v>42107</v>
      </c>
      <c r="B32" s="31" t="s">
        <v>58</v>
      </c>
      <c r="C32" s="31" t="s">
        <v>56</v>
      </c>
      <c r="D32" s="32">
        <v>1950</v>
      </c>
      <c r="E32" s="27"/>
      <c r="F32" s="121"/>
      <c r="H32" s="121"/>
    </row>
    <row r="33" spans="6:8" ht="22.5" customHeight="1">
      <c r="F33" s="37"/>
      <c r="H33" s="37"/>
    </row>
  </sheetData>
  <mergeCells count="13">
    <mergeCell ref="F5:F6"/>
    <mergeCell ref="F9:F10"/>
    <mergeCell ref="H5:H6"/>
    <mergeCell ref="H9:H10"/>
    <mergeCell ref="F27:F28"/>
    <mergeCell ref="H27:H28"/>
    <mergeCell ref="F31:F32"/>
    <mergeCell ref="H31:H32"/>
    <mergeCell ref="H13:H14"/>
    <mergeCell ref="F13:F14"/>
    <mergeCell ref="A17:H17"/>
    <mergeCell ref="F23:F24"/>
    <mergeCell ref="H23:H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sqref="A1:E1"/>
    </sheetView>
  </sheetViews>
  <sheetFormatPr defaultColWidth="16.85546875" defaultRowHeight="22.5" customHeight="1"/>
  <cols>
    <col min="1" max="1" width="16.85546875" style="38"/>
    <col min="2" max="4" width="16.85546875" style="43"/>
    <col min="5" max="5" width="16.85546875" style="38"/>
    <col min="6" max="6" width="5.140625" style="38" customWidth="1"/>
    <col min="7" max="8" width="25" style="38" customWidth="1"/>
    <col min="9" max="16384" width="16.85546875" style="38"/>
  </cols>
  <sheetData>
    <row r="1" spans="1:9" ht="22.5" customHeight="1">
      <c r="A1" s="135" t="s">
        <v>84</v>
      </c>
      <c r="B1" s="135"/>
      <c r="C1" s="135"/>
      <c r="D1" s="135"/>
      <c r="E1" s="135"/>
      <c r="F1" s="36"/>
      <c r="G1" s="42" t="s">
        <v>86</v>
      </c>
      <c r="H1" s="42" t="s">
        <v>87</v>
      </c>
    </row>
    <row r="2" spans="1:9" ht="22.5" customHeight="1">
      <c r="A2" s="36"/>
      <c r="B2" s="41"/>
      <c r="C2" s="41"/>
      <c r="D2" s="41"/>
      <c r="E2" s="36"/>
      <c r="F2" s="36"/>
      <c r="G2" s="39" t="s">
        <v>81</v>
      </c>
      <c r="H2" s="40" t="s">
        <v>66</v>
      </c>
    </row>
    <row r="3" spans="1:9" ht="22.5" customHeight="1">
      <c r="A3" s="42" t="s">
        <v>85</v>
      </c>
      <c r="B3" s="42" t="s">
        <v>86</v>
      </c>
      <c r="C3" s="42" t="s">
        <v>87</v>
      </c>
      <c r="D3" s="42" t="s">
        <v>89</v>
      </c>
      <c r="E3" s="42" t="s">
        <v>88</v>
      </c>
      <c r="F3" s="36"/>
      <c r="G3" s="39" t="s">
        <v>83</v>
      </c>
      <c r="H3" s="40" t="s">
        <v>66</v>
      </c>
    </row>
    <row r="4" spans="1:9" ht="22.5" customHeight="1">
      <c r="A4" s="36" t="s">
        <v>67</v>
      </c>
      <c r="B4" s="41" t="s">
        <v>81</v>
      </c>
      <c r="C4" s="41">
        <v>20</v>
      </c>
      <c r="D4" s="41">
        <v>120</v>
      </c>
      <c r="E4" s="41">
        <v>4</v>
      </c>
      <c r="F4" s="36"/>
      <c r="G4" s="36"/>
      <c r="H4" s="36"/>
    </row>
    <row r="5" spans="1:9" ht="22.5" customHeight="1">
      <c r="A5" s="36" t="s">
        <v>68</v>
      </c>
      <c r="B5" s="41" t="s">
        <v>81</v>
      </c>
      <c r="C5" s="41">
        <v>12</v>
      </c>
      <c r="D5" s="41">
        <v>180</v>
      </c>
      <c r="E5" s="41">
        <v>2</v>
      </c>
      <c r="F5" s="36"/>
      <c r="G5" s="133" t="s">
        <v>144</v>
      </c>
      <c r="H5" s="133"/>
      <c r="I5" s="132" t="s">
        <v>91</v>
      </c>
    </row>
    <row r="6" spans="1:9" ht="22.5" customHeight="1">
      <c r="A6" s="36" t="s">
        <v>69</v>
      </c>
      <c r="B6" s="41" t="s">
        <v>81</v>
      </c>
      <c r="C6" s="41">
        <v>4</v>
      </c>
      <c r="D6" s="41">
        <v>328</v>
      </c>
      <c r="E6" s="41">
        <v>12</v>
      </c>
      <c r="F6" s="36"/>
      <c r="G6" s="133"/>
      <c r="H6" s="133"/>
      <c r="I6" s="132"/>
    </row>
    <row r="7" spans="1:9" ht="22.5" customHeight="1">
      <c r="A7" s="36" t="s">
        <v>70</v>
      </c>
      <c r="B7" s="41" t="s">
        <v>81</v>
      </c>
      <c r="C7" s="41">
        <v>5</v>
      </c>
      <c r="D7" s="41">
        <v>268</v>
      </c>
      <c r="E7" s="41">
        <v>5</v>
      </c>
      <c r="F7" s="36"/>
      <c r="G7" s="45">
        <f>DCOUNT(A3:E17,D3,G1:H3)</f>
        <v>5</v>
      </c>
      <c r="H7" s="44" t="s">
        <v>90</v>
      </c>
    </row>
    <row r="8" spans="1:9" ht="22.5" customHeight="1">
      <c r="A8" s="36" t="s">
        <v>71</v>
      </c>
      <c r="B8" s="41" t="s">
        <v>81</v>
      </c>
      <c r="C8" s="41">
        <v>4</v>
      </c>
      <c r="D8" s="41">
        <v>350</v>
      </c>
      <c r="E8" s="41">
        <v>3</v>
      </c>
      <c r="F8" s="36"/>
      <c r="G8" s="36"/>
      <c r="H8" s="36"/>
    </row>
    <row r="9" spans="1:9" ht="22.5" customHeight="1">
      <c r="A9" s="36" t="s">
        <v>72</v>
      </c>
      <c r="B9" s="41" t="s">
        <v>82</v>
      </c>
      <c r="C9" s="41">
        <v>17</v>
      </c>
      <c r="D9" s="41">
        <v>254</v>
      </c>
      <c r="E9" s="41">
        <v>2</v>
      </c>
      <c r="F9" s="36"/>
      <c r="G9" s="133" t="s">
        <v>144</v>
      </c>
      <c r="H9" s="133"/>
      <c r="I9" s="132" t="s">
        <v>92</v>
      </c>
    </row>
    <row r="10" spans="1:9" ht="22.5" customHeight="1">
      <c r="A10" s="36" t="s">
        <v>73</v>
      </c>
      <c r="B10" s="41" t="s">
        <v>82</v>
      </c>
      <c r="C10" s="41">
        <v>7</v>
      </c>
      <c r="D10" s="41">
        <v>325</v>
      </c>
      <c r="E10" s="41">
        <v>1</v>
      </c>
      <c r="F10" s="36"/>
      <c r="G10" s="133"/>
      <c r="H10" s="133"/>
      <c r="I10" s="132"/>
    </row>
    <row r="11" spans="1:9" ht="22.5" customHeight="1">
      <c r="A11" s="36" t="s">
        <v>74</v>
      </c>
      <c r="B11" s="41" t="s">
        <v>82</v>
      </c>
      <c r="C11" s="41">
        <v>5</v>
      </c>
      <c r="D11" s="41">
        <v>480</v>
      </c>
      <c r="E11" s="41">
        <v>8</v>
      </c>
      <c r="F11" s="36"/>
      <c r="G11" s="45">
        <f>DCOUNTA(A3:E17,B3,G1:H3)</f>
        <v>5</v>
      </c>
      <c r="H11" s="44" t="s">
        <v>90</v>
      </c>
    </row>
    <row r="12" spans="1:9" ht="22.5" customHeight="1">
      <c r="A12" s="36" t="s">
        <v>75</v>
      </c>
      <c r="B12" s="41" t="s">
        <v>82</v>
      </c>
      <c r="C12" s="41">
        <v>5</v>
      </c>
      <c r="D12" s="41">
        <v>220</v>
      </c>
      <c r="E12" s="41">
        <v>20</v>
      </c>
      <c r="F12" s="36"/>
      <c r="G12" s="36"/>
      <c r="H12" s="36"/>
    </row>
    <row r="13" spans="1:9" ht="22.5" customHeight="1">
      <c r="A13" s="36" t="s">
        <v>76</v>
      </c>
      <c r="B13" s="41" t="s">
        <v>82</v>
      </c>
      <c r="C13" s="41">
        <v>10</v>
      </c>
      <c r="D13" s="41">
        <v>158</v>
      </c>
      <c r="E13" s="41">
        <v>18</v>
      </c>
      <c r="F13" s="36"/>
      <c r="G13" s="36"/>
      <c r="H13" s="36"/>
    </row>
    <row r="14" spans="1:9" ht="22.5" customHeight="1">
      <c r="A14" s="36" t="s">
        <v>77</v>
      </c>
      <c r="B14" s="41" t="s">
        <v>82</v>
      </c>
      <c r="C14" s="41">
        <v>7</v>
      </c>
      <c r="D14" s="41">
        <v>264</v>
      </c>
      <c r="E14" s="41">
        <v>2</v>
      </c>
      <c r="F14" s="36"/>
      <c r="G14" s="36"/>
      <c r="H14" s="36"/>
    </row>
    <row r="15" spans="1:9" ht="22.5" customHeight="1">
      <c r="A15" s="36" t="s">
        <v>78</v>
      </c>
      <c r="B15" s="41" t="s">
        <v>82</v>
      </c>
      <c r="C15" s="41">
        <v>13</v>
      </c>
      <c r="D15" s="41">
        <v>527</v>
      </c>
      <c r="E15" s="41">
        <v>3</v>
      </c>
      <c r="F15" s="36"/>
      <c r="G15" s="36"/>
      <c r="H15" s="36"/>
    </row>
    <row r="16" spans="1:9" ht="22.5" customHeight="1">
      <c r="A16" s="36" t="s">
        <v>79</v>
      </c>
      <c r="B16" s="41" t="s">
        <v>83</v>
      </c>
      <c r="C16" s="41">
        <v>10</v>
      </c>
      <c r="D16" s="41">
        <v>651</v>
      </c>
      <c r="E16" s="41">
        <v>4</v>
      </c>
      <c r="F16" s="36"/>
      <c r="G16" s="36"/>
      <c r="H16" s="36"/>
    </row>
    <row r="17" spans="1:9" ht="22.5" customHeight="1">
      <c r="A17" s="36" t="s">
        <v>80</v>
      </c>
      <c r="B17" s="41" t="s">
        <v>83</v>
      </c>
      <c r="C17" s="41">
        <v>5</v>
      </c>
      <c r="D17" s="41">
        <v>524</v>
      </c>
      <c r="E17" s="41">
        <v>6</v>
      </c>
    </row>
    <row r="19" spans="1:9" ht="22.5" customHeight="1">
      <c r="A19" s="134"/>
      <c r="B19" s="134"/>
      <c r="C19" s="134"/>
      <c r="D19" s="134"/>
      <c r="E19" s="134"/>
      <c r="F19" s="134"/>
      <c r="G19" s="134"/>
      <c r="H19" s="134"/>
      <c r="I19" s="134"/>
    </row>
    <row r="21" spans="1:9" ht="22.5" customHeight="1">
      <c r="A21" s="135" t="s">
        <v>84</v>
      </c>
      <c r="B21" s="135"/>
      <c r="C21" s="135"/>
      <c r="D21" s="135"/>
      <c r="E21" s="135"/>
      <c r="F21" s="36"/>
      <c r="G21" s="42" t="s">
        <v>86</v>
      </c>
      <c r="H21" s="42" t="s">
        <v>87</v>
      </c>
    </row>
    <row r="22" spans="1:9" ht="22.5" customHeight="1">
      <c r="A22" s="36"/>
      <c r="B22" s="41"/>
      <c r="C22" s="41"/>
      <c r="D22" s="41"/>
      <c r="E22" s="36"/>
      <c r="F22" s="36"/>
      <c r="G22" s="99"/>
      <c r="H22" s="99"/>
    </row>
    <row r="23" spans="1:9" ht="22.5" customHeight="1">
      <c r="A23" s="42" t="s">
        <v>85</v>
      </c>
      <c r="B23" s="42" t="s">
        <v>86</v>
      </c>
      <c r="C23" s="42" t="s">
        <v>87</v>
      </c>
      <c r="D23" s="42" t="s">
        <v>89</v>
      </c>
      <c r="E23" s="42" t="s">
        <v>88</v>
      </c>
      <c r="F23" s="36"/>
      <c r="G23" s="100"/>
      <c r="H23" s="99"/>
    </row>
    <row r="24" spans="1:9" ht="22.5" customHeight="1">
      <c r="A24" s="36" t="s">
        <v>67</v>
      </c>
      <c r="B24" s="41" t="s">
        <v>81</v>
      </c>
      <c r="C24" s="41">
        <v>20</v>
      </c>
      <c r="D24" s="41">
        <v>120</v>
      </c>
      <c r="E24" s="41">
        <v>4</v>
      </c>
      <c r="F24" s="36"/>
      <c r="G24" s="36"/>
      <c r="H24" s="36"/>
    </row>
    <row r="25" spans="1:9" ht="22.5" customHeight="1">
      <c r="A25" s="36" t="s">
        <v>68</v>
      </c>
      <c r="B25" s="41" t="s">
        <v>81</v>
      </c>
      <c r="C25" s="41">
        <v>12</v>
      </c>
      <c r="D25" s="41">
        <v>180</v>
      </c>
      <c r="E25" s="41">
        <v>2</v>
      </c>
      <c r="F25" s="36"/>
      <c r="G25" s="131" t="s">
        <v>142</v>
      </c>
      <c r="H25" s="131"/>
      <c r="I25" s="132"/>
    </row>
    <row r="26" spans="1:9" ht="22.5" customHeight="1">
      <c r="A26" s="36" t="s">
        <v>69</v>
      </c>
      <c r="B26" s="41" t="s">
        <v>81</v>
      </c>
      <c r="C26" s="41">
        <v>4</v>
      </c>
      <c r="D26" s="41">
        <v>328</v>
      </c>
      <c r="E26" s="41">
        <v>12</v>
      </c>
      <c r="F26" s="36"/>
      <c r="G26" s="131"/>
      <c r="H26" s="131"/>
      <c r="I26" s="132"/>
    </row>
    <row r="27" spans="1:9" ht="22.5" customHeight="1">
      <c r="A27" s="36" t="s">
        <v>70</v>
      </c>
      <c r="B27" s="41" t="s">
        <v>81</v>
      </c>
      <c r="C27" s="41">
        <v>5</v>
      </c>
      <c r="D27" s="41">
        <v>268</v>
      </c>
      <c r="E27" s="41">
        <v>5</v>
      </c>
      <c r="F27" s="36"/>
      <c r="G27" s="45"/>
      <c r="H27" s="44" t="s">
        <v>90</v>
      </c>
    </row>
    <row r="28" spans="1:9" ht="22.5" customHeight="1">
      <c r="A28" s="36" t="s">
        <v>71</v>
      </c>
      <c r="B28" s="41" t="s">
        <v>81</v>
      </c>
      <c r="C28" s="41">
        <v>4</v>
      </c>
      <c r="D28" s="41">
        <v>350</v>
      </c>
      <c r="E28" s="41">
        <v>3</v>
      </c>
      <c r="F28" s="36"/>
      <c r="G28" s="36"/>
      <c r="H28" s="36"/>
    </row>
    <row r="29" spans="1:9" ht="22.5" customHeight="1">
      <c r="A29" s="36" t="s">
        <v>72</v>
      </c>
      <c r="B29" s="41" t="s">
        <v>82</v>
      </c>
      <c r="C29" s="41">
        <v>17</v>
      </c>
      <c r="D29" s="41">
        <v>254</v>
      </c>
      <c r="E29" s="41">
        <v>2</v>
      </c>
      <c r="F29" s="36"/>
      <c r="G29" s="131" t="s">
        <v>143</v>
      </c>
      <c r="H29" s="131"/>
      <c r="I29" s="132"/>
    </row>
    <row r="30" spans="1:9" ht="22.5" customHeight="1">
      <c r="A30" s="36" t="s">
        <v>73</v>
      </c>
      <c r="B30" s="41" t="s">
        <v>82</v>
      </c>
      <c r="C30" s="41">
        <v>7</v>
      </c>
      <c r="D30" s="41">
        <v>325</v>
      </c>
      <c r="E30" s="41">
        <v>1</v>
      </c>
      <c r="F30" s="36"/>
      <c r="G30" s="131"/>
      <c r="H30" s="131"/>
      <c r="I30" s="132"/>
    </row>
    <row r="31" spans="1:9" ht="22.5" customHeight="1">
      <c r="A31" s="36" t="s">
        <v>74</v>
      </c>
      <c r="B31" s="41" t="s">
        <v>82</v>
      </c>
      <c r="C31" s="41">
        <v>5</v>
      </c>
      <c r="D31" s="41">
        <v>480</v>
      </c>
      <c r="E31" s="41">
        <v>8</v>
      </c>
      <c r="F31" s="36"/>
      <c r="G31" s="45"/>
      <c r="H31" s="44" t="s">
        <v>90</v>
      </c>
    </row>
    <row r="32" spans="1:9" ht="22.5" customHeight="1">
      <c r="A32" s="36" t="s">
        <v>75</v>
      </c>
      <c r="B32" s="41" t="s">
        <v>82</v>
      </c>
      <c r="C32" s="41">
        <v>5</v>
      </c>
      <c r="D32" s="41">
        <v>220</v>
      </c>
      <c r="E32" s="41">
        <v>20</v>
      </c>
      <c r="F32" s="36"/>
      <c r="G32" s="36"/>
      <c r="H32" s="36"/>
    </row>
    <row r="33" spans="1:8" ht="22.5" customHeight="1">
      <c r="A33" s="36" t="s">
        <v>76</v>
      </c>
      <c r="B33" s="41" t="s">
        <v>82</v>
      </c>
      <c r="C33" s="41">
        <v>10</v>
      </c>
      <c r="D33" s="41">
        <v>158</v>
      </c>
      <c r="E33" s="41">
        <v>18</v>
      </c>
      <c r="F33" s="36"/>
      <c r="G33" s="36"/>
      <c r="H33" s="36"/>
    </row>
    <row r="34" spans="1:8" ht="22.5" customHeight="1">
      <c r="A34" s="36" t="s">
        <v>77</v>
      </c>
      <c r="B34" s="41" t="s">
        <v>82</v>
      </c>
      <c r="C34" s="41">
        <v>7</v>
      </c>
      <c r="D34" s="41">
        <v>264</v>
      </c>
      <c r="E34" s="41">
        <v>2</v>
      </c>
      <c r="F34" s="36"/>
      <c r="G34" s="36"/>
      <c r="H34" s="36"/>
    </row>
    <row r="35" spans="1:8" ht="22.5" customHeight="1">
      <c r="A35" s="36" t="s">
        <v>78</v>
      </c>
      <c r="B35" s="41" t="s">
        <v>82</v>
      </c>
      <c r="C35" s="41">
        <v>13</v>
      </c>
      <c r="D35" s="41">
        <v>527</v>
      </c>
      <c r="E35" s="41">
        <v>3</v>
      </c>
      <c r="F35" s="36"/>
      <c r="G35" s="36"/>
      <c r="H35" s="36"/>
    </row>
    <row r="36" spans="1:8" ht="22.5" customHeight="1">
      <c r="A36" s="36" t="s">
        <v>79</v>
      </c>
      <c r="B36" s="41" t="s">
        <v>83</v>
      </c>
      <c r="C36" s="41">
        <v>10</v>
      </c>
      <c r="D36" s="41">
        <v>651</v>
      </c>
      <c r="E36" s="41">
        <v>4</v>
      </c>
      <c r="F36" s="36"/>
      <c r="G36" s="36"/>
      <c r="H36" s="36"/>
    </row>
    <row r="37" spans="1:8" ht="22.5" customHeight="1">
      <c r="A37" s="36" t="s">
        <v>80</v>
      </c>
      <c r="B37" s="41" t="s">
        <v>83</v>
      </c>
      <c r="C37" s="41">
        <v>5</v>
      </c>
      <c r="D37" s="41">
        <v>524</v>
      </c>
      <c r="E37" s="41">
        <v>6</v>
      </c>
    </row>
  </sheetData>
  <mergeCells count="11">
    <mergeCell ref="I5:I6"/>
    <mergeCell ref="A19:I19"/>
    <mergeCell ref="A21:E21"/>
    <mergeCell ref="G5:H6"/>
    <mergeCell ref="A1:E1"/>
    <mergeCell ref="G25:H26"/>
    <mergeCell ref="I25:I26"/>
    <mergeCell ref="G29:H30"/>
    <mergeCell ref="I29:I30"/>
    <mergeCell ref="G9:H10"/>
    <mergeCell ref="I9:I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2" workbookViewId="0">
      <selection activeCell="G10" sqref="G10"/>
    </sheetView>
  </sheetViews>
  <sheetFormatPr defaultColWidth="15.7109375" defaultRowHeight="24" customHeight="1"/>
  <cols>
    <col min="1" max="16384" width="15.7109375" style="1"/>
  </cols>
  <sheetData>
    <row r="1" spans="1:4" ht="24" customHeight="1">
      <c r="A1" s="136" t="s">
        <v>157</v>
      </c>
      <c r="B1" s="136"/>
      <c r="C1" s="136"/>
      <c r="D1" s="136"/>
    </row>
    <row r="2" spans="1:4" ht="24" customHeight="1">
      <c r="A2" s="77" t="s">
        <v>155</v>
      </c>
      <c r="B2" s="77" t="s">
        <v>156</v>
      </c>
      <c r="C2" s="77" t="s">
        <v>158</v>
      </c>
      <c r="D2" s="77" t="s">
        <v>159</v>
      </c>
    </row>
    <row r="3" spans="1:4" ht="24" customHeight="1">
      <c r="A3" s="8">
        <v>5000</v>
      </c>
      <c r="B3" s="78">
        <v>2.9000000000000001E-2</v>
      </c>
      <c r="C3" s="8">
        <v>5</v>
      </c>
      <c r="D3" s="79">
        <f>FV(B3/12,C3*12,-A3)</f>
        <v>322422.13639501564</v>
      </c>
    </row>
    <row r="5" spans="1:4" ht="24" customHeight="1">
      <c r="A5" s="137" t="s">
        <v>162</v>
      </c>
      <c r="B5" s="137"/>
      <c r="C5" s="137"/>
      <c r="D5" s="137"/>
    </row>
    <row r="6" spans="1:4" ht="24" customHeight="1">
      <c r="A6" s="139">
        <v>0.3538</v>
      </c>
      <c r="B6" s="140"/>
      <c r="C6" s="140"/>
      <c r="D6" s="140"/>
    </row>
    <row r="7" spans="1:4" ht="24" customHeight="1">
      <c r="A7" s="76"/>
      <c r="B7" s="76"/>
      <c r="C7" s="76"/>
      <c r="D7" s="76"/>
    </row>
    <row r="8" spans="1:4" ht="24" customHeight="1">
      <c r="A8" s="137" t="s">
        <v>160</v>
      </c>
      <c r="B8" s="137"/>
      <c r="C8" s="137"/>
      <c r="D8" s="137"/>
    </row>
    <row r="9" spans="1:4" ht="24" customHeight="1">
      <c r="A9" s="140"/>
      <c r="B9" s="140"/>
      <c r="C9" s="140"/>
      <c r="D9" s="140"/>
    </row>
    <row r="10" spans="1:4" ht="24" customHeight="1">
      <c r="A10" s="75"/>
      <c r="B10" s="75"/>
      <c r="C10" s="75"/>
      <c r="D10" s="75"/>
    </row>
    <row r="11" spans="1:4" ht="24" customHeight="1">
      <c r="A11" s="138" t="s">
        <v>161</v>
      </c>
      <c r="B11" s="138"/>
      <c r="C11" s="138"/>
      <c r="D11" s="138"/>
    </row>
    <row r="12" spans="1:4" ht="24" customHeight="1">
      <c r="A12" s="141"/>
      <c r="B12" s="141"/>
      <c r="C12" s="141"/>
      <c r="D12" s="141"/>
    </row>
  </sheetData>
  <mergeCells count="7">
    <mergeCell ref="A1:D1"/>
    <mergeCell ref="A5:D5"/>
    <mergeCell ref="A11:D11"/>
    <mergeCell ref="A6:D6"/>
    <mergeCell ref="A12:D12"/>
    <mergeCell ref="A8:D8"/>
    <mergeCell ref="A9:D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8" sqref="F8"/>
    </sheetView>
  </sheetViews>
  <sheetFormatPr defaultColWidth="14.28515625" defaultRowHeight="22.5" customHeight="1"/>
  <cols>
    <col min="2" max="2" width="14.28515625" style="67"/>
    <col min="4" max="4" width="17.5703125" bestFit="1" customWidth="1"/>
    <col min="6" max="6" width="17.5703125" bestFit="1" customWidth="1"/>
  </cols>
  <sheetData>
    <row r="1" spans="1:4" ht="22.5" customHeight="1">
      <c r="B1" s="87" t="s">
        <v>89</v>
      </c>
      <c r="C1" s="74" t="s">
        <v>181</v>
      </c>
    </row>
    <row r="2" spans="1:4" ht="22.5" customHeight="1">
      <c r="A2" t="s">
        <v>182</v>
      </c>
      <c r="B2" s="87">
        <v>3</v>
      </c>
      <c r="C2" s="86">
        <v>1</v>
      </c>
    </row>
    <row r="3" spans="1:4" ht="22.5" customHeight="1">
      <c r="A3" t="s">
        <v>183</v>
      </c>
      <c r="B3" s="87">
        <v>5</v>
      </c>
      <c r="C3" s="86">
        <v>1</v>
      </c>
    </row>
    <row r="4" spans="1:4" ht="22.5" customHeight="1">
      <c r="A4" t="s">
        <v>184</v>
      </c>
      <c r="B4" s="85">
        <f>SUMPRODUCT(B2:B3,C2:C3)</f>
        <v>8</v>
      </c>
      <c r="C4">
        <f>SUM(C2:C3)</f>
        <v>2</v>
      </c>
      <c r="D4" s="93" t="s">
        <v>192</v>
      </c>
    </row>
    <row r="5" spans="1:4" ht="22.5" customHeight="1">
      <c r="A5" t="s">
        <v>185</v>
      </c>
      <c r="B5" s="87">
        <v>50</v>
      </c>
      <c r="C5" s="74">
        <v>10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ColWidth="14.28515625" defaultRowHeight="22.5" customHeight="1"/>
  <cols>
    <col min="2" max="2" width="14.28515625" style="67"/>
    <col min="6" max="6" width="17.5703125" bestFit="1" customWidth="1"/>
  </cols>
  <sheetData>
    <row r="1" spans="1:6" s="90" customFormat="1" ht="22.5" customHeight="1">
      <c r="B1" s="92" t="s">
        <v>181</v>
      </c>
      <c r="C1" s="88" t="s">
        <v>186</v>
      </c>
      <c r="D1" s="88" t="s">
        <v>187</v>
      </c>
      <c r="E1" s="88" t="s">
        <v>188</v>
      </c>
    </row>
    <row r="2" spans="1:6" ht="22.5" customHeight="1">
      <c r="A2" s="88" t="s">
        <v>189</v>
      </c>
      <c r="B2" s="94">
        <v>1</v>
      </c>
      <c r="C2" s="82">
        <v>1.5</v>
      </c>
      <c r="D2" s="82">
        <v>3</v>
      </c>
      <c r="E2" s="82">
        <v>20</v>
      </c>
    </row>
    <row r="3" spans="1:6" ht="22.5" customHeight="1">
      <c r="A3" s="88" t="s">
        <v>190</v>
      </c>
      <c r="B3" s="94">
        <v>1</v>
      </c>
      <c r="C3" s="82">
        <v>2</v>
      </c>
      <c r="D3" s="82">
        <v>2</v>
      </c>
      <c r="E3" s="82">
        <v>15</v>
      </c>
    </row>
    <row r="4" spans="1:6" s="90" customFormat="1" ht="22.5" customHeight="1">
      <c r="A4" s="88" t="s">
        <v>184</v>
      </c>
      <c r="B4" s="89">
        <f>SUM(B2:B3)</f>
        <v>2</v>
      </c>
      <c r="C4" s="89">
        <f>SUMPRODUCT(B2:B3,C2:C3)</f>
        <v>3.5</v>
      </c>
      <c r="D4" s="89">
        <f>SUMPRODUCT(B2:B3,D2:D3)</f>
        <v>5</v>
      </c>
      <c r="E4" s="91">
        <f>SUMPRODUCT(B2:B3,E2:E3)</f>
        <v>35</v>
      </c>
      <c r="F4" s="93" t="s">
        <v>192</v>
      </c>
    </row>
    <row r="5" spans="1:6" ht="22.5" customHeight="1">
      <c r="A5" s="88" t="s">
        <v>191</v>
      </c>
      <c r="B5" s="82"/>
      <c r="C5" s="82">
        <v>500</v>
      </c>
      <c r="D5" s="82">
        <v>800</v>
      </c>
      <c r="E5" s="8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E11" sqref="E11"/>
    </sheetView>
  </sheetViews>
  <sheetFormatPr defaultColWidth="9.140625" defaultRowHeight="15"/>
  <cols>
    <col min="1" max="1" width="10.42578125" style="59" customWidth="1"/>
    <col min="2" max="2" width="20.5703125" style="48" bestFit="1" customWidth="1"/>
    <col min="3" max="3" width="14.42578125" style="59" customWidth="1"/>
    <col min="4" max="4" width="10.140625" style="59" customWidth="1"/>
    <col min="5" max="10" width="11.7109375" style="59" customWidth="1"/>
    <col min="11" max="16384" width="9.140625" style="48"/>
  </cols>
  <sheetData>
    <row r="1" spans="1:12" s="3" customFormat="1" ht="19.5" customHeight="1">
      <c r="A1" s="47" t="s">
        <v>114</v>
      </c>
      <c r="B1" s="47" t="s">
        <v>113</v>
      </c>
      <c r="C1" s="47" t="s">
        <v>149</v>
      </c>
      <c r="D1" s="47" t="s">
        <v>145</v>
      </c>
      <c r="E1" s="47" t="s">
        <v>115</v>
      </c>
      <c r="F1" s="47" t="s">
        <v>116</v>
      </c>
      <c r="G1" s="47" t="s">
        <v>117</v>
      </c>
      <c r="H1" s="47" t="s">
        <v>118</v>
      </c>
      <c r="I1" s="47" t="s">
        <v>119</v>
      </c>
      <c r="J1" s="47" t="s">
        <v>120</v>
      </c>
    </row>
    <row r="2" spans="1:12" ht="19.5" customHeight="1">
      <c r="A2" s="49">
        <v>3242</v>
      </c>
      <c r="B2" s="50" t="s">
        <v>111</v>
      </c>
      <c r="C2" s="61">
        <v>41293</v>
      </c>
      <c r="D2" s="51" t="s">
        <v>146</v>
      </c>
      <c r="E2" s="52">
        <v>123</v>
      </c>
      <c r="F2" s="53">
        <v>123</v>
      </c>
      <c r="G2" s="53">
        <v>144</v>
      </c>
      <c r="H2" s="53">
        <v>133</v>
      </c>
      <c r="I2" s="53">
        <v>141</v>
      </c>
      <c r="J2" s="53">
        <v>135</v>
      </c>
      <c r="L2" s="66" t="s">
        <v>150</v>
      </c>
    </row>
    <row r="3" spans="1:12" ht="19.5" customHeight="1">
      <c r="A3" s="54">
        <v>4534</v>
      </c>
      <c r="B3" s="55" t="s">
        <v>93</v>
      </c>
      <c r="C3" s="62">
        <v>41036</v>
      </c>
      <c r="D3" s="49" t="s">
        <v>146</v>
      </c>
      <c r="E3" s="54">
        <v>199.99</v>
      </c>
      <c r="F3" s="56">
        <v>198</v>
      </c>
      <c r="G3" s="56">
        <v>210</v>
      </c>
      <c r="H3" s="56">
        <v>208</v>
      </c>
      <c r="I3" s="56">
        <v>226</v>
      </c>
      <c r="J3" s="56">
        <v>201</v>
      </c>
      <c r="L3" s="65"/>
    </row>
    <row r="4" spans="1:12" ht="19.5" customHeight="1">
      <c r="A4" s="54">
        <v>8943</v>
      </c>
      <c r="B4" s="57" t="s">
        <v>110</v>
      </c>
      <c r="C4" s="63">
        <v>40780</v>
      </c>
      <c r="D4" s="49" t="s">
        <v>147</v>
      </c>
      <c r="E4" s="56">
        <v>7.9920000000000009</v>
      </c>
      <c r="F4" s="56">
        <v>11</v>
      </c>
      <c r="G4" s="56">
        <v>4</v>
      </c>
      <c r="H4" s="56">
        <v>8</v>
      </c>
      <c r="I4" s="56">
        <v>12</v>
      </c>
      <c r="J4" s="56">
        <v>10</v>
      </c>
    </row>
    <row r="5" spans="1:12" ht="19.5" customHeight="1">
      <c r="A5" s="54">
        <v>4235</v>
      </c>
      <c r="B5" s="50" t="s">
        <v>109</v>
      </c>
      <c r="C5" s="61">
        <v>42117</v>
      </c>
      <c r="D5" s="51" t="s">
        <v>148</v>
      </c>
      <c r="E5" s="53">
        <v>6</v>
      </c>
      <c r="F5" s="53">
        <v>9</v>
      </c>
      <c r="G5" s="53">
        <v>15</v>
      </c>
      <c r="H5" s="53">
        <v>20</v>
      </c>
      <c r="I5" s="53">
        <v>8</v>
      </c>
      <c r="J5" s="53">
        <v>15</v>
      </c>
    </row>
    <row r="6" spans="1:12" ht="19.5" customHeight="1">
      <c r="A6" s="54">
        <v>7803</v>
      </c>
      <c r="B6" s="55" t="s">
        <v>94</v>
      </c>
      <c r="C6" s="62">
        <v>40530</v>
      </c>
      <c r="D6" s="49" t="s">
        <v>147</v>
      </c>
      <c r="E6" s="56">
        <v>27.992999999999999</v>
      </c>
      <c r="F6" s="56">
        <v>27</v>
      </c>
      <c r="G6" s="56">
        <v>30</v>
      </c>
      <c r="H6" s="56">
        <v>25</v>
      </c>
      <c r="I6" s="56">
        <v>30</v>
      </c>
      <c r="J6" s="56">
        <v>25</v>
      </c>
    </row>
    <row r="7" spans="1:12" ht="19.5" customHeight="1">
      <c r="A7" s="54">
        <v>7892</v>
      </c>
      <c r="B7" s="58" t="s">
        <v>95</v>
      </c>
      <c r="C7" s="64">
        <v>40138</v>
      </c>
      <c r="D7" s="51" t="s">
        <v>148</v>
      </c>
      <c r="E7" s="53">
        <v>119.99200000000002</v>
      </c>
      <c r="F7" s="53">
        <v>116</v>
      </c>
      <c r="G7" s="53">
        <v>108</v>
      </c>
      <c r="H7" s="53">
        <v>126</v>
      </c>
      <c r="I7" s="53">
        <v>85</v>
      </c>
      <c r="J7" s="53">
        <v>110</v>
      </c>
    </row>
    <row r="8" spans="1:12" ht="19.5" customHeight="1">
      <c r="A8" s="54">
        <v>2342</v>
      </c>
      <c r="B8" s="58" t="s">
        <v>96</v>
      </c>
      <c r="C8" s="64">
        <v>39716</v>
      </c>
      <c r="D8" s="51" t="s">
        <v>148</v>
      </c>
      <c r="E8" s="53">
        <v>90.992999999999995</v>
      </c>
      <c r="F8" s="53">
        <v>92</v>
      </c>
      <c r="G8" s="53">
        <v>87</v>
      </c>
      <c r="H8" s="53">
        <v>86</v>
      </c>
      <c r="I8" s="53">
        <v>82</v>
      </c>
      <c r="J8" s="53">
        <v>95</v>
      </c>
    </row>
    <row r="9" spans="1:12" ht="19.5" customHeight="1">
      <c r="A9" s="54">
        <v>4323</v>
      </c>
      <c r="B9" s="58" t="s">
        <v>97</v>
      </c>
      <c r="C9" s="61">
        <v>41933</v>
      </c>
      <c r="D9" s="51" t="s">
        <v>147</v>
      </c>
      <c r="E9" s="53">
        <v>188.99100000000001</v>
      </c>
      <c r="F9" s="53">
        <v>215</v>
      </c>
      <c r="G9" s="53">
        <v>196</v>
      </c>
      <c r="H9" s="53">
        <v>181</v>
      </c>
      <c r="I9" s="53">
        <v>191</v>
      </c>
      <c r="J9" s="53">
        <v>199</v>
      </c>
    </row>
    <row r="10" spans="1:12" ht="19.5" customHeight="1">
      <c r="A10" s="54">
        <v>4324</v>
      </c>
      <c r="B10" s="58" t="s">
        <v>98</v>
      </c>
      <c r="C10" s="64">
        <v>39941</v>
      </c>
      <c r="D10" s="51" t="s">
        <v>146</v>
      </c>
      <c r="E10" s="53">
        <v>104.99299999999999</v>
      </c>
      <c r="F10" s="53">
        <v>134</v>
      </c>
      <c r="G10" s="53">
        <v>70</v>
      </c>
      <c r="H10" s="53">
        <v>60</v>
      </c>
      <c r="I10" s="53">
        <v>20</v>
      </c>
      <c r="J10" s="53">
        <v>40</v>
      </c>
    </row>
    <row r="11" spans="1:12" ht="19.5" customHeight="1">
      <c r="A11" s="54">
        <v>8903</v>
      </c>
      <c r="B11" s="55" t="s">
        <v>99</v>
      </c>
      <c r="C11" s="62">
        <v>40927</v>
      </c>
      <c r="D11" s="49" t="s">
        <v>146</v>
      </c>
      <c r="E11" s="56">
        <v>8.9909999999999997</v>
      </c>
      <c r="F11" s="56">
        <v>20</v>
      </c>
      <c r="G11" s="56">
        <v>9</v>
      </c>
      <c r="H11" s="56">
        <v>35</v>
      </c>
      <c r="I11" s="56">
        <v>9</v>
      </c>
      <c r="J11" s="56">
        <v>22</v>
      </c>
    </row>
    <row r="12" spans="1:12" ht="19.5" customHeight="1">
      <c r="A12" s="54">
        <v>8932</v>
      </c>
      <c r="B12" s="50" t="s">
        <v>100</v>
      </c>
      <c r="C12" s="61">
        <v>41687</v>
      </c>
      <c r="D12" s="51" t="s">
        <v>148</v>
      </c>
      <c r="E12" s="53">
        <v>4.99</v>
      </c>
      <c r="F12" s="53">
        <v>5</v>
      </c>
      <c r="G12" s="53">
        <v>5</v>
      </c>
      <c r="H12" s="53">
        <v>5</v>
      </c>
      <c r="I12" s="53">
        <v>5</v>
      </c>
      <c r="J12" s="53">
        <v>6</v>
      </c>
    </row>
    <row r="13" spans="1:12" ht="19.5" customHeight="1">
      <c r="A13" s="54">
        <v>8234</v>
      </c>
      <c r="B13" s="58" t="s">
        <v>101</v>
      </c>
      <c r="C13" s="64">
        <v>41496</v>
      </c>
      <c r="D13" s="51" t="s">
        <v>147</v>
      </c>
      <c r="E13" s="53">
        <v>161.99100000000001</v>
      </c>
      <c r="F13" s="53">
        <v>175</v>
      </c>
      <c r="G13" s="53">
        <v>190</v>
      </c>
      <c r="H13" s="53">
        <v>210</v>
      </c>
      <c r="I13" s="53">
        <v>250</v>
      </c>
      <c r="J13" s="53">
        <v>280</v>
      </c>
    </row>
    <row r="14" spans="1:12" ht="19.5" customHeight="1">
      <c r="A14" s="54">
        <v>2343</v>
      </c>
      <c r="B14" s="58" t="s">
        <v>102</v>
      </c>
      <c r="C14" s="64">
        <v>41818</v>
      </c>
      <c r="D14" s="51" t="s">
        <v>146</v>
      </c>
      <c r="E14" s="53">
        <v>23.992000000000001</v>
      </c>
      <c r="F14" s="53">
        <v>52</v>
      </c>
      <c r="G14" s="53">
        <v>14</v>
      </c>
      <c r="H14" s="53">
        <v>42</v>
      </c>
      <c r="I14" s="53">
        <v>24</v>
      </c>
      <c r="J14" s="53">
        <v>32</v>
      </c>
    </row>
    <row r="15" spans="1:12" ht="19.5" customHeight="1">
      <c r="A15" s="54">
        <v>5443</v>
      </c>
      <c r="B15" s="55" t="s">
        <v>103</v>
      </c>
      <c r="C15" s="62">
        <v>42075</v>
      </c>
      <c r="D15" s="49" t="s">
        <v>146</v>
      </c>
      <c r="E15" s="56">
        <v>8.9909999999999997</v>
      </c>
      <c r="F15" s="56">
        <v>9</v>
      </c>
      <c r="G15" s="56">
        <v>12</v>
      </c>
      <c r="H15" s="56">
        <v>30</v>
      </c>
      <c r="I15" s="56">
        <v>35</v>
      </c>
      <c r="J15" s="56">
        <v>28</v>
      </c>
    </row>
    <row r="16" spans="1:12" ht="19.5" customHeight="1">
      <c r="A16" s="54">
        <v>4324</v>
      </c>
      <c r="B16" s="55" t="s">
        <v>104</v>
      </c>
      <c r="C16" s="62">
        <v>42036</v>
      </c>
      <c r="D16" s="49" t="s">
        <v>147</v>
      </c>
      <c r="E16" s="56">
        <v>151.99200000000002</v>
      </c>
      <c r="F16" s="56">
        <v>162</v>
      </c>
      <c r="G16" s="56">
        <v>159</v>
      </c>
      <c r="H16" s="56">
        <v>160</v>
      </c>
      <c r="I16" s="56">
        <v>161</v>
      </c>
      <c r="J16" s="56">
        <v>155</v>
      </c>
    </row>
    <row r="17" spans="1:10" ht="19.5" customHeight="1">
      <c r="A17" s="54">
        <v>3232</v>
      </c>
      <c r="B17" s="58" t="s">
        <v>105</v>
      </c>
      <c r="C17" s="64">
        <v>41900</v>
      </c>
      <c r="D17" s="51" t="s">
        <v>148</v>
      </c>
      <c r="E17" s="53">
        <v>49.99</v>
      </c>
      <c r="F17" s="53">
        <v>50</v>
      </c>
      <c r="G17" s="53">
        <v>45</v>
      </c>
      <c r="H17" s="53">
        <v>52</v>
      </c>
      <c r="I17" s="53">
        <v>56</v>
      </c>
      <c r="J17" s="53">
        <v>50</v>
      </c>
    </row>
    <row r="18" spans="1:10" ht="19.5" customHeight="1">
      <c r="A18" s="54">
        <v>7888</v>
      </c>
      <c r="B18" s="58" t="s">
        <v>106</v>
      </c>
      <c r="C18" s="64">
        <v>40970</v>
      </c>
      <c r="D18" s="51" t="s">
        <v>148</v>
      </c>
      <c r="E18" s="53">
        <v>200</v>
      </c>
      <c r="F18" s="53">
        <v>170</v>
      </c>
      <c r="G18" s="53">
        <v>160</v>
      </c>
      <c r="H18" s="53">
        <v>153</v>
      </c>
      <c r="I18" s="53">
        <v>137</v>
      </c>
      <c r="J18" s="53">
        <v>145</v>
      </c>
    </row>
    <row r="19" spans="1:10" ht="19.5" customHeight="1">
      <c r="A19" s="54">
        <v>8902</v>
      </c>
      <c r="B19" s="58" t="s">
        <v>107</v>
      </c>
      <c r="C19" s="64">
        <v>41965</v>
      </c>
      <c r="D19" s="51" t="s">
        <v>146</v>
      </c>
      <c r="E19" s="53">
        <v>163</v>
      </c>
      <c r="F19" s="53">
        <v>250</v>
      </c>
      <c r="G19" s="53">
        <v>190</v>
      </c>
      <c r="H19" s="53">
        <v>270</v>
      </c>
      <c r="I19" s="53">
        <v>220</v>
      </c>
      <c r="J19" s="53">
        <v>240</v>
      </c>
    </row>
    <row r="20" spans="1:10" ht="19.5" customHeight="1">
      <c r="A20" s="54">
        <v>3424</v>
      </c>
      <c r="B20" s="58" t="s">
        <v>108</v>
      </c>
      <c r="C20" s="64">
        <v>40451</v>
      </c>
      <c r="D20" s="51" t="s">
        <v>147</v>
      </c>
      <c r="E20" s="53">
        <v>20.992999999999999</v>
      </c>
      <c r="F20" s="53">
        <v>32</v>
      </c>
      <c r="G20" s="53">
        <v>43</v>
      </c>
      <c r="H20" s="53">
        <v>22</v>
      </c>
      <c r="I20" s="53">
        <v>15</v>
      </c>
      <c r="J20" s="53">
        <v>22</v>
      </c>
    </row>
    <row r="21" spans="1:10" ht="19.5" customHeight="1">
      <c r="A21" s="54">
        <v>4242</v>
      </c>
      <c r="B21" s="50" t="s">
        <v>112</v>
      </c>
      <c r="C21" s="61">
        <v>39839</v>
      </c>
      <c r="D21" s="51" t="s">
        <v>147</v>
      </c>
      <c r="E21" s="53">
        <v>4.99</v>
      </c>
      <c r="F21" s="53">
        <v>5</v>
      </c>
      <c r="G21" s="53">
        <v>5</v>
      </c>
      <c r="H21" s="53">
        <v>5</v>
      </c>
      <c r="I21" s="53">
        <v>5</v>
      </c>
      <c r="J21" s="53">
        <v>5</v>
      </c>
    </row>
    <row r="23" spans="1:10" ht="19.5" customHeight="1">
      <c r="H23" s="60"/>
      <c r="I23" s="60"/>
      <c r="J23" s="6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E29" sqref="E29"/>
    </sheetView>
  </sheetViews>
  <sheetFormatPr defaultRowHeight="15"/>
  <cols>
    <col min="1" max="1" width="14.42578125" customWidth="1"/>
    <col min="2" max="7" width="17.28515625" bestFit="1" customWidth="1"/>
  </cols>
  <sheetData>
    <row r="1" spans="1:4">
      <c r="A1" s="80" t="s">
        <v>163</v>
      </c>
      <c r="B1" t="s">
        <v>167</v>
      </c>
      <c r="C1" t="s">
        <v>164</v>
      </c>
      <c r="D1" t="s">
        <v>166</v>
      </c>
    </row>
    <row r="2" spans="1:4">
      <c r="A2" s="81">
        <v>2342</v>
      </c>
      <c r="B2" s="82">
        <v>90.992999999999995</v>
      </c>
      <c r="C2" s="82">
        <v>92</v>
      </c>
      <c r="D2" s="82">
        <v>87</v>
      </c>
    </row>
    <row r="3" spans="1:4">
      <c r="A3" s="83">
        <v>39716</v>
      </c>
      <c r="B3" s="82">
        <v>90.992999999999995</v>
      </c>
      <c r="C3" s="82">
        <v>92</v>
      </c>
      <c r="D3" s="82">
        <v>87</v>
      </c>
    </row>
    <row r="4" spans="1:4">
      <c r="A4" s="81">
        <v>2343</v>
      </c>
      <c r="B4" s="82">
        <v>23.992000000000001</v>
      </c>
      <c r="C4" s="82">
        <v>52</v>
      </c>
      <c r="D4" s="82">
        <v>14</v>
      </c>
    </row>
    <row r="5" spans="1:4">
      <c r="A5" s="83">
        <v>41818</v>
      </c>
      <c r="B5" s="82">
        <v>23.992000000000001</v>
      </c>
      <c r="C5" s="82">
        <v>52</v>
      </c>
      <c r="D5" s="82">
        <v>14</v>
      </c>
    </row>
    <row r="6" spans="1:4">
      <c r="A6" s="81">
        <v>3232</v>
      </c>
      <c r="B6" s="82">
        <v>49.99</v>
      </c>
      <c r="C6" s="82">
        <v>50</v>
      </c>
      <c r="D6" s="82">
        <v>45</v>
      </c>
    </row>
    <row r="7" spans="1:4">
      <c r="A7" s="83">
        <v>41900</v>
      </c>
      <c r="B7" s="82">
        <v>49.99</v>
      </c>
      <c r="C7" s="82">
        <v>50</v>
      </c>
      <c r="D7" s="82">
        <v>45</v>
      </c>
    </row>
    <row r="8" spans="1:4">
      <c r="A8" s="81">
        <v>3242</v>
      </c>
      <c r="B8" s="82">
        <v>123</v>
      </c>
      <c r="C8" s="82">
        <v>123</v>
      </c>
      <c r="D8" s="82">
        <v>144</v>
      </c>
    </row>
    <row r="9" spans="1:4">
      <c r="A9" s="83">
        <v>41293</v>
      </c>
      <c r="B9" s="82">
        <v>123</v>
      </c>
      <c r="C9" s="82">
        <v>123</v>
      </c>
      <c r="D9" s="82">
        <v>144</v>
      </c>
    </row>
    <row r="10" spans="1:4">
      <c r="A10" s="81">
        <v>3424</v>
      </c>
      <c r="B10" s="82">
        <v>20.992999999999999</v>
      </c>
      <c r="C10" s="82">
        <v>32</v>
      </c>
      <c r="D10" s="82">
        <v>43</v>
      </c>
    </row>
    <row r="11" spans="1:4">
      <c r="A11" s="83">
        <v>40451</v>
      </c>
      <c r="B11" s="82">
        <v>20.992999999999999</v>
      </c>
      <c r="C11" s="82">
        <v>32</v>
      </c>
      <c r="D11" s="82">
        <v>43</v>
      </c>
    </row>
    <row r="12" spans="1:4">
      <c r="A12" s="81">
        <v>4235</v>
      </c>
      <c r="B12" s="82">
        <v>6</v>
      </c>
      <c r="C12" s="82">
        <v>9</v>
      </c>
      <c r="D12" s="82">
        <v>15</v>
      </c>
    </row>
    <row r="13" spans="1:4">
      <c r="A13" s="83">
        <v>42117</v>
      </c>
      <c r="B13" s="82">
        <v>6</v>
      </c>
      <c r="C13" s="82">
        <v>9</v>
      </c>
      <c r="D13" s="82">
        <v>15</v>
      </c>
    </row>
    <row r="14" spans="1:4">
      <c r="A14" s="81">
        <v>4242</v>
      </c>
      <c r="B14" s="82">
        <v>4.99</v>
      </c>
      <c r="C14" s="82">
        <v>5</v>
      </c>
      <c r="D14" s="82">
        <v>5</v>
      </c>
    </row>
    <row r="15" spans="1:4">
      <c r="A15" s="83">
        <v>39839</v>
      </c>
      <c r="B15" s="82">
        <v>4.99</v>
      </c>
      <c r="C15" s="82">
        <v>5</v>
      </c>
      <c r="D15" s="82">
        <v>5</v>
      </c>
    </row>
    <row r="16" spans="1:4">
      <c r="A16" s="81">
        <v>4323</v>
      </c>
      <c r="B16" s="82">
        <v>188.99100000000001</v>
      </c>
      <c r="C16" s="82">
        <v>215</v>
      </c>
      <c r="D16" s="82">
        <v>196</v>
      </c>
    </row>
    <row r="17" spans="1:4">
      <c r="A17" s="83">
        <v>41933</v>
      </c>
      <c r="B17" s="82">
        <v>188.99100000000001</v>
      </c>
      <c r="C17" s="82">
        <v>215</v>
      </c>
      <c r="D17" s="82">
        <v>196</v>
      </c>
    </row>
    <row r="18" spans="1:4">
      <c r="A18" s="81">
        <v>4324</v>
      </c>
      <c r="B18" s="82">
        <v>256.98500000000001</v>
      </c>
      <c r="C18" s="82">
        <v>296</v>
      </c>
      <c r="D18" s="82">
        <v>229</v>
      </c>
    </row>
    <row r="19" spans="1:4">
      <c r="A19" s="83">
        <v>39941</v>
      </c>
      <c r="B19" s="82">
        <v>104.99299999999999</v>
      </c>
      <c r="C19" s="82">
        <v>134</v>
      </c>
      <c r="D19" s="82">
        <v>70</v>
      </c>
    </row>
    <row r="20" spans="1:4">
      <c r="A20" s="83">
        <v>42036</v>
      </c>
      <c r="B20" s="82">
        <v>151.99200000000002</v>
      </c>
      <c r="C20" s="82">
        <v>162</v>
      </c>
      <c r="D20" s="82">
        <v>159</v>
      </c>
    </row>
    <row r="21" spans="1:4">
      <c r="A21" s="81">
        <v>4534</v>
      </c>
      <c r="B21" s="82">
        <v>199.99</v>
      </c>
      <c r="C21" s="82">
        <v>198</v>
      </c>
      <c r="D21" s="82">
        <v>210</v>
      </c>
    </row>
    <row r="22" spans="1:4">
      <c r="A22" s="83">
        <v>41036</v>
      </c>
      <c r="B22" s="82">
        <v>199.99</v>
      </c>
      <c r="C22" s="82">
        <v>198</v>
      </c>
      <c r="D22" s="82">
        <v>210</v>
      </c>
    </row>
    <row r="23" spans="1:4">
      <c r="A23" s="81">
        <v>5443</v>
      </c>
      <c r="B23" s="82">
        <v>8.9909999999999997</v>
      </c>
      <c r="C23" s="82">
        <v>9</v>
      </c>
      <c r="D23" s="82">
        <v>12</v>
      </c>
    </row>
    <row r="24" spans="1:4">
      <c r="A24" s="83">
        <v>42075</v>
      </c>
      <c r="B24" s="82">
        <v>8.9909999999999997</v>
      </c>
      <c r="C24" s="82">
        <v>9</v>
      </c>
      <c r="D24" s="82">
        <v>12</v>
      </c>
    </row>
    <row r="25" spans="1:4">
      <c r="A25" s="81">
        <v>7803</v>
      </c>
      <c r="B25" s="82">
        <v>27.992999999999999</v>
      </c>
      <c r="C25" s="82">
        <v>27</v>
      </c>
      <c r="D25" s="82">
        <v>30</v>
      </c>
    </row>
    <row r="26" spans="1:4">
      <c r="A26" s="83">
        <v>40530</v>
      </c>
      <c r="B26" s="82">
        <v>27.992999999999999</v>
      </c>
      <c r="C26" s="82">
        <v>27</v>
      </c>
      <c r="D26" s="82">
        <v>30</v>
      </c>
    </row>
    <row r="27" spans="1:4">
      <c r="A27" s="81">
        <v>7888</v>
      </c>
      <c r="B27" s="82">
        <v>200</v>
      </c>
      <c r="C27" s="82">
        <v>170</v>
      </c>
      <c r="D27" s="82">
        <v>160</v>
      </c>
    </row>
    <row r="28" spans="1:4">
      <c r="A28" s="83">
        <v>40970</v>
      </c>
      <c r="B28" s="82">
        <v>200</v>
      </c>
      <c r="C28" s="82">
        <v>170</v>
      </c>
      <c r="D28" s="82">
        <v>160</v>
      </c>
    </row>
    <row r="29" spans="1:4">
      <c r="A29" s="81">
        <v>7892</v>
      </c>
      <c r="B29" s="82">
        <v>119.99200000000002</v>
      </c>
      <c r="C29" s="82">
        <v>116</v>
      </c>
      <c r="D29" s="82">
        <v>108</v>
      </c>
    </row>
    <row r="30" spans="1:4">
      <c r="A30" s="83">
        <v>40138</v>
      </c>
      <c r="B30" s="82">
        <v>119.99200000000002</v>
      </c>
      <c r="C30" s="82">
        <v>116</v>
      </c>
      <c r="D30" s="82">
        <v>108</v>
      </c>
    </row>
    <row r="31" spans="1:4">
      <c r="A31" s="81">
        <v>8234</v>
      </c>
      <c r="B31" s="82">
        <v>161.99100000000001</v>
      </c>
      <c r="C31" s="82">
        <v>175</v>
      </c>
      <c r="D31" s="82">
        <v>190</v>
      </c>
    </row>
    <row r="32" spans="1:4">
      <c r="A32" s="83">
        <v>41496</v>
      </c>
      <c r="B32" s="82">
        <v>161.99100000000001</v>
      </c>
      <c r="C32" s="82">
        <v>175</v>
      </c>
      <c r="D32" s="82">
        <v>190</v>
      </c>
    </row>
    <row r="33" spans="1:4">
      <c r="A33" s="81">
        <v>8902</v>
      </c>
      <c r="B33" s="82">
        <v>163</v>
      </c>
      <c r="C33" s="82">
        <v>250</v>
      </c>
      <c r="D33" s="82">
        <v>190</v>
      </c>
    </row>
    <row r="34" spans="1:4">
      <c r="A34" s="83">
        <v>41965</v>
      </c>
      <c r="B34" s="82">
        <v>163</v>
      </c>
      <c r="C34" s="82">
        <v>250</v>
      </c>
      <c r="D34" s="82">
        <v>190</v>
      </c>
    </row>
    <row r="35" spans="1:4">
      <c r="A35" s="81">
        <v>8903</v>
      </c>
      <c r="B35" s="82">
        <v>8.9909999999999997</v>
      </c>
      <c r="C35" s="82">
        <v>20</v>
      </c>
      <c r="D35" s="82">
        <v>9</v>
      </c>
    </row>
    <row r="36" spans="1:4">
      <c r="A36" s="83">
        <v>40927</v>
      </c>
      <c r="B36" s="82">
        <v>8.9909999999999997</v>
      </c>
      <c r="C36" s="82">
        <v>20</v>
      </c>
      <c r="D36" s="82">
        <v>9</v>
      </c>
    </row>
    <row r="37" spans="1:4">
      <c r="A37" s="81">
        <v>8932</v>
      </c>
      <c r="B37" s="82">
        <v>4.99</v>
      </c>
      <c r="C37" s="82">
        <v>5</v>
      </c>
      <c r="D37" s="82">
        <v>5</v>
      </c>
    </row>
    <row r="38" spans="1:4">
      <c r="A38" s="83">
        <v>41687</v>
      </c>
      <c r="B38" s="82">
        <v>4.99</v>
      </c>
      <c r="C38" s="82">
        <v>5</v>
      </c>
      <c r="D38" s="82">
        <v>5</v>
      </c>
    </row>
    <row r="39" spans="1:4">
      <c r="A39" s="81">
        <v>8943</v>
      </c>
      <c r="B39" s="82">
        <v>7.9920000000000009</v>
      </c>
      <c r="C39" s="82">
        <v>11</v>
      </c>
      <c r="D39" s="82">
        <v>4</v>
      </c>
    </row>
    <row r="40" spans="1:4">
      <c r="A40" s="83">
        <v>40780</v>
      </c>
      <c r="B40" s="82">
        <v>7.9920000000000009</v>
      </c>
      <c r="C40" s="82">
        <v>11</v>
      </c>
      <c r="D40" s="82">
        <v>4</v>
      </c>
    </row>
    <row r="41" spans="1:4">
      <c r="A41" s="81" t="s">
        <v>165</v>
      </c>
      <c r="B41" s="82">
        <v>1669.8639999999998</v>
      </c>
      <c r="C41" s="82">
        <v>1855</v>
      </c>
      <c r="D41" s="82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Welcome</vt:lpstr>
      <vt:lpstr>文字分割</vt:lpstr>
      <vt:lpstr>合併彙算-資料1</vt:lpstr>
      <vt:lpstr>合併彙算-資料2</vt:lpstr>
      <vt:lpstr>合併彙算-資料3</vt:lpstr>
      <vt:lpstr>合併彙算</vt:lpstr>
      <vt:lpstr>合併彙算-練習</vt:lpstr>
      <vt:lpstr>條件化格式</vt:lpstr>
      <vt:lpstr>資料驗證</vt:lpstr>
      <vt:lpstr>VLOOKUP</vt:lpstr>
      <vt:lpstr>HLOOKUP</vt:lpstr>
      <vt:lpstr>資料庫函數</vt:lpstr>
      <vt:lpstr>資料庫函數2</vt:lpstr>
      <vt:lpstr>目標搜尋</vt:lpstr>
      <vt:lpstr>規劃求解</vt:lpstr>
      <vt:lpstr>規劃求解-練習</vt:lpstr>
      <vt:lpstr>樞紐分析表 - 資料</vt:lpstr>
      <vt:lpstr>樞紐分析表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FevaWorks</dc:creator>
  <cp:lastModifiedBy>FevaWorks</cp:lastModifiedBy>
  <dcterms:created xsi:type="dcterms:W3CDTF">2015-04-14T02:03:57Z</dcterms:created>
  <dcterms:modified xsi:type="dcterms:W3CDTF">2015-04-15T01:16:15Z</dcterms:modified>
</cp:coreProperties>
</file>