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8"/>
  <workbookPr/>
  <mc:AlternateContent xmlns:mc="http://schemas.openxmlformats.org/markup-compatibility/2006">
    <mc:Choice Requires="x15">
      <x15ac:absPath xmlns:x15ac="http://schemas.microsoft.com/office/spreadsheetml/2010/11/ac" url="/Users/hautp/Documents/github/vmware/src/data/"/>
    </mc:Choice>
  </mc:AlternateContent>
  <xr:revisionPtr revIDLastSave="0" documentId="13_ncr:1_{6D807D0F-6F15-8849-87D5-6201612216A7}" xr6:coauthVersionLast="47" xr6:coauthVersionMax="47" xr10:uidLastSave="{00000000-0000-0000-0000-000000000000}"/>
  <bookViews>
    <workbookView xWindow="0" yWindow="620" windowWidth="28800" windowHeight="17380" xr2:uid="{00000000-000D-0000-FFFF-FFFF00000000}"/>
  </bookViews>
  <sheets>
    <sheet name="Desktop VM Block" sheetId="1" r:id="rId1"/>
    <sheet name="Management Server Bloc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D12" i="2" l="1"/>
  <c r="C12" i="2"/>
  <c r="B12" i="2"/>
  <c r="B14" i="2" s="1"/>
  <c r="E14" i="1" l="1"/>
  <c r="B13" i="1"/>
  <c r="B14" i="1"/>
  <c r="B18" i="1" l="1"/>
  <c r="B31" i="1"/>
  <c r="B19" i="1"/>
  <c r="B21" i="1"/>
  <c r="B28" i="1"/>
  <c r="B22" i="1"/>
  <c r="B23" i="1" s="1"/>
  <c r="E22" i="1"/>
  <c r="E31" i="1"/>
  <c r="E27" i="1"/>
  <c r="E30" i="1" s="1"/>
  <c r="E28" i="1"/>
  <c r="E19" i="1"/>
  <c r="B27" i="1"/>
  <c r="B30" i="1" s="1"/>
  <c r="E18" i="1"/>
  <c r="E21" i="1" s="1"/>
  <c r="B32" i="1" l="1"/>
  <c r="E32" i="1"/>
  <c r="E23" i="1"/>
  <c r="E20" i="1"/>
  <c r="E29" i="1"/>
  <c r="B29" i="1"/>
  <c r="B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PhD. Le Toan Thang</author>
    <author>tc={CA0275A6-AE14-4024-A82D-808A8A901406}</author>
  </authors>
  <commentList>
    <comment ref="G1" authorId="0" shapeId="0" xr:uid="{EF1B033F-D395-4947-80D2-F0555DA6DBD5}">
      <text>
        <r>
          <rPr>
            <b/>
            <sz val="9"/>
            <color indexed="81"/>
            <rFont val="Tahoma"/>
            <family val="2"/>
          </rPr>
          <t>PhD. Le Toan Thang:</t>
        </r>
        <r>
          <rPr>
            <sz val="9"/>
            <color indexed="81"/>
            <rFont val="Tahoma"/>
            <family val="2"/>
          </rPr>
          <t xml:space="preserve">
https://kb.vmware.com/s/article/1010184</t>
        </r>
      </text>
    </comment>
    <comment ref="G3" authorId="1" shapeId="0" xr:uid="{CA0275A6-AE14-4024-A82D-808A8A901406}">
      <text>
        <t>[Threaded comment]
Your version of Excel allows you to read this threaded comment; however, any edits to it will get removed if the file is opened in a newer version of Excel. Learn more: https://go.microsoft.com/fwlink/?linkid=870924
Comment:
    Setting the number of cores per CPU in a virtual machine (1010184)
Reply:
    https://kb.vmware.com/s/article/1010184</t>
      </text>
    </comment>
  </commentList>
</comments>
</file>

<file path=xl/sharedStrings.xml><?xml version="1.0" encoding="utf-8"?>
<sst xmlns="http://schemas.openxmlformats.org/spreadsheetml/2006/main" count="119" uniqueCount="96">
  <si>
    <t>Max Number of Standard Desktops</t>
  </si>
  <si>
    <t>Max Number of Workstation Desktops</t>
  </si>
  <si>
    <t>Number of Hosts to Support Req Standard</t>
  </si>
  <si>
    <t>Number of hosts for N+1</t>
  </si>
  <si>
    <t>vGPU Memory per VM</t>
  </si>
  <si>
    <t>1GB</t>
  </si>
  <si>
    <t>N+1 Max Users</t>
  </si>
  <si>
    <t>M60-0Q Max Users per Host</t>
  </si>
  <si>
    <t>Number of hosts to support req WKS</t>
  </si>
  <si>
    <t>Max number of users</t>
  </si>
  <si>
    <t>Standard Desktop Resources</t>
  </si>
  <si>
    <t>Workstation Desktop Resources</t>
  </si>
  <si>
    <t>vCPU</t>
  </si>
  <si>
    <t>vRAM(GB)</t>
  </si>
  <si>
    <t>vRAM is LOCKED AND RESERVED</t>
  </si>
  <si>
    <t>Growth Capacity</t>
  </si>
  <si>
    <t>N+1 Growth Capacity</t>
  </si>
  <si>
    <t>Only Edit These Values</t>
  </si>
  <si>
    <t>PCPU to VCPU ratio</t>
  </si>
  <si>
    <t>RAM Capacity (GB)</t>
  </si>
  <si>
    <t>M10-0B Max VMs per Host</t>
  </si>
  <si>
    <t>Max number of VMs</t>
  </si>
  <si>
    <t>Resource Overhead</t>
  </si>
  <si>
    <t>N+1 Max VMs</t>
  </si>
  <si>
    <t>vRAM VM Capacity Per host (With OH)</t>
  </si>
  <si>
    <t>vCPU VM Capacity Per host (with OH)</t>
  </si>
  <si>
    <t>vCPU Capacity Per host (With OH)</t>
  </si>
  <si>
    <t>vRAM Capacity Per host (With OH)</t>
  </si>
  <si>
    <t>M10-1B Max VMs per Host</t>
  </si>
  <si>
    <t>M60-1Q Max VMs per Host</t>
  </si>
  <si>
    <t>CPU Core Count (2x CPU)</t>
  </si>
  <si>
    <t>Security Servers</t>
  </si>
  <si>
    <t>External Connection Servers</t>
  </si>
  <si>
    <t>Internal Connection Servers</t>
  </si>
  <si>
    <t>CPU</t>
  </si>
  <si>
    <t>Count</t>
  </si>
  <si>
    <t>Composer Servers</t>
  </si>
  <si>
    <t>vCenters</t>
  </si>
  <si>
    <t>AppVolumes</t>
  </si>
  <si>
    <t>Totals</t>
  </si>
  <si>
    <t>Disk(GB)</t>
  </si>
  <si>
    <t># Hosts to Support Req Servers</t>
  </si>
  <si>
    <t>RAM(GB)</t>
  </si>
  <si>
    <t>HCI</t>
  </si>
  <si>
    <t>Nutanix</t>
  </si>
  <si>
    <t>EvoRail DELL-EMC</t>
  </si>
  <si>
    <t>&lt;-- vGPU</t>
  </si>
  <si>
    <t>VM1:</t>
  </si>
  <si>
    <t>VM2:</t>
  </si>
  <si>
    <t>VM3:</t>
  </si>
  <si>
    <t>VM4:</t>
  </si>
  <si>
    <t>&lt;---</t>
  </si>
  <si>
    <t>4 esxi node</t>
  </si>
  <si>
    <t>Cluster 3 - 4 esxi</t>
  </si>
  <si>
    <t>Blast Server Firewall</t>
  </si>
  <si>
    <t>Loại nhóm</t>
  </si>
  <si>
    <t>VM Task to do</t>
  </si>
  <si>
    <t>Đối tượng người dùng</t>
  </si>
  <si>
    <t>VM Office</t>
  </si>
  <si>
    <t>VM KB</t>
  </si>
  <si>
    <t>VM Power</t>
  </si>
  <si>
    <t>Kế toán, CRM, ERP, IT Audit, HRM, SCM</t>
  </si>
  <si>
    <t>Tỉ lệ vCPU pCPU</t>
  </si>
  <si>
    <t>1:1</t>
  </si>
  <si>
    <t>1:2</t>
  </si>
  <si>
    <t>Bảo vệ , IP cam, máy chấm công…</t>
  </si>
  <si>
    <t>https://download3.vmware.com/vcat/vmw-vcloud-architecture-toolkit-spv1-webworks/index.html#page/Core%20Platform/Architecting%20a%20vSphere%20Compute%20Platform/Architecting%20a%20vSphere%20Compute%20Platform.1.019.html</t>
  </si>
  <si>
    <t>Heavy</t>
  </si>
  <si>
    <t>Normal</t>
  </si>
  <si>
    <t>Morden</t>
  </si>
  <si>
    <t>Light</t>
  </si>
  <si>
    <t>1:8 - 1:16</t>
  </si>
  <si>
    <t>1:4 - 1:6</t>
  </si>
  <si>
    <t>https://pc-builds.com/bottleneck-calculator/result/0MU0O6/1/general-tasks/solutions/upgrade-processor/3840x1600</t>
  </si>
  <si>
    <t>Bottleneck Calculator between CPU vs GPU</t>
  </si>
  <si>
    <t>SQL Servers (2014 /2017/2019)</t>
  </si>
  <si>
    <t>2.500 - 7.500</t>
  </si>
  <si>
    <t>Máy Ảo - dành cho các đối tượng người dùng</t>
  </si>
  <si>
    <t>4 nhóm VM</t>
  </si>
  <si>
    <t>Throughput MBps</t>
  </si>
  <si>
    <t>15.736 - 19.073</t>
  </si>
  <si>
    <t>Latency ms</t>
  </si>
  <si>
    <t>1269 - 2.000</t>
  </si>
  <si>
    <t>50 - 700</t>
  </si>
  <si>
    <t>2.25 - 31.44</t>
  </si>
  <si>
    <t>57 - 89.83</t>
  </si>
  <si>
    <t>112.29 - 215</t>
  </si>
  <si>
    <t>321 - 659</t>
  </si>
  <si>
    <t>1 - 1.3</t>
  </si>
  <si>
    <t>1 - 1.4</t>
  </si>
  <si>
    <t>1 - 2.5</t>
  </si>
  <si>
    <t>1 - 7.5</t>
  </si>
  <si>
    <t>IOPS / VM</t>
  </si>
  <si>
    <t>Supervisor, VS design Web, 2 - 4 monitors, BIM, PBI, DWH</t>
  </si>
  <si>
    <t>Architecture AI/ML, Simulator, BigData, Merge DB</t>
  </si>
  <si>
    <t>Tintri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</si>
</sst>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right" vertical="center"/>
    </xf>
    <xf numFmtId="0" fontId="0" fillId="0" borderId="2" xfId="0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0" fillId="0" borderId="7" xfId="0" applyBorder="1"/>
    <xf numFmtId="9" fontId="0" fillId="0" borderId="0" xfId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right" vertical="center"/>
    </xf>
    <xf numFmtId="0" fontId="0" fillId="2" borderId="2" xfId="0" applyFill="1" applyBorder="1"/>
    <xf numFmtId="0" fontId="0" fillId="2" borderId="3" xfId="0" applyFill="1" applyBorder="1" applyAlignment="1">
      <alignment horizontal="right"/>
    </xf>
    <xf numFmtId="0" fontId="0" fillId="2" borderId="6" xfId="0" applyFill="1" applyBorder="1"/>
    <xf numFmtId="0" fontId="0" fillId="2" borderId="8" xfId="0" applyFill="1" applyBorder="1" applyAlignment="1">
      <alignment horizontal="right" vertical="center"/>
    </xf>
    <xf numFmtId="0" fontId="0" fillId="2" borderId="7" xfId="0" applyFill="1" applyBorder="1"/>
    <xf numFmtId="0" fontId="0" fillId="2" borderId="8" xfId="0" applyFill="1" applyBorder="1" applyAlignment="1">
      <alignment horizontal="right"/>
    </xf>
    <xf numFmtId="0" fontId="0" fillId="2" borderId="4" xfId="0" applyFill="1" applyBorder="1"/>
    <xf numFmtId="9" fontId="0" fillId="2" borderId="0" xfId="1" applyFont="1" applyFill="1" applyBorder="1" applyAlignment="1">
      <alignment horizontal="right" vertical="center"/>
    </xf>
    <xf numFmtId="0" fontId="0" fillId="2" borderId="0" xfId="0" applyFill="1"/>
    <xf numFmtId="0" fontId="0" fillId="2" borderId="5" xfId="0" applyFill="1" applyBorder="1" applyAlignment="1">
      <alignment horizontal="right"/>
    </xf>
    <xf numFmtId="0" fontId="0" fillId="2" borderId="0" xfId="0" applyFill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2" fillId="2" borderId="7" xfId="0" applyFont="1" applyFill="1" applyBorder="1"/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3" borderId="5" xfId="0" applyFill="1" applyBorder="1" applyAlignment="1">
      <alignment horizontal="right"/>
    </xf>
    <xf numFmtId="9" fontId="0" fillId="0" borderId="5" xfId="1" applyFont="1" applyBorder="1" applyAlignment="1">
      <alignment horizontal="right"/>
    </xf>
    <xf numFmtId="0" fontId="0" fillId="4" borderId="5" xfId="0" applyFill="1" applyBorder="1" applyAlignment="1">
      <alignment horizontal="right"/>
    </xf>
    <xf numFmtId="9" fontId="0" fillId="0" borderId="7" xfId="1" applyFont="1" applyBorder="1" applyAlignment="1">
      <alignment horizontal="right" vertical="center"/>
    </xf>
    <xf numFmtId="9" fontId="0" fillId="0" borderId="8" xfId="1" applyFont="1" applyBorder="1" applyAlignment="1">
      <alignment horizontal="right"/>
    </xf>
    <xf numFmtId="0" fontId="0" fillId="0" borderId="3" xfId="0" applyBorder="1"/>
    <xf numFmtId="0" fontId="0" fillId="0" borderId="12" xfId="0" applyBorder="1"/>
    <xf numFmtId="0" fontId="0" fillId="0" borderId="8" xfId="0" applyBorder="1"/>
    <xf numFmtId="0" fontId="0" fillId="2" borderId="9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6" xfId="0" applyFill="1" applyBorder="1"/>
    <xf numFmtId="0" fontId="2" fillId="0" borderId="0" xfId="0" applyFont="1"/>
    <xf numFmtId="0" fontId="2" fillId="0" borderId="4" xfId="0" applyFont="1" applyBorder="1"/>
    <xf numFmtId="0" fontId="2" fillId="0" borderId="14" xfId="0" applyFont="1" applyBorder="1"/>
    <xf numFmtId="0" fontId="0" fillId="0" borderId="14" xfId="0" applyBorder="1"/>
    <xf numFmtId="0" fontId="3" fillId="0" borderId="14" xfId="0" applyFont="1" applyBorder="1"/>
    <xf numFmtId="0" fontId="2" fillId="8" borderId="14" xfId="0" applyFont="1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0" fillId="5" borderId="14" xfId="0" applyFill="1" applyBorder="1" applyAlignment="1">
      <alignment horizontal="left" vertical="center"/>
    </xf>
    <xf numFmtId="0" fontId="2" fillId="6" borderId="14" xfId="0" applyFont="1" applyFill="1" applyBorder="1" applyAlignment="1">
      <alignment horizontal="left" vertical="center"/>
    </xf>
    <xf numFmtId="0" fontId="0" fillId="6" borderId="14" xfId="0" applyFill="1" applyBorder="1" applyAlignment="1">
      <alignment horizontal="left" vertical="center"/>
    </xf>
    <xf numFmtId="0" fontId="2" fillId="7" borderId="14" xfId="0" applyFont="1" applyFill="1" applyBorder="1" applyAlignment="1">
      <alignment horizontal="left" vertical="center"/>
    </xf>
    <xf numFmtId="0" fontId="0" fillId="7" borderId="14" xfId="0" applyFill="1" applyBorder="1" applyAlignment="1">
      <alignment horizontal="left" vertical="center"/>
    </xf>
    <xf numFmtId="20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6" fillId="0" borderId="0" xfId="2"/>
    <xf numFmtId="0" fontId="2" fillId="0" borderId="14" xfId="0" applyFont="1" applyBorder="1" applyAlignment="1">
      <alignment horizontal="center" vertical="center"/>
    </xf>
    <xf numFmtId="0" fontId="0" fillId="8" borderId="14" xfId="0" applyFill="1" applyBorder="1" applyAlignment="1">
      <alignment horizontal="right" vertical="center"/>
    </xf>
    <xf numFmtId="0" fontId="0" fillId="5" borderId="14" xfId="0" applyFill="1" applyBorder="1" applyAlignment="1">
      <alignment horizontal="right" vertical="center"/>
    </xf>
    <xf numFmtId="0" fontId="0" fillId="6" borderId="14" xfId="0" applyFill="1" applyBorder="1" applyAlignment="1">
      <alignment horizontal="right" vertical="center"/>
    </xf>
    <xf numFmtId="0" fontId="0" fillId="7" borderId="14" xfId="0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ill="1" applyBorder="1" applyAlignment="1">
      <alignment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819150</xdr:colOff>
      <xdr:row>7</xdr:row>
      <xdr:rowOff>104775</xdr:rowOff>
    </xdr:from>
    <xdr:to>
      <xdr:col>9</xdr:col>
      <xdr:colOff>3619500</xdr:colOff>
      <xdr:row>19</xdr:row>
      <xdr:rowOff>113526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D72151-9909-CF3A-4661-A8559F18A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1657350"/>
          <a:ext cx="5219700" cy="224712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ắng Lê Toàn" id="{79C604A0-8A20-46EE-BCDA-F4FD396F5A16}" userId="S::thang.letoan@atcom.vn::5a077edf-5fb1-4f72-8117-2ec70f3f0cf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23-09-11T11:06:21.72" personId="{79C604A0-8A20-46EE-BCDA-F4FD396F5A16}" id="{CA0275A6-AE14-4024-A82D-808A8A901406}">
    <text xml:space="preserve">Setting the number of cores per CPU in a virtual machine (1010184)
</text>
  </threadedComment>
  <threadedComment ref="G3" dT="2023-09-11T11:06:54.51" personId="{79C604A0-8A20-46EE-BCDA-F4FD396F5A16}" id="{BDA9375D-17EF-4630-92CB-067EAC7FDB54}" parentId="{CA0275A6-AE14-4024-A82D-808A8A901406}">
    <text>https://kb.vmware.com/s/article/1010184</text>
    <extLst>
      <x:ext xmlns:xltc2="http://schemas.microsoft.com/office/spreadsheetml/2020/threadedcomments2" uri="{F7C98A9C-CBB3-438F-8F68-D28B6AF4A901}">
        <xltc2:checksum>1686039383</xltc2:checksum>
        <xltc2:hyperlink startIndex="0" length="39" url="https://kb.vmware.com/s/article/1010184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pc-builds.com/bottleneck-calculator/result/0MU0O6/1/general-tasks/solutions/upgrade-processor/3840x1600" TargetMode="External"/><Relationship Id="rId1" Type="http://schemas.openxmlformats.org/officeDocument/2006/relationships/hyperlink" Target="https://download3.vmware.com/vcat/vmw-vcloud-architecture-toolkit-spv1-webworks/index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38.6640625" bestFit="1" customWidth="1"/>
    <col min="2" max="2" width="5.6640625" style="1" bestFit="1" customWidth="1"/>
    <col min="3" max="3" width="10" bestFit="1" customWidth="1"/>
    <col min="4" max="4" width="35.33203125" bestFit="1" customWidth="1"/>
    <col min="5" max="5" width="7.1640625" style="2" customWidth="1"/>
    <col min="6" max="6" width="6.83203125" bestFit="1" customWidth="1"/>
    <col min="7" max="7" width="10.83203125" customWidth="1"/>
    <col min="8" max="8" width="7.6640625" customWidth="1"/>
    <col min="9" max="9" width="13.1640625" customWidth="1"/>
    <col min="10" max="10" width="50.1640625" bestFit="1" customWidth="1"/>
    <col min="11" max="11" width="13.6640625" bestFit="1" customWidth="1"/>
    <col min="12" max="12" width="12.6640625" customWidth="1"/>
    <col min="14" max="14" width="11.83203125" customWidth="1"/>
  </cols>
  <sheetData>
    <row r="1" spans="1:14" ht="33" thickBot="1" x14ac:dyDescent="0.25">
      <c r="A1" s="82" t="s">
        <v>17</v>
      </c>
      <c r="B1" s="83"/>
      <c r="C1" s="83"/>
      <c r="D1" s="83"/>
      <c r="E1" s="84"/>
      <c r="G1" s="80" t="s">
        <v>62</v>
      </c>
      <c r="H1" s="80" t="s">
        <v>78</v>
      </c>
      <c r="I1" s="81" t="s">
        <v>77</v>
      </c>
      <c r="J1" s="75"/>
    </row>
    <row r="2" spans="1:14" x14ac:dyDescent="0.2">
      <c r="A2" s="56" t="s">
        <v>0</v>
      </c>
      <c r="B2" s="15">
        <v>200</v>
      </c>
      <c r="C2" s="16"/>
      <c r="D2" s="57" t="s">
        <v>1</v>
      </c>
      <c r="E2" s="17">
        <v>150</v>
      </c>
    </row>
    <row r="3" spans="1:14" ht="33.75" customHeight="1" thickBot="1" x14ac:dyDescent="0.25">
      <c r="A3" s="85" t="s">
        <v>18</v>
      </c>
      <c r="B3" s="19">
        <v>3</v>
      </c>
      <c r="C3" s="20"/>
      <c r="D3" s="86" t="s">
        <v>18</v>
      </c>
      <c r="E3" s="21">
        <v>4</v>
      </c>
      <c r="H3" s="62"/>
      <c r="I3" s="61" t="s">
        <v>55</v>
      </c>
      <c r="J3" s="61" t="s">
        <v>57</v>
      </c>
      <c r="K3" s="75" t="s">
        <v>92</v>
      </c>
      <c r="L3" s="80" t="s">
        <v>79</v>
      </c>
      <c r="M3" s="80" t="s">
        <v>81</v>
      </c>
      <c r="N3" s="59"/>
    </row>
    <row r="4" spans="1:14" x14ac:dyDescent="0.2">
      <c r="A4" s="22" t="s">
        <v>22</v>
      </c>
      <c r="B4" s="23">
        <v>0.1</v>
      </c>
      <c r="C4" s="24"/>
      <c r="D4" s="24"/>
      <c r="E4" s="25"/>
      <c r="F4" t="s">
        <v>70</v>
      </c>
      <c r="G4" s="72" t="s">
        <v>71</v>
      </c>
      <c r="H4" s="64" t="s">
        <v>47</v>
      </c>
      <c r="I4" s="65" t="s">
        <v>56</v>
      </c>
      <c r="J4" s="65" t="s">
        <v>65</v>
      </c>
      <c r="K4" s="76" t="s">
        <v>83</v>
      </c>
      <c r="L4" s="76" t="s">
        <v>84</v>
      </c>
      <c r="M4" s="76" t="s">
        <v>88</v>
      </c>
    </row>
    <row r="5" spans="1:14" ht="16" thickBot="1" x14ac:dyDescent="0.25">
      <c r="A5" s="22"/>
      <c r="B5" s="26"/>
      <c r="C5" s="24"/>
      <c r="D5" s="24"/>
      <c r="E5" s="25"/>
      <c r="F5" t="s">
        <v>68</v>
      </c>
      <c r="G5" s="73" t="s">
        <v>72</v>
      </c>
      <c r="H5" s="66" t="s">
        <v>48</v>
      </c>
      <c r="I5" s="67" t="s">
        <v>58</v>
      </c>
      <c r="J5" s="67" t="s">
        <v>61</v>
      </c>
      <c r="K5" s="77" t="s">
        <v>82</v>
      </c>
      <c r="L5" s="77" t="s">
        <v>85</v>
      </c>
      <c r="M5" s="77" t="s">
        <v>89</v>
      </c>
    </row>
    <row r="6" spans="1:14" ht="16" thickBot="1" x14ac:dyDescent="0.25">
      <c r="A6" s="22"/>
      <c r="B6" s="27" t="s">
        <v>12</v>
      </c>
      <c r="C6" s="28" t="s">
        <v>13</v>
      </c>
      <c r="D6" s="24"/>
      <c r="E6" s="25"/>
      <c r="F6" t="s">
        <v>69</v>
      </c>
      <c r="G6" s="73" t="s">
        <v>64</v>
      </c>
      <c r="H6" s="68" t="s">
        <v>49</v>
      </c>
      <c r="I6" s="69" t="s">
        <v>59</v>
      </c>
      <c r="J6" s="69" t="s">
        <v>93</v>
      </c>
      <c r="K6" s="78" t="s">
        <v>76</v>
      </c>
      <c r="L6" s="78" t="s">
        <v>86</v>
      </c>
      <c r="M6" s="78" t="s">
        <v>90</v>
      </c>
    </row>
    <row r="7" spans="1:14" x14ac:dyDescent="0.2">
      <c r="A7" s="56" t="s">
        <v>10</v>
      </c>
      <c r="B7" s="27">
        <v>2</v>
      </c>
      <c r="C7" s="28">
        <v>4</v>
      </c>
      <c r="D7" s="16"/>
      <c r="E7" s="17"/>
      <c r="F7" t="s">
        <v>67</v>
      </c>
      <c r="G7" s="73" t="s">
        <v>63</v>
      </c>
      <c r="H7" s="70" t="s">
        <v>50</v>
      </c>
      <c r="I7" s="71" t="s">
        <v>60</v>
      </c>
      <c r="J7" s="71" t="s">
        <v>94</v>
      </c>
      <c r="K7" s="79" t="s">
        <v>80</v>
      </c>
      <c r="L7" s="79" t="s">
        <v>87</v>
      </c>
      <c r="M7" s="79" t="s">
        <v>91</v>
      </c>
    </row>
    <row r="8" spans="1:14" ht="16" thickBot="1" x14ac:dyDescent="0.25">
      <c r="A8" s="58" t="s">
        <v>11</v>
      </c>
      <c r="B8" s="29">
        <v>4</v>
      </c>
      <c r="C8" s="30">
        <v>8</v>
      </c>
      <c r="D8" s="31" t="s">
        <v>14</v>
      </c>
      <c r="E8" s="21"/>
      <c r="F8" s="3"/>
      <c r="G8" s="3"/>
    </row>
    <row r="9" spans="1:14" ht="16" thickBot="1" x14ac:dyDescent="0.25">
      <c r="A9" s="22"/>
      <c r="B9" s="26"/>
      <c r="C9" s="24"/>
      <c r="D9" s="24"/>
      <c r="E9" s="25"/>
    </row>
    <row r="10" spans="1:14" x14ac:dyDescent="0.2">
      <c r="A10" s="14" t="s">
        <v>30</v>
      </c>
      <c r="B10" s="43">
        <v>32</v>
      </c>
      <c r="C10" s="24"/>
      <c r="D10" s="24"/>
      <c r="E10" s="34"/>
    </row>
    <row r="11" spans="1:14" ht="16" thickBot="1" x14ac:dyDescent="0.25">
      <c r="A11" s="18" t="s">
        <v>19</v>
      </c>
      <c r="B11" s="44">
        <v>512</v>
      </c>
      <c r="C11" s="20"/>
      <c r="D11" s="20"/>
      <c r="E11" s="19"/>
    </row>
    <row r="12" spans="1:14" x14ac:dyDescent="0.2">
      <c r="A12" s="4"/>
      <c r="B12" s="5"/>
      <c r="C12" s="6"/>
      <c r="D12" s="6"/>
      <c r="E12" s="7"/>
    </row>
    <row r="13" spans="1:14" x14ac:dyDescent="0.2">
      <c r="A13" s="8" t="s">
        <v>25</v>
      </c>
      <c r="B13" s="1">
        <f>ROUNDUP(((B10-(B10*B4))*B3)/B7,0)</f>
        <v>44</v>
      </c>
      <c r="C13" s="13"/>
      <c r="D13" t="s">
        <v>26</v>
      </c>
      <c r="E13" s="9">
        <f>ROUNDUP(((B10-(B10*B4))*E3)/B8,0)</f>
        <v>29</v>
      </c>
    </row>
    <row r="14" spans="1:14" x14ac:dyDescent="0.2">
      <c r="A14" s="8" t="s">
        <v>24</v>
      </c>
      <c r="B14" s="1">
        <f>ROUNDUP((B11-(B11*B4))/C7,0)</f>
        <v>116</v>
      </c>
      <c r="C14" s="13"/>
      <c r="D14" t="s">
        <v>27</v>
      </c>
      <c r="E14" s="9">
        <f>ROUNDUP((B11-(B11*B4))/C8,0)</f>
        <v>58</v>
      </c>
    </row>
    <row r="15" spans="1:14" x14ac:dyDescent="0.2">
      <c r="A15" s="8"/>
      <c r="C15" s="13"/>
      <c r="E15" s="9"/>
    </row>
    <row r="16" spans="1:14" ht="16" x14ac:dyDescent="0.2">
      <c r="A16" s="63" t="s">
        <v>20</v>
      </c>
      <c r="B16" s="1">
        <v>128</v>
      </c>
      <c r="C16" s="13"/>
      <c r="D16" s="63" t="s">
        <v>7</v>
      </c>
      <c r="E16" s="9">
        <v>64</v>
      </c>
      <c r="G16" s="59" t="s">
        <v>46</v>
      </c>
    </row>
    <row r="17" spans="1:8" x14ac:dyDescent="0.2">
      <c r="A17" s="60" t="s">
        <v>4</v>
      </c>
      <c r="B17" s="1">
        <v>512</v>
      </c>
      <c r="C17" s="13"/>
      <c r="D17" s="59" t="s">
        <v>4</v>
      </c>
      <c r="E17" s="9">
        <v>512</v>
      </c>
    </row>
    <row r="18" spans="1:8" x14ac:dyDescent="0.2">
      <c r="A18" s="8" t="s">
        <v>2</v>
      </c>
      <c r="B18" s="32">
        <f>IF(AND(B16&lt;B14,B16&lt;B13),ROUNDUP((B2/B16),0),IF(B13&gt;B14,ROUNDUP(B2/B14,0),ROUNDUP(B2/B13,0)))</f>
        <v>5</v>
      </c>
      <c r="C18" s="13"/>
      <c r="D18" t="s">
        <v>8</v>
      </c>
      <c r="E18" s="35">
        <f>IF(AND(E16&lt;E14,E16&lt;E13),ROUNDUP((E2/E16),0),IF(E13&gt;E14,ROUNDUP(E2/E14,0),ROUNDUP(E2/E13,0)))</f>
        <v>6</v>
      </c>
    </row>
    <row r="19" spans="1:8" x14ac:dyDescent="0.2">
      <c r="A19" s="8" t="s">
        <v>21</v>
      </c>
      <c r="B19" s="32">
        <f>IF(AND(B16&lt;B14,B16&lt;B13),ROUNDUP((B2/B16),0)*B16,IF(B13&gt;B14,ROUNDUP(B2/B14,0)*B14,ROUNDUP(B2/B13,0)*B13))</f>
        <v>220</v>
      </c>
      <c r="C19" s="13"/>
      <c r="D19" t="s">
        <v>9</v>
      </c>
      <c r="E19" s="35">
        <f>IF(AND(E16&lt;E14,E16&lt;E13),ROUNDUP((E2/E16),0)*E16,IF(E13&gt;E14,ROUNDUP(E2/E14,0)*E14,ROUNDUP(E2/E13,0)*E13))</f>
        <v>174</v>
      </c>
    </row>
    <row r="20" spans="1:8" x14ac:dyDescent="0.2">
      <c r="A20" s="8" t="s">
        <v>15</v>
      </c>
      <c r="B20" s="12">
        <f>1-(B2/B19)</f>
        <v>9.0909090909090939E-2</v>
      </c>
      <c r="C20" s="13"/>
      <c r="D20" t="s">
        <v>15</v>
      </c>
      <c r="E20" s="36">
        <f>1-(E2/E19)</f>
        <v>0.13793103448275867</v>
      </c>
    </row>
    <row r="21" spans="1:8" x14ac:dyDescent="0.2">
      <c r="A21" s="8" t="s">
        <v>3</v>
      </c>
      <c r="B21" s="33">
        <f>IF(AND(B16&lt;B14,B16&lt;B13),ROUNDUP((B2/B16),0)+1,IF(B13&gt;B14,ROUNDUP(B2/B14,0)+1,ROUNDUP(B2/B13,0)+1))</f>
        <v>6</v>
      </c>
      <c r="C21" s="13"/>
      <c r="D21" t="s">
        <v>3</v>
      </c>
      <c r="E21" s="37">
        <f>E18+1</f>
        <v>7</v>
      </c>
      <c r="H21" s="74" t="s">
        <v>66</v>
      </c>
    </row>
    <row r="22" spans="1:8" x14ac:dyDescent="0.2">
      <c r="A22" s="8" t="s">
        <v>23</v>
      </c>
      <c r="B22" s="33">
        <f>IF(AND(B16&lt;B14,B16&lt;B13),(ROUNDUP((B2/B16),0)+1)*B16,IF(B13&gt;B14,(ROUNDUP(B2/B14,0)+1)*B14,(ROUNDUP(B2/B13,0)+1)*B13))</f>
        <v>264</v>
      </c>
      <c r="C22" s="13"/>
      <c r="D22" t="s">
        <v>6</v>
      </c>
      <c r="E22" s="37">
        <f>IF(AND(E16&lt;E14,E16&lt;E13),(ROUNDUP((E2/E16),0)+1)*E16,IF(E13&gt;E14,(ROUNDUP(E2/E14,0)+1)*E14,(ROUNDUP(E2/E13,0)+1)*E13))</f>
        <v>203</v>
      </c>
    </row>
    <row r="23" spans="1:8" x14ac:dyDescent="0.2">
      <c r="A23" s="8" t="s">
        <v>16</v>
      </c>
      <c r="B23" s="12">
        <f>1-(B2/B22)</f>
        <v>0.24242424242424243</v>
      </c>
      <c r="C23" s="13"/>
      <c r="D23" t="s">
        <v>16</v>
      </c>
      <c r="E23" s="36">
        <f>1-(E2/E22)</f>
        <v>0.26108374384236455</v>
      </c>
    </row>
    <row r="24" spans="1:8" x14ac:dyDescent="0.2">
      <c r="A24" s="8"/>
      <c r="E24" s="9"/>
    </row>
    <row r="25" spans="1:8" ht="16" x14ac:dyDescent="0.2">
      <c r="A25" s="63" t="s">
        <v>28</v>
      </c>
      <c r="B25" s="1">
        <v>64</v>
      </c>
      <c r="D25" s="63" t="s">
        <v>29</v>
      </c>
      <c r="E25" s="9">
        <v>32</v>
      </c>
      <c r="G25" s="59" t="s">
        <v>46</v>
      </c>
    </row>
    <row r="26" spans="1:8" x14ac:dyDescent="0.2">
      <c r="A26" s="60" t="s">
        <v>4</v>
      </c>
      <c r="B26" s="1" t="s">
        <v>5</v>
      </c>
      <c r="D26" s="59" t="s">
        <v>4</v>
      </c>
      <c r="E26" s="9" t="s">
        <v>5</v>
      </c>
      <c r="H26" t="s">
        <v>74</v>
      </c>
    </row>
    <row r="27" spans="1:8" x14ac:dyDescent="0.2">
      <c r="A27" s="8" t="s">
        <v>2</v>
      </c>
      <c r="B27" s="32">
        <f>IF(AND(B25&lt;B14,B25&lt;B13),ROUNDUP((B2/B25),0),IF(B13&gt;B14,ROUNDUP(B2/B14,0),ROUNDUP(B2/B13,0)))</f>
        <v>5</v>
      </c>
      <c r="D27" t="s">
        <v>8</v>
      </c>
      <c r="E27" s="35">
        <f>IF(AND(E25&lt;E14,E25&lt;E13),ROUNDUP((E2/E25),0),IF(E13&gt;E14,ROUNDUP(E2/E14,0),ROUNDUP(E2/E13,0)))</f>
        <v>6</v>
      </c>
      <c r="H27" s="74" t="s">
        <v>73</v>
      </c>
    </row>
    <row r="28" spans="1:8" x14ac:dyDescent="0.2">
      <c r="A28" s="8" t="s">
        <v>21</v>
      </c>
      <c r="B28" s="32">
        <f>IF(AND(B25&lt;B14,B25&lt;B13),ROUNDUP((B2/B25),0)*B25,IF(B13&gt;B14,ROUNDUP(B2/B14,0)*B14,ROUNDUP(B2/B13,0)*B13))</f>
        <v>220</v>
      </c>
      <c r="D28" t="s">
        <v>21</v>
      </c>
      <c r="E28" s="35">
        <f>IF(AND(E25&lt;E14,E25&lt;E13),ROUNDUP((E2/E25),0)*E25,IF(E13&gt;E14,ROUNDUP(E2/E14,0)*E14,ROUNDUP(E2/E13,0)*E13))</f>
        <v>174</v>
      </c>
    </row>
    <row r="29" spans="1:8" x14ac:dyDescent="0.2">
      <c r="A29" s="8" t="s">
        <v>15</v>
      </c>
      <c r="B29" s="12">
        <f>1-(B2/B28)</f>
        <v>9.0909090909090939E-2</v>
      </c>
      <c r="D29" t="s">
        <v>15</v>
      </c>
      <c r="E29" s="36">
        <f>1-(E2/E28)</f>
        <v>0.13793103448275867</v>
      </c>
    </row>
    <row r="30" spans="1:8" x14ac:dyDescent="0.2">
      <c r="A30" s="8" t="s">
        <v>3</v>
      </c>
      <c r="B30" s="33">
        <f>B27+1</f>
        <v>6</v>
      </c>
      <c r="D30" t="s">
        <v>3</v>
      </c>
      <c r="E30" s="37">
        <f>E27+1</f>
        <v>7</v>
      </c>
    </row>
    <row r="31" spans="1:8" x14ac:dyDescent="0.2">
      <c r="A31" s="8" t="s">
        <v>23</v>
      </c>
      <c r="B31" s="33">
        <f>IF(AND(B25&lt;B14,B25&lt;B13),(ROUNDUP((B2/B25),0)+1)*B25,IF(B13&gt;B14,(ROUNDUP(B2/B14,0)+1)*B14,(ROUNDUP(B2/B13,0)+1)*B13))</f>
        <v>264</v>
      </c>
      <c r="D31" t="s">
        <v>23</v>
      </c>
      <c r="E31" s="37">
        <f>IF(AND(E25&lt;E14,E25&lt;E13),(ROUNDUP((E2/E25),0)+1)*E25,IF(E13&gt;E14,(ROUNDUP(E2/E14,0)+1)*E14,(ROUNDUP(E2/E13,0)+1)*E13))</f>
        <v>203</v>
      </c>
    </row>
    <row r="32" spans="1:8" ht="16" thickBot="1" x14ac:dyDescent="0.25">
      <c r="A32" s="10" t="s">
        <v>16</v>
      </c>
      <c r="B32" s="38">
        <f>1-(B2/B31)</f>
        <v>0.24242424242424243</v>
      </c>
      <c r="C32" s="11"/>
      <c r="D32" s="11" t="s">
        <v>16</v>
      </c>
      <c r="E32" s="39">
        <f>1-(E2/E31)</f>
        <v>0.26108374384236455</v>
      </c>
    </row>
  </sheetData>
  <mergeCells count="1">
    <mergeCell ref="A1:E1"/>
  </mergeCells>
  <hyperlinks>
    <hyperlink ref="H21" r:id="rId1" location="page/Core%20Platform/Architecting%20a%20vSphere%20Compute%20Platform/Architecting%20a%20vSphere%20Compute%20Platform.1.019.html" xr:uid="{3268FA6F-A21C-4B01-BEE0-40EDB9C03764}"/>
    <hyperlink ref="H27" r:id="rId2" xr:uid="{6BD457A4-2F4E-4B44-B5DC-F46004521177}"/>
  </hyperlinks>
  <pageMargins left="0.7" right="0.7" top="0.75" bottom="0.75" header="0.3" footer="0.3"/>
  <pageSetup orientation="portrait" r:id="rId3"/>
  <drawing r:id="rId4"/>
  <legacyDrawing r:id="rId5"/>
  <webPublishItems count="1">
    <webPublishItem id="8173" divId="VDI-Host-Calculator_8173" sourceType="sheet" destinationFile="C:\Users\Michael_Chadwick\Documents\VDI-Host-Calculator.htm" title="VDI Calculator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28.33203125" bestFit="1" customWidth="1"/>
    <col min="7" max="7" width="16.6640625" customWidth="1"/>
    <col min="8" max="8" width="15.33203125" bestFit="1" customWidth="1"/>
  </cols>
  <sheetData>
    <row r="1" spans="1:8" x14ac:dyDescent="0.2">
      <c r="A1" s="14" t="s">
        <v>30</v>
      </c>
      <c r="B1" s="43">
        <v>32</v>
      </c>
    </row>
    <row r="2" spans="1:8" ht="16" thickBot="1" x14ac:dyDescent="0.25">
      <c r="A2" s="18" t="s">
        <v>19</v>
      </c>
      <c r="B2" s="44">
        <v>384</v>
      </c>
    </row>
    <row r="3" spans="1:8" ht="16" thickBot="1" x14ac:dyDescent="0.25"/>
    <row r="4" spans="1:8" x14ac:dyDescent="0.2">
      <c r="A4" s="4"/>
      <c r="B4" s="45" t="s">
        <v>34</v>
      </c>
      <c r="C4" s="46" t="s">
        <v>42</v>
      </c>
      <c r="D4" s="46" t="s">
        <v>40</v>
      </c>
      <c r="E4" s="40" t="s">
        <v>35</v>
      </c>
    </row>
    <row r="5" spans="1:8" x14ac:dyDescent="0.2">
      <c r="A5" s="41" t="s">
        <v>31</v>
      </c>
      <c r="B5" s="47">
        <v>4</v>
      </c>
      <c r="C5" s="48">
        <v>12</v>
      </c>
      <c r="D5" s="48">
        <v>50</v>
      </c>
      <c r="E5" s="49">
        <v>2</v>
      </c>
      <c r="F5" t="s">
        <v>51</v>
      </c>
      <c r="G5" s="59" t="s">
        <v>54</v>
      </c>
    </row>
    <row r="6" spans="1:8" x14ac:dyDescent="0.2">
      <c r="A6" s="8" t="s">
        <v>32</v>
      </c>
      <c r="B6" s="50">
        <v>4</v>
      </c>
      <c r="C6" s="51">
        <v>12</v>
      </c>
      <c r="D6" s="51">
        <v>50</v>
      </c>
      <c r="E6" s="52">
        <v>2</v>
      </c>
    </row>
    <row r="7" spans="1:8" x14ac:dyDescent="0.2">
      <c r="A7" s="8" t="s">
        <v>33</v>
      </c>
      <c r="B7" s="50">
        <v>4</v>
      </c>
      <c r="C7" s="51">
        <v>12</v>
      </c>
      <c r="D7" s="51">
        <v>50</v>
      </c>
      <c r="E7" s="52">
        <v>3</v>
      </c>
      <c r="G7" s="59" t="s">
        <v>95</v>
      </c>
      <c r="H7" s="59" t="s">
        <v>43</v>
      </c>
    </row>
    <row r="8" spans="1:8" x14ac:dyDescent="0.2">
      <c r="A8" s="8" t="s">
        <v>36</v>
      </c>
      <c r="B8" s="50">
        <v>4</v>
      </c>
      <c r="C8" s="51">
        <v>8</v>
      </c>
      <c r="D8" s="51">
        <v>60</v>
      </c>
      <c r="E8" s="52">
        <v>2</v>
      </c>
      <c r="G8" s="59" t="s">
        <v>44</v>
      </c>
      <c r="H8" s="59" t="s">
        <v>52</v>
      </c>
    </row>
    <row r="9" spans="1:8" x14ac:dyDescent="0.2">
      <c r="A9" s="8" t="s">
        <v>37</v>
      </c>
      <c r="B9" s="50">
        <v>8</v>
      </c>
      <c r="C9" s="51">
        <v>24</v>
      </c>
      <c r="D9" s="51">
        <v>250</v>
      </c>
      <c r="E9" s="52">
        <v>2</v>
      </c>
      <c r="G9" s="59" t="s">
        <v>45</v>
      </c>
      <c r="H9" t="s">
        <v>53</v>
      </c>
    </row>
    <row r="10" spans="1:8" x14ac:dyDescent="0.2">
      <c r="A10" s="8" t="s">
        <v>75</v>
      </c>
      <c r="B10" s="50">
        <v>6</v>
      </c>
      <c r="C10" s="51">
        <v>16</v>
      </c>
      <c r="D10" s="51">
        <v>140</v>
      </c>
      <c r="E10" s="52">
        <v>3</v>
      </c>
    </row>
    <row r="11" spans="1:8" ht="16" thickBot="1" x14ac:dyDescent="0.25">
      <c r="A11" s="10" t="s">
        <v>38</v>
      </c>
      <c r="B11" s="53">
        <v>4</v>
      </c>
      <c r="C11" s="54">
        <v>4</v>
      </c>
      <c r="D11" s="54">
        <v>50</v>
      </c>
      <c r="E11" s="55">
        <v>3</v>
      </c>
    </row>
    <row r="12" spans="1:8" ht="16" thickBot="1" x14ac:dyDescent="0.25">
      <c r="A12" s="10" t="s">
        <v>39</v>
      </c>
      <c r="B12" s="53">
        <f>(B5*E5)+(B6*E6)+(B7*E7)+(B8*E8)+(B9*E9)+(B10*E10)+(B11*E11)</f>
        <v>82</v>
      </c>
      <c r="C12" s="54">
        <f>(C5*E5)+(C6*E6)+(C7*E7)+(C8*E8)+(C9*E9)+(C10*E10)+(C11*E11)</f>
        <v>208</v>
      </c>
      <c r="D12" s="54">
        <f>(D5*E5)+(D6*E6)+(D7*E7)+(D8*E8)+(D9*E9)+(D10*E10)+(D11*E11)</f>
        <v>1540</v>
      </c>
      <c r="E12" s="42"/>
    </row>
    <row r="14" spans="1:8" x14ac:dyDescent="0.2">
      <c r="A14" t="s">
        <v>41</v>
      </c>
      <c r="B14">
        <f>IF((ROUNDUP(B12/B1,0)&gt;ROUNDUP(C12/B2,0)),ROUNDUP(B12/B1,0),ROUNDUP(C12/B2,0))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Desktop VM Block</vt:lpstr>
      <vt:lpstr>Management Server 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Chadwick, Michael</dc:creator>
  <cp:lastModifiedBy>t61828</cp:lastModifiedBy>
  <dcterms:created xsi:type="dcterms:W3CDTF">2017-05-24T19:56:49Z</dcterms:created>
  <dcterms:modified xsi:type="dcterms:W3CDTF">2025-10-24T09:24:25Z</dcterms:modified>
</cp:coreProperties>
</file>