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<sst xmlns="http://schemas.openxmlformats.org/spreadsheetml/2006/main" count="30" uniqueCount="30">
  <si>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TOY STORE</t>
  </si>
  <si>
    <t>Yearly Growth Rate:</t>
  </si>
  <si>
    <t>Life time</t>
  </si>
  <si>
    <t>years</t>
  </si>
  <si>
    <t>Costs:</t>
  </si>
  <si>
    <t>Investment Cost:</t>
  </si>
  <si>
    <t>mill</t>
  </si>
  <si>
    <t>Variable cost:</t>
  </si>
  <si>
    <t>revenue</t>
  </si>
  <si>
    <t>SG&amp;A:</t>
  </si>
  <si>
    <t>year 1</t>
  </si>
  <si>
    <t>Dec Annually(SG&amp;A):</t>
  </si>
  <si>
    <t>Discount Rate:</t>
  </si>
  <si>
    <t>Revenue:</t>
  </si>
  <si>
    <t>Unit price:</t>
  </si>
  <si>
    <t>per kit</t>
  </si>
  <si>
    <t>Kit sold:</t>
  </si>
  <si>
    <t>kits</t>
  </si>
  <si>
    <t>each year</t>
  </si>
  <si>
    <t>Net present value:</t>
  </si>
  <si>
    <t>Year</t>
  </si>
  <si>
    <t>SG&amp;A</t>
  </si>
  <si>
    <t>Revenue</t>
  </si>
  <si>
    <t>Cost(SG&amp;A)</t>
  </si>
  <si>
    <t>Cost(Variable)</t>
  </si>
  <si>
    <t>Total Cost</t>
  </si>
  <si>
    <t>Annually Profit</t>
  </si>
  <si>
    <t>Net Present Value(NPV):</t>
  </si>
  <si>
    <t>Profit: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</si>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</sst>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_(&quot;$&quot;* #,##0_);_(&quot;$&quot;* \(#,##0\);_(&quot;$&quot;* &quot;-&quot;??_);_(@_)"/>
  </numFmts>
  <fonts count="25">
    <font>
      <sz val="11"/>
      <color theme="1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F1114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178" fontId="2" fillId="2" borderId="0" xfId="0" applyNumberFormat="1" applyFont="1" applyFill="1" applyBorder="1" applyAlignment="1" applyProtection="1">
      <alignment vertical="center"/>
    </xf>
    <xf numFmtId="0" fontId="3" fillId="0" borderId="1" xfId="0" applyFont="1" applyBorder="1">
      <alignment vertical="center"/>
    </xf>
    <xf numFmtId="179" fontId="0" fillId="0" borderId="0" xfId="0" applyNumberFormat="1">
      <alignment vertical="center"/>
    </xf>
    <xf numFmtId="9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5" fillId="0" borderId="0" xfId="0" applyFont="1" applyFill="1" applyAlignment="1">
      <alignment vertical="center"/>
    </xf>
    <xf numFmtId="9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2" fillId="2" borderId="2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586740</xdr:colOff>
      <xdr:row>0</xdr:row>
      <xdr:rowOff>83820</xdr:rowOff>
    </xdr:from>
    <xdr:to>
      <xdr:col>17</xdr:col>
      <xdr:colOff>358140</xdr:colOff>
      <xdr:row>15</xdr:row>
      <xdr:rowOff>175260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28160" y="83820"/>
          <a:ext cx="9288780" cy="291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workbookViewId="0">
      <selection activeCell="D25" sqref="D25"/>
    </sheetView>
  </sheetViews>
  <sheetFormatPr defaultColWidth="8.88888888888889" defaultRowHeight="14.4"/>
  <cols>
    <col min="1" max="1" width="23.7777777777778" customWidth="1"/>
    <col min="2" max="2" width="13" customWidth="1"/>
    <col min="8" max="8" width="8.22222222222222" customWidth="1"/>
    <col min="10" max="11" width="11.6666666666667"/>
    <col min="12" max="12" width="19.4444444444444" customWidth="1"/>
    <col min="13" max="13" width="11.6666666666667" customWidth="1"/>
    <col min="14" max="14" width="13.8888888888889" customWidth="1"/>
  </cols>
  <sheetData>
    <row r="1" ht="18" spans="1:1">
      <c r="A1" s="1" t="s">
        <v>0</v>
      </c>
    </row>
    <row r="2" spans="1:2">
      <c r="A2" s="2" t="s">
        <v>1</v>
      </c>
      <c r="B2" s="3">
        <v>0.48847277307961</v>
      </c>
    </row>
    <row r="3" spans="1:3">
      <c r="A3" t="s">
        <v>2</v>
      </c>
      <c r="B3">
        <v>5</v>
      </c>
      <c r="C3" t="s">
        <v>3</v>
      </c>
    </row>
    <row r="4" ht="15.6" spans="1:1">
      <c r="A4" s="4" t="s">
        <v>4</v>
      </c>
    </row>
    <row r="5" spans="1:3">
      <c r="A5" t="s">
        <v>5</v>
      </c>
      <c r="B5" s="5">
        <v>4</v>
      </c>
      <c r="C5" t="s">
        <v>6</v>
      </c>
    </row>
    <row r="6" spans="1:3">
      <c r="A6" t="s">
        <v>7</v>
      </c>
      <c r="B6" s="6">
        <v>0.5</v>
      </c>
      <c r="C6" t="s">
        <v>8</v>
      </c>
    </row>
    <row r="7" spans="1:3">
      <c r="A7" t="s">
        <v>9</v>
      </c>
      <c r="B7" s="6">
        <v>0.4</v>
      </c>
      <c r="C7" t="s">
        <v>10</v>
      </c>
    </row>
    <row r="8" spans="1:2">
      <c r="A8" t="s">
        <v>11</v>
      </c>
      <c r="B8" s="6">
        <v>0.02</v>
      </c>
    </row>
    <row r="9" spans="1:2">
      <c r="A9" t="s">
        <v>12</v>
      </c>
      <c r="B9" s="6">
        <v>0.05</v>
      </c>
    </row>
    <row r="11" ht="15.6" spans="1:1">
      <c r="A11" s="4" t="s">
        <v>13</v>
      </c>
    </row>
    <row r="12" spans="1:3">
      <c r="A12" t="s">
        <v>14</v>
      </c>
      <c r="B12" s="5">
        <v>25</v>
      </c>
      <c r="C12" t="s">
        <v>15</v>
      </c>
    </row>
    <row r="13" spans="1:4">
      <c r="A13" t="s">
        <v>16</v>
      </c>
      <c r="B13">
        <v>80000</v>
      </c>
      <c r="C13" t="s">
        <v>17</v>
      </c>
      <c r="D13" t="s">
        <v>18</v>
      </c>
    </row>
    <row r="14" spans="2:2">
      <c r="B14" s="5"/>
    </row>
    <row r="16" ht="15.6" spans="1:1">
      <c r="A16" s="4"/>
    </row>
    <row r="17" spans="1:2">
      <c r="A17" t="s">
        <v>19</v>
      </c>
      <c r="B17" s="7">
        <f>NPV(B9,N19:N23)</f>
        <v>3303159.13071957</v>
      </c>
    </row>
    <row r="18" ht="15" spans="7:14">
      <c r="G18" s="8"/>
      <c r="H18" s="9" t="s">
        <v>20</v>
      </c>
      <c r="I18" s="9" t="s">
        <v>21</v>
      </c>
      <c r="J18" s="9" t="s">
        <v>22</v>
      </c>
      <c r="K18" s="9" t="s">
        <v>23</v>
      </c>
      <c r="L18" s="9" t="s">
        <v>24</v>
      </c>
      <c r="M18" s="9" t="s">
        <v>25</v>
      </c>
      <c r="N18" s="9" t="s">
        <v>26</v>
      </c>
    </row>
    <row r="19" spans="1:14">
      <c r="A19" s="10" t="s">
        <v>27</v>
      </c>
      <c r="B19" s="7">
        <f>B17-B5*1000000</f>
        <v>-696840.869280426</v>
      </c>
      <c r="H19" s="9">
        <v>1</v>
      </c>
      <c r="I19" s="11">
        <v>0.4</v>
      </c>
      <c r="J19" s="12">
        <f>$B$13*$B$12</f>
        <v>2000000</v>
      </c>
      <c r="K19" s="12">
        <f>I19*J19</f>
        <v>800000</v>
      </c>
      <c r="L19" s="12">
        <f>J19*$B$6</f>
        <v>1000000</v>
      </c>
      <c r="M19" s="12">
        <f>L19+K19</f>
        <v>1800000</v>
      </c>
      <c r="N19" s="12">
        <f>J19-M19</f>
        <v>200000</v>
      </c>
    </row>
    <row r="20" spans="8:14">
      <c r="H20" s="9">
        <v>2</v>
      </c>
      <c r="I20" s="11">
        <f>I19-$B$8</f>
        <v>0.38</v>
      </c>
      <c r="J20" s="12">
        <f>J19*(1+$B$2)</f>
        <v>2976945.54615922</v>
      </c>
      <c r="K20" s="12">
        <f>I20*J20</f>
        <v>1131239.3075405</v>
      </c>
      <c r="L20" s="12">
        <f>J20*$B$6</f>
        <v>1488472.77307961</v>
      </c>
      <c r="M20" s="12">
        <f>L20+K20</f>
        <v>2619712.08062011</v>
      </c>
      <c r="N20" s="12">
        <f>J20-M20</f>
        <v>357233.465539107</v>
      </c>
    </row>
    <row r="21" spans="8:14">
      <c r="H21" s="9">
        <v>3</v>
      </c>
      <c r="I21" s="11">
        <f>I20-$B$8</f>
        <v>0.36</v>
      </c>
      <c r="J21" s="12">
        <f>J20*(1+$B$2)</f>
        <v>4431102.39239861</v>
      </c>
      <c r="K21" s="12">
        <f>I21*J21</f>
        <v>1595196.8612635</v>
      </c>
      <c r="L21" s="12">
        <f>J21*$B$6</f>
        <v>2215551.1961993</v>
      </c>
      <c r="M21" s="12">
        <f>L21+K21</f>
        <v>3810748.0574628</v>
      </c>
      <c r="N21" s="12">
        <f>J21-M21</f>
        <v>620354.334935805</v>
      </c>
    </row>
    <row r="22" spans="1:14">
      <c r="A22" t="s">
        <v>28</v>
      </c>
      <c r="B22" s="5">
        <f>SUM(N19:N23)</f>
        <v>4000000.00007789</v>
      </c>
      <c r="H22" s="9">
        <v>4</v>
      </c>
      <c r="I22" s="11">
        <f>I21-$B$8</f>
        <v>0.34</v>
      </c>
      <c r="J22" s="12">
        <f>J21*(1+$B$2)</f>
        <v>6595575.26581325</v>
      </c>
      <c r="K22" s="12">
        <f>I22*J22</f>
        <v>2242495.59037651</v>
      </c>
      <c r="L22" s="12">
        <f>J22*$B$6</f>
        <v>3297787.63290663</v>
      </c>
      <c r="M22" s="12">
        <f>L22+K22</f>
        <v>5540283.22328313</v>
      </c>
      <c r="N22" s="12">
        <f>J22-M22</f>
        <v>1055292.04253012</v>
      </c>
    </row>
    <row r="23" spans="8:14">
      <c r="H23" s="9">
        <v>5</v>
      </c>
      <c r="I23" s="11">
        <f>I22-$B$8</f>
        <v>0.32</v>
      </c>
      <c r="J23" s="12">
        <f>J22*(1+$B$2)</f>
        <v>9817334.20596034</v>
      </c>
      <c r="K23" s="12">
        <f>I23*J23</f>
        <v>3141546.94590731</v>
      </c>
      <c r="L23" s="12">
        <f>J23*$B$6</f>
        <v>4908667.10298017</v>
      </c>
      <c r="M23" s="12">
        <f>L23+K23</f>
        <v>8050214.04888748</v>
      </c>
      <c r="N23" s="12">
        <f>J23-M23</f>
        <v>1767120.15707286</v>
      </c>
    </row>
    <row r="24" spans="13:14">
      <c r="M24" s="13" t="s">
        <v>29</v>
      </c>
      <c r="N24" s="12">
        <f>SUM(N19:N23)</f>
        <v>4000000.00007789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2025-07-15T01:40:00Z</dcterms:created>
  <dcterms:modified xsi:type="dcterms:W3CDTF">2025-07-16T02:06:09Z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2CB98AC623B14CDB8B3102C32E69C392_13</vt:lpwstr>
  </property>
  <property fmtid="{D5CDD505-2E9C-101B-9397-08002B2CF9AE}" pid="3" name="KSOProductBuildVer">
    <vt:lpwstr>2057-12.2.0.21931</vt:lpwstr>
  </property>
</Properties>
</file>